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ping" sheetId="1" r:id="rId4"/>
    <sheet state="visible" name="Bahan Utama" sheetId="2" r:id="rId5"/>
    <sheet state="visible" name="Powder" sheetId="3" r:id="rId6"/>
    <sheet state="visible" name="Bahan Lainnya" sheetId="4" r:id="rId7"/>
    <sheet state="visible" name="Inventaris" sheetId="5" r:id="rId8"/>
    <sheet state="visible" name="Rekapan" sheetId="6" r:id="rId9"/>
    <sheet state="visible" name="Sheet4" sheetId="7" r:id="rId10"/>
    <sheet state="visible" name="Waste" sheetId="8" r:id="rId11"/>
  </sheets>
  <externalReferences>
    <externalReference r:id="rId12"/>
  </externalReferences>
  <definedNames/>
  <calcPr/>
  <extLst>
    <ext uri="GoogleSheetsCustomDataVersion2">
      <go:sheetsCustomData xmlns:go="http://customooxmlschemas.google.com/" r:id="rId13" roundtripDataChecksum="foPC4kKPApL9kxvPzi15J3s5mWaZWBbQTzzUvTri3QM="/>
    </ext>
  </extLst>
</workbook>
</file>

<file path=xl/sharedStrings.xml><?xml version="1.0" encoding="utf-8"?>
<sst xmlns="http://schemas.openxmlformats.org/spreadsheetml/2006/main" count="5774" uniqueCount="164">
  <si>
    <t>Syrup Hazelnut (720ml)</t>
  </si>
  <si>
    <t>Tapioca Pearl (1000gr)</t>
  </si>
  <si>
    <t>Oreo Crumbs (12000g)</t>
  </si>
  <si>
    <t>Tea Kayu Aro (500gr)</t>
  </si>
  <si>
    <t>Lotus Crumbs (750gr)</t>
  </si>
  <si>
    <t>Chatramue Tea (400gr)</t>
  </si>
  <si>
    <t>Taro (1000gr)</t>
  </si>
  <si>
    <t>Cup 12 Oz</t>
  </si>
  <si>
    <t>Strawberry Jam (2300gr)</t>
  </si>
  <si>
    <t>Mango Jam (2300gr)</t>
  </si>
  <si>
    <t>Kopi Robusta (1000gr)</t>
  </si>
  <si>
    <t>Ovaltine(900gr)</t>
  </si>
  <si>
    <t>Chocolate Topping (5000ml)</t>
  </si>
  <si>
    <t>Cup 14 Oz</t>
  </si>
  <si>
    <t>UHT</t>
  </si>
  <si>
    <t>Cup 22 Oz</t>
  </si>
  <si>
    <t>Kacang Morin (1000)</t>
  </si>
  <si>
    <t>Milo(960gr)</t>
  </si>
  <si>
    <t>Fructose(5000ml)</t>
  </si>
  <si>
    <t>Cup 04 Oz</t>
  </si>
  <si>
    <t>Rainbow  Jelly</t>
  </si>
  <si>
    <t>Royal Chocolate (1000gr)</t>
  </si>
  <si>
    <t>Coffe Jelly</t>
  </si>
  <si>
    <t>Gula Aren Bubuk</t>
  </si>
  <si>
    <t>Red velvet(1000gr)</t>
  </si>
  <si>
    <t>Redvelvet Crumbs</t>
  </si>
  <si>
    <t>Plastik Cup 1 Panjang</t>
  </si>
  <si>
    <t>Gula Aren Cair (1,000ml)</t>
  </si>
  <si>
    <t>Vanilla(1000gr</t>
  </si>
  <si>
    <t>Tgl</t>
  </si>
  <si>
    <t>Plastik Cup 2 Panjang</t>
  </si>
  <si>
    <t>Masuk</t>
  </si>
  <si>
    <t>Soft Mix Vanilla (10,000ml)</t>
  </si>
  <si>
    <t>Lemon Tea (1000gr)</t>
  </si>
  <si>
    <t>Plastik Cup 2 takeaway</t>
  </si>
  <si>
    <t>Keluar</t>
  </si>
  <si>
    <t>Sisa Stok</t>
  </si>
  <si>
    <t>Keterangan</t>
  </si>
  <si>
    <t>Lychee Tea (1000gr)</t>
  </si>
  <si>
    <t>Plastik Cup 4 takeaway</t>
  </si>
  <si>
    <t>Soft Mix Green Tea (10,000ml)</t>
  </si>
  <si>
    <t>Mango</t>
  </si>
  <si>
    <t>Lychee (1000gr)</t>
  </si>
  <si>
    <t>Plastik Sampah Besar</t>
  </si>
  <si>
    <t>Cone (300pcs)</t>
  </si>
  <si>
    <t>Greentea(1000gr)</t>
  </si>
  <si>
    <t>SKM (488gr)</t>
  </si>
  <si>
    <t>Thermal</t>
  </si>
  <si>
    <t>Es Permen Karet (1000gr)</t>
  </si>
  <si>
    <t>Donat</t>
  </si>
  <si>
    <t>Baterai A3 (Rp.2,250)</t>
  </si>
  <si>
    <t>Ndc Creamer (1000gr)</t>
  </si>
  <si>
    <t>Cream Chesee(500gr)</t>
  </si>
  <si>
    <t>Cling</t>
  </si>
  <si>
    <t>Buble Gum(1000gr)</t>
  </si>
  <si>
    <t>Ultra Pencuci Piring</t>
  </si>
  <si>
    <t>Cotton Candy(1000gr)</t>
  </si>
  <si>
    <t>Hand Gloves</t>
  </si>
  <si>
    <t>Tissue Jolly (10pcs)</t>
  </si>
  <si>
    <t>Wipol</t>
  </si>
  <si>
    <t>Sedotan Boba (250pcs)</t>
  </si>
  <si>
    <t>Sedotan Kecil (500pcs)</t>
  </si>
  <si>
    <t>Seal Cup</t>
  </si>
  <si>
    <t>Sendok Ice Cream</t>
  </si>
  <si>
    <t>Stella (Rp9000)</t>
  </si>
  <si>
    <t xml:space="preserve">Masuk </t>
  </si>
  <si>
    <t>Bayclin</t>
  </si>
  <si>
    <t>Lem Tikus</t>
  </si>
  <si>
    <t>Detergen</t>
  </si>
  <si>
    <t>Baygon</t>
  </si>
  <si>
    <t>Kapur Ajaib</t>
  </si>
  <si>
    <t>Pisau Donut</t>
  </si>
  <si>
    <t>Garpu Donut</t>
  </si>
  <si>
    <t>Tray Donut</t>
  </si>
  <si>
    <t>Cairan Pembersih Lantai</t>
  </si>
  <si>
    <t>Cairan Pembersih Kaca</t>
  </si>
  <si>
    <t>Plastik Sampah Hitam</t>
  </si>
  <si>
    <t>U/BANDARBUAT</t>
  </si>
  <si>
    <t>U/GP</t>
  </si>
  <si>
    <t>U/TAPLAU</t>
  </si>
  <si>
    <t>U/TH</t>
  </si>
  <si>
    <t>U/PASBAR</t>
  </si>
  <si>
    <t xml:space="preserve"> </t>
  </si>
  <si>
    <t>U/PARAKLAWEH</t>
  </si>
  <si>
    <t>U/BALAIBARU</t>
  </si>
  <si>
    <t>U/TABING</t>
  </si>
  <si>
    <t xml:space="preserve">MASUK GUDANG </t>
  </si>
  <si>
    <t>U/BELIBIS</t>
  </si>
  <si>
    <t>MASUK GUDANG</t>
  </si>
  <si>
    <t xml:space="preserve">CUP JAKARTA </t>
  </si>
  <si>
    <t>U/LUBEG</t>
  </si>
  <si>
    <t xml:space="preserve">U/AIRDINGIN </t>
  </si>
  <si>
    <t>-</t>
  </si>
  <si>
    <t>U/SITEBA</t>
  </si>
  <si>
    <t>U/LUBUKALUNG</t>
  </si>
  <si>
    <t>U/SEBPDG</t>
  </si>
  <si>
    <t>U/LUBAY</t>
  </si>
  <si>
    <t xml:space="preserve">U/BELIMBING </t>
  </si>
  <si>
    <t>U/JATI</t>
  </si>
  <si>
    <t>U/ANDURING</t>
  </si>
  <si>
    <t>U/AIRTAWAR</t>
  </si>
  <si>
    <t>U/LUBUKLINTAH</t>
  </si>
  <si>
    <t>U/BUNGUS</t>
  </si>
  <si>
    <t>U/CENDRAWASIH</t>
  </si>
  <si>
    <t>U/AIRPACAH</t>
  </si>
  <si>
    <t>U/KASANG</t>
  </si>
  <si>
    <t>U/TC</t>
  </si>
  <si>
    <t>U/RAWANG</t>
  </si>
  <si>
    <t>U/KURAITAJI</t>
  </si>
  <si>
    <t xml:space="preserve">MASUKGUDANG </t>
  </si>
  <si>
    <t xml:space="preserve">U/KURAITAJI </t>
  </si>
  <si>
    <t>MUTASI DARI SEBPDG</t>
  </si>
  <si>
    <t>U/kantor</t>
  </si>
  <si>
    <t xml:space="preserve">RUSAK </t>
  </si>
  <si>
    <t xml:space="preserve">U/BALAIBARU </t>
  </si>
  <si>
    <t xml:space="preserve">U/LUBUKALUNG </t>
  </si>
  <si>
    <t>U/KANTOR</t>
  </si>
  <si>
    <t xml:space="preserve">U/MASUKGUDANG </t>
  </si>
  <si>
    <t xml:space="preserve">PEMBAYARAN 3 JANUARI </t>
  </si>
  <si>
    <t xml:space="preserve">U/JATI </t>
  </si>
  <si>
    <t>PEMBAYARAN 3 JANUARI</t>
  </si>
  <si>
    <t xml:space="preserve">U/KURATAJI </t>
  </si>
  <si>
    <t xml:space="preserve">U/TAPLAU </t>
  </si>
  <si>
    <t xml:space="preserve">U/PARAKLAWEH </t>
  </si>
  <si>
    <t xml:space="preserve">BERLEBIH </t>
  </si>
  <si>
    <t xml:space="preserve">U/TH </t>
  </si>
  <si>
    <t>U/CENDRWASIH</t>
  </si>
  <si>
    <t>MASUK GUDANG (10 DUS)</t>
  </si>
  <si>
    <t>MASUK GUDANG '</t>
  </si>
  <si>
    <t>hilang</t>
  </si>
  <si>
    <t>0</t>
  </si>
  <si>
    <t xml:space="preserve">U/LUBAY </t>
  </si>
  <si>
    <t xml:space="preserve">rusak </t>
  </si>
  <si>
    <t>MASUK KANTOR</t>
  </si>
  <si>
    <t>U/AIRDINGIN</t>
  </si>
  <si>
    <t>HILANG</t>
  </si>
  <si>
    <t>Wadah Topping</t>
  </si>
  <si>
    <t>Kategori</t>
  </si>
  <si>
    <t>Item</t>
  </si>
  <si>
    <t>Sisa Stok Terakhir</t>
  </si>
  <si>
    <t xml:space="preserve">Topping </t>
  </si>
  <si>
    <t>Bahan Utama</t>
  </si>
  <si>
    <t>Donut</t>
  </si>
  <si>
    <t xml:space="preserve">Powder </t>
  </si>
  <si>
    <t>Bahan Lainnya</t>
  </si>
  <si>
    <t>Nama Produk/ Outlet</t>
  </si>
  <si>
    <t xml:space="preserve">Tanggal </t>
  </si>
  <si>
    <t>Barang</t>
  </si>
  <si>
    <t>Rusak/Basi</t>
  </si>
  <si>
    <t>Outlet</t>
  </si>
  <si>
    <t>Lubuk Buaya</t>
  </si>
  <si>
    <t>Kasang</t>
  </si>
  <si>
    <t>Total</t>
  </si>
  <si>
    <t>Tunggul Hitam</t>
  </si>
  <si>
    <t>Air Tawar</t>
  </si>
  <si>
    <t>Belibis</t>
  </si>
  <si>
    <t>Gunung Pangilun</t>
  </si>
  <si>
    <t>Tabing</t>
  </si>
  <si>
    <t>Jati</t>
  </si>
  <si>
    <t>Rawang</t>
  </si>
  <si>
    <t>Lubuk Lintah</t>
  </si>
  <si>
    <t>Anduring</t>
  </si>
  <si>
    <t>Campur</t>
  </si>
  <si>
    <t>Seberang Padang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</si>
</sst>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_-* #,##0_-;\-* #,##0_-;_-* &quot;-&quot;_-;_-@"/>
    <numFmt numFmtId="166" formatCode="dd/mm/yyyy"/>
    <numFmt numFmtId="167" formatCode="dd&quot;/&quot;mm&quot;/&quot;yyyy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color theme="1"/>
      <name val="Calibri"/>
    </font>
    <font>
      <b/>
      <color theme="1"/>
      <name val="Calibri"/>
      <scheme val="minor"/>
    </font>
    <font>
      <b/>
      <sz val="11.0"/>
      <color rgb="FFFFFFFF"/>
      <name val="Calibri"/>
    </font>
    <font>
      <sz val="11.0"/>
      <color rgb="FFFFFFFF"/>
      <name val="Calibri"/>
    </font>
    <font>
      <sz val="13.0"/>
      <color theme="1"/>
      <name val="Archivo"/>
    </font>
    <font>
      <sz val="22.0"/>
      <color theme="1"/>
      <name val="Archivo"/>
    </font>
  </fonts>
  <fills count="1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666666"/>
        <bgColor rgb="FF666666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3" fontId="1" numFmtId="164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1" fillId="2" fontId="1" numFmtId="164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/>
    </xf>
    <xf borderId="4" fillId="0" fontId="1" numFmtId="165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3" fontId="1" numFmtId="164" xfId="0" applyAlignment="1" applyBorder="1" applyFont="1" applyNumberFormat="1">
      <alignment horizontal="center" vertical="bottom"/>
    </xf>
    <xf borderId="4" fillId="0" fontId="1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 vertical="bottom"/>
    </xf>
    <xf borderId="1" fillId="4" fontId="1" numFmtId="0" xfId="0" applyAlignment="1" applyBorder="1" applyFill="1" applyFont="1">
      <alignment horizontal="center"/>
    </xf>
    <xf borderId="5" fillId="0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4" fillId="0" fontId="1" numFmtId="165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4" fontId="1" numFmtId="164" xfId="0" applyAlignment="1" applyBorder="1" applyFont="1" applyNumberFormat="1">
      <alignment horizontal="center"/>
    </xf>
    <xf borderId="4" fillId="5" fontId="4" numFmtId="164" xfId="0" applyAlignment="1" applyBorder="1" applyFill="1" applyFont="1" applyNumberFormat="1">
      <alignment horizontal="center" readingOrder="0" vertical="bottom"/>
    </xf>
    <xf borderId="4" fillId="5" fontId="4" numFmtId="165" xfId="0" applyAlignment="1" applyBorder="1" applyFont="1" applyNumberFormat="1">
      <alignment horizontal="center" vertical="bottom"/>
    </xf>
    <xf borderId="4" fillId="5" fontId="4" numFmtId="165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center" readingOrder="0"/>
    </xf>
    <xf borderId="4" fillId="5" fontId="4" numFmtId="0" xfId="0" applyAlignment="1" applyBorder="1" applyFont="1">
      <alignment horizontal="center" vertical="bottom"/>
    </xf>
    <xf borderId="4" fillId="5" fontId="4" numFmtId="164" xfId="0" applyAlignment="1" applyBorder="1" applyFont="1" applyNumberFormat="1">
      <alignment horizontal="center" vertical="bottom"/>
    </xf>
    <xf borderId="4" fillId="5" fontId="1" numFmtId="165" xfId="0" applyAlignment="1" applyBorder="1" applyFont="1" applyNumberFormat="1">
      <alignment horizontal="center" readingOrder="0"/>
    </xf>
    <xf borderId="4" fillId="0" fontId="4" numFmtId="164" xfId="0" applyAlignment="1" applyBorder="1" applyFont="1" applyNumberFormat="1">
      <alignment horizontal="center"/>
    </xf>
    <xf borderId="4" fillId="0" fontId="4" numFmtId="165" xfId="0" applyAlignment="1" applyBorder="1" applyFont="1" applyNumberFormat="1">
      <alignment horizontal="center"/>
    </xf>
    <xf borderId="6" fillId="0" fontId="4" numFmtId="0" xfId="0" applyAlignment="1" applyBorder="1" applyFont="1">
      <alignment horizontal="center" vertical="bottom"/>
    </xf>
    <xf borderId="4" fillId="6" fontId="4" numFmtId="164" xfId="0" applyAlignment="1" applyBorder="1" applyFill="1" applyFont="1" applyNumberFormat="1">
      <alignment horizontal="center" vertical="bottom"/>
    </xf>
    <xf borderId="4" fillId="0" fontId="4" numFmtId="165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horizontal="center" readingOrder="0" vertical="bottom"/>
    </xf>
    <xf borderId="4" fillId="0" fontId="4" numFmtId="165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 vertical="bottom"/>
    </xf>
    <xf borderId="4" fillId="0" fontId="4" numFmtId="165" xfId="0" applyAlignment="1" applyBorder="1" applyFont="1" applyNumberFormat="1">
      <alignment horizontal="center" readingOrder="0" vertical="bottom"/>
    </xf>
    <xf borderId="3" fillId="0" fontId="1" numFmtId="0" xfId="0" applyAlignment="1" applyBorder="1" applyFont="1">
      <alignment horizontal="center"/>
    </xf>
    <xf borderId="4" fillId="7" fontId="1" numFmtId="164" xfId="0" applyAlignment="1" applyBorder="1" applyFill="1" applyFont="1" applyNumberFormat="1">
      <alignment horizontal="center" readingOrder="0"/>
    </xf>
    <xf borderId="5" fillId="0" fontId="1" numFmtId="0" xfId="0" applyAlignment="1" applyBorder="1" applyFont="1">
      <alignment horizontal="center" readingOrder="0"/>
    </xf>
    <xf borderId="4" fillId="7" fontId="1" numFmtId="165" xfId="0" applyAlignment="1" applyBorder="1" applyFont="1" applyNumberFormat="1">
      <alignment horizontal="center" readingOrder="0"/>
    </xf>
    <xf borderId="4" fillId="7" fontId="1" numFmtId="165" xfId="0" applyAlignment="1" applyBorder="1" applyFont="1" applyNumberFormat="1">
      <alignment horizontal="center"/>
    </xf>
    <xf borderId="4" fillId="6" fontId="4" numFmtId="164" xfId="0" applyAlignment="1" applyBorder="1" applyFont="1" applyNumberFormat="1">
      <alignment horizontal="center" readingOrder="0" vertical="bottom"/>
    </xf>
    <xf borderId="6" fillId="7" fontId="1" numFmtId="0" xfId="0" applyAlignment="1" applyBorder="1" applyFont="1">
      <alignment horizontal="center" readingOrder="0" vertical="bottom"/>
    </xf>
    <xf borderId="4" fillId="7" fontId="5" numFmtId="164" xfId="0" applyAlignment="1" applyBorder="1" applyFont="1" applyNumberFormat="1">
      <alignment horizontal="center" readingOrder="0"/>
    </xf>
    <xf borderId="4" fillId="7" fontId="1" numFmtId="164" xfId="0" applyAlignment="1" applyBorder="1" applyFont="1" applyNumberFormat="1">
      <alignment horizontal="center" readingOrder="0" vertical="bottom"/>
    </xf>
    <xf borderId="4" fillId="7" fontId="4" numFmtId="165" xfId="0" applyAlignment="1" applyBorder="1" applyFont="1" applyNumberFormat="1">
      <alignment horizontal="center" readingOrder="0"/>
    </xf>
    <xf borderId="4" fillId="7" fontId="4" numFmtId="165" xfId="0" applyAlignment="1" applyBorder="1" applyFont="1" applyNumberFormat="1">
      <alignment horizontal="center"/>
    </xf>
    <xf borderId="3" fillId="7" fontId="1" numFmtId="165" xfId="0" applyAlignment="1" applyBorder="1" applyFont="1" applyNumberFormat="1">
      <alignment horizontal="center" readingOrder="0" vertical="bottom"/>
    </xf>
    <xf borderId="3" fillId="7" fontId="1" numFmtId="165" xfId="0" applyAlignment="1" applyBorder="1" applyFont="1" applyNumberFormat="1">
      <alignment horizontal="center" vertical="bottom"/>
    </xf>
    <xf borderId="3" fillId="7" fontId="1" numFmtId="0" xfId="0" applyAlignment="1" applyBorder="1" applyFont="1">
      <alignment horizontal="center" readingOrder="0" vertical="bottom"/>
    </xf>
    <xf borderId="4" fillId="7" fontId="5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4" fillId="7" fontId="1" numFmtId="165" xfId="0" applyAlignment="1" applyBorder="1" applyFont="1" applyNumberFormat="1">
      <alignment horizontal="center" readingOrder="0" vertical="bottom"/>
    </xf>
    <xf borderId="4" fillId="7" fontId="4" numFmtId="165" xfId="0" applyAlignment="1" applyBorder="1" applyFont="1" applyNumberFormat="1">
      <alignment horizontal="center" vertical="bottom"/>
    </xf>
    <xf borderId="4" fillId="5" fontId="4" numFmtId="165" xfId="0" applyAlignment="1" applyBorder="1" applyFont="1" applyNumberFormat="1">
      <alignment vertical="bottom"/>
    </xf>
    <xf borderId="4" fillId="0" fontId="4" numFmtId="164" xfId="0" applyAlignment="1" applyBorder="1" applyFont="1" applyNumberFormat="1">
      <alignment horizontal="center" vertical="bottom"/>
    </xf>
    <xf borderId="4" fillId="7" fontId="1" numFmtId="0" xfId="0" applyAlignment="1" applyBorder="1" applyFont="1">
      <alignment horizontal="center" readingOrder="0" vertical="bottom"/>
    </xf>
    <xf borderId="4" fillId="8" fontId="4" numFmtId="164" xfId="0" applyAlignment="1" applyBorder="1" applyFill="1" applyFont="1" applyNumberFormat="1">
      <alignment horizontal="center" readingOrder="0" vertical="bottom"/>
    </xf>
    <xf borderId="4" fillId="0" fontId="4" numFmtId="165" xfId="0" applyAlignment="1" applyBorder="1" applyFont="1" applyNumberFormat="1">
      <alignment vertical="bottom"/>
    </xf>
    <xf borderId="4" fillId="8" fontId="1" numFmtId="165" xfId="0" applyAlignment="1" applyBorder="1" applyFont="1" applyNumberFormat="1">
      <alignment horizontal="center" readingOrder="0" vertical="bottom"/>
    </xf>
    <xf borderId="4" fillId="8" fontId="4" numFmtId="165" xfId="0" applyAlignment="1" applyBorder="1" applyFont="1" applyNumberFormat="1">
      <alignment horizontal="center" vertical="bottom"/>
    </xf>
    <xf borderId="4" fillId="8" fontId="1" numFmtId="165" xfId="0" applyAlignment="1" applyBorder="1" applyFont="1" applyNumberFormat="1">
      <alignment horizontal="center" readingOrder="0"/>
    </xf>
    <xf borderId="4" fillId="8" fontId="1" numFmtId="0" xfId="0" applyAlignment="1" applyBorder="1" applyFont="1">
      <alignment horizontal="center" readingOrder="0" vertical="bottom"/>
    </xf>
    <xf borderId="4" fillId="5" fontId="5" numFmtId="0" xfId="0" applyAlignment="1" applyBorder="1" applyFont="1">
      <alignment horizontal="center" readingOrder="0"/>
    </xf>
    <xf borderId="4" fillId="5" fontId="4" numFmtId="165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/>
    </xf>
    <xf borderId="7" fillId="4" fontId="1" numFmtId="0" xfId="0" applyAlignment="1" applyBorder="1" applyFont="1">
      <alignment horizontal="center"/>
    </xf>
    <xf borderId="8" fillId="4" fontId="4" numFmtId="0" xfId="0" applyAlignment="1" applyBorder="1" applyFont="1">
      <alignment horizontal="center"/>
    </xf>
    <xf borderId="9" fillId="4" fontId="4" numFmtId="0" xfId="0" applyAlignment="1" applyBorder="1" applyFont="1">
      <alignment horizontal="center"/>
    </xf>
    <xf borderId="4" fillId="0" fontId="5" numFmtId="164" xfId="0" applyAlignment="1" applyBorder="1" applyFont="1" applyNumberFormat="1">
      <alignment horizontal="center"/>
    </xf>
    <xf borderId="4" fillId="5" fontId="1" numFmtId="165" xfId="0" applyAlignment="1" applyBorder="1" applyFont="1" applyNumberFormat="1">
      <alignment horizontal="center" vertical="bottom"/>
    </xf>
    <xf borderId="4" fillId="7" fontId="1" numFmtId="165" xfId="0" applyAlignment="1" applyBorder="1" applyFont="1" applyNumberFormat="1">
      <alignment horizontal="center" vertical="bottom"/>
    </xf>
    <xf borderId="2" fillId="4" fontId="1" numFmtId="0" xfId="0" applyAlignment="1" applyBorder="1" applyFont="1">
      <alignment horizontal="center"/>
    </xf>
    <xf borderId="4" fillId="7" fontId="1" numFmtId="0" xfId="0" applyAlignment="1" applyBorder="1" applyFont="1">
      <alignment horizontal="center" vertical="bottom"/>
    </xf>
    <xf borderId="4" fillId="5" fontId="4" numFmtId="0" xfId="0" applyAlignment="1" applyBorder="1" applyFont="1">
      <alignment horizontal="center" readingOrder="0" vertical="bottom"/>
    </xf>
    <xf borderId="8" fillId="4" fontId="1" numFmtId="0" xfId="0" applyAlignment="1" applyBorder="1" applyFont="1">
      <alignment horizontal="center"/>
    </xf>
    <xf borderId="9" fillId="4" fontId="1" numFmtId="0" xfId="0" applyAlignment="1" applyBorder="1" applyFont="1">
      <alignment horizontal="center"/>
    </xf>
    <xf borderId="4" fillId="5" fontId="5" numFmtId="0" xfId="0" applyAlignment="1" applyBorder="1" applyFont="1">
      <alignment horizontal="center"/>
    </xf>
    <xf borderId="3" fillId="0" fontId="4" numFmtId="165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4" fillId="5" fontId="4" numFmtId="165" xfId="0" applyAlignment="1" applyBorder="1" applyFont="1" applyNumberFormat="1">
      <alignment horizontal="center" readingOrder="0"/>
    </xf>
    <xf borderId="3" fillId="0" fontId="4" numFmtId="0" xfId="0" applyAlignment="1" applyBorder="1" applyFont="1">
      <alignment horizontal="center" vertical="bottom"/>
    </xf>
    <xf borderId="4" fillId="8" fontId="4" numFmtId="0" xfId="0" applyAlignment="1" applyBorder="1" applyFont="1">
      <alignment horizontal="center" readingOrder="0" vertical="bottom"/>
    </xf>
    <xf borderId="4" fillId="8" fontId="4" numFmtId="0" xfId="0" applyAlignment="1" applyBorder="1" applyFont="1">
      <alignment horizontal="center" vertical="bottom"/>
    </xf>
    <xf borderId="4" fillId="0" fontId="4" numFmtId="14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4" numFmtId="14" xfId="0" applyAlignment="1" applyBorder="1" applyFont="1" applyNumberFormat="1">
      <alignment horizontal="center"/>
    </xf>
    <xf borderId="0" fillId="0" fontId="4" numFmtId="14" xfId="0" applyAlignment="1" applyFont="1" applyNumberFormat="1">
      <alignment horizontal="center"/>
    </xf>
    <xf borderId="4" fillId="0" fontId="4" numFmtId="0" xfId="0" applyAlignment="1" applyBorder="1" applyFont="1">
      <alignment horizontal="center" vertical="bottom"/>
    </xf>
    <xf borderId="4" fillId="6" fontId="4" numFmtId="0" xfId="0" applyAlignment="1" applyBorder="1" applyFont="1">
      <alignment horizontal="center" vertical="bottom"/>
    </xf>
    <xf borderId="4" fillId="0" fontId="4" numFmtId="164" xfId="0" applyAlignment="1" applyBorder="1" applyFont="1" applyNumberFormat="1">
      <alignment horizontal="center" readingOrder="0" vertical="bottom"/>
    </xf>
    <xf borderId="4" fillId="0" fontId="5" numFmtId="0" xfId="0" applyAlignment="1" applyBorder="1" applyFont="1">
      <alignment horizontal="center" readingOrder="0"/>
    </xf>
    <xf borderId="4" fillId="7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/>
    </xf>
    <xf borderId="3" fillId="6" fontId="4" numFmtId="164" xfId="0" applyAlignment="1" applyBorder="1" applyFont="1" applyNumberFormat="1">
      <alignment horizontal="center" vertical="bottom"/>
    </xf>
    <xf borderId="4" fillId="0" fontId="5" numFmtId="164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3" fillId="5" fontId="4" numFmtId="164" xfId="0" applyAlignment="1" applyBorder="1" applyFont="1" applyNumberFormat="1">
      <alignment horizontal="center" vertical="bottom"/>
    </xf>
    <xf borderId="4" fillId="7" fontId="6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4" fillId="7" fontId="1" numFmtId="0" xfId="0" applyAlignment="1" applyBorder="1" applyFont="1">
      <alignment readingOrder="0" vertical="bottom"/>
    </xf>
    <xf borderId="5" fillId="0" fontId="4" numFmtId="165" xfId="0" applyAlignment="1" applyBorder="1" applyFont="1" applyNumberFormat="1">
      <alignment horizontal="center"/>
    </xf>
    <xf borderId="4" fillId="0" fontId="4" numFmtId="0" xfId="0" applyAlignment="1" applyBorder="1" applyFont="1">
      <alignment vertical="bottom"/>
    </xf>
    <xf borderId="4" fillId="5" fontId="5" numFmtId="164" xfId="0" applyAlignment="1" applyBorder="1" applyFont="1" applyNumberFormat="1">
      <alignment horizontal="center" readingOrder="0"/>
    </xf>
    <xf borderId="3" fillId="0" fontId="4" numFmtId="165" xfId="0" applyAlignment="1" applyBorder="1" applyFont="1" applyNumberFormat="1">
      <alignment horizontal="center" readingOrder="0" vertical="bottom"/>
    </xf>
    <xf borderId="3" fillId="0" fontId="4" numFmtId="0" xfId="0" applyAlignment="1" applyBorder="1" applyFont="1">
      <alignment horizontal="center" readingOrder="0" vertical="bottom"/>
    </xf>
    <xf borderId="4" fillId="7" fontId="1" numFmtId="164" xfId="0" applyAlignment="1" applyBorder="1" applyFont="1" applyNumberFormat="1">
      <alignment horizontal="center" vertical="bottom"/>
    </xf>
    <xf borderId="4" fillId="7" fontId="1" numFmtId="0" xfId="0" applyAlignment="1" applyBorder="1" applyFont="1">
      <alignment horizontal="center" readingOrder="0"/>
    </xf>
    <xf borderId="4" fillId="7" fontId="4" numFmtId="0" xfId="0" applyAlignment="1" applyBorder="1" applyFont="1">
      <alignment readingOrder="0" vertical="bottom"/>
    </xf>
    <xf borderId="4" fillId="7" fontId="4" numFmtId="0" xfId="0" applyAlignment="1" applyBorder="1" applyFont="1">
      <alignment horizontal="center" readingOrder="0" vertical="bottom"/>
    </xf>
    <xf borderId="4" fillId="7" fontId="6" numFmtId="0" xfId="0" applyAlignment="1" applyBorder="1" applyFont="1">
      <alignment horizontal="center"/>
    </xf>
    <xf borderId="4" fillId="8" fontId="4" numFmtId="165" xfId="0" applyAlignment="1" applyBorder="1" applyFont="1" applyNumberFormat="1">
      <alignment horizontal="center" readingOrder="0" vertical="bottom"/>
    </xf>
    <xf borderId="3" fillId="6" fontId="4" numFmtId="164" xfId="0" applyAlignment="1" applyBorder="1" applyFont="1" applyNumberFormat="1">
      <alignment horizontal="center" readingOrder="0" vertical="bottom"/>
    </xf>
    <xf borderId="4" fillId="0" fontId="4" numFmtId="166" xfId="0" applyAlignment="1" applyBorder="1" applyFont="1" applyNumberFormat="1">
      <alignment horizontal="center" readingOrder="0"/>
    </xf>
    <xf borderId="4" fillId="9" fontId="4" numFmtId="164" xfId="0" applyAlignment="1" applyBorder="1" applyFill="1" applyFont="1" applyNumberFormat="1">
      <alignment horizontal="center" vertical="bottom"/>
    </xf>
    <xf borderId="4" fillId="9" fontId="4" numFmtId="165" xfId="0" applyAlignment="1" applyBorder="1" applyFont="1" applyNumberFormat="1">
      <alignment horizontal="center" vertical="bottom"/>
    </xf>
    <xf borderId="4" fillId="9" fontId="4" numFmtId="165" xfId="0" applyAlignment="1" applyBorder="1" applyFont="1" applyNumberFormat="1">
      <alignment horizontal="center" readingOrder="0" vertical="bottom"/>
    </xf>
    <xf borderId="4" fillId="9" fontId="4" numFmtId="0" xfId="0" applyAlignment="1" applyBorder="1" applyFont="1">
      <alignment horizontal="center" vertical="bottom"/>
    </xf>
    <xf borderId="4" fillId="7" fontId="1" numFmtId="165" xfId="0" applyAlignment="1" applyBorder="1" applyFont="1" applyNumberFormat="1">
      <alignment readingOrder="0" vertical="bottom"/>
    </xf>
    <xf borderId="4" fillId="7" fontId="1" numFmtId="165" xfId="0" applyAlignment="1" applyBorder="1" applyFont="1" applyNumberFormat="1">
      <alignment horizontal="right" vertical="bottom"/>
    </xf>
    <xf borderId="4" fillId="6" fontId="1" numFmtId="164" xfId="0" applyAlignment="1" applyBorder="1" applyFont="1" applyNumberFormat="1">
      <alignment horizontal="center" readingOrder="0" vertical="bottom"/>
    </xf>
    <xf borderId="10" fillId="0" fontId="4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/>
    </xf>
    <xf borderId="1" fillId="6" fontId="4" numFmtId="0" xfId="0" applyAlignment="1" applyBorder="1" applyFont="1">
      <alignment horizontal="center" vertical="bottom"/>
    </xf>
    <xf borderId="4" fillId="0" fontId="4" numFmtId="165" xfId="0" applyAlignment="1" applyBorder="1" applyFont="1" applyNumberFormat="1">
      <alignment horizontal="right" readingOrder="0" vertical="bottom"/>
    </xf>
    <xf borderId="3" fillId="5" fontId="4" numFmtId="164" xfId="0" applyAlignment="1" applyBorder="1" applyFont="1" applyNumberFormat="1">
      <alignment horizontal="center" readingOrder="0" vertical="bottom"/>
    </xf>
    <xf borderId="4" fillId="9" fontId="5" numFmtId="164" xfId="0" applyAlignment="1" applyBorder="1" applyFont="1" applyNumberFormat="1">
      <alignment horizontal="center" readingOrder="0"/>
    </xf>
    <xf borderId="4" fillId="9" fontId="4" numFmtId="0" xfId="0" applyAlignment="1" applyBorder="1" applyFont="1">
      <alignment vertical="bottom"/>
    </xf>
    <xf borderId="4" fillId="9" fontId="4" numFmtId="0" xfId="0" applyAlignment="1" applyBorder="1" applyFont="1">
      <alignment readingOrder="0" vertical="bottom"/>
    </xf>
    <xf borderId="4" fillId="0" fontId="4" numFmtId="166" xfId="0" applyAlignment="1" applyBorder="1" applyFont="1" applyNumberFormat="1">
      <alignment horizontal="center"/>
    </xf>
    <xf borderId="4" fillId="5" fontId="4" numFmtId="0" xfId="0" applyAlignment="1" applyBorder="1" applyFont="1">
      <alignment vertical="bottom"/>
    </xf>
    <xf borderId="1" fillId="7" fontId="1" numFmtId="0" xfId="0" applyAlignment="1" applyBorder="1" applyFont="1">
      <alignment horizontal="center" readingOrder="0" vertical="bottom"/>
    </xf>
    <xf borderId="4" fillId="6" fontId="4" numFmtId="165" xfId="0" applyAlignment="1" applyBorder="1" applyFont="1" applyNumberFormat="1">
      <alignment horizontal="center" readingOrder="0" vertical="bottom"/>
    </xf>
    <xf borderId="4" fillId="6" fontId="4" numFmtId="165" xfId="0" applyAlignment="1" applyBorder="1" applyFont="1" applyNumberFormat="1">
      <alignment horizontal="center" vertical="bottom"/>
    </xf>
    <xf borderId="4" fillId="6" fontId="4" numFmtId="0" xfId="0" applyAlignment="1" applyBorder="1" applyFont="1">
      <alignment horizontal="center" readingOrder="0" vertical="bottom"/>
    </xf>
    <xf borderId="4" fillId="5" fontId="4" numFmtId="0" xfId="0" applyAlignment="1" applyBorder="1" applyFont="1">
      <alignment horizontal="center" readingOrder="0"/>
    </xf>
    <xf borderId="4" fillId="5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165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horizontal="right" vertical="bottom"/>
    </xf>
    <xf borderId="4" fillId="5" fontId="4" numFmtId="0" xfId="0" applyAlignment="1" applyBorder="1" applyFont="1">
      <alignment readingOrder="0" vertical="bottom"/>
    </xf>
    <xf borderId="0" fillId="0" fontId="5" numFmtId="0" xfId="0" applyAlignment="1" applyFont="1">
      <alignment horizontal="center"/>
    </xf>
    <xf borderId="4" fillId="5" fontId="4" numFmtId="165" xfId="0" applyAlignment="1" applyBorder="1" applyFont="1" applyNumberFormat="1">
      <alignment horizontal="right" readingOrder="0" vertical="bottom"/>
    </xf>
    <xf borderId="4" fillId="5" fontId="4" numFmtId="165" xfId="0" applyAlignment="1" applyBorder="1" applyFont="1" applyNumberFormat="1">
      <alignment horizontal="right" vertical="bottom"/>
    </xf>
    <xf borderId="4" fillId="8" fontId="4" numFmtId="165" xfId="0" applyAlignment="1" applyBorder="1" applyFont="1" applyNumberFormat="1">
      <alignment horizontal="center"/>
    </xf>
    <xf borderId="4" fillId="8" fontId="4" numFmtId="165" xfId="0" applyAlignment="1" applyBorder="1" applyFont="1" applyNumberFormat="1">
      <alignment horizontal="center" readingOrder="0"/>
    </xf>
    <xf borderId="4" fillId="6" fontId="5" numFmtId="164" xfId="0" applyAlignment="1" applyBorder="1" applyFont="1" applyNumberFormat="1">
      <alignment horizontal="center" readingOrder="0"/>
    </xf>
    <xf borderId="4" fillId="6" fontId="4" numFmtId="0" xfId="0" applyAlignment="1" applyBorder="1" applyFont="1">
      <alignment vertical="bottom"/>
    </xf>
    <xf borderId="4" fillId="7" fontId="7" numFmtId="0" xfId="0" applyAlignment="1" applyBorder="1" applyFont="1">
      <alignment horizontal="center"/>
    </xf>
    <xf borderId="4" fillId="6" fontId="4" numFmtId="165" xfId="0" applyAlignment="1" applyBorder="1" applyFont="1" applyNumberFormat="1">
      <alignment horizontal="right" readingOrder="0" vertical="bottom"/>
    </xf>
    <xf borderId="4" fillId="8" fontId="1" numFmtId="164" xfId="0" applyAlignment="1" applyBorder="1" applyFont="1" applyNumberFormat="1">
      <alignment horizontal="center" readingOrder="0" vertical="bottom"/>
    </xf>
    <xf borderId="4" fillId="8" fontId="1" numFmtId="165" xfId="0" applyAlignment="1" applyBorder="1" applyFont="1" applyNumberFormat="1">
      <alignment horizontal="center" vertical="bottom"/>
    </xf>
    <xf borderId="4" fillId="8" fontId="1" numFmtId="0" xfId="0" applyAlignment="1" applyBorder="1" applyFont="1">
      <alignment horizontal="center" vertical="bottom"/>
    </xf>
    <xf borderId="4" fillId="7" fontId="7" numFmtId="0" xfId="0" applyAlignment="1" applyBorder="1" applyFont="1">
      <alignment horizontal="center" readingOrder="0"/>
    </xf>
    <xf borderId="4" fillId="7" fontId="4" numFmtId="164" xfId="0" applyAlignment="1" applyBorder="1" applyFont="1" applyNumberFormat="1">
      <alignment horizontal="center" vertical="bottom"/>
    </xf>
    <xf borderId="4" fillId="7" fontId="4" numFmtId="165" xfId="0" applyAlignment="1" applyBorder="1" applyFont="1" applyNumberFormat="1">
      <alignment horizontal="right" vertical="bottom"/>
    </xf>
    <xf borderId="4" fillId="7" fontId="1" numFmtId="167" xfId="0" applyAlignment="1" applyBorder="1" applyFont="1" applyNumberFormat="1">
      <alignment horizontal="center" vertical="bottom"/>
    </xf>
    <xf borderId="4" fillId="7" fontId="4" numFmtId="165" xfId="0" applyAlignment="1" applyBorder="1" applyFont="1" applyNumberFormat="1">
      <alignment vertical="bottom"/>
    </xf>
    <xf borderId="4" fillId="7" fontId="4" numFmtId="0" xfId="0" applyAlignment="1" applyBorder="1" applyFont="1">
      <alignment horizontal="center"/>
    </xf>
    <xf borderId="4" fillId="7" fontId="4" numFmtId="0" xfId="0" applyAlignment="1" applyBorder="1" applyFont="1">
      <alignment horizontal="center" readingOrder="0"/>
    </xf>
    <xf borderId="4" fillId="7" fontId="7" numFmtId="0" xfId="0" applyAlignment="1" applyBorder="1" applyFont="1">
      <alignment readingOrder="0"/>
    </xf>
    <xf borderId="4" fillId="7" fontId="7" numFmtId="0" xfId="0" applyBorder="1" applyFont="1"/>
    <xf borderId="0" fillId="7" fontId="7" numFmtId="0" xfId="0" applyAlignment="1" applyFont="1">
      <alignment horizontal="center" readingOrder="0"/>
    </xf>
    <xf borderId="0" fillId="7" fontId="7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4" fillId="8" fontId="5" numFmtId="164" xfId="0" applyAlignment="1" applyBorder="1" applyFont="1" applyNumberFormat="1">
      <alignment horizontal="center" readingOrder="0"/>
    </xf>
    <xf borderId="4" fillId="8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horizontal="center" vertical="bottom"/>
    </xf>
    <xf borderId="11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8" fontId="6" numFmtId="0" xfId="0" applyAlignment="1" applyBorder="1" applyFont="1">
      <alignment horizontal="center" readingOrder="0"/>
    </xf>
    <xf borderId="4" fillId="8" fontId="6" numFmtId="0" xfId="0" applyAlignment="1" applyBorder="1" applyFont="1">
      <alignment horizontal="center"/>
    </xf>
    <xf borderId="4" fillId="8" fontId="1" numFmtId="165" xfId="0" applyAlignment="1" applyBorder="1" applyFont="1" applyNumberFormat="1">
      <alignment horizontal="center"/>
    </xf>
    <xf borderId="4" fillId="8" fontId="5" numFmtId="0" xfId="0" applyAlignment="1" applyBorder="1" applyFont="1">
      <alignment horizontal="center"/>
    </xf>
    <xf borderId="4" fillId="8" fontId="5" numFmtId="0" xfId="0" applyAlignment="1" applyBorder="1" applyFont="1">
      <alignment horizontal="center" readingOrder="0"/>
    </xf>
    <xf borderId="4" fillId="7" fontId="4" numFmtId="165" xfId="0" applyAlignment="1" applyBorder="1" applyFont="1" applyNumberFormat="1">
      <alignment readingOrder="0" vertical="bottom"/>
    </xf>
    <xf borderId="4" fillId="7" fontId="4" numFmtId="165" xfId="0" applyAlignment="1" applyBorder="1" applyFont="1" applyNumberFormat="1">
      <alignment horizontal="right" readingOrder="0" vertical="bottom"/>
    </xf>
    <xf quotePrefix="1" borderId="4" fillId="5" fontId="5" numFmtId="0" xfId="0" applyAlignment="1" applyBorder="1" applyFont="1">
      <alignment horizontal="center" readingOrder="0"/>
    </xf>
    <xf borderId="4" fillId="7" fontId="1" numFmtId="0" xfId="0" applyAlignment="1" applyBorder="1" applyFont="1">
      <alignment horizontal="center" vertical="bottom"/>
    </xf>
    <xf borderId="4" fillId="6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right" readingOrder="0" vertical="bottom"/>
    </xf>
    <xf borderId="4" fillId="10" fontId="8" numFmtId="164" xfId="0" applyAlignment="1" applyBorder="1" applyFill="1" applyFont="1" applyNumberFormat="1">
      <alignment horizontal="center" readingOrder="0" vertical="bottom"/>
    </xf>
    <xf borderId="4" fillId="10" fontId="8" numFmtId="165" xfId="0" applyAlignment="1" applyBorder="1" applyFont="1" applyNumberFormat="1">
      <alignment horizontal="center" readingOrder="0" vertical="bottom"/>
    </xf>
    <xf borderId="4" fillId="10" fontId="9" numFmtId="165" xfId="0" applyAlignment="1" applyBorder="1" applyFont="1" applyNumberFormat="1">
      <alignment horizontal="center" readingOrder="0" vertical="bottom"/>
    </xf>
    <xf borderId="4" fillId="10" fontId="8" numFmtId="165" xfId="0" applyAlignment="1" applyBorder="1" applyFont="1" applyNumberFormat="1">
      <alignment horizontal="center" vertical="bottom"/>
    </xf>
    <xf borderId="4" fillId="10" fontId="8" numFmtId="0" xfId="0" applyAlignment="1" applyBorder="1" applyFont="1">
      <alignment horizontal="center" readingOrder="0" vertical="bottom"/>
    </xf>
    <xf borderId="3" fillId="0" fontId="5" numFmtId="164" xfId="0" applyAlignment="1" applyBorder="1" applyFont="1" applyNumberFormat="1">
      <alignment horizontal="center"/>
    </xf>
    <xf borderId="4" fillId="8" fontId="6" numFmtId="164" xfId="0" applyAlignment="1" applyBorder="1" applyFont="1" applyNumberFormat="1">
      <alignment horizontal="center" readingOrder="0"/>
    </xf>
    <xf borderId="4" fillId="6" fontId="4" numFmtId="165" xfId="0" applyAlignment="1" applyBorder="1" applyFont="1" applyNumberFormat="1">
      <alignment vertical="bottom"/>
    </xf>
    <xf borderId="4" fillId="6" fontId="4" numFmtId="0" xfId="0" applyAlignment="1" applyBorder="1" applyFont="1">
      <alignment horizontal="center"/>
    </xf>
    <xf borderId="4" fillId="6" fontId="4" numFmtId="165" xfId="0" applyAlignment="1" applyBorder="1" applyFont="1" applyNumberFormat="1">
      <alignment horizontal="center"/>
    </xf>
    <xf borderId="3" fillId="0" fontId="5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4" fillId="0" fontId="4" numFmtId="165" xfId="0" applyAlignment="1" applyBorder="1" applyFont="1" applyNumberFormat="1">
      <alignment readingOrder="0" vertical="bottom"/>
    </xf>
    <xf borderId="4" fillId="7" fontId="1" numFmtId="0" xfId="0" applyAlignment="1" applyBorder="1" applyFont="1">
      <alignment vertical="bottom"/>
    </xf>
    <xf borderId="4" fillId="8" fontId="4" numFmtId="164" xfId="0" applyAlignment="1" applyBorder="1" applyFont="1" applyNumberFormat="1">
      <alignment horizontal="center" vertical="bottom"/>
    </xf>
    <xf borderId="4" fillId="8" fontId="4" numFmtId="0" xfId="0" applyAlignment="1" applyBorder="1" applyFont="1">
      <alignment readingOrder="0" vertical="bottom"/>
    </xf>
    <xf borderId="4" fillId="5" fontId="4" numFmtId="0" xfId="0" applyAlignment="1" applyBorder="1" applyFont="1">
      <alignment horizontal="center" vertical="bottom"/>
    </xf>
    <xf borderId="4" fillId="8" fontId="4" numFmtId="0" xfId="0" applyAlignment="1" applyBorder="1" applyFont="1">
      <alignment horizontal="center" vertical="bottom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4" numFmtId="165" xfId="0" applyBorder="1" applyFont="1" applyNumberFormat="1"/>
    <xf borderId="4" fillId="0" fontId="4" numFmtId="0" xfId="0" applyBorder="1" applyFont="1"/>
    <xf borderId="4" fillId="7" fontId="1" numFmtId="0" xfId="0" applyAlignment="1" applyBorder="1" applyFont="1">
      <alignment vertical="bottom"/>
    </xf>
    <xf borderId="4" fillId="5" fontId="4" numFmtId="165" xfId="0" applyBorder="1" applyFont="1" applyNumberFormat="1"/>
    <xf borderId="4" fillId="7" fontId="4" numFmtId="164" xfId="0" applyAlignment="1" applyBorder="1" applyFont="1" applyNumberFormat="1">
      <alignment horizontal="center" readingOrder="0" vertical="bottom"/>
    </xf>
    <xf borderId="4" fillId="7" fontId="4" numFmtId="0" xfId="0" applyAlignment="1" applyBorder="1" applyFont="1">
      <alignment vertical="bottom"/>
    </xf>
    <xf borderId="4" fillId="0" fontId="4" numFmtId="164" xfId="0" applyBorder="1" applyFont="1" applyNumberFormat="1"/>
    <xf borderId="4" fillId="7" fontId="4" numFmtId="0" xfId="0" applyAlignment="1" applyBorder="1" applyFont="1">
      <alignment vertical="bottom"/>
    </xf>
    <xf borderId="4" fillId="6" fontId="4" numFmtId="165" xfId="0" applyBorder="1" applyFont="1" applyNumberFormat="1"/>
    <xf borderId="0" fillId="0" fontId="5" numFmtId="0" xfId="0" applyFont="1"/>
    <xf borderId="4" fillId="0" fontId="4" numFmtId="0" xfId="0" applyAlignment="1" applyBorder="1" applyFont="1">
      <alignment readingOrder="0"/>
    </xf>
    <xf borderId="4" fillId="7" fontId="4" numFmtId="0" xfId="0" applyBorder="1" applyFont="1"/>
    <xf borderId="0" fillId="0" fontId="5" numFmtId="165" xfId="0" applyFont="1" applyNumberFormat="1"/>
    <xf borderId="4" fillId="0" fontId="5" numFmtId="164" xfId="0" applyBorder="1" applyFont="1" applyNumberFormat="1"/>
    <xf borderId="4" fillId="5" fontId="5" numFmtId="165" xfId="0" applyBorder="1" applyFont="1" applyNumberFormat="1"/>
    <xf borderId="4" fillId="0" fontId="5" numFmtId="0" xfId="0" applyBorder="1" applyFont="1"/>
    <xf borderId="4" fillId="6" fontId="5" numFmtId="165" xfId="0" applyBorder="1" applyFont="1" applyNumberFormat="1"/>
    <xf borderId="4" fillId="6" fontId="5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64" xfId="0" applyFont="1" applyNumberFormat="1"/>
    <xf borderId="4" fillId="11" fontId="1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/>
    </xf>
    <xf borderId="0" fillId="11" fontId="10" numFmtId="0" xfId="0" applyAlignment="1" applyFont="1">
      <alignment horizontal="center" readingOrder="0" vertical="center"/>
    </xf>
    <xf borderId="1" fillId="11" fontId="10" numFmtId="0" xfId="0" applyAlignment="1" applyBorder="1" applyFont="1">
      <alignment horizontal="center" readingOrder="0" vertical="center"/>
    </xf>
    <xf borderId="12" fillId="12" fontId="11" numFmtId="0" xfId="0" applyAlignment="1" applyBorder="1" applyFill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4" fillId="13" fontId="4" numFmtId="166" xfId="0" applyAlignment="1" applyBorder="1" applyFill="1" applyFont="1" applyNumberFormat="1">
      <alignment horizontal="center" readingOrder="0"/>
    </xf>
    <xf borderId="4" fillId="13" fontId="4" numFmtId="0" xfId="0" applyAlignment="1" applyBorder="1" applyFont="1">
      <alignment horizontal="center"/>
    </xf>
    <xf borderId="4" fillId="13" fontId="4" numFmtId="0" xfId="0" applyAlignment="1" applyBorder="1" applyFont="1">
      <alignment horizontal="center" readingOrder="0"/>
    </xf>
    <xf borderId="4" fillId="0" fontId="4" numFmtId="166" xfId="0" applyAlignment="1" applyBorder="1" applyFont="1" applyNumberFormat="1">
      <alignment horizontal="center" vertical="bottom"/>
    </xf>
    <xf borderId="0" fillId="0" fontId="4" numFmtId="0" xfId="0" applyAlignment="1" applyFont="1">
      <alignment vertical="bottom"/>
    </xf>
    <xf borderId="4" fillId="4" fontId="5" numFmtId="164" xfId="0" applyAlignment="1" applyBorder="1" applyFont="1" applyNumberFormat="1">
      <alignment horizontal="center" readingOrder="0"/>
    </xf>
    <xf borderId="4" fillId="4" fontId="3" numFmtId="0" xfId="0" applyAlignment="1" applyBorder="1" applyFont="1">
      <alignment horizontal="center" readingOrder="0"/>
    </xf>
    <xf borderId="4" fillId="6" fontId="3" numFmtId="0" xfId="0" applyAlignment="1" applyBorder="1" applyFont="1">
      <alignment horizontal="center"/>
    </xf>
    <xf borderId="4" fillId="6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05.%20SO%20Mei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pping"/>
      <sheetName val="Bahan Utama"/>
      <sheetName val="Powder"/>
      <sheetName val="Bahan Lainnya"/>
      <sheetName val="Inventaris"/>
      <sheetName val="Rekapa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43"/>
    <col customWidth="1" min="2" max="2" width="7.43"/>
    <col customWidth="1" min="3" max="3" width="7.14"/>
    <col customWidth="1" min="4" max="4" width="9.29"/>
    <col customWidth="1" min="5" max="5" width="15.14"/>
    <col customWidth="1" min="6" max="6" width="8.71"/>
    <col customWidth="1" min="7" max="7" width="20.57"/>
    <col customWidth="1" min="8" max="8" width="14.86"/>
    <col customWidth="1" min="9" max="9" width="13.57"/>
    <col customWidth="1" min="10" max="10" width="9.29"/>
    <col customWidth="1" min="11" max="11" width="16.14"/>
    <col customWidth="1" min="12" max="12" width="8.71"/>
    <col customWidth="1" min="13" max="13" width="19.57"/>
    <col customWidth="1" min="14" max="14" width="7.43"/>
    <col customWidth="1" min="15" max="15" width="7.14"/>
    <col customWidth="1" min="16" max="16" width="9.29"/>
    <col customWidth="1" min="17" max="17" width="13.86"/>
    <col customWidth="1" min="18" max="18" width="8.71"/>
    <col customWidth="1" min="19" max="19" width="22.43"/>
    <col customWidth="1" min="20" max="20" width="7.43"/>
    <col customWidth="1" min="21" max="21" width="7.14"/>
    <col customWidth="1" min="22" max="22" width="9.29"/>
    <col customWidth="1" min="23" max="23" width="16.14"/>
    <col customWidth="1" min="24" max="24" width="8.71"/>
    <col customWidth="1" min="25" max="25" width="18.86"/>
    <col customWidth="1" min="26" max="26" width="7.43"/>
    <col customWidth="1" min="27" max="27" width="7.14"/>
    <col customWidth="1" min="28" max="28" width="9.29"/>
    <col customWidth="1" min="29" max="29" width="15.14"/>
    <col customWidth="1" min="30" max="30" width="8.71"/>
    <col customWidth="1" min="31" max="31" width="25.29"/>
    <col customWidth="1" min="32" max="32" width="7.43"/>
    <col customWidth="1" min="33" max="33" width="7.14"/>
    <col customWidth="1" min="34" max="34" width="9.29"/>
    <col customWidth="1" min="35" max="35" width="16.71"/>
    <col customWidth="1" min="36" max="36" width="8.71"/>
    <col customWidth="1" min="37" max="37" width="19.14"/>
    <col customWidth="1" min="38" max="38" width="7.43"/>
    <col customWidth="1" min="39" max="39" width="7.14"/>
    <col customWidth="1" min="40" max="40" width="9.29"/>
    <col customWidth="1" min="41" max="41" width="16.29"/>
    <col customWidth="1" min="42" max="42" width="8.71"/>
    <col customWidth="1" min="43" max="43" width="13.57"/>
    <col customWidth="1" min="44" max="44" width="7.43"/>
    <col customWidth="1" min="45" max="45" width="7.14"/>
    <col customWidth="1" min="46" max="46" width="9.29"/>
    <col customWidth="1" min="47" max="47" width="11.0"/>
    <col customWidth="1" min="48" max="48" width="8.71"/>
    <col customWidth="1" min="49" max="49" width="9.86"/>
    <col customWidth="1" min="50" max="50" width="7.43"/>
    <col customWidth="1" min="51" max="51" width="7.14"/>
    <col customWidth="1" min="52" max="52" width="9.29"/>
    <col customWidth="1" min="53" max="53" width="11.0"/>
    <col customWidth="1" min="54" max="54" width="8.71"/>
    <col customWidth="1" min="55" max="55" width="16.86"/>
    <col customWidth="1" min="56" max="56" width="7.43"/>
    <col customWidth="1" min="57" max="57" width="7.14"/>
    <col customWidth="1" min="58" max="58" width="9.29"/>
    <col customWidth="1" min="59" max="59" width="11.0"/>
    <col customWidth="1" min="60" max="63" width="8.71"/>
  </cols>
  <sheetData>
    <row r="1" ht="14.25" customHeight="1">
      <c r="A1" s="1" t="s">
        <v>0</v>
      </c>
      <c r="B1" s="2"/>
      <c r="C1" s="2"/>
      <c r="D1" s="2"/>
      <c r="E1" s="3"/>
      <c r="F1" s="4"/>
      <c r="G1" s="5" t="s">
        <v>2</v>
      </c>
      <c r="H1" s="2"/>
      <c r="I1" s="2"/>
      <c r="J1" s="2"/>
      <c r="K1" s="3"/>
      <c r="L1" s="4"/>
      <c r="M1" s="1" t="s">
        <v>4</v>
      </c>
      <c r="N1" s="2"/>
      <c r="O1" s="2"/>
      <c r="P1" s="2"/>
      <c r="Q1" s="3"/>
      <c r="R1" s="4"/>
      <c r="S1" s="6" t="s">
        <v>8</v>
      </c>
      <c r="T1" s="2"/>
      <c r="U1" s="2"/>
      <c r="V1" s="2"/>
      <c r="W1" s="3"/>
      <c r="X1" s="4"/>
      <c r="Y1" s="1" t="s">
        <v>9</v>
      </c>
      <c r="Z1" s="2"/>
      <c r="AA1" s="2"/>
      <c r="AB1" s="2"/>
      <c r="AC1" s="3"/>
      <c r="AD1" s="4"/>
      <c r="AE1" s="8" t="s">
        <v>12</v>
      </c>
      <c r="AF1" s="2"/>
      <c r="AG1" s="2"/>
      <c r="AH1" s="2"/>
      <c r="AI1" s="3"/>
      <c r="AJ1" s="4"/>
      <c r="AK1" s="1" t="s">
        <v>16</v>
      </c>
      <c r="AL1" s="2"/>
      <c r="AM1" s="2"/>
      <c r="AN1" s="2"/>
      <c r="AO1" s="3"/>
      <c r="AP1" s="4"/>
      <c r="AQ1" s="6" t="s">
        <v>20</v>
      </c>
      <c r="AR1" s="2"/>
      <c r="AS1" s="2"/>
      <c r="AT1" s="2"/>
      <c r="AU1" s="3"/>
      <c r="AV1" s="4"/>
      <c r="AW1" s="1" t="s">
        <v>22</v>
      </c>
      <c r="AX1" s="2"/>
      <c r="AY1" s="2"/>
      <c r="AZ1" s="2"/>
      <c r="BA1" s="3"/>
      <c r="BB1" s="10"/>
      <c r="BC1" s="6" t="s">
        <v>25</v>
      </c>
      <c r="BD1" s="2"/>
      <c r="BE1" s="2"/>
      <c r="BF1" s="2"/>
      <c r="BG1" s="3"/>
      <c r="BH1" s="10"/>
      <c r="BI1" s="10"/>
      <c r="BJ1" s="10"/>
      <c r="BK1" s="10"/>
    </row>
    <row r="2" ht="14.25" customHeight="1">
      <c r="A2" s="12" t="s">
        <v>29</v>
      </c>
      <c r="B2" s="13" t="s">
        <v>31</v>
      </c>
      <c r="C2" s="13" t="s">
        <v>35</v>
      </c>
      <c r="D2" s="13" t="s">
        <v>36</v>
      </c>
      <c r="E2" s="12" t="s">
        <v>37</v>
      </c>
      <c r="F2" s="4"/>
      <c r="G2" s="12" t="s">
        <v>29</v>
      </c>
      <c r="H2" s="13" t="s">
        <v>31</v>
      </c>
      <c r="I2" s="13" t="s">
        <v>35</v>
      </c>
      <c r="J2" s="13" t="s">
        <v>36</v>
      </c>
      <c r="K2" s="12" t="s">
        <v>37</v>
      </c>
      <c r="L2" s="4"/>
      <c r="M2" s="12" t="s">
        <v>29</v>
      </c>
      <c r="N2" s="13" t="s">
        <v>31</v>
      </c>
      <c r="O2" s="13" t="s">
        <v>35</v>
      </c>
      <c r="P2" s="13" t="s">
        <v>36</v>
      </c>
      <c r="Q2" s="12" t="s">
        <v>37</v>
      </c>
      <c r="R2" s="4"/>
      <c r="S2" s="12" t="s">
        <v>29</v>
      </c>
      <c r="T2" s="13" t="s">
        <v>31</v>
      </c>
      <c r="U2" s="13" t="s">
        <v>35</v>
      </c>
      <c r="V2" s="13" t="s">
        <v>36</v>
      </c>
      <c r="W2" s="12" t="s">
        <v>37</v>
      </c>
      <c r="X2" s="4"/>
      <c r="Y2" s="12" t="s">
        <v>29</v>
      </c>
      <c r="Z2" s="13" t="s">
        <v>31</v>
      </c>
      <c r="AA2" s="13" t="s">
        <v>35</v>
      </c>
      <c r="AB2" s="13" t="s">
        <v>36</v>
      </c>
      <c r="AC2" s="12" t="s">
        <v>37</v>
      </c>
      <c r="AD2" s="4"/>
      <c r="AE2" s="17" t="s">
        <v>29</v>
      </c>
      <c r="AF2" s="13" t="s">
        <v>31</v>
      </c>
      <c r="AG2" s="13" t="s">
        <v>35</v>
      </c>
      <c r="AH2" s="13" t="s">
        <v>36</v>
      </c>
      <c r="AI2" s="12" t="s">
        <v>37</v>
      </c>
      <c r="AJ2" s="4"/>
      <c r="AK2" s="12" t="s">
        <v>29</v>
      </c>
      <c r="AL2" s="13" t="s">
        <v>31</v>
      </c>
      <c r="AM2" s="13" t="s">
        <v>35</v>
      </c>
      <c r="AN2" s="13" t="s">
        <v>36</v>
      </c>
      <c r="AO2" s="12" t="s">
        <v>37</v>
      </c>
      <c r="AP2" s="4"/>
      <c r="AQ2" s="12" t="s">
        <v>29</v>
      </c>
      <c r="AR2" s="13" t="s">
        <v>31</v>
      </c>
      <c r="AS2" s="13" t="s">
        <v>35</v>
      </c>
      <c r="AT2" s="13" t="s">
        <v>36</v>
      </c>
      <c r="AU2" s="12" t="s">
        <v>37</v>
      </c>
      <c r="AV2" s="4"/>
      <c r="AW2" s="12" t="s">
        <v>29</v>
      </c>
      <c r="AX2" s="13" t="s">
        <v>31</v>
      </c>
      <c r="AY2" s="13" t="s">
        <v>35</v>
      </c>
      <c r="AZ2" s="13" t="s">
        <v>36</v>
      </c>
      <c r="BA2" s="12" t="s">
        <v>37</v>
      </c>
      <c r="BB2" s="10"/>
      <c r="BC2" s="12" t="s">
        <v>29</v>
      </c>
      <c r="BD2" s="13" t="s">
        <v>31</v>
      </c>
      <c r="BE2" s="13" t="s">
        <v>35</v>
      </c>
      <c r="BF2" s="13" t="s">
        <v>36</v>
      </c>
      <c r="BG2" s="12" t="s">
        <v>37</v>
      </c>
      <c r="BH2" s="10"/>
      <c r="BI2" s="10"/>
      <c r="BJ2" s="10"/>
      <c r="BK2" s="10"/>
    </row>
    <row r="3" ht="14.25" customHeight="1">
      <c r="A3" s="19"/>
      <c r="B3" s="2"/>
      <c r="C3" s="3"/>
      <c r="D3" s="22">
        <f>16*750</f>
        <v>12000</v>
      </c>
      <c r="E3" s="12"/>
      <c r="F3" s="4"/>
      <c r="G3" s="19"/>
      <c r="H3" s="2"/>
      <c r="I3" s="3"/>
      <c r="J3" s="22">
        <f>17*12000</f>
        <v>204000</v>
      </c>
      <c r="K3" s="12"/>
      <c r="L3" s="4"/>
      <c r="M3" s="19"/>
      <c r="N3" s="2"/>
      <c r="O3" s="3"/>
      <c r="P3" s="22">
        <v>0.0</v>
      </c>
      <c r="Q3" s="12"/>
      <c r="R3" s="4"/>
      <c r="S3" s="19"/>
      <c r="T3" s="2"/>
      <c r="U3" s="3"/>
      <c r="V3" s="22">
        <f>140*2300</f>
        <v>322000</v>
      </c>
      <c r="W3" s="12"/>
      <c r="X3" s="4"/>
      <c r="Y3" s="19"/>
      <c r="Z3" s="2"/>
      <c r="AA3" s="3"/>
      <c r="AB3" s="22">
        <f>165*2300</f>
        <v>379500</v>
      </c>
      <c r="AC3" s="12"/>
      <c r="AD3" s="4"/>
      <c r="AE3" s="24"/>
      <c r="AF3" s="2"/>
      <c r="AG3" s="3"/>
      <c r="AH3" s="22">
        <v>35000.0</v>
      </c>
      <c r="AI3" s="12"/>
      <c r="AJ3" s="4"/>
      <c r="AK3" s="19"/>
      <c r="AL3" s="2"/>
      <c r="AM3" s="3"/>
      <c r="AN3" s="22">
        <v>0.0</v>
      </c>
      <c r="AO3" s="12"/>
      <c r="AP3" s="4"/>
      <c r="AQ3" s="19"/>
      <c r="AR3" s="2"/>
      <c r="AS3" s="3"/>
      <c r="AT3" s="13">
        <v>0.0</v>
      </c>
      <c r="AU3" s="12"/>
      <c r="AV3" s="4"/>
      <c r="AW3" s="19"/>
      <c r="AX3" s="2"/>
      <c r="AY3" s="3"/>
      <c r="AZ3" s="13">
        <v>0.0</v>
      </c>
      <c r="BA3" s="12"/>
      <c r="BB3" s="10"/>
      <c r="BC3" s="19"/>
      <c r="BD3" s="2"/>
      <c r="BE3" s="3"/>
      <c r="BF3" s="13"/>
      <c r="BG3" s="12"/>
      <c r="BH3" s="10"/>
      <c r="BI3" s="10"/>
      <c r="BJ3" s="10"/>
      <c r="BK3" s="10"/>
    </row>
    <row r="4" ht="14.25" customHeight="1">
      <c r="A4" s="25">
        <v>45660.0</v>
      </c>
      <c r="B4" s="26"/>
      <c r="C4" s="27">
        <v>750.0</v>
      </c>
      <c r="D4" s="26">
        <f t="shared" ref="D4:D133" si="1">D3+B4-C4</f>
        <v>11250</v>
      </c>
      <c r="E4" s="29" t="s">
        <v>77</v>
      </c>
      <c r="F4" s="4"/>
      <c r="G4" s="30">
        <v>45658.0</v>
      </c>
      <c r="H4" s="26"/>
      <c r="I4" s="27">
        <v>12000.0</v>
      </c>
      <c r="J4" s="31">
        <f t="shared" ref="J4:J133" si="2">J3+H4-I4</f>
        <v>192000</v>
      </c>
      <c r="K4" s="29" t="s">
        <v>78</v>
      </c>
      <c r="L4" s="4"/>
      <c r="M4" s="32"/>
      <c r="N4" s="33"/>
      <c r="O4" s="33"/>
      <c r="P4" s="33">
        <f t="shared" ref="P4:P133" si="3">P3+N4-O4</f>
        <v>0</v>
      </c>
      <c r="Q4" s="34"/>
      <c r="R4" s="4"/>
      <c r="S4" s="35">
        <v>45658.0</v>
      </c>
      <c r="T4" s="36"/>
      <c r="U4" s="37">
        <v>2300.0</v>
      </c>
      <c r="V4" s="38">
        <f t="shared" ref="V4:V133" si="4">V3+T4-U4</f>
        <v>319700</v>
      </c>
      <c r="W4" s="39" t="s">
        <v>79</v>
      </c>
      <c r="X4" s="4"/>
      <c r="Y4" s="35">
        <v>45658.0</v>
      </c>
      <c r="Z4" s="36"/>
      <c r="AA4" s="40">
        <v>2300.0</v>
      </c>
      <c r="AB4" s="36">
        <f t="shared" ref="AB4:AB133" si="5">AB3+Z4-AA4</f>
        <v>377200</v>
      </c>
      <c r="AC4" s="39" t="s">
        <v>81</v>
      </c>
      <c r="AD4" s="4"/>
      <c r="AE4" s="42">
        <v>45659.0</v>
      </c>
      <c r="AF4" s="44">
        <f>5*5000</f>
        <v>25000</v>
      </c>
      <c r="AG4" s="45"/>
      <c r="AH4" s="45">
        <f t="shared" ref="AH4:AH133" si="6">AH3+AF4-AG4</f>
        <v>60000</v>
      </c>
      <c r="AI4" s="47" t="s">
        <v>86</v>
      </c>
      <c r="AJ4" s="4"/>
      <c r="AK4" s="48">
        <v>45667.0</v>
      </c>
      <c r="AL4" s="50">
        <v>15000.0</v>
      </c>
      <c r="AM4" s="51"/>
      <c r="AN4" s="51">
        <f t="shared" ref="AN4:AN133" si="7">AN3+AL4-AM4</f>
        <v>15000</v>
      </c>
      <c r="AO4" s="55" t="s">
        <v>86</v>
      </c>
      <c r="AP4" s="4"/>
      <c r="AQ4" s="32"/>
      <c r="AR4" s="33"/>
      <c r="AS4" s="33"/>
      <c r="AT4" s="33">
        <f t="shared" ref="AT4:AT133" si="8">AT3+AR4-AS4</f>
        <v>0</v>
      </c>
      <c r="AU4" s="56"/>
      <c r="AV4" s="4"/>
      <c r="AW4" s="32"/>
      <c r="AX4" s="33"/>
      <c r="AY4" s="33"/>
      <c r="AZ4" s="33">
        <f t="shared" ref="AZ4:AZ133" si="9">AZ3+AX4-AY4</f>
        <v>0</v>
      </c>
      <c r="BA4" s="56"/>
      <c r="BB4" s="58"/>
      <c r="BC4" s="32"/>
      <c r="BD4" s="33"/>
      <c r="BE4" s="33"/>
      <c r="BF4" s="33">
        <f t="shared" ref="BF4:BF32" si="10">BF3+BD4-BE4</f>
        <v>0</v>
      </c>
      <c r="BG4" s="56"/>
      <c r="BH4" s="58"/>
      <c r="BI4" s="58"/>
      <c r="BJ4" s="58"/>
      <c r="BK4" s="58"/>
    </row>
    <row r="5" ht="14.25" customHeight="1">
      <c r="A5" s="30">
        <v>45662.0</v>
      </c>
      <c r="B5" s="61"/>
      <c r="C5" s="27">
        <v>750.0</v>
      </c>
      <c r="D5" s="26">
        <f t="shared" si="1"/>
        <v>10500</v>
      </c>
      <c r="E5" s="29" t="s">
        <v>91</v>
      </c>
      <c r="F5" s="4"/>
      <c r="G5" s="25">
        <v>45658.0</v>
      </c>
      <c r="H5" s="26"/>
      <c r="I5" s="27">
        <v>12000.0</v>
      </c>
      <c r="J5" s="31">
        <f t="shared" si="2"/>
        <v>180000</v>
      </c>
      <c r="K5" s="29" t="s">
        <v>87</v>
      </c>
      <c r="L5" s="4"/>
      <c r="M5" s="32"/>
      <c r="N5" s="33"/>
      <c r="O5" s="33"/>
      <c r="P5" s="33">
        <f t="shared" si="3"/>
        <v>0</v>
      </c>
      <c r="Q5" s="34"/>
      <c r="R5" s="4"/>
      <c r="S5" s="35">
        <v>45658.0</v>
      </c>
      <c r="T5" s="36"/>
      <c r="U5" s="37">
        <v>2300.0</v>
      </c>
      <c r="V5" s="38">
        <f t="shared" si="4"/>
        <v>317400</v>
      </c>
      <c r="W5" s="39" t="s">
        <v>81</v>
      </c>
      <c r="X5" s="4"/>
      <c r="Y5" s="35">
        <v>45658.0</v>
      </c>
      <c r="Z5" s="36"/>
      <c r="AA5" s="40">
        <v>2300.0</v>
      </c>
      <c r="AB5" s="36">
        <f t="shared" si="5"/>
        <v>374900</v>
      </c>
      <c r="AC5" s="39" t="s">
        <v>93</v>
      </c>
      <c r="AD5" s="4"/>
      <c r="AE5" s="35">
        <v>45658.0</v>
      </c>
      <c r="AF5" s="36"/>
      <c r="AG5" s="40">
        <v>5000.0</v>
      </c>
      <c r="AH5" s="33">
        <f t="shared" si="6"/>
        <v>55000</v>
      </c>
      <c r="AI5" s="39" t="s">
        <v>78</v>
      </c>
      <c r="AJ5" s="4"/>
      <c r="AK5" s="25">
        <v>45668.0</v>
      </c>
      <c r="AL5" s="70"/>
      <c r="AM5" s="70">
        <v>1000.0</v>
      </c>
      <c r="AN5" s="71">
        <f t="shared" si="7"/>
        <v>14000</v>
      </c>
      <c r="AO5" s="29" t="s">
        <v>79</v>
      </c>
      <c r="AP5" s="4"/>
      <c r="AQ5" s="32"/>
      <c r="AR5" s="72"/>
      <c r="AS5" s="72"/>
      <c r="AT5" s="33">
        <f t="shared" si="8"/>
        <v>0</v>
      </c>
      <c r="AU5" s="39"/>
      <c r="AV5" s="4"/>
      <c r="AW5" s="32"/>
      <c r="AX5" s="33"/>
      <c r="AY5" s="33"/>
      <c r="AZ5" s="33">
        <f t="shared" si="9"/>
        <v>0</v>
      </c>
      <c r="BA5" s="56"/>
      <c r="BB5" s="58"/>
      <c r="BC5" s="76"/>
      <c r="BD5" s="72"/>
      <c r="BE5" s="72"/>
      <c r="BF5" s="33">
        <f t="shared" si="10"/>
        <v>0</v>
      </c>
      <c r="BG5" s="39"/>
      <c r="BH5" s="58"/>
      <c r="BI5" s="58"/>
      <c r="BJ5" s="58"/>
      <c r="BK5" s="58"/>
    </row>
    <row r="6" ht="14.25" customHeight="1">
      <c r="A6" s="30">
        <v>45662.0</v>
      </c>
      <c r="B6" s="61"/>
      <c r="C6" s="27">
        <v>750.0</v>
      </c>
      <c r="D6" s="26">
        <f t="shared" si="1"/>
        <v>9750</v>
      </c>
      <c r="E6" s="29" t="s">
        <v>96</v>
      </c>
      <c r="F6" s="4"/>
      <c r="G6" s="30">
        <v>45658.0</v>
      </c>
      <c r="H6" s="26"/>
      <c r="I6" s="27">
        <v>12000.0</v>
      </c>
      <c r="J6" s="31">
        <f t="shared" si="2"/>
        <v>168000</v>
      </c>
      <c r="K6" s="29" t="s">
        <v>96</v>
      </c>
      <c r="L6" s="4"/>
      <c r="M6" s="32"/>
      <c r="N6" s="33"/>
      <c r="O6" s="33"/>
      <c r="P6" s="33">
        <f t="shared" si="3"/>
        <v>0</v>
      </c>
      <c r="Q6" s="34"/>
      <c r="R6" s="4"/>
      <c r="S6" s="35">
        <v>45659.0</v>
      </c>
      <c r="T6" s="36"/>
      <c r="U6" s="37">
        <v>2300.0</v>
      </c>
      <c r="V6" s="38">
        <f t="shared" si="4"/>
        <v>315100</v>
      </c>
      <c r="W6" s="39" t="s">
        <v>93</v>
      </c>
      <c r="X6" s="4"/>
      <c r="Y6" s="35">
        <v>45659.0</v>
      </c>
      <c r="Z6" s="36"/>
      <c r="AA6" s="40">
        <v>2300.0</v>
      </c>
      <c r="AB6" s="36">
        <f t="shared" si="5"/>
        <v>372600</v>
      </c>
      <c r="AC6" s="39" t="s">
        <v>97</v>
      </c>
      <c r="AD6" s="4"/>
      <c r="AE6" s="35">
        <v>45658.0</v>
      </c>
      <c r="AF6" s="36"/>
      <c r="AG6" s="40">
        <v>5000.0</v>
      </c>
      <c r="AH6" s="36">
        <f t="shared" si="6"/>
        <v>50000</v>
      </c>
      <c r="AI6" s="39" t="s">
        <v>96</v>
      </c>
      <c r="AJ6" s="4"/>
      <c r="AK6" s="30">
        <v>45668.0</v>
      </c>
      <c r="AL6" s="61"/>
      <c r="AM6" s="70">
        <v>1000.0</v>
      </c>
      <c r="AN6" s="26">
        <f t="shared" si="7"/>
        <v>13000</v>
      </c>
      <c r="AO6" s="29" t="s">
        <v>98</v>
      </c>
      <c r="AP6" s="4"/>
      <c r="AQ6" s="32"/>
      <c r="AR6" s="72"/>
      <c r="AS6" s="72"/>
      <c r="AT6" s="33">
        <f t="shared" si="8"/>
        <v>0</v>
      </c>
      <c r="AU6" s="39"/>
      <c r="AV6" s="4"/>
      <c r="AW6" s="32"/>
      <c r="AX6" s="33"/>
      <c r="AY6" s="33"/>
      <c r="AZ6" s="33">
        <f t="shared" si="9"/>
        <v>0</v>
      </c>
      <c r="BA6" s="56"/>
      <c r="BB6" s="58"/>
      <c r="BC6" s="62"/>
      <c r="BD6" s="36"/>
      <c r="BE6" s="72"/>
      <c r="BF6" s="36">
        <f t="shared" si="10"/>
        <v>0</v>
      </c>
      <c r="BG6" s="39"/>
      <c r="BH6" s="58"/>
      <c r="BI6" s="58"/>
      <c r="BJ6" s="58"/>
      <c r="BK6" s="58"/>
    </row>
    <row r="7" ht="14.25" customHeight="1">
      <c r="A7" s="25">
        <v>45663.0</v>
      </c>
      <c r="B7" s="84"/>
      <c r="C7" s="27">
        <v>750.0</v>
      </c>
      <c r="D7" s="71">
        <f t="shared" si="1"/>
        <v>9000</v>
      </c>
      <c r="E7" s="29" t="s">
        <v>101</v>
      </c>
      <c r="F7" s="4"/>
      <c r="G7" s="25">
        <v>45658.0</v>
      </c>
      <c r="H7" s="26"/>
      <c r="I7" s="27">
        <v>12000.0</v>
      </c>
      <c r="J7" s="31">
        <f t="shared" si="2"/>
        <v>156000</v>
      </c>
      <c r="K7" s="29" t="s">
        <v>99</v>
      </c>
      <c r="L7" s="4"/>
      <c r="M7" s="32"/>
      <c r="N7" s="33"/>
      <c r="O7" s="33"/>
      <c r="P7" s="33">
        <f t="shared" si="3"/>
        <v>0</v>
      </c>
      <c r="Q7" s="86"/>
      <c r="R7" s="4"/>
      <c r="S7" s="35">
        <v>45659.0</v>
      </c>
      <c r="T7" s="36"/>
      <c r="U7" s="37">
        <v>2300.0</v>
      </c>
      <c r="V7" s="38">
        <f t="shared" si="4"/>
        <v>312800</v>
      </c>
      <c r="W7" s="39" t="s">
        <v>90</v>
      </c>
      <c r="X7" s="4"/>
      <c r="Y7" s="35">
        <v>45659.0</v>
      </c>
      <c r="Z7" s="36"/>
      <c r="AA7" s="40">
        <v>2300.0</v>
      </c>
      <c r="AB7" s="36">
        <f t="shared" si="5"/>
        <v>370300</v>
      </c>
      <c r="AC7" s="39" t="s">
        <v>102</v>
      </c>
      <c r="AD7" s="4"/>
      <c r="AE7" s="35">
        <v>45658.0</v>
      </c>
      <c r="AF7" s="36"/>
      <c r="AG7" s="40">
        <v>5000.0</v>
      </c>
      <c r="AH7" s="36">
        <f t="shared" si="6"/>
        <v>45000</v>
      </c>
      <c r="AI7" s="39" t="s">
        <v>81</v>
      </c>
      <c r="AJ7" s="4"/>
      <c r="AK7" s="25">
        <v>45668.0</v>
      </c>
      <c r="AL7" s="84"/>
      <c r="AM7" s="70">
        <v>1000.0</v>
      </c>
      <c r="AN7" s="71">
        <f t="shared" si="7"/>
        <v>12000</v>
      </c>
      <c r="AO7" s="29" t="s">
        <v>104</v>
      </c>
      <c r="AP7" s="4"/>
      <c r="AQ7" s="32"/>
      <c r="AR7" s="33"/>
      <c r="AS7" s="33"/>
      <c r="AT7" s="33">
        <f t="shared" si="8"/>
        <v>0</v>
      </c>
      <c r="AU7" s="56"/>
      <c r="AV7" s="4"/>
      <c r="AW7" s="56"/>
      <c r="AX7" s="33"/>
      <c r="AY7" s="33"/>
      <c r="AZ7" s="33">
        <f t="shared" si="9"/>
        <v>0</v>
      </c>
      <c r="BA7" s="56"/>
      <c r="BB7" s="58"/>
      <c r="BC7" s="76"/>
      <c r="BD7" s="72"/>
      <c r="BE7" s="72"/>
      <c r="BF7" s="33">
        <f t="shared" si="10"/>
        <v>0</v>
      </c>
      <c r="BG7" s="39"/>
      <c r="BH7" s="58"/>
      <c r="BI7" s="58"/>
      <c r="BJ7" s="58"/>
      <c r="BK7" s="58"/>
    </row>
    <row r="8" ht="14.25" customHeight="1">
      <c r="A8" s="30">
        <v>45663.0</v>
      </c>
      <c r="B8" s="61"/>
      <c r="C8" s="27">
        <v>750.0</v>
      </c>
      <c r="D8" s="26">
        <f t="shared" si="1"/>
        <v>8250</v>
      </c>
      <c r="E8" s="29" t="s">
        <v>97</v>
      </c>
      <c r="F8" s="4"/>
      <c r="G8" s="30">
        <v>45658.0</v>
      </c>
      <c r="H8" s="26"/>
      <c r="I8" s="27">
        <v>12000.0</v>
      </c>
      <c r="J8" s="31">
        <f t="shared" si="2"/>
        <v>144000</v>
      </c>
      <c r="K8" s="29" t="s">
        <v>84</v>
      </c>
      <c r="L8" s="4"/>
      <c r="M8" s="32"/>
      <c r="N8" s="33"/>
      <c r="O8" s="33"/>
      <c r="P8" s="33">
        <f t="shared" si="3"/>
        <v>0</v>
      </c>
      <c r="Q8" s="34"/>
      <c r="R8" s="4"/>
      <c r="S8" s="35">
        <v>45660.0</v>
      </c>
      <c r="T8" s="36"/>
      <c r="U8" s="37">
        <v>2300.0</v>
      </c>
      <c r="V8" s="38">
        <f t="shared" si="4"/>
        <v>310500</v>
      </c>
      <c r="W8" s="39" t="s">
        <v>85</v>
      </c>
      <c r="X8" s="4"/>
      <c r="Y8" s="35">
        <v>45659.0</v>
      </c>
      <c r="Z8" s="36"/>
      <c r="AA8" s="40">
        <v>2300.0</v>
      </c>
      <c r="AB8" s="36">
        <f t="shared" si="5"/>
        <v>368000</v>
      </c>
      <c r="AC8" s="39" t="s">
        <v>90</v>
      </c>
      <c r="AD8" s="4"/>
      <c r="AE8" s="35">
        <v>45659.0</v>
      </c>
      <c r="AF8" s="36"/>
      <c r="AG8" s="40">
        <v>5000.0</v>
      </c>
      <c r="AH8" s="36">
        <f t="shared" si="6"/>
        <v>40000</v>
      </c>
      <c r="AI8" s="39" t="s">
        <v>93</v>
      </c>
      <c r="AJ8" s="4"/>
      <c r="AK8" s="25">
        <v>45668.0</v>
      </c>
      <c r="AL8" s="84"/>
      <c r="AM8" s="70">
        <v>1000.0</v>
      </c>
      <c r="AN8" s="71">
        <f t="shared" si="7"/>
        <v>11000</v>
      </c>
      <c r="AO8" s="29" t="s">
        <v>101</v>
      </c>
      <c r="AP8" s="4"/>
      <c r="AQ8" s="62"/>
      <c r="AR8" s="36"/>
      <c r="AS8" s="36"/>
      <c r="AT8" s="36">
        <f t="shared" si="8"/>
        <v>0</v>
      </c>
      <c r="AU8" s="39"/>
      <c r="AV8" s="4"/>
      <c r="AW8" s="56"/>
      <c r="AX8" s="33"/>
      <c r="AY8" s="33"/>
      <c r="AZ8" s="33">
        <f t="shared" si="9"/>
        <v>0</v>
      </c>
      <c r="BA8" s="56"/>
      <c r="BB8" s="58"/>
      <c r="BC8" s="62"/>
      <c r="BD8" s="36"/>
      <c r="BE8" s="72"/>
      <c r="BF8" s="36">
        <f t="shared" si="10"/>
        <v>0</v>
      </c>
      <c r="BG8" s="39"/>
      <c r="BH8" s="58"/>
      <c r="BI8" s="58"/>
      <c r="BJ8" s="58"/>
      <c r="BK8" s="58"/>
    </row>
    <row r="9" ht="14.25" customHeight="1">
      <c r="A9" s="25">
        <v>45664.0</v>
      </c>
      <c r="B9" s="84"/>
      <c r="C9" s="27">
        <v>750.0</v>
      </c>
      <c r="D9" s="71">
        <f t="shared" si="1"/>
        <v>7500</v>
      </c>
      <c r="E9" s="29" t="s">
        <v>81</v>
      </c>
      <c r="F9" s="4"/>
      <c r="G9" s="30">
        <v>45659.0</v>
      </c>
      <c r="H9" s="26"/>
      <c r="I9" s="27">
        <v>12000.0</v>
      </c>
      <c r="J9" s="31">
        <f t="shared" si="2"/>
        <v>132000</v>
      </c>
      <c r="K9" s="29" t="s">
        <v>95</v>
      </c>
      <c r="L9" s="4"/>
      <c r="M9" s="32"/>
      <c r="N9" s="33"/>
      <c r="O9" s="33"/>
      <c r="P9" s="33">
        <f t="shared" si="3"/>
        <v>0</v>
      </c>
      <c r="Q9" s="34"/>
      <c r="R9" s="4"/>
      <c r="S9" s="46">
        <v>45660.0</v>
      </c>
      <c r="T9" s="36"/>
      <c r="U9" s="37">
        <v>2300.0</v>
      </c>
      <c r="V9" s="38">
        <f t="shared" si="4"/>
        <v>308200</v>
      </c>
      <c r="W9" s="39" t="s">
        <v>95</v>
      </c>
      <c r="X9" s="4"/>
      <c r="Y9" s="35">
        <v>45660.0</v>
      </c>
      <c r="Z9" s="36"/>
      <c r="AA9" s="40">
        <v>2300.0</v>
      </c>
      <c r="AB9" s="36">
        <f t="shared" si="5"/>
        <v>365700</v>
      </c>
      <c r="AC9" s="39" t="s">
        <v>96</v>
      </c>
      <c r="AD9" s="4"/>
      <c r="AE9" s="35">
        <v>45659.0</v>
      </c>
      <c r="AF9" s="36"/>
      <c r="AG9" s="40">
        <v>5000.0</v>
      </c>
      <c r="AH9" s="36">
        <f t="shared" si="6"/>
        <v>35000</v>
      </c>
      <c r="AI9" s="39" t="s">
        <v>95</v>
      </c>
      <c r="AJ9" s="4"/>
      <c r="AK9" s="25">
        <v>45668.0</v>
      </c>
      <c r="AL9" s="84"/>
      <c r="AM9" s="70">
        <v>1000.0</v>
      </c>
      <c r="AN9" s="71">
        <f t="shared" si="7"/>
        <v>10000</v>
      </c>
      <c r="AO9" s="29" t="s">
        <v>90</v>
      </c>
      <c r="AP9" s="4"/>
      <c r="AQ9" s="62"/>
      <c r="AR9" s="36"/>
      <c r="AS9" s="36"/>
      <c r="AT9" s="36">
        <f t="shared" si="8"/>
        <v>0</v>
      </c>
      <c r="AU9" s="39"/>
      <c r="AV9" s="4"/>
      <c r="AW9" s="56"/>
      <c r="AX9" s="33"/>
      <c r="AY9" s="33"/>
      <c r="AZ9" s="33">
        <f t="shared" si="9"/>
        <v>0</v>
      </c>
      <c r="BA9" s="56"/>
      <c r="BB9" s="58"/>
      <c r="BC9" s="76"/>
      <c r="BD9" s="72"/>
      <c r="BE9" s="72"/>
      <c r="BF9" s="33">
        <f t="shared" si="10"/>
        <v>0</v>
      </c>
      <c r="BG9" s="39"/>
      <c r="BH9" s="58"/>
      <c r="BI9" s="58"/>
      <c r="BJ9" s="58"/>
      <c r="BK9" s="58"/>
    </row>
    <row r="10" ht="14.25" customHeight="1">
      <c r="A10" s="25">
        <v>45665.0</v>
      </c>
      <c r="B10" s="84"/>
      <c r="C10" s="27">
        <v>750.0</v>
      </c>
      <c r="D10" s="71">
        <f t="shared" si="1"/>
        <v>6750</v>
      </c>
      <c r="E10" s="29" t="s">
        <v>107</v>
      </c>
      <c r="F10" s="4"/>
      <c r="G10" s="25">
        <v>45660.0</v>
      </c>
      <c r="H10" s="26"/>
      <c r="I10" s="27">
        <v>12000.0</v>
      </c>
      <c r="J10" s="26">
        <f t="shared" si="2"/>
        <v>120000</v>
      </c>
      <c r="K10" s="29" t="s">
        <v>101</v>
      </c>
      <c r="L10" s="4"/>
      <c r="M10" s="32"/>
      <c r="N10" s="33"/>
      <c r="O10" s="33"/>
      <c r="P10" s="33">
        <f t="shared" si="3"/>
        <v>0</v>
      </c>
      <c r="Q10" s="34"/>
      <c r="R10" s="4"/>
      <c r="S10" s="35">
        <v>45662.0</v>
      </c>
      <c r="T10" s="65"/>
      <c r="U10" s="37">
        <v>2300.0</v>
      </c>
      <c r="V10" s="36">
        <f t="shared" si="4"/>
        <v>305900</v>
      </c>
      <c r="W10" s="39" t="s">
        <v>102</v>
      </c>
      <c r="X10" s="4"/>
      <c r="Y10" s="46">
        <v>45660.0</v>
      </c>
      <c r="Z10" s="36"/>
      <c r="AA10" s="40">
        <v>2300.0</v>
      </c>
      <c r="AB10" s="36">
        <f t="shared" si="5"/>
        <v>363400</v>
      </c>
      <c r="AC10" s="39" t="s">
        <v>99</v>
      </c>
      <c r="AD10" s="4"/>
      <c r="AE10" s="35">
        <v>45659.0</v>
      </c>
      <c r="AF10" s="36"/>
      <c r="AG10" s="40">
        <v>10000.0</v>
      </c>
      <c r="AH10" s="36">
        <f t="shared" si="6"/>
        <v>25000</v>
      </c>
      <c r="AI10" s="39" t="s">
        <v>102</v>
      </c>
      <c r="AJ10" s="4"/>
      <c r="AK10" s="25">
        <v>45668.0</v>
      </c>
      <c r="AL10" s="84"/>
      <c r="AM10" s="70">
        <v>1000.0</v>
      </c>
      <c r="AN10" s="71">
        <f t="shared" si="7"/>
        <v>9000</v>
      </c>
      <c r="AO10" s="29" t="s">
        <v>107</v>
      </c>
      <c r="AP10" s="4"/>
      <c r="AQ10" s="62"/>
      <c r="AR10" s="36"/>
      <c r="AS10" s="36"/>
      <c r="AT10" s="36">
        <f t="shared" si="8"/>
        <v>0</v>
      </c>
      <c r="AU10" s="39"/>
      <c r="AV10" s="4"/>
      <c r="AW10" s="56"/>
      <c r="AX10" s="33"/>
      <c r="AY10" s="33"/>
      <c r="AZ10" s="33">
        <f t="shared" si="9"/>
        <v>0</v>
      </c>
      <c r="BA10" s="56"/>
      <c r="BB10" s="58"/>
      <c r="BC10" s="62"/>
      <c r="BD10" s="36"/>
      <c r="BE10" s="36"/>
      <c r="BF10" s="36">
        <f t="shared" si="10"/>
        <v>0</v>
      </c>
      <c r="BG10" s="39"/>
      <c r="BH10" s="58"/>
      <c r="BI10" s="58"/>
      <c r="BJ10" s="58"/>
      <c r="BK10" s="58"/>
    </row>
    <row r="11" ht="14.25" customHeight="1">
      <c r="A11" s="25">
        <v>45666.0</v>
      </c>
      <c r="B11" s="84"/>
      <c r="C11" s="27">
        <v>750.0</v>
      </c>
      <c r="D11" s="71">
        <f t="shared" si="1"/>
        <v>6000</v>
      </c>
      <c r="E11" s="29" t="s">
        <v>98</v>
      </c>
      <c r="F11" s="4"/>
      <c r="G11" s="25">
        <v>45660.0</v>
      </c>
      <c r="H11" s="26"/>
      <c r="I11" s="27">
        <v>12000.0</v>
      </c>
      <c r="J11" s="26">
        <f t="shared" si="2"/>
        <v>108000</v>
      </c>
      <c r="K11" s="29" t="s">
        <v>77</v>
      </c>
      <c r="L11" s="4"/>
      <c r="M11" s="62"/>
      <c r="N11" s="85"/>
      <c r="O11" s="85"/>
      <c r="P11" s="85">
        <f t="shared" si="3"/>
        <v>0</v>
      </c>
      <c r="Q11" s="88"/>
      <c r="R11" s="4"/>
      <c r="S11" s="35">
        <v>45663.0</v>
      </c>
      <c r="T11" s="65"/>
      <c r="U11" s="37">
        <v>2300.0</v>
      </c>
      <c r="V11" s="36">
        <f t="shared" si="4"/>
        <v>303600</v>
      </c>
      <c r="W11" s="39" t="s">
        <v>77</v>
      </c>
      <c r="X11" s="4"/>
      <c r="Y11" s="46">
        <v>45660.0</v>
      </c>
      <c r="Z11" s="36"/>
      <c r="AA11" s="40">
        <v>2300.0</v>
      </c>
      <c r="AB11" s="36">
        <f t="shared" si="5"/>
        <v>361100</v>
      </c>
      <c r="AC11" s="39" t="s">
        <v>95</v>
      </c>
      <c r="AD11" s="4"/>
      <c r="AE11" s="49">
        <v>45660.0</v>
      </c>
      <c r="AF11" s="44">
        <f>5*5000</f>
        <v>25000</v>
      </c>
      <c r="AG11" s="78"/>
      <c r="AH11" s="78">
        <f t="shared" si="6"/>
        <v>50000</v>
      </c>
      <c r="AI11" s="63" t="s">
        <v>86</v>
      </c>
      <c r="AJ11" s="4"/>
      <c r="AK11" s="25">
        <v>45668.0</v>
      </c>
      <c r="AL11" s="84"/>
      <c r="AM11" s="70">
        <v>1000.0</v>
      </c>
      <c r="AN11" s="71">
        <f t="shared" si="7"/>
        <v>8000</v>
      </c>
      <c r="AO11" s="29" t="s">
        <v>91</v>
      </c>
      <c r="AP11" s="4"/>
      <c r="AQ11" s="56"/>
      <c r="AR11" s="33"/>
      <c r="AS11" s="33"/>
      <c r="AT11" s="33">
        <f t="shared" si="8"/>
        <v>0</v>
      </c>
      <c r="AU11" s="56"/>
      <c r="AV11" s="4"/>
      <c r="AW11" s="56"/>
      <c r="AX11" s="33"/>
      <c r="AY11" s="33"/>
      <c r="AZ11" s="33">
        <f t="shared" si="9"/>
        <v>0</v>
      </c>
      <c r="BA11" s="56"/>
      <c r="BB11" s="58"/>
      <c r="BC11" s="62"/>
      <c r="BD11" s="36"/>
      <c r="BE11" s="36"/>
      <c r="BF11" s="36">
        <f t="shared" si="10"/>
        <v>0</v>
      </c>
      <c r="BG11" s="39"/>
      <c r="BH11" s="58"/>
      <c r="BI11" s="58"/>
      <c r="BJ11" s="58"/>
      <c r="BK11" s="58"/>
    </row>
    <row r="12" ht="14.25" customHeight="1">
      <c r="A12" s="30">
        <v>45666.0</v>
      </c>
      <c r="B12" s="105"/>
      <c r="C12" s="27">
        <v>750.0</v>
      </c>
      <c r="D12" s="26">
        <f t="shared" si="1"/>
        <v>5250</v>
      </c>
      <c r="E12" s="29" t="s">
        <v>104</v>
      </c>
      <c r="F12" s="4"/>
      <c r="G12" s="25">
        <v>45660.0</v>
      </c>
      <c r="H12" s="26"/>
      <c r="I12" s="27">
        <v>12000.0</v>
      </c>
      <c r="J12" s="26">
        <f t="shared" si="2"/>
        <v>96000</v>
      </c>
      <c r="K12" s="29" t="s">
        <v>91</v>
      </c>
      <c r="L12" s="4"/>
      <c r="M12" s="62"/>
      <c r="N12" s="85"/>
      <c r="O12" s="85"/>
      <c r="P12" s="85">
        <f t="shared" si="3"/>
        <v>0</v>
      </c>
      <c r="Q12" s="88"/>
      <c r="R12" s="4"/>
      <c r="S12" s="46">
        <v>45665.0</v>
      </c>
      <c r="T12" s="72"/>
      <c r="U12" s="37">
        <v>2300.0</v>
      </c>
      <c r="V12" s="33">
        <f t="shared" si="4"/>
        <v>301300</v>
      </c>
      <c r="W12" s="39" t="s">
        <v>87</v>
      </c>
      <c r="X12" s="4"/>
      <c r="Y12" s="35">
        <v>45661.0</v>
      </c>
      <c r="Z12" s="65"/>
      <c r="AA12" s="40">
        <v>2300.0</v>
      </c>
      <c r="AB12" s="36">
        <f t="shared" si="5"/>
        <v>358800</v>
      </c>
      <c r="AC12" s="39" t="s">
        <v>78</v>
      </c>
      <c r="AD12" s="4"/>
      <c r="AE12" s="46">
        <v>45660.0</v>
      </c>
      <c r="AF12" s="36"/>
      <c r="AG12" s="40">
        <v>5000.0</v>
      </c>
      <c r="AH12" s="36">
        <f t="shared" si="6"/>
        <v>45000</v>
      </c>
      <c r="AI12" s="39" t="s">
        <v>99</v>
      </c>
      <c r="AJ12" s="4"/>
      <c r="AK12" s="25">
        <v>45668.0</v>
      </c>
      <c r="AL12" s="84"/>
      <c r="AM12" s="70">
        <v>1000.0</v>
      </c>
      <c r="AN12" s="71">
        <f t="shared" si="7"/>
        <v>7000</v>
      </c>
      <c r="AO12" s="29" t="s">
        <v>93</v>
      </c>
      <c r="AP12" s="4"/>
      <c r="AQ12" s="56"/>
      <c r="AR12" s="33"/>
      <c r="AS12" s="33"/>
      <c r="AT12" s="33">
        <f t="shared" si="8"/>
        <v>0</v>
      </c>
      <c r="AU12" s="56"/>
      <c r="AV12" s="4"/>
      <c r="AW12" s="56"/>
      <c r="AX12" s="33"/>
      <c r="AY12" s="33"/>
      <c r="AZ12" s="33">
        <f t="shared" si="9"/>
        <v>0</v>
      </c>
      <c r="BA12" s="56"/>
      <c r="BB12" s="58"/>
      <c r="BC12" s="62"/>
      <c r="BD12" s="36"/>
      <c r="BE12" s="36"/>
      <c r="BF12" s="36">
        <f t="shared" si="10"/>
        <v>0</v>
      </c>
      <c r="BG12" s="39"/>
      <c r="BH12" s="58"/>
      <c r="BI12" s="58"/>
      <c r="BJ12" s="58"/>
      <c r="BK12" s="58"/>
    </row>
    <row r="13" ht="14.25" customHeight="1">
      <c r="A13" s="30">
        <v>45669.0</v>
      </c>
      <c r="B13" s="61"/>
      <c r="C13" s="27">
        <v>750.0</v>
      </c>
      <c r="D13" s="26">
        <f t="shared" si="1"/>
        <v>4500</v>
      </c>
      <c r="E13" s="29" t="s">
        <v>84</v>
      </c>
      <c r="F13" s="4"/>
      <c r="G13" s="30">
        <v>45662.0</v>
      </c>
      <c r="H13" s="61"/>
      <c r="I13" s="27">
        <v>12000.0</v>
      </c>
      <c r="J13" s="26">
        <f t="shared" si="2"/>
        <v>84000</v>
      </c>
      <c r="K13" s="29" t="s">
        <v>107</v>
      </c>
      <c r="L13" s="4"/>
      <c r="M13" s="62"/>
      <c r="N13" s="85"/>
      <c r="O13" s="85"/>
      <c r="P13" s="85">
        <f t="shared" si="3"/>
        <v>0</v>
      </c>
      <c r="Q13" s="88"/>
      <c r="R13" s="4"/>
      <c r="S13" s="46">
        <v>45665.0</v>
      </c>
      <c r="T13" s="72"/>
      <c r="U13" s="37">
        <v>2300.0</v>
      </c>
      <c r="V13" s="33">
        <f t="shared" si="4"/>
        <v>299000</v>
      </c>
      <c r="W13" s="39" t="s">
        <v>99</v>
      </c>
      <c r="X13" s="4"/>
      <c r="Y13" s="35">
        <v>45661.0</v>
      </c>
      <c r="Z13" s="65"/>
      <c r="AA13" s="40">
        <v>2300.0</v>
      </c>
      <c r="AB13" s="36">
        <f t="shared" si="5"/>
        <v>356500</v>
      </c>
      <c r="AC13" s="39" t="s">
        <v>77</v>
      </c>
      <c r="AD13" s="4"/>
      <c r="AE13" s="46">
        <v>45660.0</v>
      </c>
      <c r="AF13" s="36"/>
      <c r="AG13" s="40">
        <v>5000.0</v>
      </c>
      <c r="AH13" s="36">
        <f t="shared" si="6"/>
        <v>40000</v>
      </c>
      <c r="AI13" s="39" t="s">
        <v>107</v>
      </c>
      <c r="AJ13" s="4"/>
      <c r="AK13" s="30">
        <v>45669.0</v>
      </c>
      <c r="AL13" s="105"/>
      <c r="AM13" s="70">
        <v>1000.0</v>
      </c>
      <c r="AN13" s="26">
        <f t="shared" si="7"/>
        <v>6000</v>
      </c>
      <c r="AO13" s="29" t="s">
        <v>97</v>
      </c>
      <c r="AP13" s="4"/>
      <c r="AQ13" s="56"/>
      <c r="AR13" s="33"/>
      <c r="AS13" s="33"/>
      <c r="AT13" s="33">
        <f t="shared" si="8"/>
        <v>0</v>
      </c>
      <c r="AU13" s="56"/>
      <c r="AV13" s="4"/>
      <c r="AW13" s="56"/>
      <c r="AX13" s="33"/>
      <c r="AY13" s="33"/>
      <c r="AZ13" s="33">
        <f t="shared" si="9"/>
        <v>0</v>
      </c>
      <c r="BA13" s="56"/>
      <c r="BB13" s="58"/>
      <c r="BC13" s="62"/>
      <c r="BD13" s="36"/>
      <c r="BE13" s="36"/>
      <c r="BF13" s="36">
        <f t="shared" si="10"/>
        <v>0</v>
      </c>
      <c r="BG13" s="39"/>
      <c r="BH13" s="58"/>
      <c r="BI13" s="58"/>
      <c r="BJ13" s="58"/>
      <c r="BK13" s="58"/>
    </row>
    <row r="14" ht="14.25" customHeight="1">
      <c r="A14" s="30">
        <v>45672.0</v>
      </c>
      <c r="B14" s="61"/>
      <c r="C14" s="27">
        <v>750.0</v>
      </c>
      <c r="D14" s="26">
        <f t="shared" si="1"/>
        <v>3750</v>
      </c>
      <c r="E14" s="29" t="s">
        <v>94</v>
      </c>
      <c r="F14" s="4"/>
      <c r="G14" s="30">
        <v>45663.0</v>
      </c>
      <c r="H14" s="61"/>
      <c r="I14" s="27">
        <v>12000.0</v>
      </c>
      <c r="J14" s="26">
        <f t="shared" si="2"/>
        <v>72000</v>
      </c>
      <c r="K14" s="29" t="s">
        <v>85</v>
      </c>
      <c r="L14" s="4"/>
      <c r="M14" s="32"/>
      <c r="N14" s="33"/>
      <c r="O14" s="33"/>
      <c r="P14" s="33">
        <f t="shared" si="3"/>
        <v>0</v>
      </c>
      <c r="Q14" s="86"/>
      <c r="R14" s="4"/>
      <c r="S14" s="46">
        <v>45665.0</v>
      </c>
      <c r="T14" s="72"/>
      <c r="U14" s="37">
        <v>2300.0</v>
      </c>
      <c r="V14" s="33">
        <f t="shared" si="4"/>
        <v>296700</v>
      </c>
      <c r="W14" s="39" t="s">
        <v>107</v>
      </c>
      <c r="X14" s="4"/>
      <c r="Y14" s="35">
        <v>45662.0</v>
      </c>
      <c r="Z14" s="65"/>
      <c r="AA14" s="40">
        <v>2300.0</v>
      </c>
      <c r="AB14" s="36">
        <f t="shared" si="5"/>
        <v>354200</v>
      </c>
      <c r="AC14" s="39" t="s">
        <v>79</v>
      </c>
      <c r="AD14" s="4"/>
      <c r="AE14" s="49">
        <v>45661.0</v>
      </c>
      <c r="AF14" s="44">
        <f>5*5000</f>
        <v>25000</v>
      </c>
      <c r="AG14" s="59"/>
      <c r="AH14" s="78">
        <f t="shared" si="6"/>
        <v>65000</v>
      </c>
      <c r="AI14" s="63" t="s">
        <v>86</v>
      </c>
      <c r="AJ14" s="4"/>
      <c r="AK14" s="113">
        <v>45670.0</v>
      </c>
      <c r="AL14" s="84"/>
      <c r="AM14" s="70">
        <v>1000.0</v>
      </c>
      <c r="AN14" s="71">
        <f t="shared" si="7"/>
        <v>5000</v>
      </c>
      <c r="AO14" s="29" t="s">
        <v>99</v>
      </c>
      <c r="AP14" s="4"/>
      <c r="AQ14" s="56"/>
      <c r="AR14" s="33"/>
      <c r="AS14" s="33"/>
      <c r="AT14" s="33">
        <f t="shared" si="8"/>
        <v>0</v>
      </c>
      <c r="AU14" s="56"/>
      <c r="AV14" s="4"/>
      <c r="AW14" s="56"/>
      <c r="AX14" s="33"/>
      <c r="AY14" s="33"/>
      <c r="AZ14" s="33">
        <f t="shared" si="9"/>
        <v>0</v>
      </c>
      <c r="BA14" s="56"/>
      <c r="BB14" s="58"/>
      <c r="BC14" s="62"/>
      <c r="BD14" s="36"/>
      <c r="BE14" s="36"/>
      <c r="BF14" s="36">
        <f t="shared" si="10"/>
        <v>0</v>
      </c>
      <c r="BG14" s="39"/>
      <c r="BH14" s="58"/>
      <c r="BI14" s="58"/>
      <c r="BJ14" s="58"/>
      <c r="BK14" s="58"/>
    </row>
    <row r="15" ht="14.25" customHeight="1">
      <c r="A15" s="62">
        <v>45678.0</v>
      </c>
      <c r="B15" s="65"/>
      <c r="C15" s="27">
        <v>750.0</v>
      </c>
      <c r="D15" s="36">
        <f t="shared" si="1"/>
        <v>3000</v>
      </c>
      <c r="E15" s="96" t="s">
        <v>105</v>
      </c>
      <c r="F15" s="4"/>
      <c r="G15" s="30">
        <v>45664.0</v>
      </c>
      <c r="H15" s="61"/>
      <c r="I15" s="27">
        <v>12000.0</v>
      </c>
      <c r="J15" s="26">
        <f t="shared" si="2"/>
        <v>60000</v>
      </c>
      <c r="K15" s="29" t="s">
        <v>83</v>
      </c>
      <c r="L15" s="4"/>
      <c r="M15" s="62"/>
      <c r="N15" s="85"/>
      <c r="O15" s="85"/>
      <c r="P15" s="85">
        <f t="shared" si="3"/>
        <v>0</v>
      </c>
      <c r="Q15" s="88"/>
      <c r="R15" s="4"/>
      <c r="S15" s="46">
        <v>45665.0</v>
      </c>
      <c r="T15" s="72"/>
      <c r="U15" s="37">
        <v>2300.0</v>
      </c>
      <c r="V15" s="33">
        <f t="shared" si="4"/>
        <v>294400</v>
      </c>
      <c r="W15" s="39" t="s">
        <v>81</v>
      </c>
      <c r="X15" s="4"/>
      <c r="Y15" s="35">
        <v>45663.0</v>
      </c>
      <c r="Z15" s="112"/>
      <c r="AA15" s="40">
        <v>2300.0</v>
      </c>
      <c r="AB15" s="36">
        <f t="shared" si="5"/>
        <v>351900</v>
      </c>
      <c r="AC15" s="39" t="s">
        <v>98</v>
      </c>
      <c r="AD15" s="4"/>
      <c r="AE15" s="46">
        <v>45661.0</v>
      </c>
      <c r="AF15" s="36"/>
      <c r="AG15" s="40">
        <v>5000.0</v>
      </c>
      <c r="AH15" s="36">
        <f t="shared" si="6"/>
        <v>60000</v>
      </c>
      <c r="AI15" s="39" t="s">
        <v>103</v>
      </c>
      <c r="AJ15" s="4"/>
      <c r="AK15" s="30">
        <v>45670.0</v>
      </c>
      <c r="AL15" s="61"/>
      <c r="AM15" s="70">
        <v>1000.0</v>
      </c>
      <c r="AN15" s="26">
        <f t="shared" si="7"/>
        <v>4000</v>
      </c>
      <c r="AO15" s="29" t="s">
        <v>83</v>
      </c>
      <c r="AP15" s="4"/>
      <c r="AQ15" s="56"/>
      <c r="AR15" s="33"/>
      <c r="AS15" s="33"/>
      <c r="AT15" s="33">
        <f t="shared" si="8"/>
        <v>0</v>
      </c>
      <c r="AU15" s="56"/>
      <c r="AV15" s="4"/>
      <c r="AW15" s="56"/>
      <c r="AX15" s="33"/>
      <c r="AY15" s="33"/>
      <c r="AZ15" s="33">
        <f t="shared" si="9"/>
        <v>0</v>
      </c>
      <c r="BA15" s="56"/>
      <c r="BB15" s="58"/>
      <c r="BC15" s="76"/>
      <c r="BD15" s="72"/>
      <c r="BE15" s="72"/>
      <c r="BF15" s="33">
        <f t="shared" si="10"/>
        <v>0</v>
      </c>
      <c r="BG15" s="39"/>
      <c r="BH15" s="58"/>
      <c r="BI15" s="58"/>
      <c r="BJ15" s="58"/>
      <c r="BK15" s="58"/>
    </row>
    <row r="16" ht="14.25" customHeight="1">
      <c r="A16" s="103">
        <v>45681.0</v>
      </c>
      <c r="B16" s="104"/>
      <c r="C16" s="27">
        <v>750.0</v>
      </c>
      <c r="D16" s="36">
        <f t="shared" si="1"/>
        <v>2250</v>
      </c>
      <c r="E16" s="39" t="s">
        <v>78</v>
      </c>
      <c r="F16" s="4"/>
      <c r="G16" s="25">
        <v>45664.0</v>
      </c>
      <c r="H16" s="84"/>
      <c r="I16" s="27">
        <v>12000.0</v>
      </c>
      <c r="J16" s="71">
        <f t="shared" si="2"/>
        <v>48000</v>
      </c>
      <c r="K16" s="29" t="s">
        <v>81</v>
      </c>
      <c r="L16" s="4"/>
      <c r="M16" s="62"/>
      <c r="N16" s="85"/>
      <c r="O16" s="85"/>
      <c r="P16" s="85">
        <f t="shared" si="3"/>
        <v>0</v>
      </c>
      <c r="Q16" s="88"/>
      <c r="R16" s="4"/>
      <c r="S16" s="35">
        <v>45666.0</v>
      </c>
      <c r="T16" s="65"/>
      <c r="U16" s="37">
        <v>2300.0</v>
      </c>
      <c r="V16" s="36">
        <f t="shared" si="4"/>
        <v>292100</v>
      </c>
      <c r="W16" s="39" t="s">
        <v>101</v>
      </c>
      <c r="X16" s="4"/>
      <c r="Y16" s="35">
        <v>45663.0</v>
      </c>
      <c r="Z16" s="65"/>
      <c r="AA16" s="40">
        <v>2300.0</v>
      </c>
      <c r="AB16" s="36">
        <f t="shared" si="5"/>
        <v>349600</v>
      </c>
      <c r="AC16" s="39" t="s">
        <v>85</v>
      </c>
      <c r="AD16" s="4"/>
      <c r="AE16" s="35">
        <v>45661.0</v>
      </c>
      <c r="AF16" s="65"/>
      <c r="AG16" s="40">
        <v>5000.0</v>
      </c>
      <c r="AH16" s="36">
        <f t="shared" si="6"/>
        <v>55000</v>
      </c>
      <c r="AI16" s="39" t="s">
        <v>101</v>
      </c>
      <c r="AJ16" s="4"/>
      <c r="AK16" s="113">
        <v>45671.0</v>
      </c>
      <c r="AL16" s="84"/>
      <c r="AM16" s="70">
        <v>1000.0</v>
      </c>
      <c r="AN16" s="71">
        <f t="shared" si="7"/>
        <v>3000</v>
      </c>
      <c r="AO16" s="29" t="s">
        <v>84</v>
      </c>
      <c r="AP16" s="4"/>
      <c r="AQ16" s="56"/>
      <c r="AR16" s="33"/>
      <c r="AS16" s="33"/>
      <c r="AT16" s="33">
        <f t="shared" si="8"/>
        <v>0</v>
      </c>
      <c r="AU16" s="56"/>
      <c r="AV16" s="4"/>
      <c r="AW16" s="56"/>
      <c r="AX16" s="33"/>
      <c r="AY16" s="33"/>
      <c r="AZ16" s="33">
        <f t="shared" si="9"/>
        <v>0</v>
      </c>
      <c r="BA16" s="56"/>
      <c r="BB16" s="58"/>
      <c r="BC16" s="62"/>
      <c r="BD16" s="36"/>
      <c r="BE16" s="36"/>
      <c r="BF16" s="36">
        <f t="shared" si="10"/>
        <v>0</v>
      </c>
      <c r="BG16" s="39"/>
      <c r="BH16" s="58"/>
      <c r="BI16" s="58"/>
      <c r="BJ16" s="58"/>
      <c r="BK16" s="58"/>
    </row>
    <row r="17" ht="14.25" customHeight="1">
      <c r="A17" s="108">
        <v>45686.0</v>
      </c>
      <c r="B17" s="110">
        <f>20*750</f>
        <v>15000</v>
      </c>
      <c r="C17" s="110"/>
      <c r="D17" s="78">
        <f t="shared" si="1"/>
        <v>17250</v>
      </c>
      <c r="E17" s="63" t="s">
        <v>109</v>
      </c>
      <c r="F17" s="4"/>
      <c r="G17" s="25">
        <v>45666.0</v>
      </c>
      <c r="H17" s="84"/>
      <c r="I17" s="27">
        <v>12000.0</v>
      </c>
      <c r="J17" s="71">
        <f t="shared" si="2"/>
        <v>36000</v>
      </c>
      <c r="K17" s="29" t="s">
        <v>93</v>
      </c>
      <c r="L17" s="4"/>
      <c r="M17" s="62"/>
      <c r="N17" s="36"/>
      <c r="O17" s="36"/>
      <c r="P17" s="36">
        <f t="shared" si="3"/>
        <v>0</v>
      </c>
      <c r="Q17" s="39"/>
      <c r="R17" s="4"/>
      <c r="S17" s="46">
        <v>45666.0</v>
      </c>
      <c r="T17" s="72"/>
      <c r="U17" s="37">
        <v>2300.0</v>
      </c>
      <c r="V17" s="33">
        <f t="shared" si="4"/>
        <v>289800</v>
      </c>
      <c r="W17" s="39" t="s">
        <v>100</v>
      </c>
      <c r="X17" s="4"/>
      <c r="Y17" s="35">
        <v>45663.0</v>
      </c>
      <c r="Z17" s="112"/>
      <c r="AA17" s="40">
        <v>2300.0</v>
      </c>
      <c r="AB17" s="36">
        <f t="shared" si="5"/>
        <v>347300</v>
      </c>
      <c r="AC17" s="39" t="s">
        <v>91</v>
      </c>
      <c r="AD17" s="4"/>
      <c r="AE17" s="35">
        <v>45661.0</v>
      </c>
      <c r="AF17" s="65"/>
      <c r="AG17" s="40">
        <v>5000.0</v>
      </c>
      <c r="AH17" s="36">
        <f t="shared" si="6"/>
        <v>50000</v>
      </c>
      <c r="AI17" s="39" t="s">
        <v>77</v>
      </c>
      <c r="AJ17" s="4"/>
      <c r="AK17" s="30">
        <v>45672.0</v>
      </c>
      <c r="AL17" s="61"/>
      <c r="AM17" s="27">
        <v>2000.0</v>
      </c>
      <c r="AN17" s="26">
        <f t="shared" si="7"/>
        <v>1000</v>
      </c>
      <c r="AO17" s="29" t="s">
        <v>94</v>
      </c>
      <c r="AP17" s="4"/>
      <c r="AQ17" s="56"/>
      <c r="AR17" s="33"/>
      <c r="AS17" s="33"/>
      <c r="AT17" s="33">
        <f t="shared" si="8"/>
        <v>0</v>
      </c>
      <c r="AU17" s="56"/>
      <c r="AV17" s="4"/>
      <c r="AW17" s="56"/>
      <c r="AX17" s="33"/>
      <c r="AY17" s="33"/>
      <c r="AZ17" s="33">
        <f t="shared" si="9"/>
        <v>0</v>
      </c>
      <c r="BA17" s="56"/>
      <c r="BB17" s="58"/>
      <c r="BC17" s="62"/>
      <c r="BD17" s="36"/>
      <c r="BE17" s="36"/>
      <c r="BF17" s="36">
        <f t="shared" si="10"/>
        <v>0</v>
      </c>
      <c r="BG17" s="39"/>
      <c r="BH17" s="58"/>
      <c r="BI17" s="58"/>
      <c r="BJ17" s="58"/>
      <c r="BK17" s="58"/>
    </row>
    <row r="18" ht="14.25" customHeight="1">
      <c r="A18" s="103">
        <v>45686.0</v>
      </c>
      <c r="B18" s="104"/>
      <c r="C18" s="27">
        <v>750.0</v>
      </c>
      <c r="D18" s="36">
        <f t="shared" si="1"/>
        <v>16500</v>
      </c>
      <c r="E18" s="39" t="s">
        <v>104</v>
      </c>
      <c r="F18" s="4"/>
      <c r="G18" s="25">
        <v>45666.0</v>
      </c>
      <c r="H18" s="84"/>
      <c r="I18" s="27">
        <v>12000.0</v>
      </c>
      <c r="J18" s="71">
        <f t="shared" si="2"/>
        <v>24000</v>
      </c>
      <c r="K18" s="29" t="s">
        <v>102</v>
      </c>
      <c r="L18" s="4"/>
      <c r="M18" s="32"/>
      <c r="N18" s="72"/>
      <c r="O18" s="36"/>
      <c r="P18" s="33">
        <f t="shared" si="3"/>
        <v>0</v>
      </c>
      <c r="Q18" s="39"/>
      <c r="R18" s="4"/>
      <c r="S18" s="35">
        <v>45666.0</v>
      </c>
      <c r="T18" s="65"/>
      <c r="U18" s="37">
        <v>2300.0</v>
      </c>
      <c r="V18" s="36">
        <f t="shared" si="4"/>
        <v>287500</v>
      </c>
      <c r="W18" s="39" t="s">
        <v>96</v>
      </c>
      <c r="X18" s="4"/>
      <c r="Y18" s="46">
        <v>45664.0</v>
      </c>
      <c r="Z18" s="72"/>
      <c r="AA18" s="40">
        <v>2300.0</v>
      </c>
      <c r="AB18" s="33">
        <f t="shared" si="5"/>
        <v>345000</v>
      </c>
      <c r="AC18" s="39" t="s">
        <v>81</v>
      </c>
      <c r="AD18" s="4"/>
      <c r="AE18" s="49">
        <v>45663.0</v>
      </c>
      <c r="AF18" s="44">
        <f>5*5000</f>
        <v>25000</v>
      </c>
      <c r="AG18" s="78"/>
      <c r="AH18" s="45">
        <f t="shared" si="6"/>
        <v>75000</v>
      </c>
      <c r="AI18" s="117" t="s">
        <v>86</v>
      </c>
      <c r="AJ18" s="4"/>
      <c r="AK18" s="48">
        <v>45684.0</v>
      </c>
      <c r="AL18" s="118">
        <v>10000.0</v>
      </c>
      <c r="AM18" s="118"/>
      <c r="AN18" s="60">
        <f t="shared" si="7"/>
        <v>11000</v>
      </c>
      <c r="AO18" s="119" t="s">
        <v>86</v>
      </c>
      <c r="AP18" s="4"/>
      <c r="AQ18" s="56"/>
      <c r="AR18" s="33"/>
      <c r="AS18" s="33"/>
      <c r="AT18" s="33">
        <f t="shared" si="8"/>
        <v>0</v>
      </c>
      <c r="AU18" s="56"/>
      <c r="AV18" s="4"/>
      <c r="AW18" s="56"/>
      <c r="AX18" s="33"/>
      <c r="AY18" s="33"/>
      <c r="AZ18" s="33">
        <f t="shared" si="9"/>
        <v>0</v>
      </c>
      <c r="BA18" s="56"/>
      <c r="BB18" s="58"/>
      <c r="BC18" s="76"/>
      <c r="BD18" s="72"/>
      <c r="BE18" s="72"/>
      <c r="BF18" s="33">
        <f t="shared" si="10"/>
        <v>0</v>
      </c>
      <c r="BG18" s="39"/>
      <c r="BH18" s="58"/>
      <c r="BI18" s="58"/>
      <c r="BJ18" s="58"/>
      <c r="BK18" s="58"/>
    </row>
    <row r="19" ht="14.25" customHeight="1">
      <c r="A19" s="103">
        <v>45686.0</v>
      </c>
      <c r="B19" s="104"/>
      <c r="C19" s="27">
        <v>750.0</v>
      </c>
      <c r="D19" s="36">
        <f t="shared" si="1"/>
        <v>15750</v>
      </c>
      <c r="E19" s="37" t="s">
        <v>80</v>
      </c>
      <c r="F19" s="4"/>
      <c r="G19" s="25">
        <v>45668.0</v>
      </c>
      <c r="H19" s="84"/>
      <c r="I19" s="27">
        <v>12000.0</v>
      </c>
      <c r="J19" s="71">
        <f t="shared" si="2"/>
        <v>12000</v>
      </c>
      <c r="K19" s="29" t="s">
        <v>80</v>
      </c>
      <c r="L19" s="4"/>
      <c r="M19" s="32"/>
      <c r="N19" s="72"/>
      <c r="O19" s="36"/>
      <c r="P19" s="33">
        <f t="shared" si="3"/>
        <v>0</v>
      </c>
      <c r="Q19" s="39"/>
      <c r="R19" s="4"/>
      <c r="S19" s="35">
        <v>45666.0</v>
      </c>
      <c r="T19" s="112"/>
      <c r="U19" s="37">
        <v>2300.0</v>
      </c>
      <c r="V19" s="36">
        <f t="shared" si="4"/>
        <v>285200</v>
      </c>
      <c r="W19" s="96" t="s">
        <v>105</v>
      </c>
      <c r="X19" s="4"/>
      <c r="Y19" s="46">
        <v>45666.0</v>
      </c>
      <c r="Z19" s="72"/>
      <c r="AA19" s="40">
        <v>2300.0</v>
      </c>
      <c r="AB19" s="33">
        <f t="shared" si="5"/>
        <v>342700</v>
      </c>
      <c r="AC19" s="39" t="s">
        <v>102</v>
      </c>
      <c r="AD19" s="4"/>
      <c r="AE19" s="35">
        <v>45663.0</v>
      </c>
      <c r="AF19" s="112"/>
      <c r="AG19" s="40">
        <v>5000.0</v>
      </c>
      <c r="AH19" s="36">
        <f t="shared" si="6"/>
        <v>70000</v>
      </c>
      <c r="AI19" s="39" t="s">
        <v>85</v>
      </c>
      <c r="AJ19" s="4"/>
      <c r="AK19" s="103">
        <v>45676.0</v>
      </c>
      <c r="AL19" s="112"/>
      <c r="AM19" s="106">
        <v>1000.0</v>
      </c>
      <c r="AN19" s="36">
        <f t="shared" si="7"/>
        <v>10000</v>
      </c>
      <c r="AO19" s="39" t="s">
        <v>87</v>
      </c>
      <c r="AP19" s="4"/>
      <c r="AQ19" s="56"/>
      <c r="AR19" s="33"/>
      <c r="AS19" s="33"/>
      <c r="AT19" s="33">
        <f t="shared" si="8"/>
        <v>0</v>
      </c>
      <c r="AU19" s="56"/>
      <c r="AV19" s="4"/>
      <c r="AW19" s="56"/>
      <c r="AX19" s="33"/>
      <c r="AY19" s="33"/>
      <c r="AZ19" s="33">
        <f t="shared" si="9"/>
        <v>0</v>
      </c>
      <c r="BA19" s="56"/>
      <c r="BB19" s="58"/>
      <c r="BC19" s="62"/>
      <c r="BD19" s="36"/>
      <c r="BE19" s="36"/>
      <c r="BF19" s="36">
        <f t="shared" si="10"/>
        <v>0</v>
      </c>
      <c r="BG19" s="39"/>
      <c r="BH19" s="58"/>
      <c r="BI19" s="58"/>
      <c r="BJ19" s="58"/>
      <c r="BK19" s="58"/>
    </row>
    <row r="20" ht="14.25" customHeight="1">
      <c r="A20" s="103">
        <v>45687.0</v>
      </c>
      <c r="B20" s="104"/>
      <c r="C20" s="27">
        <v>750.0</v>
      </c>
      <c r="D20" s="36">
        <f t="shared" si="1"/>
        <v>15000</v>
      </c>
      <c r="E20" s="39" t="s">
        <v>102</v>
      </c>
      <c r="F20" s="4"/>
      <c r="G20" s="30">
        <v>45672.0</v>
      </c>
      <c r="H20" s="61"/>
      <c r="I20" s="27">
        <v>12000.0</v>
      </c>
      <c r="J20" s="26">
        <f t="shared" si="2"/>
        <v>0</v>
      </c>
      <c r="K20" s="29" t="s">
        <v>94</v>
      </c>
      <c r="L20" s="4"/>
      <c r="M20" s="32"/>
      <c r="N20" s="33"/>
      <c r="O20" s="36"/>
      <c r="P20" s="33">
        <f t="shared" si="3"/>
        <v>0</v>
      </c>
      <c r="Q20" s="56"/>
      <c r="R20" s="4"/>
      <c r="S20" s="35">
        <v>45667.0</v>
      </c>
      <c r="T20" s="112"/>
      <c r="U20" s="37">
        <v>2300.0</v>
      </c>
      <c r="V20" s="36">
        <f t="shared" si="4"/>
        <v>282900</v>
      </c>
      <c r="W20" s="39" t="s">
        <v>91</v>
      </c>
      <c r="X20" s="4"/>
      <c r="Y20" s="35">
        <v>45666.0</v>
      </c>
      <c r="Z20" s="112"/>
      <c r="AA20" s="40">
        <v>2300.0</v>
      </c>
      <c r="AB20" s="36">
        <f t="shared" si="5"/>
        <v>340400</v>
      </c>
      <c r="AC20" s="39" t="s">
        <v>104</v>
      </c>
      <c r="AD20" s="4"/>
      <c r="AE20" s="35">
        <v>45665.0</v>
      </c>
      <c r="AF20" s="112"/>
      <c r="AG20" s="40">
        <v>5000.0</v>
      </c>
      <c r="AH20" s="36">
        <f t="shared" si="6"/>
        <v>65000</v>
      </c>
      <c r="AI20" s="39" t="s">
        <v>79</v>
      </c>
      <c r="AJ20" s="4"/>
      <c r="AK20" s="103">
        <v>45685.0</v>
      </c>
      <c r="AL20" s="104"/>
      <c r="AM20" s="106">
        <v>1000.0</v>
      </c>
      <c r="AN20" s="36">
        <f t="shared" si="7"/>
        <v>9000</v>
      </c>
      <c r="AO20" s="39" t="s">
        <v>95</v>
      </c>
      <c r="AP20" s="4"/>
      <c r="AQ20" s="56"/>
      <c r="AR20" s="33"/>
      <c r="AS20" s="33"/>
      <c r="AT20" s="33">
        <f t="shared" si="8"/>
        <v>0</v>
      </c>
      <c r="AU20" s="56"/>
      <c r="AV20" s="4"/>
      <c r="AW20" s="56"/>
      <c r="AX20" s="33"/>
      <c r="AY20" s="33"/>
      <c r="AZ20" s="33">
        <f t="shared" si="9"/>
        <v>0</v>
      </c>
      <c r="BA20" s="56"/>
      <c r="BB20" s="58"/>
      <c r="BC20" s="62"/>
      <c r="BD20" s="36"/>
      <c r="BE20" s="36"/>
      <c r="BF20" s="36">
        <f t="shared" si="10"/>
        <v>0</v>
      </c>
      <c r="BG20" s="39"/>
      <c r="BH20" s="58"/>
      <c r="BI20" s="58"/>
      <c r="BJ20" s="58"/>
      <c r="BK20" s="58"/>
    </row>
    <row r="21" ht="14.25" customHeight="1">
      <c r="A21" s="123">
        <v>45686.0</v>
      </c>
      <c r="B21" s="33"/>
      <c r="C21" s="27">
        <v>750.0</v>
      </c>
      <c r="D21" s="33">
        <f t="shared" si="1"/>
        <v>14250</v>
      </c>
      <c r="E21" s="92" t="s">
        <v>110</v>
      </c>
      <c r="F21" s="4"/>
      <c r="G21" s="116">
        <v>45678.0</v>
      </c>
      <c r="H21" s="128">
        <f>17*12000</f>
        <v>204000</v>
      </c>
      <c r="I21" s="129"/>
      <c r="J21" s="78">
        <f t="shared" si="2"/>
        <v>204000</v>
      </c>
      <c r="K21" s="63" t="s">
        <v>88</v>
      </c>
      <c r="L21" s="4"/>
      <c r="M21" s="32"/>
      <c r="N21" s="72"/>
      <c r="O21" s="36"/>
      <c r="P21" s="33">
        <f t="shared" si="3"/>
        <v>0</v>
      </c>
      <c r="Q21" s="39"/>
      <c r="R21" s="4"/>
      <c r="S21" s="35">
        <v>45667.0</v>
      </c>
      <c r="T21" s="112"/>
      <c r="U21" s="37">
        <v>2300.0</v>
      </c>
      <c r="V21" s="36">
        <f t="shared" si="4"/>
        <v>280600</v>
      </c>
      <c r="W21" s="39" t="s">
        <v>84</v>
      </c>
      <c r="X21" s="4"/>
      <c r="Y21" s="35">
        <v>45667.0</v>
      </c>
      <c r="Z21" s="112"/>
      <c r="AA21" s="40">
        <v>2300.0</v>
      </c>
      <c r="AB21" s="36">
        <f t="shared" si="5"/>
        <v>338100</v>
      </c>
      <c r="AC21" s="39" t="s">
        <v>90</v>
      </c>
      <c r="AD21" s="4"/>
      <c r="AE21" s="130">
        <v>45666.0</v>
      </c>
      <c r="AF21" s="72"/>
      <c r="AG21" s="40">
        <v>5000.0</v>
      </c>
      <c r="AH21" s="33">
        <f t="shared" si="6"/>
        <v>60000</v>
      </c>
      <c r="AI21" s="39" t="s">
        <v>84</v>
      </c>
      <c r="AJ21" s="4"/>
      <c r="AK21" s="103">
        <v>45685.0</v>
      </c>
      <c r="AL21" s="104"/>
      <c r="AM21" s="106">
        <v>1000.0</v>
      </c>
      <c r="AN21" s="36">
        <f t="shared" si="7"/>
        <v>8000</v>
      </c>
      <c r="AO21" s="39" t="s">
        <v>77</v>
      </c>
      <c r="AP21" s="4"/>
      <c r="AQ21" s="56"/>
      <c r="AR21" s="33"/>
      <c r="AS21" s="33"/>
      <c r="AT21" s="33">
        <f t="shared" si="8"/>
        <v>0</v>
      </c>
      <c r="AU21" s="56"/>
      <c r="AV21" s="4"/>
      <c r="AW21" s="56"/>
      <c r="AX21" s="33"/>
      <c r="AY21" s="33"/>
      <c r="AZ21" s="33">
        <f t="shared" si="9"/>
        <v>0</v>
      </c>
      <c r="BA21" s="56"/>
      <c r="BB21" s="58"/>
      <c r="BC21" s="62"/>
      <c r="BD21" s="36"/>
      <c r="BE21" s="36"/>
      <c r="BF21" s="36">
        <f t="shared" si="10"/>
        <v>0</v>
      </c>
      <c r="BG21" s="39"/>
      <c r="BH21" s="58"/>
      <c r="BI21" s="58"/>
      <c r="BJ21" s="58"/>
      <c r="BK21" s="58"/>
    </row>
    <row r="22" ht="14.25" customHeight="1">
      <c r="A22" s="62">
        <v>45688.0</v>
      </c>
      <c r="B22" s="65"/>
      <c r="C22" s="27">
        <v>750.0</v>
      </c>
      <c r="D22" s="36">
        <f t="shared" si="1"/>
        <v>13500</v>
      </c>
      <c r="E22" s="39" t="s">
        <v>96</v>
      </c>
      <c r="F22" s="4"/>
      <c r="G22" s="62">
        <v>45678.0</v>
      </c>
      <c r="H22" s="65"/>
      <c r="I22" s="134">
        <v>12000.0</v>
      </c>
      <c r="J22" s="36">
        <f t="shared" si="2"/>
        <v>192000</v>
      </c>
      <c r="K22" s="39" t="s">
        <v>104</v>
      </c>
      <c r="L22" s="4"/>
      <c r="M22" s="32"/>
      <c r="N22" s="72"/>
      <c r="O22" s="36"/>
      <c r="P22" s="33">
        <f t="shared" si="3"/>
        <v>0</v>
      </c>
      <c r="Q22" s="39"/>
      <c r="R22" s="4"/>
      <c r="S22" s="46">
        <v>45668.0</v>
      </c>
      <c r="T22" s="72"/>
      <c r="U22" s="37">
        <v>2300.0</v>
      </c>
      <c r="V22" s="33">
        <f t="shared" si="4"/>
        <v>278300</v>
      </c>
      <c r="W22" s="39" t="s">
        <v>78</v>
      </c>
      <c r="X22" s="4"/>
      <c r="Y22" s="35">
        <v>45667.0</v>
      </c>
      <c r="Z22" s="112"/>
      <c r="AA22" s="40">
        <v>2300.0</v>
      </c>
      <c r="AB22" s="36">
        <f t="shared" si="5"/>
        <v>335800</v>
      </c>
      <c r="AC22" s="39" t="s">
        <v>84</v>
      </c>
      <c r="AD22" s="4"/>
      <c r="AE22" s="46">
        <v>45666.0</v>
      </c>
      <c r="AF22" s="72"/>
      <c r="AG22" s="40">
        <v>5000.0</v>
      </c>
      <c r="AH22" s="33">
        <f t="shared" si="6"/>
        <v>55000</v>
      </c>
      <c r="AI22" s="39" t="s">
        <v>98</v>
      </c>
      <c r="AJ22" s="4"/>
      <c r="AK22" s="103">
        <v>45685.0</v>
      </c>
      <c r="AL22" s="104"/>
      <c r="AM22" s="106">
        <v>1000.0</v>
      </c>
      <c r="AN22" s="36">
        <f t="shared" si="7"/>
        <v>7000</v>
      </c>
      <c r="AO22" s="39" t="s">
        <v>100</v>
      </c>
      <c r="AP22" s="4"/>
      <c r="AQ22" s="56"/>
      <c r="AR22" s="33"/>
      <c r="AS22" s="33"/>
      <c r="AT22" s="33">
        <f t="shared" si="8"/>
        <v>0</v>
      </c>
      <c r="AU22" s="56"/>
      <c r="AV22" s="4"/>
      <c r="AW22" s="56"/>
      <c r="AX22" s="33"/>
      <c r="AY22" s="33"/>
      <c r="AZ22" s="33">
        <f t="shared" si="9"/>
        <v>0</v>
      </c>
      <c r="BA22" s="56"/>
      <c r="BB22" s="58"/>
      <c r="BC22" s="139"/>
      <c r="BD22" s="33"/>
      <c r="BE22" s="33"/>
      <c r="BF22" s="33">
        <f t="shared" si="10"/>
        <v>0</v>
      </c>
      <c r="BG22" s="56"/>
      <c r="BH22" s="58"/>
      <c r="BI22" s="58"/>
      <c r="BJ22" s="58"/>
      <c r="BK22" s="58"/>
    </row>
    <row r="23" ht="14.25" customHeight="1">
      <c r="A23" s="56"/>
      <c r="B23" s="33"/>
      <c r="C23" s="33"/>
      <c r="D23" s="33">
        <f t="shared" si="1"/>
        <v>13500</v>
      </c>
      <c r="E23" s="56"/>
      <c r="F23" s="4"/>
      <c r="G23" s="103">
        <v>45679.0</v>
      </c>
      <c r="H23" s="112"/>
      <c r="I23" s="134">
        <v>12000.0</v>
      </c>
      <c r="J23" s="36">
        <f t="shared" si="2"/>
        <v>180000</v>
      </c>
      <c r="K23" s="39" t="s">
        <v>79</v>
      </c>
      <c r="L23" s="4"/>
      <c r="M23" s="32"/>
      <c r="N23" s="72"/>
      <c r="O23" s="36"/>
      <c r="P23" s="33">
        <f t="shared" si="3"/>
        <v>0</v>
      </c>
      <c r="Q23" s="39"/>
      <c r="R23" s="4"/>
      <c r="S23" s="46">
        <v>45668.0</v>
      </c>
      <c r="T23" s="72"/>
      <c r="U23" s="37">
        <v>2300.0</v>
      </c>
      <c r="V23" s="33">
        <f t="shared" si="4"/>
        <v>276000</v>
      </c>
      <c r="W23" s="39" t="s">
        <v>104</v>
      </c>
      <c r="X23" s="4"/>
      <c r="Y23" s="103">
        <v>45669.0</v>
      </c>
      <c r="Z23" s="72"/>
      <c r="AA23" s="40">
        <v>2300.0</v>
      </c>
      <c r="AB23" s="33">
        <f t="shared" si="5"/>
        <v>333500</v>
      </c>
      <c r="AC23" s="39" t="s">
        <v>101</v>
      </c>
      <c r="AD23" s="4"/>
      <c r="AE23" s="35">
        <v>45666.0</v>
      </c>
      <c r="AF23" s="65"/>
      <c r="AG23" s="40">
        <v>5000.0</v>
      </c>
      <c r="AH23" s="36">
        <f t="shared" si="6"/>
        <v>50000</v>
      </c>
      <c r="AI23" s="39" t="s">
        <v>96</v>
      </c>
      <c r="AJ23" s="4"/>
      <c r="AK23" s="103">
        <v>45685.0</v>
      </c>
      <c r="AL23" s="104"/>
      <c r="AM23" s="106">
        <v>1000.0</v>
      </c>
      <c r="AN23" s="36">
        <f t="shared" si="7"/>
        <v>6000</v>
      </c>
      <c r="AO23" s="39" t="s">
        <v>80</v>
      </c>
      <c r="AP23" s="4"/>
      <c r="AQ23" s="56"/>
      <c r="AR23" s="33"/>
      <c r="AS23" s="33"/>
      <c r="AT23" s="33">
        <f t="shared" si="8"/>
        <v>0</v>
      </c>
      <c r="AU23" s="56"/>
      <c r="AV23" s="4"/>
      <c r="AW23" s="56"/>
      <c r="AX23" s="33"/>
      <c r="AY23" s="33"/>
      <c r="AZ23" s="33">
        <f t="shared" si="9"/>
        <v>0</v>
      </c>
      <c r="BA23" s="56"/>
      <c r="BB23" s="58"/>
      <c r="BC23" s="76"/>
      <c r="BD23" s="72"/>
      <c r="BE23" s="72"/>
      <c r="BF23" s="33">
        <f t="shared" si="10"/>
        <v>0</v>
      </c>
      <c r="BG23" s="39"/>
      <c r="BH23" s="58"/>
      <c r="BI23" s="58"/>
      <c r="BJ23" s="58"/>
      <c r="BK23" s="58"/>
    </row>
    <row r="24" ht="14.25" customHeight="1">
      <c r="A24" s="56"/>
      <c r="B24" s="33"/>
      <c r="C24" s="33"/>
      <c r="D24" s="33">
        <f t="shared" si="1"/>
        <v>13500</v>
      </c>
      <c r="E24" s="56"/>
      <c r="F24" s="4"/>
      <c r="G24" s="103">
        <v>45679.0</v>
      </c>
      <c r="H24" s="104"/>
      <c r="I24" s="134">
        <v>12000.0</v>
      </c>
      <c r="J24" s="36">
        <f t="shared" si="2"/>
        <v>168000</v>
      </c>
      <c r="K24" s="39" t="s">
        <v>100</v>
      </c>
      <c r="L24" s="4"/>
      <c r="M24" s="32"/>
      <c r="N24" s="72"/>
      <c r="O24" s="36"/>
      <c r="P24" s="33">
        <f t="shared" si="3"/>
        <v>0</v>
      </c>
      <c r="Q24" s="39"/>
      <c r="R24" s="4"/>
      <c r="S24" s="103">
        <v>45669.0</v>
      </c>
      <c r="T24" s="72"/>
      <c r="U24" s="37">
        <v>2300.0</v>
      </c>
      <c r="V24" s="33">
        <f t="shared" si="4"/>
        <v>273700</v>
      </c>
      <c r="W24" s="39" t="s">
        <v>79</v>
      </c>
      <c r="X24" s="4"/>
      <c r="Y24" s="103">
        <v>45669.0</v>
      </c>
      <c r="Z24" s="72"/>
      <c r="AA24" s="40">
        <v>2300.0</v>
      </c>
      <c r="AB24" s="33">
        <f t="shared" si="5"/>
        <v>331200</v>
      </c>
      <c r="AC24" s="39" t="s">
        <v>80</v>
      </c>
      <c r="AD24" s="4"/>
      <c r="AE24" s="35">
        <v>45667.0</v>
      </c>
      <c r="AF24" s="65"/>
      <c r="AG24" s="40">
        <v>5000.0</v>
      </c>
      <c r="AH24" s="36">
        <f t="shared" si="6"/>
        <v>45000</v>
      </c>
      <c r="AI24" s="39" t="s">
        <v>90</v>
      </c>
      <c r="AJ24" s="4"/>
      <c r="AK24" s="103">
        <v>45685.0</v>
      </c>
      <c r="AL24" s="104"/>
      <c r="AM24" s="106">
        <v>2000.0</v>
      </c>
      <c r="AN24" s="36">
        <f t="shared" si="7"/>
        <v>4000</v>
      </c>
      <c r="AO24" s="37" t="s">
        <v>110</v>
      </c>
      <c r="AP24" s="4"/>
      <c r="AQ24" s="56"/>
      <c r="AR24" s="33"/>
      <c r="AS24" s="33"/>
      <c r="AT24" s="33">
        <f t="shared" si="8"/>
        <v>0</v>
      </c>
      <c r="AU24" s="56"/>
      <c r="AV24" s="4"/>
      <c r="AW24" s="56"/>
      <c r="AX24" s="33"/>
      <c r="AY24" s="33"/>
      <c r="AZ24" s="33">
        <f t="shared" si="9"/>
        <v>0</v>
      </c>
      <c r="BA24" s="56"/>
      <c r="BB24" s="58"/>
      <c r="BC24" s="62"/>
      <c r="BD24" s="36"/>
      <c r="BE24" s="36"/>
      <c r="BF24" s="36">
        <f t="shared" si="10"/>
        <v>0</v>
      </c>
      <c r="BG24" s="39"/>
      <c r="BH24" s="58"/>
      <c r="BI24" s="58"/>
      <c r="BJ24" s="58"/>
      <c r="BK24" s="58"/>
    </row>
    <row r="25" ht="14.25" customHeight="1">
      <c r="A25" s="56"/>
      <c r="B25" s="33"/>
      <c r="C25" s="33"/>
      <c r="D25" s="33">
        <f t="shared" si="1"/>
        <v>13500</v>
      </c>
      <c r="E25" s="56"/>
      <c r="F25" s="4"/>
      <c r="G25" s="103">
        <v>45679.0</v>
      </c>
      <c r="H25" s="104"/>
      <c r="I25" s="134">
        <v>12000.0</v>
      </c>
      <c r="J25" s="36">
        <f t="shared" si="2"/>
        <v>156000</v>
      </c>
      <c r="K25" s="39" t="s">
        <v>96</v>
      </c>
      <c r="L25" s="4"/>
      <c r="M25" s="32"/>
      <c r="N25" s="72"/>
      <c r="O25" s="36"/>
      <c r="P25" s="33">
        <f t="shared" si="3"/>
        <v>0</v>
      </c>
      <c r="Q25" s="39"/>
      <c r="R25" s="4"/>
      <c r="S25" s="62">
        <v>45669.0</v>
      </c>
      <c r="T25" s="65"/>
      <c r="U25" s="37">
        <v>2300.0</v>
      </c>
      <c r="V25" s="36">
        <f t="shared" si="4"/>
        <v>271400</v>
      </c>
      <c r="W25" s="39" t="s">
        <v>97</v>
      </c>
      <c r="X25" s="4"/>
      <c r="Y25" s="62">
        <v>45670.0</v>
      </c>
      <c r="Z25" s="65"/>
      <c r="AA25" s="40">
        <v>2300.0</v>
      </c>
      <c r="AB25" s="36">
        <f t="shared" si="5"/>
        <v>328900</v>
      </c>
      <c r="AC25" s="39" t="s">
        <v>79</v>
      </c>
      <c r="AD25" s="4"/>
      <c r="AE25" s="35">
        <v>45667.0</v>
      </c>
      <c r="AF25" s="65"/>
      <c r="AG25" s="40">
        <v>5000.0</v>
      </c>
      <c r="AH25" s="36">
        <f t="shared" si="6"/>
        <v>40000</v>
      </c>
      <c r="AI25" s="39" t="s">
        <v>81</v>
      </c>
      <c r="AJ25" s="4"/>
      <c r="AK25" s="62">
        <v>45686.0</v>
      </c>
      <c r="AL25" s="65"/>
      <c r="AM25" s="134">
        <v>1000.0</v>
      </c>
      <c r="AN25" s="36">
        <f t="shared" si="7"/>
        <v>3000</v>
      </c>
      <c r="AO25" s="39" t="s">
        <v>96</v>
      </c>
      <c r="AP25" s="4"/>
      <c r="AQ25" s="56"/>
      <c r="AR25" s="33"/>
      <c r="AS25" s="33"/>
      <c r="AT25" s="33">
        <f t="shared" si="8"/>
        <v>0</v>
      </c>
      <c r="AU25" s="56"/>
      <c r="AV25" s="4"/>
      <c r="AW25" s="56"/>
      <c r="AX25" s="33"/>
      <c r="AY25" s="33"/>
      <c r="AZ25" s="33">
        <f t="shared" si="9"/>
        <v>0</v>
      </c>
      <c r="BA25" s="56"/>
      <c r="BB25" s="58"/>
      <c r="BC25" s="62"/>
      <c r="BD25" s="36"/>
      <c r="BE25" s="36"/>
      <c r="BF25" s="36">
        <f t="shared" si="10"/>
        <v>0</v>
      </c>
      <c r="BG25" s="39"/>
      <c r="BH25" s="58"/>
      <c r="BI25" s="58"/>
      <c r="BJ25" s="58"/>
      <c r="BK25" s="58"/>
    </row>
    <row r="26" ht="14.25" customHeight="1">
      <c r="A26" s="56"/>
      <c r="B26" s="33"/>
      <c r="C26" s="33"/>
      <c r="D26" s="33">
        <f t="shared" si="1"/>
        <v>13500</v>
      </c>
      <c r="E26" s="56"/>
      <c r="F26" s="4"/>
      <c r="G26" s="103">
        <v>45679.0</v>
      </c>
      <c r="H26" s="112"/>
      <c r="I26" s="134">
        <v>12000.0</v>
      </c>
      <c r="J26" s="36">
        <f t="shared" si="2"/>
        <v>144000</v>
      </c>
      <c r="K26" s="39" t="s">
        <v>97</v>
      </c>
      <c r="L26" s="4"/>
      <c r="M26" s="32"/>
      <c r="N26" s="72"/>
      <c r="O26" s="36"/>
      <c r="P26" s="33">
        <f t="shared" si="3"/>
        <v>0</v>
      </c>
      <c r="Q26" s="39"/>
      <c r="R26" s="4"/>
      <c r="S26" s="62">
        <v>45669.0</v>
      </c>
      <c r="T26" s="65"/>
      <c r="U26" s="37">
        <v>2300.0</v>
      </c>
      <c r="V26" s="36">
        <f t="shared" si="4"/>
        <v>269100</v>
      </c>
      <c r="W26" s="39" t="s">
        <v>102</v>
      </c>
      <c r="X26" s="4"/>
      <c r="Y26" s="103">
        <v>45671.0</v>
      </c>
      <c r="Z26" s="72"/>
      <c r="AA26" s="40">
        <v>2300.0</v>
      </c>
      <c r="AB26" s="33">
        <f t="shared" si="5"/>
        <v>326600</v>
      </c>
      <c r="AC26" s="39" t="s">
        <v>95</v>
      </c>
      <c r="AD26" s="4"/>
      <c r="AE26" s="49">
        <v>45668.0</v>
      </c>
      <c r="AF26" s="44">
        <f>5*5000</f>
        <v>25000</v>
      </c>
      <c r="AG26" s="78"/>
      <c r="AH26" s="78">
        <f t="shared" si="6"/>
        <v>65000</v>
      </c>
      <c r="AI26" s="63" t="s">
        <v>86</v>
      </c>
      <c r="AJ26" s="4"/>
      <c r="AK26" s="62"/>
      <c r="AL26" s="33"/>
      <c r="AM26" s="33"/>
      <c r="AN26" s="33">
        <f t="shared" si="7"/>
        <v>3000</v>
      </c>
      <c r="AO26" s="56"/>
      <c r="AP26" s="4"/>
      <c r="AQ26" s="56"/>
      <c r="AR26" s="33"/>
      <c r="AS26" s="33"/>
      <c r="AT26" s="33">
        <f t="shared" si="8"/>
        <v>0</v>
      </c>
      <c r="AU26" s="56"/>
      <c r="AV26" s="4"/>
      <c r="AW26" s="56"/>
      <c r="AX26" s="33"/>
      <c r="AY26" s="33"/>
      <c r="AZ26" s="33">
        <f t="shared" si="9"/>
        <v>0</v>
      </c>
      <c r="BA26" s="56"/>
      <c r="BB26" s="58"/>
      <c r="BC26" s="62"/>
      <c r="BD26" s="36"/>
      <c r="BE26" s="36"/>
      <c r="BF26" s="36">
        <f t="shared" si="10"/>
        <v>0</v>
      </c>
      <c r="BG26" s="39"/>
      <c r="BH26" s="58"/>
      <c r="BI26" s="58"/>
      <c r="BJ26" s="58"/>
      <c r="BK26" s="58"/>
    </row>
    <row r="27" ht="14.25" customHeight="1">
      <c r="A27" s="56"/>
      <c r="B27" s="33"/>
      <c r="C27" s="33"/>
      <c r="D27" s="33">
        <f t="shared" si="1"/>
        <v>13500</v>
      </c>
      <c r="E27" s="56"/>
      <c r="F27" s="4"/>
      <c r="G27" s="103">
        <v>45685.0</v>
      </c>
      <c r="H27" s="104"/>
      <c r="I27" s="134">
        <v>12000.0</v>
      </c>
      <c r="J27" s="36">
        <f t="shared" si="2"/>
        <v>132000</v>
      </c>
      <c r="K27" s="39" t="s">
        <v>77</v>
      </c>
      <c r="L27" s="4"/>
      <c r="M27" s="32"/>
      <c r="N27" s="72"/>
      <c r="O27" s="36"/>
      <c r="P27" s="33">
        <f t="shared" si="3"/>
        <v>0</v>
      </c>
      <c r="Q27" s="39"/>
      <c r="R27" s="4"/>
      <c r="S27" s="103">
        <v>45670.0</v>
      </c>
      <c r="T27" s="72"/>
      <c r="U27" s="37">
        <v>2300.0</v>
      </c>
      <c r="V27" s="33">
        <f t="shared" si="4"/>
        <v>266800</v>
      </c>
      <c r="W27" s="39" t="s">
        <v>90</v>
      </c>
      <c r="X27" s="4"/>
      <c r="Y27" s="62">
        <v>45672.0</v>
      </c>
      <c r="Z27" s="65"/>
      <c r="AA27" s="40">
        <v>4600.0</v>
      </c>
      <c r="AB27" s="36">
        <f t="shared" si="5"/>
        <v>322000</v>
      </c>
      <c r="AC27" s="39" t="s">
        <v>94</v>
      </c>
      <c r="AD27" s="4"/>
      <c r="AE27" s="62">
        <v>45669.0</v>
      </c>
      <c r="AF27" s="65"/>
      <c r="AG27" s="40">
        <v>5000.0</v>
      </c>
      <c r="AH27" s="36">
        <f t="shared" si="6"/>
        <v>60000</v>
      </c>
      <c r="AI27" s="39" t="s">
        <v>95</v>
      </c>
      <c r="AJ27" s="4"/>
      <c r="AK27" s="56"/>
      <c r="AL27" s="33"/>
      <c r="AM27" s="33"/>
      <c r="AN27" s="33">
        <f t="shared" si="7"/>
        <v>3000</v>
      </c>
      <c r="AO27" s="56"/>
      <c r="AP27" s="4"/>
      <c r="AQ27" s="56"/>
      <c r="AR27" s="33"/>
      <c r="AS27" s="33"/>
      <c r="AT27" s="33">
        <f t="shared" si="8"/>
        <v>0</v>
      </c>
      <c r="AU27" s="56"/>
      <c r="AV27" s="4"/>
      <c r="AW27" s="56"/>
      <c r="AX27" s="33"/>
      <c r="AY27" s="33"/>
      <c r="AZ27" s="33">
        <f t="shared" si="9"/>
        <v>0</v>
      </c>
      <c r="BA27" s="56"/>
      <c r="BB27" s="58"/>
      <c r="BC27" s="62"/>
      <c r="BD27" s="36"/>
      <c r="BE27" s="36"/>
      <c r="BF27" s="36">
        <f t="shared" si="10"/>
        <v>0</v>
      </c>
      <c r="BG27" s="39"/>
      <c r="BH27" s="58"/>
      <c r="BI27" s="58"/>
      <c r="BJ27" s="58"/>
      <c r="BK27" s="58"/>
    </row>
    <row r="28" ht="14.25" customHeight="1">
      <c r="A28" s="56"/>
      <c r="B28" s="33"/>
      <c r="C28" s="33"/>
      <c r="D28" s="33">
        <f t="shared" si="1"/>
        <v>13500</v>
      </c>
      <c r="E28" s="56"/>
      <c r="F28" s="4"/>
      <c r="G28" s="103">
        <v>45685.0</v>
      </c>
      <c r="H28" s="104"/>
      <c r="I28" s="134">
        <v>12000.0</v>
      </c>
      <c r="J28" s="36">
        <f t="shared" si="2"/>
        <v>120000</v>
      </c>
      <c r="K28" s="39" t="s">
        <v>98</v>
      </c>
      <c r="L28" s="4"/>
      <c r="M28" s="32"/>
      <c r="N28" s="72"/>
      <c r="O28" s="36"/>
      <c r="P28" s="33">
        <f t="shared" si="3"/>
        <v>0</v>
      </c>
      <c r="Q28" s="39"/>
      <c r="R28" s="4"/>
      <c r="S28" s="103">
        <v>45671.0</v>
      </c>
      <c r="T28" s="72"/>
      <c r="U28" s="37">
        <v>2300.0</v>
      </c>
      <c r="V28" s="33">
        <f t="shared" si="4"/>
        <v>264500</v>
      </c>
      <c r="W28" s="39" t="s">
        <v>83</v>
      </c>
      <c r="X28" s="4"/>
      <c r="Y28" s="103">
        <v>45672.0</v>
      </c>
      <c r="Z28" s="72"/>
      <c r="AA28" s="40">
        <v>2300.0</v>
      </c>
      <c r="AB28" s="33">
        <f t="shared" si="5"/>
        <v>319700</v>
      </c>
      <c r="AC28" s="39" t="s">
        <v>83</v>
      </c>
      <c r="AD28" s="4"/>
      <c r="AE28" s="103">
        <v>45669.0</v>
      </c>
      <c r="AF28" s="72"/>
      <c r="AG28" s="40">
        <v>5000.0</v>
      </c>
      <c r="AH28" s="33">
        <f t="shared" si="6"/>
        <v>55000</v>
      </c>
      <c r="AI28" s="39" t="s">
        <v>104</v>
      </c>
      <c r="AJ28" s="4"/>
      <c r="AK28" s="56"/>
      <c r="AL28" s="33"/>
      <c r="AM28" s="33"/>
      <c r="AN28" s="33">
        <f t="shared" si="7"/>
        <v>3000</v>
      </c>
      <c r="AO28" s="56"/>
      <c r="AP28" s="4"/>
      <c r="AQ28" s="56"/>
      <c r="AR28" s="33"/>
      <c r="AS28" s="33"/>
      <c r="AT28" s="33">
        <f t="shared" si="8"/>
        <v>0</v>
      </c>
      <c r="AU28" s="56"/>
      <c r="AV28" s="4"/>
      <c r="AW28" s="56"/>
      <c r="AX28" s="33"/>
      <c r="AY28" s="33"/>
      <c r="AZ28" s="33">
        <f t="shared" si="9"/>
        <v>0</v>
      </c>
      <c r="BA28" s="56"/>
      <c r="BB28" s="58"/>
      <c r="BC28" s="76"/>
      <c r="BD28" s="72"/>
      <c r="BE28" s="72"/>
      <c r="BF28" s="33">
        <f t="shared" si="10"/>
        <v>0</v>
      </c>
      <c r="BG28" s="39"/>
      <c r="BH28" s="58"/>
      <c r="BI28" s="58"/>
      <c r="BJ28" s="58"/>
      <c r="BK28" s="58"/>
    </row>
    <row r="29" ht="14.25" customHeight="1">
      <c r="A29" s="56"/>
      <c r="B29" s="33"/>
      <c r="C29" s="33"/>
      <c r="D29" s="33">
        <f t="shared" si="1"/>
        <v>13500</v>
      </c>
      <c r="E29" s="56"/>
      <c r="F29" s="4"/>
      <c r="G29" s="62">
        <v>45686.0</v>
      </c>
      <c r="H29" s="65"/>
      <c r="I29" s="134">
        <v>12000.0</v>
      </c>
      <c r="J29" s="36">
        <f t="shared" si="2"/>
        <v>108000</v>
      </c>
      <c r="K29" s="39" t="s">
        <v>95</v>
      </c>
      <c r="L29" s="4"/>
      <c r="M29" s="32"/>
      <c r="N29" s="72"/>
      <c r="O29" s="36"/>
      <c r="P29" s="33">
        <f t="shared" si="3"/>
        <v>0</v>
      </c>
      <c r="Q29" s="39"/>
      <c r="R29" s="4"/>
      <c r="S29" s="103">
        <v>45671.0</v>
      </c>
      <c r="T29" s="72"/>
      <c r="U29" s="37">
        <v>2300.0</v>
      </c>
      <c r="V29" s="33">
        <f t="shared" si="4"/>
        <v>262200</v>
      </c>
      <c r="W29" s="39" t="s">
        <v>95</v>
      </c>
      <c r="X29" s="4"/>
      <c r="Y29" s="103">
        <v>45672.0</v>
      </c>
      <c r="Z29" s="72"/>
      <c r="AA29" s="40">
        <v>2300.0</v>
      </c>
      <c r="AB29" s="33">
        <f t="shared" si="5"/>
        <v>317400</v>
      </c>
      <c r="AC29" s="39" t="s">
        <v>107</v>
      </c>
      <c r="AD29" s="4"/>
      <c r="AE29" s="103">
        <v>45669.0</v>
      </c>
      <c r="AF29" s="72"/>
      <c r="AG29" s="40">
        <v>5000.0</v>
      </c>
      <c r="AH29" s="33">
        <f t="shared" si="6"/>
        <v>50000</v>
      </c>
      <c r="AI29" s="39" t="s">
        <v>78</v>
      </c>
      <c r="AJ29" s="4"/>
      <c r="AK29" s="56"/>
      <c r="AL29" s="33"/>
      <c r="AM29" s="33"/>
      <c r="AN29" s="33">
        <f t="shared" si="7"/>
        <v>3000</v>
      </c>
      <c r="AO29" s="56"/>
      <c r="AP29" s="4"/>
      <c r="AQ29" s="56"/>
      <c r="AR29" s="33"/>
      <c r="AS29" s="33"/>
      <c r="AT29" s="33">
        <f t="shared" si="8"/>
        <v>0</v>
      </c>
      <c r="AU29" s="56"/>
      <c r="AV29" s="4"/>
      <c r="AW29" s="56"/>
      <c r="AX29" s="33"/>
      <c r="AY29" s="33"/>
      <c r="AZ29" s="33">
        <f t="shared" si="9"/>
        <v>0</v>
      </c>
      <c r="BA29" s="56"/>
      <c r="BB29" s="58"/>
      <c r="BC29" s="62"/>
      <c r="BD29" s="39"/>
      <c r="BE29" s="39"/>
      <c r="BF29" s="36">
        <f t="shared" si="10"/>
        <v>0</v>
      </c>
      <c r="BG29" s="39"/>
      <c r="BH29" s="58"/>
      <c r="BI29" s="58"/>
      <c r="BJ29" s="58"/>
      <c r="BK29" s="58"/>
    </row>
    <row r="30" ht="14.25" customHeight="1">
      <c r="A30" s="56"/>
      <c r="B30" s="33"/>
      <c r="C30" s="33"/>
      <c r="D30" s="33">
        <f t="shared" si="1"/>
        <v>13500</v>
      </c>
      <c r="E30" s="56"/>
      <c r="F30" s="4"/>
      <c r="G30" s="103">
        <v>45687.0</v>
      </c>
      <c r="H30" s="104"/>
      <c r="I30" s="134">
        <v>12000.0</v>
      </c>
      <c r="J30" s="36">
        <f t="shared" si="2"/>
        <v>96000</v>
      </c>
      <c r="K30" s="39" t="s">
        <v>91</v>
      </c>
      <c r="L30" s="4"/>
      <c r="M30" s="32"/>
      <c r="N30" s="72"/>
      <c r="O30" s="36"/>
      <c r="P30" s="33">
        <f t="shared" si="3"/>
        <v>0</v>
      </c>
      <c r="Q30" s="39"/>
      <c r="R30" s="4"/>
      <c r="S30" s="62">
        <v>45672.0</v>
      </c>
      <c r="T30" s="65"/>
      <c r="U30" s="40">
        <v>4600.0</v>
      </c>
      <c r="V30" s="36">
        <f t="shared" si="4"/>
        <v>257600</v>
      </c>
      <c r="W30" s="39" t="s">
        <v>94</v>
      </c>
      <c r="X30" s="4"/>
      <c r="Y30" s="103">
        <v>45672.0</v>
      </c>
      <c r="Z30" s="72"/>
      <c r="AA30" s="40">
        <v>2300.0</v>
      </c>
      <c r="AB30" s="33">
        <f t="shared" si="5"/>
        <v>315100</v>
      </c>
      <c r="AC30" s="39" t="s">
        <v>77</v>
      </c>
      <c r="AD30" s="4"/>
      <c r="AE30" s="116">
        <v>45670.0</v>
      </c>
      <c r="AF30" s="44">
        <f>5*5000</f>
        <v>25000</v>
      </c>
      <c r="AG30" s="80"/>
      <c r="AH30" s="78">
        <f t="shared" si="6"/>
        <v>75000</v>
      </c>
      <c r="AI30" s="63" t="s">
        <v>117</v>
      </c>
      <c r="AJ30" s="4"/>
      <c r="AK30" s="56"/>
      <c r="AL30" s="33"/>
      <c r="AM30" s="33"/>
      <c r="AN30" s="33">
        <f t="shared" si="7"/>
        <v>3000</v>
      </c>
      <c r="AO30" s="56"/>
      <c r="AP30" s="4"/>
      <c r="AQ30" s="56"/>
      <c r="AR30" s="33"/>
      <c r="AS30" s="33"/>
      <c r="AT30" s="33">
        <f t="shared" si="8"/>
        <v>0</v>
      </c>
      <c r="AU30" s="56"/>
      <c r="AV30" s="4"/>
      <c r="AW30" s="56"/>
      <c r="AX30" s="33"/>
      <c r="AY30" s="33"/>
      <c r="AZ30" s="33">
        <f t="shared" si="9"/>
        <v>0</v>
      </c>
      <c r="BA30" s="56"/>
      <c r="BB30" s="58"/>
      <c r="BC30" s="62"/>
      <c r="BD30" s="39"/>
      <c r="BE30" s="39"/>
      <c r="BF30" s="36">
        <f t="shared" si="10"/>
        <v>0</v>
      </c>
      <c r="BG30" s="39"/>
      <c r="BH30" s="58"/>
      <c r="BI30" s="58"/>
      <c r="BJ30" s="58"/>
      <c r="BK30" s="58"/>
    </row>
    <row r="31" ht="14.25" customHeight="1">
      <c r="A31" s="56"/>
      <c r="B31" s="33"/>
      <c r="C31" s="33"/>
      <c r="D31" s="33">
        <f t="shared" si="1"/>
        <v>13500</v>
      </c>
      <c r="E31" s="56"/>
      <c r="F31" s="4"/>
      <c r="G31" s="103">
        <v>45687.0</v>
      </c>
      <c r="H31" s="104"/>
      <c r="I31" s="134">
        <v>12000.0</v>
      </c>
      <c r="J31" s="36">
        <f t="shared" si="2"/>
        <v>84000</v>
      </c>
      <c r="K31" s="39" t="s">
        <v>102</v>
      </c>
      <c r="L31" s="4"/>
      <c r="M31" s="62"/>
      <c r="N31" s="36"/>
      <c r="O31" s="36"/>
      <c r="P31" s="36">
        <f t="shared" si="3"/>
        <v>0</v>
      </c>
      <c r="Q31" s="39"/>
      <c r="R31" s="4"/>
      <c r="S31" s="103">
        <v>45676.0</v>
      </c>
      <c r="T31" s="112"/>
      <c r="U31" s="37">
        <v>2300.0</v>
      </c>
      <c r="V31" s="36">
        <f t="shared" si="4"/>
        <v>255300</v>
      </c>
      <c r="W31" s="39" t="s">
        <v>91</v>
      </c>
      <c r="X31" s="4"/>
      <c r="Y31" s="103">
        <v>45672.0</v>
      </c>
      <c r="Z31" s="72"/>
      <c r="AA31" s="40">
        <v>2300.0</v>
      </c>
      <c r="AB31" s="33">
        <f t="shared" si="5"/>
        <v>312800</v>
      </c>
      <c r="AC31" s="39" t="s">
        <v>93</v>
      </c>
      <c r="AD31" s="4"/>
      <c r="AE31" s="62">
        <v>45670.0</v>
      </c>
      <c r="AF31" s="65"/>
      <c r="AG31" s="40">
        <v>5000.0</v>
      </c>
      <c r="AH31" s="36">
        <f t="shared" si="6"/>
        <v>70000</v>
      </c>
      <c r="AI31" s="96" t="s">
        <v>105</v>
      </c>
      <c r="AJ31" s="4"/>
      <c r="AK31" s="56"/>
      <c r="AL31" s="33"/>
      <c r="AM31" s="33"/>
      <c r="AN31" s="33">
        <f t="shared" si="7"/>
        <v>3000</v>
      </c>
      <c r="AO31" s="56"/>
      <c r="AP31" s="4"/>
      <c r="AQ31" s="56"/>
      <c r="AR31" s="33"/>
      <c r="AS31" s="33"/>
      <c r="AT31" s="33">
        <f t="shared" si="8"/>
        <v>0</v>
      </c>
      <c r="AU31" s="56"/>
      <c r="AV31" s="4"/>
      <c r="AW31" s="56"/>
      <c r="AX31" s="33"/>
      <c r="AY31" s="33"/>
      <c r="AZ31" s="33">
        <f t="shared" si="9"/>
        <v>0</v>
      </c>
      <c r="BA31" s="56"/>
      <c r="BB31" s="58"/>
      <c r="BC31" s="62"/>
      <c r="BD31" s="39"/>
      <c r="BE31" s="39"/>
      <c r="BF31" s="36">
        <f t="shared" si="10"/>
        <v>0</v>
      </c>
      <c r="BG31" s="39"/>
      <c r="BH31" s="58"/>
      <c r="BI31" s="58"/>
      <c r="BJ31" s="58"/>
      <c r="BK31" s="58"/>
    </row>
    <row r="32" ht="14.25" customHeight="1">
      <c r="A32" s="56"/>
      <c r="B32" s="33"/>
      <c r="C32" s="33"/>
      <c r="D32" s="33">
        <f t="shared" si="1"/>
        <v>13500</v>
      </c>
      <c r="E32" s="56"/>
      <c r="F32" s="4"/>
      <c r="G32" s="62">
        <v>45686.0</v>
      </c>
      <c r="H32" s="33"/>
      <c r="I32" s="134">
        <v>12000.0</v>
      </c>
      <c r="J32" s="33">
        <f t="shared" si="2"/>
        <v>72000</v>
      </c>
      <c r="K32" s="92" t="s">
        <v>108</v>
      </c>
      <c r="L32" s="4"/>
      <c r="M32" s="62"/>
      <c r="N32" s="36"/>
      <c r="O32" s="36"/>
      <c r="P32" s="36">
        <f t="shared" si="3"/>
        <v>0</v>
      </c>
      <c r="Q32" s="39"/>
      <c r="R32" s="4"/>
      <c r="S32" s="103">
        <v>45677.0</v>
      </c>
      <c r="T32" s="112"/>
      <c r="U32" s="37">
        <v>2300.0</v>
      </c>
      <c r="V32" s="36">
        <f t="shared" si="4"/>
        <v>253000</v>
      </c>
      <c r="W32" s="37" t="s">
        <v>85</v>
      </c>
      <c r="X32" s="4"/>
      <c r="Y32" s="62">
        <v>45671.0</v>
      </c>
      <c r="Z32" s="65"/>
      <c r="AA32" s="40">
        <v>2300.0</v>
      </c>
      <c r="AB32" s="36">
        <f t="shared" si="5"/>
        <v>310500</v>
      </c>
      <c r="AC32" s="39" t="s">
        <v>96</v>
      </c>
      <c r="AD32" s="4"/>
      <c r="AE32" s="62">
        <v>45670.0</v>
      </c>
      <c r="AF32" s="65"/>
      <c r="AG32" s="40">
        <v>5000.0</v>
      </c>
      <c r="AH32" s="36">
        <f t="shared" si="6"/>
        <v>65000</v>
      </c>
      <c r="AI32" s="39" t="s">
        <v>83</v>
      </c>
      <c r="AJ32" s="4"/>
      <c r="AK32" s="56"/>
      <c r="AL32" s="33"/>
      <c r="AM32" s="33"/>
      <c r="AN32" s="33">
        <f t="shared" si="7"/>
        <v>3000</v>
      </c>
      <c r="AO32" s="56"/>
      <c r="AP32" s="4"/>
      <c r="AQ32" s="56"/>
      <c r="AR32" s="33"/>
      <c r="AS32" s="33"/>
      <c r="AT32" s="33">
        <f t="shared" si="8"/>
        <v>0</v>
      </c>
      <c r="AU32" s="56"/>
      <c r="AV32" s="4"/>
      <c r="AW32" s="56"/>
      <c r="AX32" s="33"/>
      <c r="AY32" s="33"/>
      <c r="AZ32" s="33">
        <f t="shared" si="9"/>
        <v>0</v>
      </c>
      <c r="BA32" s="56"/>
      <c r="BB32" s="58"/>
      <c r="BC32" s="62"/>
      <c r="BD32" s="39"/>
      <c r="BE32" s="39"/>
      <c r="BF32" s="36">
        <f t="shared" si="10"/>
        <v>0</v>
      </c>
      <c r="BG32" s="39"/>
      <c r="BH32" s="58"/>
      <c r="BI32" s="58"/>
      <c r="BJ32" s="58"/>
      <c r="BK32" s="58"/>
    </row>
    <row r="33" ht="14.25" customHeight="1">
      <c r="A33" s="56"/>
      <c r="B33" s="33"/>
      <c r="C33" s="33"/>
      <c r="D33" s="33">
        <f t="shared" si="1"/>
        <v>13500</v>
      </c>
      <c r="E33" s="56"/>
      <c r="F33" s="4"/>
      <c r="G33" s="103">
        <v>45688.0</v>
      </c>
      <c r="H33" s="104"/>
      <c r="I33" s="134">
        <v>12000.0</v>
      </c>
      <c r="J33" s="36">
        <f t="shared" si="2"/>
        <v>60000</v>
      </c>
      <c r="K33" s="95" t="s">
        <v>84</v>
      </c>
      <c r="L33" s="4"/>
      <c r="M33" s="62"/>
      <c r="N33" s="36"/>
      <c r="O33" s="36"/>
      <c r="P33" s="36">
        <f t="shared" si="3"/>
        <v>0</v>
      </c>
      <c r="Q33" s="39"/>
      <c r="R33" s="4"/>
      <c r="S33" s="103">
        <v>45677.0</v>
      </c>
      <c r="T33" s="112"/>
      <c r="U33" s="37">
        <v>2300.0</v>
      </c>
      <c r="V33" s="36">
        <f t="shared" si="4"/>
        <v>250700</v>
      </c>
      <c r="W33" s="39" t="s">
        <v>103</v>
      </c>
      <c r="X33" s="4"/>
      <c r="Y33" s="103">
        <v>45675.0</v>
      </c>
      <c r="Z33" s="112"/>
      <c r="AA33" s="40">
        <v>2300.0</v>
      </c>
      <c r="AB33" s="36">
        <f t="shared" si="5"/>
        <v>308200</v>
      </c>
      <c r="AC33" s="39" t="s">
        <v>104</v>
      </c>
      <c r="AD33" s="4"/>
      <c r="AE33" s="103">
        <v>45670.0</v>
      </c>
      <c r="AF33" s="72"/>
      <c r="AG33" s="40">
        <v>5000.0</v>
      </c>
      <c r="AH33" s="33">
        <f t="shared" si="6"/>
        <v>60000</v>
      </c>
      <c r="AI33" s="39" t="s">
        <v>97</v>
      </c>
      <c r="AJ33" s="4"/>
      <c r="AK33" s="56"/>
      <c r="AL33" s="33"/>
      <c r="AM33" s="33"/>
      <c r="AN33" s="33">
        <f t="shared" si="7"/>
        <v>3000</v>
      </c>
      <c r="AO33" s="56"/>
      <c r="AP33" s="4"/>
      <c r="AQ33" s="56"/>
      <c r="AR33" s="33"/>
      <c r="AS33" s="33"/>
      <c r="AT33" s="33">
        <f t="shared" si="8"/>
        <v>0</v>
      </c>
      <c r="AU33" s="56"/>
      <c r="AV33" s="4"/>
      <c r="AW33" s="56"/>
      <c r="AX33" s="33"/>
      <c r="AY33" s="33"/>
      <c r="AZ33" s="33">
        <f t="shared" si="9"/>
        <v>0</v>
      </c>
      <c r="BA33" s="56"/>
      <c r="BB33" s="58"/>
      <c r="BC33" s="58"/>
      <c r="BD33" s="58"/>
      <c r="BE33" s="58"/>
      <c r="BF33" s="58"/>
      <c r="BG33" s="58"/>
      <c r="BH33" s="58"/>
      <c r="BI33" s="58"/>
      <c r="BJ33" s="58"/>
      <c r="BK33" s="58"/>
    </row>
    <row r="34" ht="14.25" customHeight="1">
      <c r="A34" s="56"/>
      <c r="B34" s="33"/>
      <c r="C34" s="33"/>
      <c r="D34" s="33">
        <f t="shared" si="1"/>
        <v>13500</v>
      </c>
      <c r="E34" s="56"/>
      <c r="F34" s="4"/>
      <c r="G34" s="56"/>
      <c r="H34" s="33"/>
      <c r="I34" s="33"/>
      <c r="J34" s="33">
        <f t="shared" si="2"/>
        <v>60000</v>
      </c>
      <c r="K34" s="56"/>
      <c r="L34" s="4"/>
      <c r="M34" s="32"/>
      <c r="N34" s="72"/>
      <c r="O34" s="36"/>
      <c r="P34" s="33">
        <f t="shared" si="3"/>
        <v>0</v>
      </c>
      <c r="Q34" s="39"/>
      <c r="R34" s="4"/>
      <c r="S34" s="103">
        <v>45678.0</v>
      </c>
      <c r="T34" s="112"/>
      <c r="U34" s="37">
        <v>2300.0</v>
      </c>
      <c r="V34" s="36">
        <f t="shared" si="4"/>
        <v>248400</v>
      </c>
      <c r="W34" s="39" t="s">
        <v>79</v>
      </c>
      <c r="X34" s="4"/>
      <c r="Y34" s="103">
        <v>45676.0</v>
      </c>
      <c r="Z34" s="112"/>
      <c r="AA34" s="40">
        <v>2300.0</v>
      </c>
      <c r="AB34" s="36">
        <f t="shared" si="5"/>
        <v>305900</v>
      </c>
      <c r="AC34" s="39" t="s">
        <v>102</v>
      </c>
      <c r="AD34" s="4"/>
      <c r="AE34" s="103">
        <v>45670.0</v>
      </c>
      <c r="AF34" s="72"/>
      <c r="AG34" s="40">
        <v>5000.0</v>
      </c>
      <c r="AH34" s="33">
        <f t="shared" si="6"/>
        <v>55000</v>
      </c>
      <c r="AI34" s="39" t="s">
        <v>91</v>
      </c>
      <c r="AJ34" s="4"/>
      <c r="AK34" s="56"/>
      <c r="AL34" s="33"/>
      <c r="AM34" s="33"/>
      <c r="AN34" s="33">
        <f t="shared" si="7"/>
        <v>3000</v>
      </c>
      <c r="AO34" s="56"/>
      <c r="AP34" s="4"/>
      <c r="AQ34" s="56"/>
      <c r="AR34" s="33"/>
      <c r="AS34" s="33"/>
      <c r="AT34" s="33">
        <f t="shared" si="8"/>
        <v>0</v>
      </c>
      <c r="AU34" s="56"/>
      <c r="AV34" s="4"/>
      <c r="AW34" s="56"/>
      <c r="AX34" s="33"/>
      <c r="AY34" s="33"/>
      <c r="AZ34" s="33">
        <f t="shared" si="9"/>
        <v>0</v>
      </c>
      <c r="BA34" s="56"/>
      <c r="BB34" s="58"/>
      <c r="BC34" s="58"/>
      <c r="BD34" s="58"/>
      <c r="BE34" s="58"/>
      <c r="BF34" s="58"/>
      <c r="BG34" s="58"/>
      <c r="BH34" s="58"/>
      <c r="BI34" s="58"/>
      <c r="BJ34" s="58"/>
      <c r="BK34" s="58"/>
    </row>
    <row r="35" ht="14.25" customHeight="1">
      <c r="A35" s="56"/>
      <c r="B35" s="33"/>
      <c r="C35" s="33"/>
      <c r="D35" s="33">
        <f t="shared" si="1"/>
        <v>13500</v>
      </c>
      <c r="E35" s="56"/>
      <c r="F35" s="4"/>
      <c r="G35" s="56"/>
      <c r="H35" s="33"/>
      <c r="I35" s="33"/>
      <c r="J35" s="33">
        <f t="shared" si="2"/>
        <v>60000</v>
      </c>
      <c r="K35" s="56"/>
      <c r="L35" s="4"/>
      <c r="M35" s="62"/>
      <c r="N35" s="36"/>
      <c r="O35" s="36"/>
      <c r="P35" s="36">
        <f t="shared" si="3"/>
        <v>0</v>
      </c>
      <c r="Q35" s="39"/>
      <c r="R35" s="4"/>
      <c r="S35" s="103">
        <v>45678.0</v>
      </c>
      <c r="T35" s="112"/>
      <c r="U35" s="37">
        <v>2300.0</v>
      </c>
      <c r="V35" s="36">
        <f t="shared" si="4"/>
        <v>246100</v>
      </c>
      <c r="W35" s="39" t="s">
        <v>93</v>
      </c>
      <c r="X35" s="4"/>
      <c r="Y35" s="103">
        <v>45676.0</v>
      </c>
      <c r="Z35" s="112"/>
      <c r="AA35" s="40">
        <v>2300.0</v>
      </c>
      <c r="AB35" s="36">
        <f t="shared" si="5"/>
        <v>303600</v>
      </c>
      <c r="AC35" s="39" t="s">
        <v>91</v>
      </c>
      <c r="AD35" s="4"/>
      <c r="AE35" s="62">
        <v>45672.0</v>
      </c>
      <c r="AF35" s="65"/>
      <c r="AG35" s="40">
        <v>10000.0</v>
      </c>
      <c r="AH35" s="36">
        <f t="shared" si="6"/>
        <v>45000</v>
      </c>
      <c r="AI35" s="39" t="s">
        <v>94</v>
      </c>
      <c r="AJ35" s="4"/>
      <c r="AK35" s="56"/>
      <c r="AL35" s="33"/>
      <c r="AM35" s="33"/>
      <c r="AN35" s="33">
        <f t="shared" si="7"/>
        <v>3000</v>
      </c>
      <c r="AO35" s="56"/>
      <c r="AP35" s="4"/>
      <c r="AQ35" s="56"/>
      <c r="AR35" s="33"/>
      <c r="AS35" s="33"/>
      <c r="AT35" s="33">
        <f t="shared" si="8"/>
        <v>0</v>
      </c>
      <c r="AU35" s="56"/>
      <c r="AV35" s="4"/>
      <c r="AW35" s="56"/>
      <c r="AX35" s="33"/>
      <c r="AY35" s="33"/>
      <c r="AZ35" s="33">
        <f t="shared" si="9"/>
        <v>0</v>
      </c>
      <c r="BA35" s="56"/>
      <c r="BB35" s="58"/>
      <c r="BC35" s="58"/>
      <c r="BD35" s="58"/>
      <c r="BE35" s="58"/>
      <c r="BF35" s="58"/>
      <c r="BG35" s="58"/>
      <c r="BH35" s="58"/>
      <c r="BI35" s="58"/>
      <c r="BJ35" s="58"/>
      <c r="BK35" s="58"/>
    </row>
    <row r="36" ht="14.25" customHeight="1">
      <c r="A36" s="56"/>
      <c r="B36" s="33"/>
      <c r="C36" s="33"/>
      <c r="D36" s="33">
        <f t="shared" si="1"/>
        <v>13500</v>
      </c>
      <c r="E36" s="56"/>
      <c r="F36" s="4"/>
      <c r="G36" s="56"/>
      <c r="H36" s="33"/>
      <c r="I36" s="33"/>
      <c r="J36" s="33">
        <f t="shared" si="2"/>
        <v>60000</v>
      </c>
      <c r="K36" s="56"/>
      <c r="L36" s="4"/>
      <c r="M36" s="62"/>
      <c r="N36" s="36"/>
      <c r="O36" s="36"/>
      <c r="P36" s="36">
        <f t="shared" si="3"/>
        <v>0</v>
      </c>
      <c r="Q36" s="39"/>
      <c r="R36" s="4"/>
      <c r="S36" s="103">
        <v>45679.0</v>
      </c>
      <c r="T36" s="104"/>
      <c r="U36" s="37">
        <v>2300.0</v>
      </c>
      <c r="V36" s="36">
        <f t="shared" si="4"/>
        <v>243800</v>
      </c>
      <c r="W36" s="39" t="s">
        <v>96</v>
      </c>
      <c r="X36" s="4"/>
      <c r="Y36" s="103">
        <v>45677.0</v>
      </c>
      <c r="Z36" s="112"/>
      <c r="AA36" s="40">
        <v>2300.0</v>
      </c>
      <c r="AB36" s="36">
        <f t="shared" si="5"/>
        <v>301300</v>
      </c>
      <c r="AC36" s="39" t="s">
        <v>99</v>
      </c>
      <c r="AD36" s="4"/>
      <c r="AE36" s="103">
        <v>45672.0</v>
      </c>
      <c r="AF36" s="72"/>
      <c r="AG36" s="40">
        <v>5000.0</v>
      </c>
      <c r="AH36" s="33">
        <f t="shared" si="6"/>
        <v>40000</v>
      </c>
      <c r="AI36" s="39" t="s">
        <v>87</v>
      </c>
      <c r="AJ36" s="4"/>
      <c r="AK36" s="56"/>
      <c r="AL36" s="33"/>
      <c r="AM36" s="33"/>
      <c r="AN36" s="33">
        <f t="shared" si="7"/>
        <v>3000</v>
      </c>
      <c r="AO36" s="56"/>
      <c r="AP36" s="4"/>
      <c r="AQ36" s="56"/>
      <c r="AR36" s="33"/>
      <c r="AS36" s="33"/>
      <c r="AT36" s="33">
        <f t="shared" si="8"/>
        <v>0</v>
      </c>
      <c r="AU36" s="56"/>
      <c r="AV36" s="4"/>
      <c r="AW36" s="56"/>
      <c r="AX36" s="33"/>
      <c r="AY36" s="33"/>
      <c r="AZ36" s="33">
        <f t="shared" si="9"/>
        <v>0</v>
      </c>
      <c r="BA36" s="56"/>
      <c r="BB36" s="58"/>
      <c r="BC36" s="58"/>
      <c r="BD36" s="58"/>
      <c r="BE36" s="58"/>
      <c r="BF36" s="58"/>
      <c r="BG36" s="58"/>
      <c r="BH36" s="58"/>
      <c r="BI36" s="58"/>
      <c r="BJ36" s="58"/>
      <c r="BK36" s="58"/>
    </row>
    <row r="37" ht="14.25" customHeight="1">
      <c r="A37" s="56"/>
      <c r="B37" s="33"/>
      <c r="C37" s="33"/>
      <c r="D37" s="33">
        <f t="shared" si="1"/>
        <v>13500</v>
      </c>
      <c r="E37" s="56"/>
      <c r="F37" s="4"/>
      <c r="G37" s="56"/>
      <c r="H37" s="33"/>
      <c r="I37" s="33"/>
      <c r="J37" s="33">
        <f t="shared" si="2"/>
        <v>60000</v>
      </c>
      <c r="K37" s="56"/>
      <c r="L37" s="4"/>
      <c r="M37" s="62"/>
      <c r="N37" s="36"/>
      <c r="O37" s="36"/>
      <c r="P37" s="36">
        <f t="shared" si="3"/>
        <v>0</v>
      </c>
      <c r="Q37" s="39"/>
      <c r="R37" s="4"/>
      <c r="S37" s="103">
        <v>45680.0</v>
      </c>
      <c r="T37" s="104"/>
      <c r="U37" s="37">
        <v>2300.0</v>
      </c>
      <c r="V37" s="36">
        <f t="shared" si="4"/>
        <v>241500</v>
      </c>
      <c r="W37" s="39" t="s">
        <v>98</v>
      </c>
      <c r="X37" s="4"/>
      <c r="Y37" s="103">
        <v>45678.0</v>
      </c>
      <c r="Z37" s="112"/>
      <c r="AA37" s="40">
        <v>2300.0</v>
      </c>
      <c r="AB37" s="36">
        <f t="shared" si="5"/>
        <v>299000</v>
      </c>
      <c r="AC37" s="39" t="s">
        <v>103</v>
      </c>
      <c r="AD37" s="4"/>
      <c r="AE37" s="103">
        <v>45672.0</v>
      </c>
      <c r="AF37" s="72"/>
      <c r="AG37" s="40">
        <v>5000.0</v>
      </c>
      <c r="AH37" s="33">
        <f t="shared" si="6"/>
        <v>35000</v>
      </c>
      <c r="AI37" s="39" t="s">
        <v>77</v>
      </c>
      <c r="AJ37" s="4"/>
      <c r="AK37" s="56"/>
      <c r="AL37" s="33"/>
      <c r="AM37" s="33"/>
      <c r="AN37" s="33">
        <f t="shared" si="7"/>
        <v>3000</v>
      </c>
      <c r="AO37" s="56"/>
      <c r="AP37" s="4"/>
      <c r="AQ37" s="56"/>
      <c r="AR37" s="33"/>
      <c r="AS37" s="33"/>
      <c r="AT37" s="33">
        <f t="shared" si="8"/>
        <v>0</v>
      </c>
      <c r="AU37" s="56"/>
      <c r="AV37" s="4"/>
      <c r="AW37" s="56"/>
      <c r="AX37" s="33"/>
      <c r="AY37" s="33"/>
      <c r="AZ37" s="33">
        <f t="shared" si="9"/>
        <v>0</v>
      </c>
      <c r="BA37" s="56"/>
      <c r="BB37" s="58"/>
      <c r="BC37" s="58"/>
      <c r="BD37" s="58"/>
      <c r="BE37" s="58"/>
      <c r="BF37" s="58"/>
      <c r="BG37" s="58"/>
      <c r="BH37" s="58"/>
      <c r="BI37" s="58"/>
      <c r="BJ37" s="58"/>
      <c r="BK37" s="58"/>
    </row>
    <row r="38" ht="14.25" customHeight="1">
      <c r="A38" s="56"/>
      <c r="B38" s="33"/>
      <c r="C38" s="33"/>
      <c r="D38" s="33">
        <f t="shared" si="1"/>
        <v>13500</v>
      </c>
      <c r="E38" s="56"/>
      <c r="F38" s="4"/>
      <c r="G38" s="56"/>
      <c r="H38" s="33"/>
      <c r="I38" s="33"/>
      <c r="J38" s="33">
        <f t="shared" si="2"/>
        <v>60000</v>
      </c>
      <c r="K38" s="56"/>
      <c r="L38" s="4"/>
      <c r="M38" s="62"/>
      <c r="N38" s="36"/>
      <c r="O38" s="36"/>
      <c r="P38" s="36">
        <f t="shared" si="3"/>
        <v>0</v>
      </c>
      <c r="Q38" s="39"/>
      <c r="R38" s="4"/>
      <c r="S38" s="103">
        <v>45680.0</v>
      </c>
      <c r="T38" s="104"/>
      <c r="U38" s="37">
        <v>2300.0</v>
      </c>
      <c r="V38" s="36">
        <f t="shared" si="4"/>
        <v>239200</v>
      </c>
      <c r="W38" s="39" t="s">
        <v>80</v>
      </c>
      <c r="X38" s="4"/>
      <c r="Y38" s="103">
        <v>45678.0</v>
      </c>
      <c r="Z38" s="112"/>
      <c r="AA38" s="40">
        <v>2300.0</v>
      </c>
      <c r="AB38" s="36">
        <f t="shared" si="5"/>
        <v>296700</v>
      </c>
      <c r="AC38" s="39" t="s">
        <v>78</v>
      </c>
      <c r="AD38" s="4"/>
      <c r="AE38" s="62">
        <v>45671.0</v>
      </c>
      <c r="AF38" s="65"/>
      <c r="AG38" s="40">
        <v>5000.0</v>
      </c>
      <c r="AH38" s="36">
        <f t="shared" si="6"/>
        <v>30000</v>
      </c>
      <c r="AI38" s="39" t="s">
        <v>100</v>
      </c>
      <c r="AJ38" s="4"/>
      <c r="AK38" s="56"/>
      <c r="AL38" s="33"/>
      <c r="AM38" s="33"/>
      <c r="AN38" s="33">
        <f t="shared" si="7"/>
        <v>3000</v>
      </c>
      <c r="AO38" s="56"/>
      <c r="AP38" s="4"/>
      <c r="AQ38" s="56"/>
      <c r="AR38" s="33"/>
      <c r="AS38" s="33"/>
      <c r="AT38" s="33">
        <f t="shared" si="8"/>
        <v>0</v>
      </c>
      <c r="AU38" s="56"/>
      <c r="AV38" s="4"/>
      <c r="AW38" s="56"/>
      <c r="AX38" s="33"/>
      <c r="AY38" s="33"/>
      <c r="AZ38" s="33">
        <f t="shared" si="9"/>
        <v>0</v>
      </c>
      <c r="BA38" s="56"/>
      <c r="BB38" s="58"/>
      <c r="BC38" s="58"/>
      <c r="BD38" s="58"/>
      <c r="BE38" s="58"/>
      <c r="BF38" s="58"/>
      <c r="BG38" s="58"/>
      <c r="BH38" s="58"/>
      <c r="BI38" s="58"/>
      <c r="BJ38" s="58"/>
      <c r="BK38" s="58"/>
    </row>
    <row r="39" ht="14.25" customHeight="1">
      <c r="A39" s="56"/>
      <c r="B39" s="33"/>
      <c r="C39" s="33"/>
      <c r="D39" s="33">
        <f t="shared" si="1"/>
        <v>13500</v>
      </c>
      <c r="E39" s="56"/>
      <c r="F39" s="4"/>
      <c r="G39" s="56"/>
      <c r="H39" s="33"/>
      <c r="I39" s="33"/>
      <c r="J39" s="33">
        <f t="shared" si="2"/>
        <v>60000</v>
      </c>
      <c r="K39" s="56"/>
      <c r="L39" s="4"/>
      <c r="M39" s="62"/>
      <c r="N39" s="36"/>
      <c r="O39" s="36"/>
      <c r="P39" s="36">
        <f t="shared" si="3"/>
        <v>0</v>
      </c>
      <c r="Q39" s="39"/>
      <c r="R39" s="4"/>
      <c r="S39" s="62">
        <v>45680.0</v>
      </c>
      <c r="T39" s="65"/>
      <c r="U39" s="37">
        <v>2300.0</v>
      </c>
      <c r="V39" s="36">
        <f t="shared" si="4"/>
        <v>236900</v>
      </c>
      <c r="W39" s="39" t="s">
        <v>102</v>
      </c>
      <c r="X39" s="4"/>
      <c r="Y39" s="103">
        <v>45679.0</v>
      </c>
      <c r="Z39" s="104"/>
      <c r="AA39" s="40">
        <v>2300.0</v>
      </c>
      <c r="AB39" s="36">
        <f t="shared" si="5"/>
        <v>294400</v>
      </c>
      <c r="AC39" s="39" t="s">
        <v>100</v>
      </c>
      <c r="AD39" s="4"/>
      <c r="AE39" s="103">
        <v>45673.0</v>
      </c>
      <c r="AF39" s="72"/>
      <c r="AG39" s="40">
        <v>5000.0</v>
      </c>
      <c r="AH39" s="33">
        <f t="shared" si="6"/>
        <v>25000</v>
      </c>
      <c r="AI39" s="39" t="s">
        <v>102</v>
      </c>
      <c r="AJ39" s="4"/>
      <c r="AK39" s="56"/>
      <c r="AL39" s="33"/>
      <c r="AM39" s="33"/>
      <c r="AN39" s="33">
        <f t="shared" si="7"/>
        <v>3000</v>
      </c>
      <c r="AO39" s="56"/>
      <c r="AP39" s="4"/>
      <c r="AQ39" s="56"/>
      <c r="AR39" s="33"/>
      <c r="AS39" s="33"/>
      <c r="AT39" s="33">
        <f t="shared" si="8"/>
        <v>0</v>
      </c>
      <c r="AU39" s="56"/>
      <c r="AV39" s="4"/>
      <c r="AW39" s="56"/>
      <c r="AX39" s="33"/>
      <c r="AY39" s="33"/>
      <c r="AZ39" s="33">
        <f t="shared" si="9"/>
        <v>0</v>
      </c>
      <c r="BA39" s="56"/>
      <c r="BB39" s="58"/>
      <c r="BC39" s="58"/>
      <c r="BD39" s="58"/>
      <c r="BE39" s="58"/>
      <c r="BF39" s="58"/>
      <c r="BG39" s="58"/>
      <c r="BH39" s="58"/>
      <c r="BI39" s="58"/>
      <c r="BJ39" s="58"/>
      <c r="BK39" s="58"/>
    </row>
    <row r="40" ht="14.25" customHeight="1">
      <c r="A40" s="56"/>
      <c r="B40" s="33"/>
      <c r="C40" s="33"/>
      <c r="D40" s="33">
        <f t="shared" si="1"/>
        <v>13500</v>
      </c>
      <c r="E40" s="56"/>
      <c r="F40" s="4"/>
      <c r="G40" s="56"/>
      <c r="H40" s="33"/>
      <c r="I40" s="33"/>
      <c r="J40" s="33">
        <f t="shared" si="2"/>
        <v>60000</v>
      </c>
      <c r="K40" s="56"/>
      <c r="L40" s="4"/>
      <c r="M40" s="62"/>
      <c r="N40" s="36"/>
      <c r="O40" s="36"/>
      <c r="P40" s="36">
        <f t="shared" si="3"/>
        <v>0</v>
      </c>
      <c r="Q40" s="39"/>
      <c r="R40" s="4"/>
      <c r="S40" s="103">
        <v>45682.0</v>
      </c>
      <c r="T40" s="104"/>
      <c r="U40" s="37">
        <v>2300.0</v>
      </c>
      <c r="V40" s="36">
        <f t="shared" si="4"/>
        <v>234600</v>
      </c>
      <c r="W40" s="39" t="s">
        <v>81</v>
      </c>
      <c r="X40" s="4"/>
      <c r="Y40" s="62">
        <v>45680.0</v>
      </c>
      <c r="Z40" s="112"/>
      <c r="AA40" s="40">
        <v>2300.0</v>
      </c>
      <c r="AB40" s="36">
        <f t="shared" si="5"/>
        <v>292100</v>
      </c>
      <c r="AC40" s="39" t="s">
        <v>85</v>
      </c>
      <c r="AD40" s="4"/>
      <c r="AE40" s="108">
        <v>45674.0</v>
      </c>
      <c r="AF40" s="44">
        <f>5*5000</f>
        <v>25000</v>
      </c>
      <c r="AG40" s="158"/>
      <c r="AH40" s="45">
        <f t="shared" si="6"/>
        <v>50000</v>
      </c>
      <c r="AI40" s="158"/>
      <c r="AJ40" s="4"/>
      <c r="AK40" s="56"/>
      <c r="AL40" s="33"/>
      <c r="AM40" s="33"/>
      <c r="AN40" s="33">
        <f t="shared" si="7"/>
        <v>3000</v>
      </c>
      <c r="AO40" s="56"/>
      <c r="AP40" s="4"/>
      <c r="AQ40" s="56"/>
      <c r="AR40" s="33"/>
      <c r="AS40" s="33"/>
      <c r="AT40" s="33">
        <f t="shared" si="8"/>
        <v>0</v>
      </c>
      <c r="AU40" s="56"/>
      <c r="AV40" s="4"/>
      <c r="AW40" s="56"/>
      <c r="AX40" s="33"/>
      <c r="AY40" s="33"/>
      <c r="AZ40" s="33">
        <f t="shared" si="9"/>
        <v>0</v>
      </c>
      <c r="BA40" s="56"/>
      <c r="BB40" s="58"/>
      <c r="BC40" s="58"/>
      <c r="BD40" s="58"/>
      <c r="BE40" s="58"/>
      <c r="BF40" s="58"/>
      <c r="BG40" s="58"/>
      <c r="BH40" s="58"/>
      <c r="BI40" s="58"/>
      <c r="BJ40" s="58"/>
      <c r="BK40" s="58"/>
    </row>
    <row r="41" ht="14.25" customHeight="1">
      <c r="A41" s="56"/>
      <c r="B41" s="33"/>
      <c r="C41" s="33"/>
      <c r="D41" s="33">
        <f t="shared" si="1"/>
        <v>13500</v>
      </c>
      <c r="E41" s="56"/>
      <c r="F41" s="4"/>
      <c r="G41" s="56"/>
      <c r="H41" s="33"/>
      <c r="I41" s="33"/>
      <c r="J41" s="33">
        <f t="shared" si="2"/>
        <v>60000</v>
      </c>
      <c r="K41" s="56"/>
      <c r="L41" s="4"/>
      <c r="M41" s="62"/>
      <c r="N41" s="36"/>
      <c r="O41" s="36"/>
      <c r="P41" s="36">
        <f t="shared" si="3"/>
        <v>0</v>
      </c>
      <c r="Q41" s="39"/>
      <c r="R41" s="4"/>
      <c r="S41" s="103">
        <v>45683.0</v>
      </c>
      <c r="T41" s="104"/>
      <c r="U41" s="37">
        <v>2300.0</v>
      </c>
      <c r="V41" s="36">
        <f t="shared" si="4"/>
        <v>232300</v>
      </c>
      <c r="W41" s="39" t="s">
        <v>94</v>
      </c>
      <c r="X41" s="4"/>
      <c r="Y41" s="103">
        <v>45682.0</v>
      </c>
      <c r="Z41" s="104"/>
      <c r="AA41" s="40">
        <v>2300.0</v>
      </c>
      <c r="AB41" s="36">
        <f t="shared" si="5"/>
        <v>289800</v>
      </c>
      <c r="AC41" s="39" t="s">
        <v>90</v>
      </c>
      <c r="AD41" s="4"/>
      <c r="AE41" s="103">
        <v>45676.0</v>
      </c>
      <c r="AF41" s="112"/>
      <c r="AG41" s="40">
        <v>5000.0</v>
      </c>
      <c r="AH41" s="33">
        <f t="shared" si="6"/>
        <v>45000</v>
      </c>
      <c r="AI41" s="39" t="s">
        <v>96</v>
      </c>
      <c r="AJ41" s="4"/>
      <c r="AK41" s="56"/>
      <c r="AL41" s="33"/>
      <c r="AM41" s="33"/>
      <c r="AN41" s="33">
        <f t="shared" si="7"/>
        <v>3000</v>
      </c>
      <c r="AO41" s="56"/>
      <c r="AP41" s="4"/>
      <c r="AQ41" s="56"/>
      <c r="AR41" s="33"/>
      <c r="AS41" s="33"/>
      <c r="AT41" s="33">
        <f t="shared" si="8"/>
        <v>0</v>
      </c>
      <c r="AU41" s="56"/>
      <c r="AV41" s="4"/>
      <c r="AW41" s="56"/>
      <c r="AX41" s="33"/>
      <c r="AY41" s="33"/>
      <c r="AZ41" s="33">
        <f t="shared" si="9"/>
        <v>0</v>
      </c>
      <c r="BA41" s="56"/>
      <c r="BB41" s="58"/>
      <c r="BC41" s="58"/>
      <c r="BD41" s="58"/>
      <c r="BE41" s="58"/>
      <c r="BF41" s="58"/>
      <c r="BG41" s="58"/>
      <c r="BH41" s="58"/>
      <c r="BI41" s="58"/>
      <c r="BJ41" s="58"/>
      <c r="BK41" s="58"/>
    </row>
    <row r="42" ht="14.25" customHeight="1">
      <c r="A42" s="56"/>
      <c r="B42" s="33"/>
      <c r="C42" s="33"/>
      <c r="D42" s="33">
        <f t="shared" si="1"/>
        <v>13500</v>
      </c>
      <c r="E42" s="56"/>
      <c r="F42" s="4"/>
      <c r="G42" s="56"/>
      <c r="H42" s="33"/>
      <c r="I42" s="33"/>
      <c r="J42" s="33">
        <f t="shared" si="2"/>
        <v>60000</v>
      </c>
      <c r="K42" s="56"/>
      <c r="L42" s="4"/>
      <c r="M42" s="62"/>
      <c r="N42" s="36"/>
      <c r="O42" s="36"/>
      <c r="P42" s="36">
        <f t="shared" si="3"/>
        <v>0</v>
      </c>
      <c r="Q42" s="39"/>
      <c r="R42" s="4"/>
      <c r="S42" s="103">
        <v>45684.0</v>
      </c>
      <c r="T42" s="104"/>
      <c r="U42" s="37">
        <v>2300.0</v>
      </c>
      <c r="V42" s="36">
        <f t="shared" si="4"/>
        <v>230000</v>
      </c>
      <c r="W42" s="39" t="s">
        <v>84</v>
      </c>
      <c r="X42" s="4"/>
      <c r="Y42" s="103">
        <v>45682.0</v>
      </c>
      <c r="Z42" s="104"/>
      <c r="AA42" s="40">
        <v>2300.0</v>
      </c>
      <c r="AB42" s="36">
        <f t="shared" si="5"/>
        <v>287500</v>
      </c>
      <c r="AC42" s="39" t="s">
        <v>81</v>
      </c>
      <c r="AD42" s="4"/>
      <c r="AE42" s="103">
        <v>45676.0</v>
      </c>
      <c r="AF42" s="112"/>
      <c r="AG42" s="40">
        <v>5000.0</v>
      </c>
      <c r="AH42" s="33">
        <f t="shared" si="6"/>
        <v>40000</v>
      </c>
      <c r="AI42" s="39" t="s">
        <v>93</v>
      </c>
      <c r="AJ42" s="4"/>
      <c r="AK42" s="56"/>
      <c r="AL42" s="33"/>
      <c r="AM42" s="33"/>
      <c r="AN42" s="33">
        <f t="shared" si="7"/>
        <v>3000</v>
      </c>
      <c r="AO42" s="56"/>
      <c r="AP42" s="4"/>
      <c r="AQ42" s="56"/>
      <c r="AR42" s="33"/>
      <c r="AS42" s="33"/>
      <c r="AT42" s="33">
        <f t="shared" si="8"/>
        <v>0</v>
      </c>
      <c r="AU42" s="56"/>
      <c r="AV42" s="4"/>
      <c r="AW42" s="56"/>
      <c r="AX42" s="33"/>
      <c r="AY42" s="33"/>
      <c r="AZ42" s="33">
        <f t="shared" si="9"/>
        <v>0</v>
      </c>
      <c r="BA42" s="56"/>
      <c r="BB42" s="58"/>
      <c r="BC42" s="58"/>
      <c r="BD42" s="58"/>
      <c r="BE42" s="58"/>
      <c r="BF42" s="58"/>
      <c r="BG42" s="58"/>
      <c r="BH42" s="58"/>
      <c r="BI42" s="58"/>
      <c r="BJ42" s="58"/>
      <c r="BK42" s="58"/>
    </row>
    <row r="43" ht="14.25" customHeight="1">
      <c r="A43" s="56"/>
      <c r="B43" s="33"/>
      <c r="C43" s="33"/>
      <c r="D43" s="33">
        <f t="shared" si="1"/>
        <v>13500</v>
      </c>
      <c r="E43" s="56"/>
      <c r="F43" s="4"/>
      <c r="G43" s="56"/>
      <c r="H43" s="33"/>
      <c r="I43" s="33"/>
      <c r="J43" s="33">
        <f t="shared" si="2"/>
        <v>60000</v>
      </c>
      <c r="K43" s="56"/>
      <c r="L43" s="4"/>
      <c r="M43" s="62"/>
      <c r="N43" s="36"/>
      <c r="O43" s="36"/>
      <c r="P43" s="36">
        <f t="shared" si="3"/>
        <v>0</v>
      </c>
      <c r="Q43" s="39"/>
      <c r="R43" s="4"/>
      <c r="S43" s="62">
        <v>45686.0</v>
      </c>
      <c r="T43" s="65"/>
      <c r="U43" s="37">
        <v>2300.0</v>
      </c>
      <c r="V43" s="36">
        <f t="shared" si="4"/>
        <v>227700</v>
      </c>
      <c r="W43" s="39" t="s">
        <v>77</v>
      </c>
      <c r="X43" s="4"/>
      <c r="Y43" s="103">
        <v>45684.0</v>
      </c>
      <c r="Z43" s="104"/>
      <c r="AA43" s="40">
        <v>2300.0</v>
      </c>
      <c r="AB43" s="36">
        <f t="shared" si="5"/>
        <v>285200</v>
      </c>
      <c r="AC43" s="39" t="s">
        <v>98</v>
      </c>
      <c r="AD43" s="4"/>
      <c r="AE43" s="103">
        <v>45676.0</v>
      </c>
      <c r="AF43" s="112"/>
      <c r="AG43" s="40">
        <v>5000.0</v>
      </c>
      <c r="AH43" s="33">
        <f t="shared" si="6"/>
        <v>35000</v>
      </c>
      <c r="AI43" s="39" t="s">
        <v>107</v>
      </c>
      <c r="AJ43" s="4"/>
      <c r="AK43" s="56"/>
      <c r="AL43" s="33"/>
      <c r="AM43" s="33"/>
      <c r="AN43" s="33">
        <f t="shared" si="7"/>
        <v>3000</v>
      </c>
      <c r="AO43" s="56"/>
      <c r="AP43" s="4"/>
      <c r="AQ43" s="56"/>
      <c r="AR43" s="33"/>
      <c r="AS43" s="33"/>
      <c r="AT43" s="33">
        <f t="shared" si="8"/>
        <v>0</v>
      </c>
      <c r="AU43" s="56"/>
      <c r="AV43" s="4"/>
      <c r="AW43" s="56"/>
      <c r="AX43" s="33"/>
      <c r="AY43" s="33"/>
      <c r="AZ43" s="33">
        <f t="shared" si="9"/>
        <v>0</v>
      </c>
      <c r="BA43" s="56"/>
      <c r="BB43" s="58"/>
      <c r="BC43" s="58"/>
      <c r="BD43" s="58"/>
      <c r="BE43" s="58"/>
      <c r="BF43" s="58"/>
      <c r="BG43" s="58"/>
      <c r="BH43" s="58"/>
      <c r="BI43" s="58"/>
      <c r="BJ43" s="58"/>
      <c r="BK43" s="58"/>
    </row>
    <row r="44" ht="14.25" customHeight="1">
      <c r="A44" s="56"/>
      <c r="B44" s="33"/>
      <c r="C44" s="33"/>
      <c r="D44" s="33">
        <f t="shared" si="1"/>
        <v>13500</v>
      </c>
      <c r="E44" s="56"/>
      <c r="F44" s="4"/>
      <c r="G44" s="56"/>
      <c r="H44" s="33"/>
      <c r="I44" s="33"/>
      <c r="J44" s="33">
        <f t="shared" si="2"/>
        <v>60000</v>
      </c>
      <c r="K44" s="56"/>
      <c r="L44" s="4"/>
      <c r="M44" s="62"/>
      <c r="N44" s="36"/>
      <c r="O44" s="36"/>
      <c r="P44" s="36">
        <f t="shared" si="3"/>
        <v>0</v>
      </c>
      <c r="Q44" s="39"/>
      <c r="R44" s="4"/>
      <c r="S44" s="103">
        <v>45687.0</v>
      </c>
      <c r="T44" s="104"/>
      <c r="U44" s="37">
        <v>2300.0</v>
      </c>
      <c r="V44" s="36">
        <f t="shared" si="4"/>
        <v>225400</v>
      </c>
      <c r="W44" s="39" t="s">
        <v>90</v>
      </c>
      <c r="X44" s="4"/>
      <c r="Y44" s="103">
        <v>45684.0</v>
      </c>
      <c r="Z44" s="104"/>
      <c r="AA44" s="40">
        <v>2300.0</v>
      </c>
      <c r="AB44" s="36">
        <f t="shared" si="5"/>
        <v>282900</v>
      </c>
      <c r="AC44" s="39" t="s">
        <v>97</v>
      </c>
      <c r="AD44" s="4"/>
      <c r="AE44" s="108">
        <v>45678.0</v>
      </c>
      <c r="AF44" s="44">
        <f>5*5000</f>
        <v>25000</v>
      </c>
      <c r="AG44" s="158"/>
      <c r="AH44" s="45">
        <f t="shared" si="6"/>
        <v>60000</v>
      </c>
      <c r="AI44" s="163" t="s">
        <v>88</v>
      </c>
      <c r="AJ44" s="4"/>
      <c r="AK44" s="56"/>
      <c r="AL44" s="33"/>
      <c r="AM44" s="33"/>
      <c r="AN44" s="33">
        <f t="shared" si="7"/>
        <v>3000</v>
      </c>
      <c r="AO44" s="56"/>
      <c r="AP44" s="4"/>
      <c r="AQ44" s="56"/>
      <c r="AR44" s="33"/>
      <c r="AS44" s="33"/>
      <c r="AT44" s="33">
        <f t="shared" si="8"/>
        <v>0</v>
      </c>
      <c r="AU44" s="56"/>
      <c r="AV44" s="4"/>
      <c r="AW44" s="56"/>
      <c r="AX44" s="33"/>
      <c r="AY44" s="33"/>
      <c r="AZ44" s="33">
        <f t="shared" si="9"/>
        <v>0</v>
      </c>
      <c r="BA44" s="56"/>
      <c r="BB44" s="58"/>
      <c r="BC44" s="58"/>
      <c r="BD44" s="58"/>
      <c r="BE44" s="58"/>
      <c r="BF44" s="58"/>
      <c r="BG44" s="58"/>
      <c r="BH44" s="58"/>
      <c r="BI44" s="58"/>
      <c r="BJ44" s="58"/>
      <c r="BK44" s="58"/>
    </row>
    <row r="45" ht="14.25" customHeight="1">
      <c r="A45" s="56"/>
      <c r="B45" s="33"/>
      <c r="C45" s="33"/>
      <c r="D45" s="33">
        <f t="shared" si="1"/>
        <v>13500</v>
      </c>
      <c r="E45" s="56"/>
      <c r="F45" s="4"/>
      <c r="G45" s="56"/>
      <c r="H45" s="33"/>
      <c r="I45" s="33"/>
      <c r="J45" s="33">
        <f t="shared" si="2"/>
        <v>60000</v>
      </c>
      <c r="K45" s="56"/>
      <c r="L45" s="4"/>
      <c r="M45" s="62"/>
      <c r="N45" s="36"/>
      <c r="O45" s="36"/>
      <c r="P45" s="36">
        <f t="shared" si="3"/>
        <v>0</v>
      </c>
      <c r="Q45" s="39"/>
      <c r="R45" s="4"/>
      <c r="S45" s="62">
        <v>45686.0</v>
      </c>
      <c r="T45" s="36"/>
      <c r="U45" s="40">
        <v>4600.0</v>
      </c>
      <c r="V45" s="36">
        <f t="shared" si="4"/>
        <v>220800</v>
      </c>
      <c r="W45" s="37" t="s">
        <v>108</v>
      </c>
      <c r="X45" s="4"/>
      <c r="Y45" s="103">
        <v>45684.0</v>
      </c>
      <c r="Z45" s="104"/>
      <c r="AA45" s="40">
        <v>2300.0</v>
      </c>
      <c r="AB45" s="36">
        <f t="shared" si="5"/>
        <v>280600</v>
      </c>
      <c r="AC45" s="39" t="s">
        <v>84</v>
      </c>
      <c r="AD45" s="4"/>
      <c r="AE45" s="103">
        <v>45678.0</v>
      </c>
      <c r="AF45" s="112"/>
      <c r="AG45" s="40">
        <v>5000.0</v>
      </c>
      <c r="AH45" s="33">
        <f t="shared" si="6"/>
        <v>55000</v>
      </c>
      <c r="AI45" s="39" t="s">
        <v>80</v>
      </c>
      <c r="AJ45" s="4"/>
      <c r="AK45" s="56"/>
      <c r="AL45" s="33"/>
      <c r="AM45" s="33"/>
      <c r="AN45" s="33">
        <f t="shared" si="7"/>
        <v>3000</v>
      </c>
      <c r="AO45" s="56"/>
      <c r="AP45" s="4"/>
      <c r="AQ45" s="56"/>
      <c r="AR45" s="33"/>
      <c r="AS45" s="33"/>
      <c r="AT45" s="33">
        <f t="shared" si="8"/>
        <v>0</v>
      </c>
      <c r="AU45" s="56"/>
      <c r="AV45" s="4"/>
      <c r="AW45" s="56"/>
      <c r="AX45" s="33"/>
      <c r="AY45" s="33"/>
      <c r="AZ45" s="33">
        <f t="shared" si="9"/>
        <v>0</v>
      </c>
      <c r="BA45" s="56"/>
      <c r="BB45" s="58"/>
      <c r="BC45" s="58"/>
      <c r="BD45" s="58"/>
      <c r="BE45" s="58"/>
      <c r="BF45" s="58"/>
      <c r="BG45" s="58"/>
      <c r="BH45" s="58"/>
      <c r="BI45" s="58"/>
      <c r="BJ45" s="58"/>
      <c r="BK45" s="58"/>
    </row>
    <row r="46" ht="14.25" customHeight="1">
      <c r="A46" s="56"/>
      <c r="B46" s="33"/>
      <c r="C46" s="33"/>
      <c r="D46" s="33">
        <f t="shared" si="1"/>
        <v>13500</v>
      </c>
      <c r="E46" s="56"/>
      <c r="F46" s="4"/>
      <c r="G46" s="56"/>
      <c r="H46" s="33"/>
      <c r="I46" s="33"/>
      <c r="J46" s="33">
        <f t="shared" si="2"/>
        <v>60000</v>
      </c>
      <c r="K46" s="56"/>
      <c r="L46" s="4"/>
      <c r="M46" s="62"/>
      <c r="N46" s="33"/>
      <c r="O46" s="36"/>
      <c r="P46" s="33">
        <f t="shared" si="3"/>
        <v>0</v>
      </c>
      <c r="Q46" s="56"/>
      <c r="R46" s="4"/>
      <c r="S46" s="62"/>
      <c r="T46" s="36"/>
      <c r="U46" s="36"/>
      <c r="V46" s="36">
        <f t="shared" si="4"/>
        <v>220800</v>
      </c>
      <c r="W46" s="39"/>
      <c r="X46" s="4"/>
      <c r="Y46" s="103">
        <v>45685.0</v>
      </c>
      <c r="Z46" s="104"/>
      <c r="AA46" s="40">
        <v>2300.0</v>
      </c>
      <c r="AB46" s="36">
        <f t="shared" si="5"/>
        <v>278300</v>
      </c>
      <c r="AC46" s="96" t="s">
        <v>105</v>
      </c>
      <c r="AD46" s="4"/>
      <c r="AE46" s="103">
        <v>45678.0</v>
      </c>
      <c r="AF46" s="112"/>
      <c r="AG46" s="40">
        <v>5000.0</v>
      </c>
      <c r="AH46" s="33">
        <f t="shared" si="6"/>
        <v>50000</v>
      </c>
      <c r="AI46" s="39" t="s">
        <v>79</v>
      </c>
      <c r="AJ46" s="4"/>
      <c r="AK46" s="56"/>
      <c r="AL46" s="33"/>
      <c r="AM46" s="33"/>
      <c r="AN46" s="33">
        <f t="shared" si="7"/>
        <v>3000</v>
      </c>
      <c r="AO46" s="56"/>
      <c r="AP46" s="4"/>
      <c r="AQ46" s="56"/>
      <c r="AR46" s="33"/>
      <c r="AS46" s="33"/>
      <c r="AT46" s="33">
        <f t="shared" si="8"/>
        <v>0</v>
      </c>
      <c r="AU46" s="56"/>
      <c r="AV46" s="4"/>
      <c r="AW46" s="56"/>
      <c r="AX46" s="33"/>
      <c r="AY46" s="33"/>
      <c r="AZ46" s="33">
        <f t="shared" si="9"/>
        <v>0</v>
      </c>
      <c r="BA46" s="56"/>
      <c r="BB46" s="58"/>
      <c r="BC46" s="58"/>
      <c r="BD46" s="58"/>
      <c r="BE46" s="58"/>
      <c r="BF46" s="58"/>
      <c r="BG46" s="58"/>
      <c r="BH46" s="58"/>
      <c r="BI46" s="58"/>
      <c r="BJ46" s="58"/>
      <c r="BK46" s="58"/>
    </row>
    <row r="47" ht="14.25" customHeight="1">
      <c r="A47" s="56"/>
      <c r="B47" s="33"/>
      <c r="C47" s="33"/>
      <c r="D47" s="33">
        <f t="shared" si="1"/>
        <v>13500</v>
      </c>
      <c r="E47" s="56"/>
      <c r="F47" s="4"/>
      <c r="G47" s="56"/>
      <c r="H47" s="33"/>
      <c r="I47" s="33"/>
      <c r="J47" s="33">
        <f t="shared" si="2"/>
        <v>60000</v>
      </c>
      <c r="K47" s="56"/>
      <c r="L47" s="4"/>
      <c r="M47" s="76"/>
      <c r="N47" s="72"/>
      <c r="O47" s="36"/>
      <c r="P47" s="33">
        <f t="shared" si="3"/>
        <v>0</v>
      </c>
      <c r="Q47" s="39"/>
      <c r="R47" s="4"/>
      <c r="S47" s="62"/>
      <c r="T47" s="36"/>
      <c r="U47" s="36"/>
      <c r="V47" s="36">
        <f t="shared" si="4"/>
        <v>220800</v>
      </c>
      <c r="W47" s="39"/>
      <c r="X47" s="4"/>
      <c r="Y47" s="62">
        <v>45686.0</v>
      </c>
      <c r="Z47" s="65"/>
      <c r="AA47" s="40">
        <v>2300.0</v>
      </c>
      <c r="AB47" s="36">
        <f t="shared" si="5"/>
        <v>276000</v>
      </c>
      <c r="AC47" s="39" t="s">
        <v>77</v>
      </c>
      <c r="AD47" s="4"/>
      <c r="AE47" s="103">
        <v>45678.0</v>
      </c>
      <c r="AF47" s="112"/>
      <c r="AG47" s="40">
        <v>5000.0</v>
      </c>
      <c r="AH47" s="33">
        <f t="shared" si="6"/>
        <v>45000</v>
      </c>
      <c r="AI47" s="39" t="s">
        <v>90</v>
      </c>
      <c r="AJ47" s="4"/>
      <c r="AK47" s="56"/>
      <c r="AL47" s="33"/>
      <c r="AM47" s="33"/>
      <c r="AN47" s="33">
        <f t="shared" si="7"/>
        <v>3000</v>
      </c>
      <c r="AO47" s="56"/>
      <c r="AP47" s="4"/>
      <c r="AQ47" s="56"/>
      <c r="AR47" s="33"/>
      <c r="AS47" s="33"/>
      <c r="AT47" s="33">
        <f t="shared" si="8"/>
        <v>0</v>
      </c>
      <c r="AU47" s="56"/>
      <c r="AV47" s="4"/>
      <c r="AW47" s="56"/>
      <c r="AX47" s="33"/>
      <c r="AY47" s="33"/>
      <c r="AZ47" s="33">
        <f t="shared" si="9"/>
        <v>0</v>
      </c>
      <c r="BA47" s="56"/>
      <c r="BB47" s="58"/>
      <c r="BC47" s="58"/>
      <c r="BD47" s="58"/>
      <c r="BE47" s="58"/>
      <c r="BF47" s="58"/>
      <c r="BG47" s="58"/>
      <c r="BH47" s="58"/>
      <c r="BI47" s="58"/>
      <c r="BJ47" s="58"/>
      <c r="BK47" s="58"/>
    </row>
    <row r="48" ht="14.25" customHeight="1">
      <c r="A48" s="56"/>
      <c r="B48" s="33"/>
      <c r="C48" s="33"/>
      <c r="D48" s="33">
        <f t="shared" si="1"/>
        <v>13500</v>
      </c>
      <c r="E48" s="56"/>
      <c r="F48" s="4"/>
      <c r="G48" s="56"/>
      <c r="H48" s="33"/>
      <c r="I48" s="33"/>
      <c r="J48" s="33">
        <f t="shared" si="2"/>
        <v>60000</v>
      </c>
      <c r="K48" s="56"/>
      <c r="L48" s="4"/>
      <c r="M48" s="76"/>
      <c r="N48" s="72"/>
      <c r="O48" s="36"/>
      <c r="P48" s="33">
        <f t="shared" si="3"/>
        <v>0</v>
      </c>
      <c r="Q48" s="39"/>
      <c r="R48" s="4"/>
      <c r="S48" s="62"/>
      <c r="T48" s="36"/>
      <c r="U48" s="36"/>
      <c r="V48" s="36">
        <f t="shared" si="4"/>
        <v>220800</v>
      </c>
      <c r="W48" s="39"/>
      <c r="X48" s="4"/>
      <c r="Y48" s="103">
        <v>45687.0</v>
      </c>
      <c r="Z48" s="104"/>
      <c r="AA48" s="40">
        <v>2300.0</v>
      </c>
      <c r="AB48" s="36">
        <f t="shared" si="5"/>
        <v>273700</v>
      </c>
      <c r="AC48" s="39" t="s">
        <v>95</v>
      </c>
      <c r="AD48" s="4"/>
      <c r="AE48" s="103">
        <v>45679.0</v>
      </c>
      <c r="AF48" s="104"/>
      <c r="AG48" s="40">
        <v>5000.0</v>
      </c>
      <c r="AH48" s="33">
        <f t="shared" si="6"/>
        <v>40000</v>
      </c>
      <c r="AI48" s="39" t="s">
        <v>85</v>
      </c>
      <c r="AJ48" s="4"/>
      <c r="AK48" s="56"/>
      <c r="AL48" s="33"/>
      <c r="AM48" s="33"/>
      <c r="AN48" s="33">
        <f t="shared" si="7"/>
        <v>3000</v>
      </c>
      <c r="AO48" s="56"/>
      <c r="AP48" s="4"/>
      <c r="AQ48" s="56"/>
      <c r="AR48" s="33"/>
      <c r="AS48" s="33"/>
      <c r="AT48" s="33">
        <f t="shared" si="8"/>
        <v>0</v>
      </c>
      <c r="AU48" s="56"/>
      <c r="AV48" s="4"/>
      <c r="AW48" s="56"/>
      <c r="AX48" s="33"/>
      <c r="AY48" s="33"/>
      <c r="AZ48" s="33">
        <f t="shared" si="9"/>
        <v>0</v>
      </c>
      <c r="BA48" s="56"/>
      <c r="BB48" s="58"/>
      <c r="BC48" s="58"/>
      <c r="BD48" s="58"/>
      <c r="BE48" s="58"/>
      <c r="BF48" s="58"/>
      <c r="BG48" s="58"/>
      <c r="BH48" s="58"/>
      <c r="BI48" s="58"/>
      <c r="BJ48" s="58"/>
      <c r="BK48" s="58"/>
    </row>
    <row r="49" ht="14.25" customHeight="1">
      <c r="A49" s="56"/>
      <c r="B49" s="33"/>
      <c r="C49" s="33"/>
      <c r="D49" s="33">
        <f t="shared" si="1"/>
        <v>13500</v>
      </c>
      <c r="E49" s="56"/>
      <c r="F49" s="4"/>
      <c r="G49" s="56"/>
      <c r="H49" s="33"/>
      <c r="I49" s="33"/>
      <c r="J49" s="33">
        <f t="shared" si="2"/>
        <v>60000</v>
      </c>
      <c r="K49" s="56"/>
      <c r="L49" s="4"/>
      <c r="M49" s="62"/>
      <c r="N49" s="36"/>
      <c r="O49" s="36"/>
      <c r="P49" s="36">
        <f t="shared" si="3"/>
        <v>0</v>
      </c>
      <c r="Q49" s="39"/>
      <c r="R49" s="4"/>
      <c r="S49" s="62"/>
      <c r="T49" s="33"/>
      <c r="U49" s="33"/>
      <c r="V49" s="33">
        <f t="shared" si="4"/>
        <v>220800</v>
      </c>
      <c r="W49" s="56"/>
      <c r="X49" s="4"/>
      <c r="Y49" s="103">
        <v>45687.0</v>
      </c>
      <c r="Z49" s="104"/>
      <c r="AA49" s="40">
        <v>2300.0</v>
      </c>
      <c r="AB49" s="36">
        <f t="shared" si="5"/>
        <v>271400</v>
      </c>
      <c r="AC49" s="39" t="s">
        <v>102</v>
      </c>
      <c r="AD49" s="4"/>
      <c r="AE49" s="164">
        <v>45680.0</v>
      </c>
      <c r="AF49" s="44">
        <f>5*5000</f>
        <v>25000</v>
      </c>
      <c r="AG49" s="165"/>
      <c r="AH49" s="60">
        <f t="shared" si="6"/>
        <v>65000</v>
      </c>
      <c r="AI49" s="119" t="s">
        <v>86</v>
      </c>
      <c r="AJ49" s="4"/>
      <c r="AK49" s="56"/>
      <c r="AL49" s="33"/>
      <c r="AM49" s="33"/>
      <c r="AN49" s="33">
        <f t="shared" si="7"/>
        <v>3000</v>
      </c>
      <c r="AO49" s="56"/>
      <c r="AP49" s="4"/>
      <c r="AQ49" s="56"/>
      <c r="AR49" s="33"/>
      <c r="AS49" s="33"/>
      <c r="AT49" s="33">
        <f t="shared" si="8"/>
        <v>0</v>
      </c>
      <c r="AU49" s="56"/>
      <c r="AV49" s="4"/>
      <c r="AW49" s="56"/>
      <c r="AX49" s="33"/>
      <c r="AY49" s="33"/>
      <c r="AZ49" s="33">
        <f t="shared" si="9"/>
        <v>0</v>
      </c>
      <c r="BA49" s="56"/>
      <c r="BB49" s="58"/>
      <c r="BC49" s="58"/>
      <c r="BD49" s="58"/>
      <c r="BE49" s="58"/>
      <c r="BF49" s="58"/>
      <c r="BG49" s="58"/>
      <c r="BH49" s="58"/>
      <c r="BI49" s="58"/>
      <c r="BJ49" s="58"/>
      <c r="BK49" s="58"/>
    </row>
    <row r="50" ht="14.25" customHeight="1">
      <c r="A50" s="56"/>
      <c r="B50" s="33"/>
      <c r="C50" s="33"/>
      <c r="D50" s="33">
        <f t="shared" si="1"/>
        <v>13500</v>
      </c>
      <c r="E50" s="56"/>
      <c r="F50" s="4"/>
      <c r="G50" s="56"/>
      <c r="H50" s="33"/>
      <c r="I50" s="33"/>
      <c r="J50" s="33">
        <f t="shared" si="2"/>
        <v>60000</v>
      </c>
      <c r="K50" s="56"/>
      <c r="L50" s="4"/>
      <c r="M50" s="62"/>
      <c r="N50" s="36"/>
      <c r="O50" s="36"/>
      <c r="P50" s="36">
        <f t="shared" si="3"/>
        <v>0</v>
      </c>
      <c r="Q50" s="39"/>
      <c r="R50" s="4"/>
      <c r="S50" s="62"/>
      <c r="T50" s="36"/>
      <c r="U50" s="36"/>
      <c r="V50" s="36">
        <f t="shared" si="4"/>
        <v>220800</v>
      </c>
      <c r="W50" s="39"/>
      <c r="X50" s="4"/>
      <c r="Y50" s="103">
        <v>45685.0</v>
      </c>
      <c r="Z50" s="36"/>
      <c r="AA50" s="40">
        <v>4600.0</v>
      </c>
      <c r="AB50" s="36">
        <f t="shared" si="5"/>
        <v>266800</v>
      </c>
      <c r="AC50" s="37" t="s">
        <v>110</v>
      </c>
      <c r="AD50" s="4"/>
      <c r="AE50" s="62">
        <v>45680.0</v>
      </c>
      <c r="AF50" s="65"/>
      <c r="AG50" s="40">
        <v>5000.0</v>
      </c>
      <c r="AH50" s="36">
        <f t="shared" si="6"/>
        <v>60000</v>
      </c>
      <c r="AI50" s="39" t="s">
        <v>102</v>
      </c>
      <c r="AJ50" s="4"/>
      <c r="AK50" s="56"/>
      <c r="AL50" s="33"/>
      <c r="AM50" s="33"/>
      <c r="AN50" s="33">
        <f t="shared" si="7"/>
        <v>3000</v>
      </c>
      <c r="AO50" s="56"/>
      <c r="AP50" s="4"/>
      <c r="AQ50" s="56"/>
      <c r="AR50" s="33"/>
      <c r="AS50" s="33"/>
      <c r="AT50" s="33">
        <f t="shared" si="8"/>
        <v>0</v>
      </c>
      <c r="AU50" s="56"/>
      <c r="AV50" s="4"/>
      <c r="AW50" s="56"/>
      <c r="AX50" s="33"/>
      <c r="AY50" s="33"/>
      <c r="AZ50" s="33">
        <f t="shared" si="9"/>
        <v>0</v>
      </c>
      <c r="BA50" s="56"/>
      <c r="BB50" s="58"/>
      <c r="BC50" s="58"/>
      <c r="BD50" s="58"/>
      <c r="BE50" s="58"/>
      <c r="BF50" s="58"/>
      <c r="BG50" s="58"/>
      <c r="BH50" s="58"/>
      <c r="BI50" s="58"/>
      <c r="BJ50" s="58"/>
      <c r="BK50" s="58"/>
    </row>
    <row r="51" ht="14.25" customHeight="1">
      <c r="A51" s="56"/>
      <c r="B51" s="33"/>
      <c r="C51" s="33"/>
      <c r="D51" s="33">
        <f t="shared" si="1"/>
        <v>13500</v>
      </c>
      <c r="E51" s="56"/>
      <c r="F51" s="4"/>
      <c r="G51" s="56"/>
      <c r="H51" s="33"/>
      <c r="I51" s="33"/>
      <c r="J51" s="33">
        <f t="shared" si="2"/>
        <v>60000</v>
      </c>
      <c r="K51" s="56"/>
      <c r="L51" s="4"/>
      <c r="M51" s="62"/>
      <c r="N51" s="36"/>
      <c r="O51" s="36"/>
      <c r="P51" s="36">
        <f t="shared" si="3"/>
        <v>0</v>
      </c>
      <c r="Q51" s="39"/>
      <c r="R51" s="4"/>
      <c r="S51" s="62"/>
      <c r="T51" s="36"/>
      <c r="U51" s="36"/>
      <c r="V51" s="36">
        <f t="shared" si="4"/>
        <v>220800</v>
      </c>
      <c r="W51" s="39"/>
      <c r="X51" s="4"/>
      <c r="Y51" s="62">
        <v>45688.0</v>
      </c>
      <c r="Z51" s="65"/>
      <c r="AA51" s="40">
        <v>2300.0</v>
      </c>
      <c r="AB51" s="36">
        <f t="shared" si="5"/>
        <v>264500</v>
      </c>
      <c r="AC51" s="39" t="s">
        <v>87</v>
      </c>
      <c r="AD51" s="4"/>
      <c r="AE51" s="103">
        <v>45682.0</v>
      </c>
      <c r="AF51" s="104"/>
      <c r="AG51" s="40">
        <v>5000.0</v>
      </c>
      <c r="AH51" s="36">
        <f t="shared" si="6"/>
        <v>55000</v>
      </c>
      <c r="AI51" s="39" t="s">
        <v>99</v>
      </c>
      <c r="AJ51" s="4"/>
      <c r="AK51" s="56"/>
      <c r="AL51" s="33"/>
      <c r="AM51" s="33"/>
      <c r="AN51" s="33">
        <f t="shared" si="7"/>
        <v>3000</v>
      </c>
      <c r="AO51" s="56"/>
      <c r="AP51" s="4"/>
      <c r="AQ51" s="56"/>
      <c r="AR51" s="33"/>
      <c r="AS51" s="33"/>
      <c r="AT51" s="33">
        <f t="shared" si="8"/>
        <v>0</v>
      </c>
      <c r="AU51" s="56"/>
      <c r="AV51" s="4"/>
      <c r="AW51" s="56"/>
      <c r="AX51" s="33"/>
      <c r="AY51" s="33"/>
      <c r="AZ51" s="33">
        <f t="shared" si="9"/>
        <v>0</v>
      </c>
      <c r="BA51" s="56"/>
      <c r="BB51" s="58"/>
      <c r="BC51" s="58"/>
      <c r="BD51" s="58"/>
      <c r="BE51" s="58"/>
      <c r="BF51" s="58"/>
      <c r="BG51" s="58"/>
      <c r="BH51" s="58"/>
      <c r="BI51" s="58"/>
      <c r="BJ51" s="58"/>
      <c r="BK51" s="58"/>
    </row>
    <row r="52" ht="14.25" customHeight="1">
      <c r="A52" s="56"/>
      <c r="B52" s="33"/>
      <c r="C52" s="33"/>
      <c r="D52" s="33">
        <f t="shared" si="1"/>
        <v>13500</v>
      </c>
      <c r="E52" s="56"/>
      <c r="F52" s="4"/>
      <c r="G52" s="56"/>
      <c r="H52" s="33"/>
      <c r="I52" s="33"/>
      <c r="J52" s="33">
        <f t="shared" si="2"/>
        <v>60000</v>
      </c>
      <c r="K52" s="56"/>
      <c r="L52" s="4"/>
      <c r="M52" s="62"/>
      <c r="N52" s="36"/>
      <c r="O52" s="36"/>
      <c r="P52" s="36">
        <f t="shared" si="3"/>
        <v>0</v>
      </c>
      <c r="Q52" s="39"/>
      <c r="R52" s="4"/>
      <c r="S52" s="62"/>
      <c r="T52" s="36"/>
      <c r="U52" s="36"/>
      <c r="V52" s="36">
        <f t="shared" si="4"/>
        <v>220800</v>
      </c>
      <c r="W52" s="39"/>
      <c r="X52" s="4"/>
      <c r="Y52" s="62">
        <v>45688.0</v>
      </c>
      <c r="Z52" s="65"/>
      <c r="AA52" s="40">
        <v>2300.0</v>
      </c>
      <c r="AB52" s="36">
        <f t="shared" si="5"/>
        <v>262200</v>
      </c>
      <c r="AC52" s="39" t="s">
        <v>96</v>
      </c>
      <c r="AD52" s="4"/>
      <c r="AE52" s="103">
        <v>45682.0</v>
      </c>
      <c r="AF52" s="104"/>
      <c r="AG52" s="40">
        <v>5000.0</v>
      </c>
      <c r="AH52" s="36">
        <f t="shared" si="6"/>
        <v>50000</v>
      </c>
      <c r="AI52" s="39" t="s">
        <v>81</v>
      </c>
      <c r="AJ52" s="4"/>
      <c r="AK52" s="56"/>
      <c r="AL52" s="33"/>
      <c r="AM52" s="33"/>
      <c r="AN52" s="33">
        <f t="shared" si="7"/>
        <v>3000</v>
      </c>
      <c r="AO52" s="56"/>
      <c r="AP52" s="4"/>
      <c r="AQ52" s="56"/>
      <c r="AR52" s="33"/>
      <c r="AS52" s="33"/>
      <c r="AT52" s="33">
        <f t="shared" si="8"/>
        <v>0</v>
      </c>
      <c r="AU52" s="56"/>
      <c r="AV52" s="4"/>
      <c r="AW52" s="56"/>
      <c r="AX52" s="33"/>
      <c r="AY52" s="33"/>
      <c r="AZ52" s="33">
        <f t="shared" si="9"/>
        <v>0</v>
      </c>
      <c r="BA52" s="56"/>
      <c r="BB52" s="58"/>
      <c r="BC52" s="58"/>
      <c r="BD52" s="58"/>
      <c r="BE52" s="58"/>
      <c r="BF52" s="58"/>
      <c r="BG52" s="58"/>
      <c r="BH52" s="58"/>
      <c r="BI52" s="58"/>
      <c r="BJ52" s="58"/>
      <c r="BK52" s="58"/>
    </row>
    <row r="53" ht="14.25" customHeight="1">
      <c r="A53" s="56"/>
      <c r="B53" s="33"/>
      <c r="C53" s="33"/>
      <c r="D53" s="33">
        <f t="shared" si="1"/>
        <v>13500</v>
      </c>
      <c r="E53" s="56"/>
      <c r="F53" s="4"/>
      <c r="G53" s="56"/>
      <c r="H53" s="33"/>
      <c r="I53" s="33"/>
      <c r="J53" s="33">
        <f t="shared" si="2"/>
        <v>60000</v>
      </c>
      <c r="K53" s="56"/>
      <c r="L53" s="4"/>
      <c r="M53" s="62"/>
      <c r="N53" s="36"/>
      <c r="O53" s="36"/>
      <c r="P53" s="36">
        <f t="shared" si="3"/>
        <v>0</v>
      </c>
      <c r="Q53" s="39"/>
      <c r="R53" s="4"/>
      <c r="S53" s="56"/>
      <c r="T53" s="33"/>
      <c r="U53" s="33"/>
      <c r="V53" s="33">
        <f t="shared" si="4"/>
        <v>220800</v>
      </c>
      <c r="W53" s="56"/>
      <c r="X53" s="4"/>
      <c r="Y53" s="62">
        <v>45688.0</v>
      </c>
      <c r="Z53" s="65"/>
      <c r="AA53" s="40">
        <v>2300.0</v>
      </c>
      <c r="AB53" s="36">
        <f t="shared" si="5"/>
        <v>259900</v>
      </c>
      <c r="AC53" s="39" t="s">
        <v>94</v>
      </c>
      <c r="AD53" s="4"/>
      <c r="AE53" s="103">
        <v>45684.0</v>
      </c>
      <c r="AF53" s="104"/>
      <c r="AG53" s="40">
        <v>5000.0</v>
      </c>
      <c r="AH53" s="36">
        <f t="shared" si="6"/>
        <v>45000</v>
      </c>
      <c r="AI53" s="39" t="s">
        <v>101</v>
      </c>
      <c r="AJ53" s="4"/>
      <c r="AK53" s="56"/>
      <c r="AL53" s="33"/>
      <c r="AM53" s="33"/>
      <c r="AN53" s="33">
        <f t="shared" si="7"/>
        <v>3000</v>
      </c>
      <c r="AO53" s="56"/>
      <c r="AP53" s="4"/>
      <c r="AQ53" s="56"/>
      <c r="AR53" s="33"/>
      <c r="AS53" s="33"/>
      <c r="AT53" s="33">
        <f t="shared" si="8"/>
        <v>0</v>
      </c>
      <c r="AU53" s="56"/>
      <c r="AV53" s="4"/>
      <c r="AW53" s="56"/>
      <c r="AX53" s="33"/>
      <c r="AY53" s="33"/>
      <c r="AZ53" s="33">
        <f t="shared" si="9"/>
        <v>0</v>
      </c>
      <c r="BA53" s="56"/>
      <c r="BB53" s="58"/>
      <c r="BC53" s="58"/>
      <c r="BD53" s="58"/>
      <c r="BE53" s="58"/>
      <c r="BF53" s="58"/>
      <c r="BG53" s="58"/>
      <c r="BH53" s="58"/>
      <c r="BI53" s="58"/>
      <c r="BJ53" s="58"/>
      <c r="BK53" s="58"/>
    </row>
    <row r="54" ht="14.25" customHeight="1">
      <c r="A54" s="56"/>
      <c r="B54" s="33"/>
      <c r="C54" s="33"/>
      <c r="D54" s="33">
        <f t="shared" si="1"/>
        <v>13500</v>
      </c>
      <c r="E54" s="56"/>
      <c r="F54" s="4"/>
      <c r="G54" s="56"/>
      <c r="H54" s="33"/>
      <c r="I54" s="33"/>
      <c r="J54" s="33">
        <f t="shared" si="2"/>
        <v>60000</v>
      </c>
      <c r="K54" s="56"/>
      <c r="L54" s="4"/>
      <c r="M54" s="62"/>
      <c r="N54" s="36"/>
      <c r="O54" s="36"/>
      <c r="P54" s="36">
        <f t="shared" si="3"/>
        <v>0</v>
      </c>
      <c r="Q54" s="39"/>
      <c r="R54" s="4"/>
      <c r="S54" s="56"/>
      <c r="T54" s="33"/>
      <c r="U54" s="33"/>
      <c r="V54" s="33">
        <f t="shared" si="4"/>
        <v>220800</v>
      </c>
      <c r="W54" s="56"/>
      <c r="X54" s="4"/>
      <c r="Y54" s="62">
        <v>45688.0</v>
      </c>
      <c r="Z54" s="65"/>
      <c r="AA54" s="40">
        <v>2300.0</v>
      </c>
      <c r="AB54" s="36">
        <f t="shared" si="5"/>
        <v>257600</v>
      </c>
      <c r="AC54" s="39" t="s">
        <v>79</v>
      </c>
      <c r="AD54" s="4"/>
      <c r="AE54" s="103">
        <v>45684.0</v>
      </c>
      <c r="AF54" s="104"/>
      <c r="AG54" s="40">
        <v>5000.0</v>
      </c>
      <c r="AH54" s="36">
        <f t="shared" si="6"/>
        <v>40000</v>
      </c>
      <c r="AI54" s="39" t="s">
        <v>84</v>
      </c>
      <c r="AJ54" s="4"/>
      <c r="AK54" s="56"/>
      <c r="AL54" s="33"/>
      <c r="AM54" s="33"/>
      <c r="AN54" s="33">
        <f t="shared" si="7"/>
        <v>3000</v>
      </c>
      <c r="AO54" s="56"/>
      <c r="AP54" s="4"/>
      <c r="AQ54" s="56"/>
      <c r="AR54" s="33"/>
      <c r="AS54" s="33"/>
      <c r="AT54" s="33">
        <f t="shared" si="8"/>
        <v>0</v>
      </c>
      <c r="AU54" s="56"/>
      <c r="AV54" s="4"/>
      <c r="AW54" s="56"/>
      <c r="AX54" s="33"/>
      <c r="AY54" s="33"/>
      <c r="AZ54" s="33">
        <f t="shared" si="9"/>
        <v>0</v>
      </c>
      <c r="BA54" s="56"/>
      <c r="BB54" s="58"/>
      <c r="BC54" s="58"/>
      <c r="BD54" s="58"/>
      <c r="BE54" s="58"/>
      <c r="BF54" s="58"/>
      <c r="BG54" s="58"/>
      <c r="BH54" s="58"/>
      <c r="BI54" s="58"/>
      <c r="BJ54" s="58"/>
      <c r="BK54" s="58"/>
    </row>
    <row r="55" ht="14.25" customHeight="1">
      <c r="A55" s="56"/>
      <c r="B55" s="33"/>
      <c r="C55" s="33"/>
      <c r="D55" s="33">
        <f t="shared" si="1"/>
        <v>13500</v>
      </c>
      <c r="E55" s="56"/>
      <c r="F55" s="4"/>
      <c r="G55" s="56"/>
      <c r="H55" s="33"/>
      <c r="I55" s="33"/>
      <c r="J55" s="33">
        <f t="shared" si="2"/>
        <v>60000</v>
      </c>
      <c r="K55" s="56"/>
      <c r="L55" s="4"/>
      <c r="M55" s="62"/>
      <c r="N55" s="36"/>
      <c r="O55" s="36"/>
      <c r="P55" s="36">
        <f t="shared" si="3"/>
        <v>0</v>
      </c>
      <c r="Q55" s="39"/>
      <c r="R55" s="4"/>
      <c r="S55" s="56"/>
      <c r="T55" s="33"/>
      <c r="U55" s="33"/>
      <c r="V55" s="33">
        <f t="shared" si="4"/>
        <v>220800</v>
      </c>
      <c r="W55" s="56"/>
      <c r="X55" s="4"/>
      <c r="Y55" s="56"/>
      <c r="Z55" s="33"/>
      <c r="AA55" s="33"/>
      <c r="AB55" s="33">
        <f t="shared" si="5"/>
        <v>257600</v>
      </c>
      <c r="AC55" s="56"/>
      <c r="AD55" s="4"/>
      <c r="AE55" s="103">
        <v>45684.0</v>
      </c>
      <c r="AF55" s="104"/>
      <c r="AG55" s="40">
        <v>5000.0</v>
      </c>
      <c r="AH55" s="36">
        <f t="shared" si="6"/>
        <v>35000</v>
      </c>
      <c r="AI55" s="39" t="s">
        <v>93</v>
      </c>
      <c r="AJ55" s="4"/>
      <c r="AK55" s="56"/>
      <c r="AL55" s="33"/>
      <c r="AM55" s="33"/>
      <c r="AN55" s="33">
        <f t="shared" si="7"/>
        <v>3000</v>
      </c>
      <c r="AO55" s="56"/>
      <c r="AP55" s="4"/>
      <c r="AQ55" s="56"/>
      <c r="AR55" s="33"/>
      <c r="AS55" s="33"/>
      <c r="AT55" s="33">
        <f t="shared" si="8"/>
        <v>0</v>
      </c>
      <c r="AU55" s="56"/>
      <c r="AV55" s="4"/>
      <c r="AW55" s="56"/>
      <c r="AX55" s="33"/>
      <c r="AY55" s="33"/>
      <c r="AZ55" s="33">
        <f t="shared" si="9"/>
        <v>0</v>
      </c>
      <c r="BA55" s="56"/>
      <c r="BB55" s="58"/>
      <c r="BC55" s="58"/>
      <c r="BD55" s="58"/>
      <c r="BE55" s="58"/>
      <c r="BF55" s="58"/>
      <c r="BG55" s="58"/>
      <c r="BH55" s="58"/>
      <c r="BI55" s="58"/>
      <c r="BJ55" s="58"/>
      <c r="BK55" s="58"/>
    </row>
    <row r="56" ht="14.25" customHeight="1">
      <c r="A56" s="56"/>
      <c r="B56" s="33"/>
      <c r="C56" s="33"/>
      <c r="D56" s="33">
        <f t="shared" si="1"/>
        <v>13500</v>
      </c>
      <c r="E56" s="56"/>
      <c r="F56" s="4"/>
      <c r="G56" s="56"/>
      <c r="H56" s="33"/>
      <c r="I56" s="33"/>
      <c r="J56" s="33">
        <f t="shared" si="2"/>
        <v>60000</v>
      </c>
      <c r="K56" s="56"/>
      <c r="L56" s="4"/>
      <c r="M56" s="62"/>
      <c r="N56" s="36"/>
      <c r="O56" s="36"/>
      <c r="P56" s="36">
        <f t="shared" si="3"/>
        <v>0</v>
      </c>
      <c r="Q56" s="39"/>
      <c r="R56" s="4"/>
      <c r="S56" s="56"/>
      <c r="T56" s="33"/>
      <c r="U56" s="33"/>
      <c r="V56" s="33">
        <f t="shared" si="4"/>
        <v>220800</v>
      </c>
      <c r="W56" s="56"/>
      <c r="X56" s="4"/>
      <c r="Y56" s="56"/>
      <c r="Z56" s="33"/>
      <c r="AA56" s="33"/>
      <c r="AB56" s="33">
        <f t="shared" si="5"/>
        <v>257600</v>
      </c>
      <c r="AC56" s="56"/>
      <c r="AD56" s="4"/>
      <c r="AE56" s="48">
        <v>45685.0</v>
      </c>
      <c r="AF56" s="44">
        <f>5*5000</f>
        <v>25000</v>
      </c>
      <c r="AG56" s="118"/>
      <c r="AH56" s="60">
        <f t="shared" si="6"/>
        <v>60000</v>
      </c>
      <c r="AI56" s="119" t="s">
        <v>86</v>
      </c>
      <c r="AJ56" s="4"/>
      <c r="AK56" s="56"/>
      <c r="AL56" s="33"/>
      <c r="AM56" s="33"/>
      <c r="AN56" s="33">
        <f t="shared" si="7"/>
        <v>3000</v>
      </c>
      <c r="AO56" s="56"/>
      <c r="AP56" s="4"/>
      <c r="AQ56" s="56"/>
      <c r="AR56" s="33"/>
      <c r="AS56" s="33"/>
      <c r="AT56" s="33">
        <f t="shared" si="8"/>
        <v>0</v>
      </c>
      <c r="AU56" s="56"/>
      <c r="AV56" s="4"/>
      <c r="AW56" s="56"/>
      <c r="AX56" s="33"/>
      <c r="AY56" s="33"/>
      <c r="AZ56" s="33">
        <f t="shared" si="9"/>
        <v>0</v>
      </c>
      <c r="BA56" s="56"/>
      <c r="BB56" s="58"/>
      <c r="BC56" s="58"/>
      <c r="BD56" s="58"/>
      <c r="BE56" s="58"/>
      <c r="BF56" s="58"/>
      <c r="BG56" s="58"/>
      <c r="BH56" s="58"/>
      <c r="BI56" s="58"/>
      <c r="BJ56" s="58"/>
      <c r="BK56" s="58"/>
    </row>
    <row r="57" ht="14.25" customHeight="1">
      <c r="A57" s="56"/>
      <c r="B57" s="33"/>
      <c r="C57" s="33"/>
      <c r="D57" s="33">
        <f t="shared" si="1"/>
        <v>13500</v>
      </c>
      <c r="E57" s="56"/>
      <c r="F57" s="4"/>
      <c r="G57" s="56"/>
      <c r="H57" s="33"/>
      <c r="I57" s="33"/>
      <c r="J57" s="33">
        <f t="shared" si="2"/>
        <v>60000</v>
      </c>
      <c r="K57" s="56"/>
      <c r="L57" s="4"/>
      <c r="M57" s="62"/>
      <c r="N57" s="36"/>
      <c r="O57" s="36"/>
      <c r="P57" s="36">
        <f t="shared" si="3"/>
        <v>0</v>
      </c>
      <c r="Q57" s="39"/>
      <c r="R57" s="4"/>
      <c r="S57" s="56"/>
      <c r="T57" s="33"/>
      <c r="U57" s="33"/>
      <c r="V57" s="33">
        <f t="shared" si="4"/>
        <v>220800</v>
      </c>
      <c r="W57" s="56"/>
      <c r="X57" s="4"/>
      <c r="Y57" s="56"/>
      <c r="Z57" s="33"/>
      <c r="AA57" s="33"/>
      <c r="AB57" s="33">
        <f t="shared" si="5"/>
        <v>257600</v>
      </c>
      <c r="AC57" s="56"/>
      <c r="AD57" s="4"/>
      <c r="AE57" s="103">
        <v>45685.0</v>
      </c>
      <c r="AF57" s="104"/>
      <c r="AG57" s="40">
        <v>5000.0</v>
      </c>
      <c r="AH57" s="36">
        <f t="shared" si="6"/>
        <v>55000</v>
      </c>
      <c r="AI57" s="39" t="s">
        <v>95</v>
      </c>
      <c r="AJ57" s="4"/>
      <c r="AK57" s="56"/>
      <c r="AL57" s="33"/>
      <c r="AM57" s="33"/>
      <c r="AN57" s="33">
        <f t="shared" si="7"/>
        <v>3000</v>
      </c>
      <c r="AO57" s="56"/>
      <c r="AP57" s="4"/>
      <c r="AQ57" s="56"/>
      <c r="AR57" s="33"/>
      <c r="AS57" s="33"/>
      <c r="AT57" s="33">
        <f t="shared" si="8"/>
        <v>0</v>
      </c>
      <c r="AU57" s="56"/>
      <c r="AV57" s="4"/>
      <c r="AW57" s="56"/>
      <c r="AX57" s="33"/>
      <c r="AY57" s="33"/>
      <c r="AZ57" s="33">
        <f t="shared" si="9"/>
        <v>0</v>
      </c>
      <c r="BA57" s="56"/>
      <c r="BB57" s="58"/>
      <c r="BC57" s="58"/>
      <c r="BD57" s="58"/>
      <c r="BE57" s="58"/>
      <c r="BF57" s="58"/>
      <c r="BG57" s="58"/>
      <c r="BH57" s="58"/>
      <c r="BI57" s="58"/>
      <c r="BJ57" s="58"/>
      <c r="BK57" s="58"/>
    </row>
    <row r="58" ht="14.25" customHeight="1">
      <c r="A58" s="56"/>
      <c r="B58" s="33"/>
      <c r="C58" s="33"/>
      <c r="D58" s="33">
        <f t="shared" si="1"/>
        <v>13500</v>
      </c>
      <c r="E58" s="56"/>
      <c r="F58" s="4"/>
      <c r="G58" s="56"/>
      <c r="H58" s="33"/>
      <c r="I58" s="33"/>
      <c r="J58" s="33">
        <f t="shared" si="2"/>
        <v>60000</v>
      </c>
      <c r="K58" s="56"/>
      <c r="L58" s="4"/>
      <c r="M58" s="62"/>
      <c r="N58" s="36"/>
      <c r="O58" s="36"/>
      <c r="P58" s="36">
        <f t="shared" si="3"/>
        <v>0</v>
      </c>
      <c r="Q58" s="39"/>
      <c r="R58" s="4"/>
      <c r="S58" s="56"/>
      <c r="T58" s="33"/>
      <c r="U58" s="33"/>
      <c r="V58" s="33">
        <f t="shared" si="4"/>
        <v>220800</v>
      </c>
      <c r="W58" s="56"/>
      <c r="X58" s="4"/>
      <c r="Y58" s="56"/>
      <c r="Z58" s="33"/>
      <c r="AA58" s="33"/>
      <c r="AB58" s="33">
        <f t="shared" si="5"/>
        <v>257600</v>
      </c>
      <c r="AC58" s="56"/>
      <c r="AD58" s="4"/>
      <c r="AE58" s="103">
        <v>45685.0</v>
      </c>
      <c r="AF58" s="104"/>
      <c r="AG58" s="40">
        <v>5000.0</v>
      </c>
      <c r="AH58" s="36">
        <f t="shared" si="6"/>
        <v>50000</v>
      </c>
      <c r="AI58" s="39" t="s">
        <v>104</v>
      </c>
      <c r="AJ58" s="4"/>
      <c r="AK58" s="56"/>
      <c r="AL58" s="33"/>
      <c r="AM58" s="33"/>
      <c r="AN58" s="33">
        <f t="shared" si="7"/>
        <v>3000</v>
      </c>
      <c r="AO58" s="56"/>
      <c r="AP58" s="4"/>
      <c r="AQ58" s="56"/>
      <c r="AR58" s="33"/>
      <c r="AS58" s="33"/>
      <c r="AT58" s="33">
        <f t="shared" si="8"/>
        <v>0</v>
      </c>
      <c r="AU58" s="56"/>
      <c r="AV58" s="4"/>
      <c r="AW58" s="56"/>
      <c r="AX58" s="33"/>
      <c r="AY58" s="33"/>
      <c r="AZ58" s="33">
        <f t="shared" si="9"/>
        <v>0</v>
      </c>
      <c r="BA58" s="56"/>
      <c r="BB58" s="58"/>
      <c r="BC58" s="58"/>
      <c r="BD58" s="58"/>
      <c r="BE58" s="58"/>
      <c r="BF58" s="58"/>
      <c r="BG58" s="58"/>
      <c r="BH58" s="58"/>
      <c r="BI58" s="58"/>
      <c r="BJ58" s="58"/>
      <c r="BK58" s="58"/>
    </row>
    <row r="59" ht="14.25" customHeight="1">
      <c r="A59" s="56"/>
      <c r="B59" s="33"/>
      <c r="C59" s="33"/>
      <c r="D59" s="33">
        <f t="shared" si="1"/>
        <v>13500</v>
      </c>
      <c r="E59" s="56"/>
      <c r="F59" s="4"/>
      <c r="G59" s="56"/>
      <c r="H59" s="33"/>
      <c r="I59" s="33"/>
      <c r="J59" s="33">
        <f t="shared" si="2"/>
        <v>60000</v>
      </c>
      <c r="K59" s="56"/>
      <c r="L59" s="4"/>
      <c r="M59" s="62"/>
      <c r="N59" s="36"/>
      <c r="O59" s="36"/>
      <c r="P59" s="36">
        <f t="shared" si="3"/>
        <v>0</v>
      </c>
      <c r="Q59" s="39"/>
      <c r="R59" s="4"/>
      <c r="S59" s="56"/>
      <c r="T59" s="33"/>
      <c r="U59" s="33"/>
      <c r="V59" s="33">
        <f t="shared" si="4"/>
        <v>220800</v>
      </c>
      <c r="W59" s="56"/>
      <c r="X59" s="4"/>
      <c r="Y59" s="56"/>
      <c r="Z59" s="33"/>
      <c r="AA59" s="33"/>
      <c r="AB59" s="33">
        <f t="shared" si="5"/>
        <v>257600</v>
      </c>
      <c r="AC59" s="56"/>
      <c r="AD59" s="4"/>
      <c r="AE59" s="103">
        <v>45685.0</v>
      </c>
      <c r="AF59" s="104"/>
      <c r="AG59" s="40">
        <v>5000.0</v>
      </c>
      <c r="AH59" s="36">
        <f t="shared" si="6"/>
        <v>45000</v>
      </c>
      <c r="AI59" s="39" t="s">
        <v>96</v>
      </c>
      <c r="AJ59" s="4"/>
      <c r="AK59" s="56"/>
      <c r="AL59" s="33"/>
      <c r="AM59" s="33"/>
      <c r="AN59" s="33">
        <f t="shared" si="7"/>
        <v>3000</v>
      </c>
      <c r="AO59" s="56"/>
      <c r="AP59" s="4"/>
      <c r="AQ59" s="56"/>
      <c r="AR59" s="33"/>
      <c r="AS59" s="33"/>
      <c r="AT59" s="33">
        <f t="shared" si="8"/>
        <v>0</v>
      </c>
      <c r="AU59" s="56"/>
      <c r="AV59" s="4"/>
      <c r="AW59" s="56"/>
      <c r="AX59" s="33"/>
      <c r="AY59" s="33"/>
      <c r="AZ59" s="33">
        <f t="shared" si="9"/>
        <v>0</v>
      </c>
      <c r="BA59" s="56"/>
      <c r="BB59" s="58"/>
      <c r="BC59" s="58"/>
      <c r="BD59" s="58"/>
      <c r="BE59" s="58"/>
      <c r="BF59" s="58"/>
      <c r="BG59" s="58"/>
      <c r="BH59" s="58"/>
      <c r="BI59" s="58"/>
      <c r="BJ59" s="58"/>
      <c r="BK59" s="58"/>
    </row>
    <row r="60" ht="14.25" customHeight="1">
      <c r="A60" s="56"/>
      <c r="B60" s="33"/>
      <c r="C60" s="33"/>
      <c r="D60" s="33">
        <f t="shared" si="1"/>
        <v>13500</v>
      </c>
      <c r="E60" s="56"/>
      <c r="F60" s="4"/>
      <c r="G60" s="56"/>
      <c r="H60" s="33"/>
      <c r="I60" s="33"/>
      <c r="J60" s="33">
        <f t="shared" si="2"/>
        <v>60000</v>
      </c>
      <c r="K60" s="56"/>
      <c r="L60" s="4"/>
      <c r="M60" s="62"/>
      <c r="N60" s="36"/>
      <c r="O60" s="36"/>
      <c r="P60" s="36">
        <f t="shared" si="3"/>
        <v>0</v>
      </c>
      <c r="Q60" s="39"/>
      <c r="R60" s="4"/>
      <c r="S60" s="56"/>
      <c r="T60" s="33"/>
      <c r="U60" s="33"/>
      <c r="V60" s="33">
        <f t="shared" si="4"/>
        <v>220800</v>
      </c>
      <c r="W60" s="56"/>
      <c r="X60" s="4"/>
      <c r="Y60" s="56"/>
      <c r="Z60" s="33"/>
      <c r="AA60" s="33"/>
      <c r="AB60" s="33">
        <f t="shared" si="5"/>
        <v>257600</v>
      </c>
      <c r="AC60" s="56"/>
      <c r="AD60" s="4"/>
      <c r="AE60" s="103">
        <v>45685.0</v>
      </c>
      <c r="AF60" s="104"/>
      <c r="AG60" s="40">
        <v>5000.0</v>
      </c>
      <c r="AH60" s="36">
        <f t="shared" si="6"/>
        <v>40000</v>
      </c>
      <c r="AI60" s="39" t="s">
        <v>94</v>
      </c>
      <c r="AJ60" s="4"/>
      <c r="AK60" s="56"/>
      <c r="AL60" s="33"/>
      <c r="AM60" s="33"/>
      <c r="AN60" s="33">
        <f t="shared" si="7"/>
        <v>3000</v>
      </c>
      <c r="AO60" s="56"/>
      <c r="AP60" s="4"/>
      <c r="AQ60" s="56"/>
      <c r="AR60" s="33"/>
      <c r="AS60" s="33"/>
      <c r="AT60" s="33">
        <f t="shared" si="8"/>
        <v>0</v>
      </c>
      <c r="AU60" s="56"/>
      <c r="AV60" s="4"/>
      <c r="AW60" s="56"/>
      <c r="AX60" s="33"/>
      <c r="AY60" s="33"/>
      <c r="AZ60" s="33">
        <f t="shared" si="9"/>
        <v>0</v>
      </c>
      <c r="BA60" s="56"/>
      <c r="BB60" s="58"/>
      <c r="BC60" s="58"/>
      <c r="BD60" s="58"/>
      <c r="BE60" s="58"/>
      <c r="BF60" s="58"/>
      <c r="BG60" s="58"/>
      <c r="BH60" s="58"/>
      <c r="BI60" s="58"/>
      <c r="BJ60" s="58"/>
      <c r="BK60" s="58"/>
    </row>
    <row r="61" ht="14.25" customHeight="1">
      <c r="A61" s="56"/>
      <c r="B61" s="33"/>
      <c r="C61" s="33"/>
      <c r="D61" s="33">
        <f t="shared" si="1"/>
        <v>13500</v>
      </c>
      <c r="E61" s="56"/>
      <c r="F61" s="4"/>
      <c r="G61" s="56"/>
      <c r="H61" s="33"/>
      <c r="I61" s="33"/>
      <c r="J61" s="33">
        <f t="shared" si="2"/>
        <v>60000</v>
      </c>
      <c r="K61" s="56"/>
      <c r="L61" s="4"/>
      <c r="M61" s="62"/>
      <c r="N61" s="36"/>
      <c r="O61" s="36"/>
      <c r="P61" s="36">
        <f t="shared" si="3"/>
        <v>0</v>
      </c>
      <c r="Q61" s="39"/>
      <c r="R61" s="4"/>
      <c r="S61" s="56"/>
      <c r="T61" s="33"/>
      <c r="U61" s="33"/>
      <c r="V61" s="33">
        <f t="shared" si="4"/>
        <v>220800</v>
      </c>
      <c r="W61" s="56"/>
      <c r="X61" s="4"/>
      <c r="Y61" s="56"/>
      <c r="Z61" s="33"/>
      <c r="AA61" s="33"/>
      <c r="AB61" s="33">
        <f t="shared" si="5"/>
        <v>257600</v>
      </c>
      <c r="AC61" s="12"/>
      <c r="AD61" s="4"/>
      <c r="AE61" s="62">
        <v>45686.0</v>
      </c>
      <c r="AF61" s="65"/>
      <c r="AG61" s="40">
        <v>5000.0</v>
      </c>
      <c r="AH61" s="36">
        <f t="shared" si="6"/>
        <v>35000</v>
      </c>
      <c r="AI61" s="39" t="s">
        <v>91</v>
      </c>
      <c r="AJ61" s="4"/>
      <c r="AK61" s="56"/>
      <c r="AL61" s="33"/>
      <c r="AM61" s="33"/>
      <c r="AN61" s="33">
        <f t="shared" si="7"/>
        <v>3000</v>
      </c>
      <c r="AO61" s="56"/>
      <c r="AP61" s="4"/>
      <c r="AQ61" s="56"/>
      <c r="AR61" s="33"/>
      <c r="AS61" s="33"/>
      <c r="AT61" s="33">
        <f t="shared" si="8"/>
        <v>0</v>
      </c>
      <c r="AU61" s="56"/>
      <c r="AV61" s="4"/>
      <c r="AW61" s="56"/>
      <c r="AX61" s="33"/>
      <c r="AY61" s="33"/>
      <c r="AZ61" s="33">
        <f t="shared" si="9"/>
        <v>0</v>
      </c>
      <c r="BA61" s="56"/>
      <c r="BB61" s="58"/>
      <c r="BC61" s="58"/>
      <c r="BD61" s="58"/>
      <c r="BE61" s="58"/>
      <c r="BF61" s="58"/>
      <c r="BG61" s="58"/>
      <c r="BH61" s="58"/>
      <c r="BI61" s="58"/>
      <c r="BJ61" s="58"/>
      <c r="BK61" s="58"/>
    </row>
    <row r="62" ht="14.25" customHeight="1">
      <c r="A62" s="56"/>
      <c r="B62" s="33"/>
      <c r="C62" s="33"/>
      <c r="D62" s="33">
        <f t="shared" si="1"/>
        <v>13500</v>
      </c>
      <c r="E62" s="56"/>
      <c r="F62" s="4"/>
      <c r="G62" s="56"/>
      <c r="H62" s="33"/>
      <c r="I62" s="33"/>
      <c r="J62" s="33">
        <f t="shared" si="2"/>
        <v>60000</v>
      </c>
      <c r="K62" s="56"/>
      <c r="L62" s="4"/>
      <c r="M62" s="62"/>
      <c r="N62" s="36"/>
      <c r="O62" s="36"/>
      <c r="P62" s="36">
        <f t="shared" si="3"/>
        <v>0</v>
      </c>
      <c r="Q62" s="39"/>
      <c r="R62" s="4"/>
      <c r="S62" s="56"/>
      <c r="T62" s="33"/>
      <c r="U62" s="33"/>
      <c r="V62" s="33">
        <f t="shared" si="4"/>
        <v>220800</v>
      </c>
      <c r="W62" s="56"/>
      <c r="X62" s="4"/>
      <c r="Y62" s="56"/>
      <c r="Z62" s="33"/>
      <c r="AA62" s="33"/>
      <c r="AB62" s="33">
        <f t="shared" si="5"/>
        <v>257600</v>
      </c>
      <c r="AC62" s="34"/>
      <c r="AD62" s="4"/>
      <c r="AE62" s="48">
        <v>45687.0</v>
      </c>
      <c r="AF62" s="44">
        <f>5*5000</f>
        <v>25000</v>
      </c>
      <c r="AG62" s="118"/>
      <c r="AH62" s="60">
        <f t="shared" si="6"/>
        <v>60000</v>
      </c>
      <c r="AI62" s="119" t="s">
        <v>86</v>
      </c>
      <c r="AJ62" s="4"/>
      <c r="AK62" s="56"/>
      <c r="AL62" s="33"/>
      <c r="AM62" s="33"/>
      <c r="AN62" s="33">
        <f t="shared" si="7"/>
        <v>3000</v>
      </c>
      <c r="AO62" s="56"/>
      <c r="AP62" s="4"/>
      <c r="AQ62" s="56"/>
      <c r="AR62" s="33"/>
      <c r="AS62" s="33"/>
      <c r="AT62" s="33">
        <f t="shared" si="8"/>
        <v>0</v>
      </c>
      <c r="AU62" s="56"/>
      <c r="AV62" s="4"/>
      <c r="AW62" s="56"/>
      <c r="AX62" s="33"/>
      <c r="AY62" s="33"/>
      <c r="AZ62" s="33">
        <f t="shared" si="9"/>
        <v>0</v>
      </c>
      <c r="BA62" s="56"/>
      <c r="BB62" s="58"/>
      <c r="BC62" s="58"/>
      <c r="BD62" s="58"/>
      <c r="BE62" s="58"/>
      <c r="BF62" s="58"/>
      <c r="BG62" s="58"/>
      <c r="BH62" s="58"/>
      <c r="BI62" s="58"/>
      <c r="BJ62" s="58"/>
      <c r="BK62" s="58"/>
    </row>
    <row r="63" ht="14.25" customHeight="1">
      <c r="A63" s="56"/>
      <c r="B63" s="33"/>
      <c r="C63" s="33"/>
      <c r="D63" s="33">
        <f t="shared" si="1"/>
        <v>13500</v>
      </c>
      <c r="E63" s="56"/>
      <c r="F63" s="4"/>
      <c r="G63" s="56"/>
      <c r="H63" s="33"/>
      <c r="I63" s="33"/>
      <c r="J63" s="33">
        <f t="shared" si="2"/>
        <v>60000</v>
      </c>
      <c r="K63" s="56"/>
      <c r="L63" s="4"/>
      <c r="M63" s="62"/>
      <c r="N63" s="36"/>
      <c r="O63" s="36"/>
      <c r="P63" s="36">
        <f t="shared" si="3"/>
        <v>0</v>
      </c>
      <c r="Q63" s="39"/>
      <c r="R63" s="4"/>
      <c r="S63" s="56"/>
      <c r="T63" s="33"/>
      <c r="U63" s="33"/>
      <c r="V63" s="33">
        <f t="shared" si="4"/>
        <v>220800</v>
      </c>
      <c r="W63" s="56"/>
      <c r="X63" s="4"/>
      <c r="Y63" s="56"/>
      <c r="Z63" s="33"/>
      <c r="AA63" s="33"/>
      <c r="AB63" s="33">
        <f t="shared" si="5"/>
        <v>257600</v>
      </c>
      <c r="AC63" s="34"/>
      <c r="AD63" s="4"/>
      <c r="AE63" s="103">
        <v>45687.0</v>
      </c>
      <c r="AF63" s="104"/>
      <c r="AG63" s="40">
        <v>5000.0</v>
      </c>
      <c r="AH63" s="36">
        <f t="shared" si="6"/>
        <v>55000</v>
      </c>
      <c r="AI63" s="39" t="s">
        <v>83</v>
      </c>
      <c r="AJ63" s="4"/>
      <c r="AK63" s="56"/>
      <c r="AL63" s="33"/>
      <c r="AM63" s="33"/>
      <c r="AN63" s="33">
        <f t="shared" si="7"/>
        <v>3000</v>
      </c>
      <c r="AO63" s="56"/>
      <c r="AP63" s="4"/>
      <c r="AQ63" s="56"/>
      <c r="AR63" s="33"/>
      <c r="AS63" s="33"/>
      <c r="AT63" s="33">
        <f t="shared" si="8"/>
        <v>0</v>
      </c>
      <c r="AU63" s="56"/>
      <c r="AV63" s="4"/>
      <c r="AW63" s="56"/>
      <c r="AX63" s="33"/>
      <c r="AY63" s="33"/>
      <c r="AZ63" s="33">
        <f t="shared" si="9"/>
        <v>0</v>
      </c>
      <c r="BA63" s="56"/>
      <c r="BB63" s="58"/>
      <c r="BC63" s="58"/>
      <c r="BD63" s="58"/>
      <c r="BE63" s="58"/>
      <c r="BF63" s="58"/>
      <c r="BG63" s="58"/>
      <c r="BH63" s="58"/>
      <c r="BI63" s="58"/>
      <c r="BJ63" s="58"/>
      <c r="BK63" s="58"/>
    </row>
    <row r="64" ht="14.25" customHeight="1">
      <c r="A64" s="56"/>
      <c r="B64" s="33"/>
      <c r="C64" s="33"/>
      <c r="D64" s="33">
        <f t="shared" si="1"/>
        <v>13500</v>
      </c>
      <c r="E64" s="56"/>
      <c r="F64" s="4"/>
      <c r="G64" s="56"/>
      <c r="H64" s="33"/>
      <c r="I64" s="33"/>
      <c r="J64" s="33">
        <f t="shared" si="2"/>
        <v>60000</v>
      </c>
      <c r="K64" s="56"/>
      <c r="L64" s="4"/>
      <c r="M64" s="62"/>
      <c r="N64" s="36"/>
      <c r="O64" s="36"/>
      <c r="P64" s="36">
        <f t="shared" si="3"/>
        <v>0</v>
      </c>
      <c r="Q64" s="39"/>
      <c r="R64" s="4"/>
      <c r="S64" s="56"/>
      <c r="T64" s="33"/>
      <c r="U64" s="33"/>
      <c r="V64" s="33">
        <f t="shared" si="4"/>
        <v>220800</v>
      </c>
      <c r="W64" s="56"/>
      <c r="X64" s="4"/>
      <c r="Y64" s="56"/>
      <c r="Z64" s="33"/>
      <c r="AA64" s="33"/>
      <c r="AB64" s="33">
        <f t="shared" si="5"/>
        <v>257600</v>
      </c>
      <c r="AC64" s="34"/>
      <c r="AD64" s="4"/>
      <c r="AE64" s="62">
        <v>45686.0</v>
      </c>
      <c r="AF64" s="33"/>
      <c r="AG64" s="38">
        <v>10000.0</v>
      </c>
      <c r="AH64" s="33">
        <f t="shared" si="6"/>
        <v>45000</v>
      </c>
      <c r="AI64" s="92" t="s">
        <v>110</v>
      </c>
      <c r="AJ64" s="4"/>
      <c r="AK64" s="56"/>
      <c r="AL64" s="33"/>
      <c r="AM64" s="33"/>
      <c r="AN64" s="33">
        <f t="shared" si="7"/>
        <v>3000</v>
      </c>
      <c r="AO64" s="56"/>
      <c r="AP64" s="4"/>
      <c r="AQ64" s="56"/>
      <c r="AR64" s="33"/>
      <c r="AS64" s="33"/>
      <c r="AT64" s="33">
        <f t="shared" si="8"/>
        <v>0</v>
      </c>
      <c r="AU64" s="56"/>
      <c r="AV64" s="4"/>
      <c r="AW64" s="56"/>
      <c r="AX64" s="33"/>
      <c r="AY64" s="33"/>
      <c r="AZ64" s="33">
        <f t="shared" si="9"/>
        <v>0</v>
      </c>
      <c r="BA64" s="56"/>
      <c r="BB64" s="58"/>
      <c r="BC64" s="58"/>
      <c r="BD64" s="58"/>
      <c r="BE64" s="58"/>
      <c r="BF64" s="58"/>
      <c r="BG64" s="58"/>
      <c r="BH64" s="58"/>
      <c r="BI64" s="58"/>
      <c r="BJ64" s="58"/>
      <c r="BK64" s="58"/>
    </row>
    <row r="65" ht="14.25" customHeight="1">
      <c r="A65" s="56"/>
      <c r="B65" s="33"/>
      <c r="C65" s="33"/>
      <c r="D65" s="33">
        <f t="shared" si="1"/>
        <v>13500</v>
      </c>
      <c r="E65" s="56"/>
      <c r="F65" s="4"/>
      <c r="G65" s="56"/>
      <c r="H65" s="33"/>
      <c r="I65" s="33"/>
      <c r="J65" s="33">
        <f t="shared" si="2"/>
        <v>60000</v>
      </c>
      <c r="K65" s="56"/>
      <c r="L65" s="4"/>
      <c r="M65" s="62"/>
      <c r="N65" s="36"/>
      <c r="O65" s="36"/>
      <c r="P65" s="36">
        <f t="shared" si="3"/>
        <v>0</v>
      </c>
      <c r="Q65" s="39"/>
      <c r="R65" s="4"/>
      <c r="S65" s="56"/>
      <c r="T65" s="33"/>
      <c r="U65" s="33"/>
      <c r="V65" s="33">
        <f t="shared" si="4"/>
        <v>220800</v>
      </c>
      <c r="W65" s="56"/>
      <c r="X65" s="4"/>
      <c r="Y65" s="56"/>
      <c r="Z65" s="33"/>
      <c r="AA65" s="33"/>
      <c r="AB65" s="33">
        <f t="shared" si="5"/>
        <v>257600</v>
      </c>
      <c r="AC65" s="56"/>
      <c r="AD65" s="4"/>
      <c r="AE65" s="62">
        <v>45688.0</v>
      </c>
      <c r="AF65" s="65"/>
      <c r="AG65" s="40">
        <v>5000.0</v>
      </c>
      <c r="AH65" s="36">
        <f t="shared" si="6"/>
        <v>40000</v>
      </c>
      <c r="AI65" s="39" t="s">
        <v>79</v>
      </c>
      <c r="AJ65" s="4"/>
      <c r="AK65" s="56"/>
      <c r="AL65" s="33"/>
      <c r="AM65" s="33"/>
      <c r="AN65" s="33">
        <f t="shared" si="7"/>
        <v>3000</v>
      </c>
      <c r="AO65" s="56"/>
      <c r="AP65" s="4"/>
      <c r="AQ65" s="56"/>
      <c r="AR65" s="33"/>
      <c r="AS65" s="33"/>
      <c r="AT65" s="33">
        <f t="shared" si="8"/>
        <v>0</v>
      </c>
      <c r="AU65" s="56"/>
      <c r="AV65" s="4"/>
      <c r="AW65" s="56"/>
      <c r="AX65" s="33"/>
      <c r="AY65" s="33"/>
      <c r="AZ65" s="33">
        <f t="shared" si="9"/>
        <v>0</v>
      </c>
      <c r="BA65" s="56"/>
      <c r="BB65" s="58"/>
      <c r="BC65" s="58"/>
      <c r="BD65" s="58"/>
      <c r="BE65" s="58"/>
      <c r="BF65" s="58"/>
      <c r="BG65" s="58"/>
      <c r="BH65" s="58"/>
      <c r="BI65" s="58"/>
      <c r="BJ65" s="58"/>
      <c r="BK65" s="58"/>
    </row>
    <row r="66" ht="14.25" customHeight="1">
      <c r="A66" s="56"/>
      <c r="B66" s="33"/>
      <c r="C66" s="33"/>
      <c r="D66" s="33">
        <f t="shared" si="1"/>
        <v>13500</v>
      </c>
      <c r="E66" s="56"/>
      <c r="F66" s="4"/>
      <c r="G66" s="56"/>
      <c r="H66" s="33"/>
      <c r="I66" s="33"/>
      <c r="J66" s="33">
        <f t="shared" si="2"/>
        <v>60000</v>
      </c>
      <c r="K66" s="56"/>
      <c r="L66" s="4"/>
      <c r="M66" s="62"/>
      <c r="N66" s="36"/>
      <c r="O66" s="36"/>
      <c r="P66" s="36">
        <f t="shared" si="3"/>
        <v>0</v>
      </c>
      <c r="Q66" s="39"/>
      <c r="R66" s="4"/>
      <c r="S66" s="56"/>
      <c r="T66" s="33"/>
      <c r="U66" s="33"/>
      <c r="V66" s="33">
        <f t="shared" si="4"/>
        <v>220800</v>
      </c>
      <c r="W66" s="56"/>
      <c r="X66" s="4"/>
      <c r="Y66" s="56"/>
      <c r="Z66" s="33"/>
      <c r="AA66" s="33"/>
      <c r="AB66" s="33">
        <f t="shared" si="5"/>
        <v>257600</v>
      </c>
      <c r="AC66" s="56"/>
      <c r="AD66" s="4"/>
      <c r="AE66" s="32"/>
      <c r="AF66" s="33"/>
      <c r="AG66" s="33"/>
      <c r="AH66" s="33">
        <f t="shared" si="6"/>
        <v>40000</v>
      </c>
      <c r="AI66" s="56"/>
      <c r="AJ66" s="4"/>
      <c r="AK66" s="56"/>
      <c r="AL66" s="33"/>
      <c r="AM66" s="33"/>
      <c r="AN66" s="33">
        <f t="shared" si="7"/>
        <v>3000</v>
      </c>
      <c r="AO66" s="56"/>
      <c r="AP66" s="4"/>
      <c r="AQ66" s="56"/>
      <c r="AR66" s="33"/>
      <c r="AS66" s="33"/>
      <c r="AT66" s="33">
        <f t="shared" si="8"/>
        <v>0</v>
      </c>
      <c r="AU66" s="56"/>
      <c r="AV66" s="4"/>
      <c r="AW66" s="56"/>
      <c r="AX66" s="33"/>
      <c r="AY66" s="33"/>
      <c r="AZ66" s="33">
        <f t="shared" si="9"/>
        <v>0</v>
      </c>
      <c r="BA66" s="56"/>
      <c r="BB66" s="58"/>
      <c r="BC66" s="58"/>
      <c r="BD66" s="58"/>
      <c r="BE66" s="58"/>
      <c r="BF66" s="58"/>
      <c r="BG66" s="58"/>
      <c r="BH66" s="58"/>
      <c r="BI66" s="58"/>
      <c r="BJ66" s="58"/>
      <c r="BK66" s="58"/>
    </row>
    <row r="67" ht="14.25" customHeight="1">
      <c r="A67" s="56"/>
      <c r="B67" s="33"/>
      <c r="C67" s="33"/>
      <c r="D67" s="33">
        <f t="shared" si="1"/>
        <v>13500</v>
      </c>
      <c r="E67" s="56"/>
      <c r="F67" s="4"/>
      <c r="G67" s="56"/>
      <c r="H67" s="33"/>
      <c r="I67" s="33"/>
      <c r="J67" s="33">
        <f t="shared" si="2"/>
        <v>60000</v>
      </c>
      <c r="K67" s="56"/>
      <c r="L67" s="4"/>
      <c r="M67" s="62"/>
      <c r="N67" s="36"/>
      <c r="O67" s="36"/>
      <c r="P67" s="36">
        <f t="shared" si="3"/>
        <v>0</v>
      </c>
      <c r="Q67" s="39"/>
      <c r="R67" s="4"/>
      <c r="S67" s="56"/>
      <c r="T67" s="33"/>
      <c r="U67" s="33"/>
      <c r="V67" s="33">
        <f t="shared" si="4"/>
        <v>220800</v>
      </c>
      <c r="W67" s="56"/>
      <c r="X67" s="4"/>
      <c r="Y67" s="56"/>
      <c r="Z67" s="33"/>
      <c r="AA67" s="33"/>
      <c r="AB67" s="33">
        <f t="shared" si="5"/>
        <v>257600</v>
      </c>
      <c r="AC67" s="56"/>
      <c r="AD67" s="4"/>
      <c r="AE67" s="32"/>
      <c r="AF67" s="33"/>
      <c r="AG67" s="33"/>
      <c r="AH67" s="33">
        <f t="shared" si="6"/>
        <v>40000</v>
      </c>
      <c r="AI67" s="56"/>
      <c r="AJ67" s="4"/>
      <c r="AK67" s="56"/>
      <c r="AL67" s="33"/>
      <c r="AM67" s="33"/>
      <c r="AN67" s="33">
        <f t="shared" si="7"/>
        <v>3000</v>
      </c>
      <c r="AO67" s="56"/>
      <c r="AP67" s="4"/>
      <c r="AQ67" s="56"/>
      <c r="AR67" s="33"/>
      <c r="AS67" s="33"/>
      <c r="AT67" s="33">
        <f t="shared" si="8"/>
        <v>0</v>
      </c>
      <c r="AU67" s="56"/>
      <c r="AV67" s="4"/>
      <c r="AW67" s="56"/>
      <c r="AX67" s="33"/>
      <c r="AY67" s="33"/>
      <c r="AZ67" s="33">
        <f t="shared" si="9"/>
        <v>0</v>
      </c>
      <c r="BA67" s="56"/>
      <c r="BB67" s="58"/>
      <c r="BC67" s="58"/>
      <c r="BD67" s="58"/>
      <c r="BE67" s="58"/>
      <c r="BF67" s="58"/>
      <c r="BG67" s="58"/>
      <c r="BH67" s="58"/>
      <c r="BI67" s="58"/>
      <c r="BJ67" s="58"/>
      <c r="BK67" s="58"/>
    </row>
    <row r="68" ht="14.25" customHeight="1">
      <c r="A68" s="56"/>
      <c r="B68" s="33"/>
      <c r="C68" s="33"/>
      <c r="D68" s="33">
        <f t="shared" si="1"/>
        <v>13500</v>
      </c>
      <c r="E68" s="56"/>
      <c r="F68" s="4"/>
      <c r="G68" s="56"/>
      <c r="H68" s="33"/>
      <c r="I68" s="33"/>
      <c r="J68" s="33">
        <f t="shared" si="2"/>
        <v>60000</v>
      </c>
      <c r="K68" s="56"/>
      <c r="L68" s="4"/>
      <c r="M68" s="62"/>
      <c r="N68" s="36"/>
      <c r="O68" s="36"/>
      <c r="P68" s="36">
        <f t="shared" si="3"/>
        <v>0</v>
      </c>
      <c r="Q68" s="39"/>
      <c r="R68" s="4"/>
      <c r="S68" s="56"/>
      <c r="T68" s="33"/>
      <c r="U68" s="33"/>
      <c r="V68" s="33">
        <f t="shared" si="4"/>
        <v>220800</v>
      </c>
      <c r="W68" s="56"/>
      <c r="X68" s="4"/>
      <c r="Y68" s="56"/>
      <c r="Z68" s="33"/>
      <c r="AA68" s="33"/>
      <c r="AB68" s="33">
        <f t="shared" si="5"/>
        <v>257600</v>
      </c>
      <c r="AC68" s="56"/>
      <c r="AD68" s="4"/>
      <c r="AE68" s="32"/>
      <c r="AF68" s="33"/>
      <c r="AG68" s="33"/>
      <c r="AH68" s="33">
        <f t="shared" si="6"/>
        <v>40000</v>
      </c>
      <c r="AI68" s="56"/>
      <c r="AJ68" s="4"/>
      <c r="AK68" s="56"/>
      <c r="AL68" s="33"/>
      <c r="AM68" s="33"/>
      <c r="AN68" s="33">
        <f t="shared" si="7"/>
        <v>3000</v>
      </c>
      <c r="AO68" s="56"/>
      <c r="AP68" s="4"/>
      <c r="AQ68" s="56"/>
      <c r="AR68" s="33"/>
      <c r="AS68" s="33"/>
      <c r="AT68" s="33">
        <f t="shared" si="8"/>
        <v>0</v>
      </c>
      <c r="AU68" s="56"/>
      <c r="AV68" s="4"/>
      <c r="AW68" s="56"/>
      <c r="AX68" s="33"/>
      <c r="AY68" s="33"/>
      <c r="AZ68" s="33">
        <f t="shared" si="9"/>
        <v>0</v>
      </c>
      <c r="BA68" s="56"/>
      <c r="BB68" s="58"/>
      <c r="BC68" s="58"/>
      <c r="BD68" s="58"/>
      <c r="BE68" s="58"/>
      <c r="BF68" s="58"/>
      <c r="BG68" s="58"/>
      <c r="BH68" s="58"/>
      <c r="BI68" s="58"/>
      <c r="BJ68" s="58"/>
      <c r="BK68" s="58"/>
    </row>
    <row r="69" ht="14.25" customHeight="1">
      <c r="A69" s="56"/>
      <c r="B69" s="33"/>
      <c r="C69" s="33"/>
      <c r="D69" s="33">
        <f t="shared" si="1"/>
        <v>13500</v>
      </c>
      <c r="E69" s="56"/>
      <c r="F69" s="4"/>
      <c r="G69" s="56"/>
      <c r="H69" s="33"/>
      <c r="I69" s="33"/>
      <c r="J69" s="33">
        <f t="shared" si="2"/>
        <v>60000</v>
      </c>
      <c r="K69" s="56"/>
      <c r="L69" s="4"/>
      <c r="M69" s="62"/>
      <c r="N69" s="36"/>
      <c r="O69" s="36"/>
      <c r="P69" s="36">
        <f t="shared" si="3"/>
        <v>0</v>
      </c>
      <c r="Q69" s="39"/>
      <c r="R69" s="4"/>
      <c r="S69" s="56"/>
      <c r="T69" s="33"/>
      <c r="U69" s="33"/>
      <c r="V69" s="33">
        <f t="shared" si="4"/>
        <v>220800</v>
      </c>
      <c r="W69" s="56"/>
      <c r="X69" s="4"/>
      <c r="Y69" s="56"/>
      <c r="Z69" s="33"/>
      <c r="AA69" s="33"/>
      <c r="AB69" s="33">
        <f t="shared" si="5"/>
        <v>257600</v>
      </c>
      <c r="AC69" s="56"/>
      <c r="AD69" s="4"/>
      <c r="AE69" s="32"/>
      <c r="AF69" s="33"/>
      <c r="AG69" s="33"/>
      <c r="AH69" s="33">
        <f t="shared" si="6"/>
        <v>40000</v>
      </c>
      <c r="AI69" s="56"/>
      <c r="AJ69" s="4"/>
      <c r="AK69" s="56"/>
      <c r="AL69" s="33"/>
      <c r="AM69" s="33"/>
      <c r="AN69" s="33">
        <f t="shared" si="7"/>
        <v>3000</v>
      </c>
      <c r="AO69" s="56"/>
      <c r="AP69" s="4"/>
      <c r="AQ69" s="56"/>
      <c r="AR69" s="33"/>
      <c r="AS69" s="33"/>
      <c r="AT69" s="33">
        <f t="shared" si="8"/>
        <v>0</v>
      </c>
      <c r="AU69" s="56"/>
      <c r="AV69" s="4"/>
      <c r="AW69" s="56"/>
      <c r="AX69" s="33"/>
      <c r="AY69" s="33"/>
      <c r="AZ69" s="33">
        <f t="shared" si="9"/>
        <v>0</v>
      </c>
      <c r="BA69" s="56"/>
      <c r="BB69" s="58"/>
      <c r="BC69" s="58"/>
      <c r="BD69" s="58"/>
      <c r="BE69" s="58"/>
      <c r="BF69" s="58"/>
      <c r="BG69" s="58"/>
      <c r="BH69" s="58"/>
      <c r="BI69" s="58"/>
      <c r="BJ69" s="58"/>
      <c r="BK69" s="58"/>
    </row>
    <row r="70" ht="14.25" customHeight="1">
      <c r="A70" s="56"/>
      <c r="B70" s="33"/>
      <c r="C70" s="33"/>
      <c r="D70" s="33">
        <f t="shared" si="1"/>
        <v>13500</v>
      </c>
      <c r="E70" s="56"/>
      <c r="F70" s="4"/>
      <c r="G70" s="56"/>
      <c r="H70" s="33"/>
      <c r="I70" s="33"/>
      <c r="J70" s="33">
        <f t="shared" si="2"/>
        <v>60000</v>
      </c>
      <c r="K70" s="56"/>
      <c r="L70" s="4"/>
      <c r="M70" s="76"/>
      <c r="N70" s="72"/>
      <c r="O70" s="36"/>
      <c r="P70" s="33">
        <f t="shared" si="3"/>
        <v>0</v>
      </c>
      <c r="Q70" s="39"/>
      <c r="R70" s="4"/>
      <c r="S70" s="56"/>
      <c r="T70" s="33"/>
      <c r="U70" s="33"/>
      <c r="V70" s="33">
        <f t="shared" si="4"/>
        <v>220800</v>
      </c>
      <c r="W70" s="56"/>
      <c r="X70" s="4"/>
      <c r="Y70" s="56"/>
      <c r="Z70" s="33"/>
      <c r="AA70" s="33"/>
      <c r="AB70" s="33">
        <f t="shared" si="5"/>
        <v>257600</v>
      </c>
      <c r="AC70" s="56"/>
      <c r="AD70" s="4"/>
      <c r="AE70" s="32"/>
      <c r="AF70" s="33"/>
      <c r="AG70" s="33"/>
      <c r="AH70" s="33">
        <f t="shared" si="6"/>
        <v>40000</v>
      </c>
      <c r="AI70" s="56"/>
      <c r="AJ70" s="4"/>
      <c r="AK70" s="56"/>
      <c r="AL70" s="33"/>
      <c r="AM70" s="33"/>
      <c r="AN70" s="33">
        <f t="shared" si="7"/>
        <v>3000</v>
      </c>
      <c r="AO70" s="56"/>
      <c r="AP70" s="4"/>
      <c r="AQ70" s="56"/>
      <c r="AR70" s="33"/>
      <c r="AS70" s="33"/>
      <c r="AT70" s="33">
        <f t="shared" si="8"/>
        <v>0</v>
      </c>
      <c r="AU70" s="56"/>
      <c r="AV70" s="4"/>
      <c r="AW70" s="56"/>
      <c r="AX70" s="33"/>
      <c r="AY70" s="33"/>
      <c r="AZ70" s="33">
        <f t="shared" si="9"/>
        <v>0</v>
      </c>
      <c r="BA70" s="56"/>
      <c r="BB70" s="58"/>
      <c r="BC70" s="58"/>
      <c r="BD70" s="58"/>
      <c r="BE70" s="58"/>
      <c r="BF70" s="58"/>
      <c r="BG70" s="58"/>
      <c r="BH70" s="58"/>
      <c r="BI70" s="58"/>
      <c r="BJ70" s="58"/>
      <c r="BK70" s="58"/>
    </row>
    <row r="71" ht="14.25" customHeight="1">
      <c r="A71" s="56"/>
      <c r="B71" s="33"/>
      <c r="C71" s="33"/>
      <c r="D71" s="33">
        <f t="shared" si="1"/>
        <v>13500</v>
      </c>
      <c r="E71" s="56"/>
      <c r="F71" s="4"/>
      <c r="G71" s="56"/>
      <c r="H71" s="33"/>
      <c r="I71" s="33"/>
      <c r="J71" s="33">
        <f t="shared" si="2"/>
        <v>60000</v>
      </c>
      <c r="K71" s="56"/>
      <c r="L71" s="4"/>
      <c r="M71" s="62"/>
      <c r="N71" s="36"/>
      <c r="O71" s="36"/>
      <c r="P71" s="36">
        <f t="shared" si="3"/>
        <v>0</v>
      </c>
      <c r="Q71" s="39"/>
      <c r="R71" s="4"/>
      <c r="S71" s="56"/>
      <c r="T71" s="33"/>
      <c r="U71" s="33"/>
      <c r="V71" s="33">
        <f t="shared" si="4"/>
        <v>220800</v>
      </c>
      <c r="W71" s="56"/>
      <c r="X71" s="4"/>
      <c r="Y71" s="56"/>
      <c r="Z71" s="33"/>
      <c r="AA71" s="33"/>
      <c r="AB71" s="33">
        <f t="shared" si="5"/>
        <v>257600</v>
      </c>
      <c r="AC71" s="56"/>
      <c r="AD71" s="4"/>
      <c r="AE71" s="32"/>
      <c r="AF71" s="33"/>
      <c r="AG71" s="33"/>
      <c r="AH71" s="33">
        <f t="shared" si="6"/>
        <v>40000</v>
      </c>
      <c r="AI71" s="56"/>
      <c r="AJ71" s="4"/>
      <c r="AK71" s="56"/>
      <c r="AL71" s="33"/>
      <c r="AM71" s="33"/>
      <c r="AN71" s="33">
        <f t="shared" si="7"/>
        <v>3000</v>
      </c>
      <c r="AO71" s="56"/>
      <c r="AP71" s="4"/>
      <c r="AQ71" s="56"/>
      <c r="AR71" s="33"/>
      <c r="AS71" s="33"/>
      <c r="AT71" s="33">
        <f t="shared" si="8"/>
        <v>0</v>
      </c>
      <c r="AU71" s="56"/>
      <c r="AV71" s="4"/>
      <c r="AW71" s="56"/>
      <c r="AX71" s="33"/>
      <c r="AY71" s="33"/>
      <c r="AZ71" s="33">
        <f t="shared" si="9"/>
        <v>0</v>
      </c>
      <c r="BA71" s="56"/>
      <c r="BB71" s="58"/>
      <c r="BC71" s="58"/>
      <c r="BD71" s="58"/>
      <c r="BE71" s="58"/>
      <c r="BF71" s="58"/>
      <c r="BG71" s="58"/>
      <c r="BH71" s="58"/>
      <c r="BI71" s="58"/>
      <c r="BJ71" s="58"/>
      <c r="BK71" s="58"/>
    </row>
    <row r="72" ht="14.25" customHeight="1">
      <c r="A72" s="56"/>
      <c r="B72" s="33"/>
      <c r="C72" s="33"/>
      <c r="D72" s="33">
        <f t="shared" si="1"/>
        <v>13500</v>
      </c>
      <c r="E72" s="56"/>
      <c r="F72" s="4"/>
      <c r="G72" s="56"/>
      <c r="H72" s="33"/>
      <c r="I72" s="33"/>
      <c r="J72" s="33">
        <f t="shared" si="2"/>
        <v>60000</v>
      </c>
      <c r="K72" s="56"/>
      <c r="L72" s="4"/>
      <c r="M72" s="76"/>
      <c r="N72" s="72"/>
      <c r="O72" s="36"/>
      <c r="P72" s="33">
        <f t="shared" si="3"/>
        <v>0</v>
      </c>
      <c r="Q72" s="39"/>
      <c r="R72" s="4"/>
      <c r="S72" s="56"/>
      <c r="T72" s="33"/>
      <c r="U72" s="33"/>
      <c r="V72" s="33">
        <f t="shared" si="4"/>
        <v>220800</v>
      </c>
      <c r="W72" s="56"/>
      <c r="X72" s="4"/>
      <c r="Y72" s="56"/>
      <c r="Z72" s="33"/>
      <c r="AA72" s="33"/>
      <c r="AB72" s="33">
        <f t="shared" si="5"/>
        <v>257600</v>
      </c>
      <c r="AC72" s="56"/>
      <c r="AD72" s="4"/>
      <c r="AE72" s="32"/>
      <c r="AF72" s="33"/>
      <c r="AG72" s="33"/>
      <c r="AH72" s="33">
        <f t="shared" si="6"/>
        <v>40000</v>
      </c>
      <c r="AI72" s="56"/>
      <c r="AJ72" s="4"/>
      <c r="AK72" s="56"/>
      <c r="AL72" s="33"/>
      <c r="AM72" s="33"/>
      <c r="AN72" s="33">
        <f t="shared" si="7"/>
        <v>3000</v>
      </c>
      <c r="AO72" s="56"/>
      <c r="AP72" s="4"/>
      <c r="AQ72" s="56"/>
      <c r="AR72" s="33"/>
      <c r="AS72" s="33"/>
      <c r="AT72" s="33">
        <f t="shared" si="8"/>
        <v>0</v>
      </c>
      <c r="AU72" s="56"/>
      <c r="AV72" s="4"/>
      <c r="AW72" s="56"/>
      <c r="AX72" s="33"/>
      <c r="AY72" s="33"/>
      <c r="AZ72" s="33">
        <f t="shared" si="9"/>
        <v>0</v>
      </c>
      <c r="BA72" s="56"/>
      <c r="BB72" s="58"/>
      <c r="BC72" s="58"/>
      <c r="BD72" s="58"/>
      <c r="BE72" s="58"/>
      <c r="BF72" s="58"/>
      <c r="BG72" s="58"/>
      <c r="BH72" s="58"/>
      <c r="BI72" s="58"/>
      <c r="BJ72" s="58"/>
      <c r="BK72" s="58"/>
    </row>
    <row r="73" ht="14.25" customHeight="1">
      <c r="A73" s="56"/>
      <c r="B73" s="33"/>
      <c r="C73" s="33"/>
      <c r="D73" s="33">
        <f t="shared" si="1"/>
        <v>13500</v>
      </c>
      <c r="E73" s="56"/>
      <c r="F73" s="4"/>
      <c r="G73" s="56"/>
      <c r="H73" s="33"/>
      <c r="I73" s="33"/>
      <c r="J73" s="33">
        <f t="shared" si="2"/>
        <v>60000</v>
      </c>
      <c r="K73" s="56"/>
      <c r="L73" s="4"/>
      <c r="M73" s="62"/>
      <c r="N73" s="36"/>
      <c r="O73" s="36"/>
      <c r="P73" s="36">
        <f t="shared" si="3"/>
        <v>0</v>
      </c>
      <c r="Q73" s="39"/>
      <c r="R73" s="4"/>
      <c r="S73" s="56"/>
      <c r="T73" s="33"/>
      <c r="U73" s="33"/>
      <c r="V73" s="33">
        <f t="shared" si="4"/>
        <v>220800</v>
      </c>
      <c r="W73" s="56"/>
      <c r="X73" s="4"/>
      <c r="Y73" s="56"/>
      <c r="Z73" s="33"/>
      <c r="AA73" s="33"/>
      <c r="AB73" s="33">
        <f t="shared" si="5"/>
        <v>257600</v>
      </c>
      <c r="AC73" s="56"/>
      <c r="AD73" s="4"/>
      <c r="AE73" s="32"/>
      <c r="AF73" s="33"/>
      <c r="AG73" s="33"/>
      <c r="AH73" s="33">
        <f t="shared" si="6"/>
        <v>40000</v>
      </c>
      <c r="AI73" s="56"/>
      <c r="AJ73" s="4"/>
      <c r="AK73" s="56"/>
      <c r="AL73" s="33"/>
      <c r="AM73" s="33"/>
      <c r="AN73" s="33">
        <f t="shared" si="7"/>
        <v>3000</v>
      </c>
      <c r="AO73" s="56"/>
      <c r="AP73" s="4"/>
      <c r="AQ73" s="56"/>
      <c r="AR73" s="33"/>
      <c r="AS73" s="33"/>
      <c r="AT73" s="33">
        <f t="shared" si="8"/>
        <v>0</v>
      </c>
      <c r="AU73" s="56"/>
      <c r="AV73" s="4"/>
      <c r="AW73" s="56"/>
      <c r="AX73" s="33"/>
      <c r="AY73" s="33"/>
      <c r="AZ73" s="33">
        <f t="shared" si="9"/>
        <v>0</v>
      </c>
      <c r="BA73" s="56"/>
      <c r="BB73" s="58"/>
      <c r="BC73" s="58"/>
      <c r="BD73" s="58"/>
      <c r="BE73" s="58"/>
      <c r="BF73" s="58"/>
      <c r="BG73" s="58"/>
      <c r="BH73" s="58"/>
      <c r="BI73" s="58"/>
      <c r="BJ73" s="58"/>
      <c r="BK73" s="58"/>
    </row>
    <row r="74" ht="14.25" customHeight="1">
      <c r="A74" s="56"/>
      <c r="B74" s="33"/>
      <c r="C74" s="33"/>
      <c r="D74" s="33">
        <f t="shared" si="1"/>
        <v>13500</v>
      </c>
      <c r="E74" s="56"/>
      <c r="F74" s="4"/>
      <c r="G74" s="56"/>
      <c r="H74" s="33"/>
      <c r="I74" s="33"/>
      <c r="J74" s="33">
        <f t="shared" si="2"/>
        <v>60000</v>
      </c>
      <c r="K74" s="56"/>
      <c r="L74" s="4"/>
      <c r="M74" s="62"/>
      <c r="N74" s="36"/>
      <c r="O74" s="36"/>
      <c r="P74" s="36">
        <f t="shared" si="3"/>
        <v>0</v>
      </c>
      <c r="Q74" s="39"/>
      <c r="R74" s="4"/>
      <c r="S74" s="56"/>
      <c r="T74" s="33"/>
      <c r="U74" s="33"/>
      <c r="V74" s="33">
        <f t="shared" si="4"/>
        <v>220800</v>
      </c>
      <c r="W74" s="56"/>
      <c r="X74" s="4"/>
      <c r="Y74" s="56"/>
      <c r="Z74" s="33"/>
      <c r="AA74" s="33"/>
      <c r="AB74" s="33">
        <f t="shared" si="5"/>
        <v>257600</v>
      </c>
      <c r="AC74" s="56"/>
      <c r="AD74" s="4"/>
      <c r="AE74" s="32"/>
      <c r="AF74" s="33"/>
      <c r="AG74" s="33"/>
      <c r="AH74" s="33">
        <f t="shared" si="6"/>
        <v>40000</v>
      </c>
      <c r="AI74" s="56"/>
      <c r="AJ74" s="4"/>
      <c r="AK74" s="56"/>
      <c r="AL74" s="33"/>
      <c r="AM74" s="33"/>
      <c r="AN74" s="33">
        <f t="shared" si="7"/>
        <v>3000</v>
      </c>
      <c r="AO74" s="56"/>
      <c r="AP74" s="4"/>
      <c r="AQ74" s="56"/>
      <c r="AR74" s="33"/>
      <c r="AS74" s="33"/>
      <c r="AT74" s="33">
        <f t="shared" si="8"/>
        <v>0</v>
      </c>
      <c r="AU74" s="56"/>
      <c r="AV74" s="4"/>
      <c r="AW74" s="56"/>
      <c r="AX74" s="33"/>
      <c r="AY74" s="33"/>
      <c r="AZ74" s="33">
        <f t="shared" si="9"/>
        <v>0</v>
      </c>
      <c r="BA74" s="56"/>
      <c r="BB74" s="58"/>
      <c r="BC74" s="58"/>
      <c r="BD74" s="58"/>
      <c r="BE74" s="58"/>
      <c r="BF74" s="58"/>
      <c r="BG74" s="58"/>
      <c r="BH74" s="58"/>
      <c r="BI74" s="58"/>
      <c r="BJ74" s="58"/>
      <c r="BK74" s="58"/>
    </row>
    <row r="75" ht="14.25" customHeight="1">
      <c r="A75" s="56"/>
      <c r="B75" s="33"/>
      <c r="C75" s="33"/>
      <c r="D75" s="33">
        <f t="shared" si="1"/>
        <v>13500</v>
      </c>
      <c r="E75" s="56"/>
      <c r="F75" s="4"/>
      <c r="G75" s="56"/>
      <c r="H75" s="33"/>
      <c r="I75" s="33"/>
      <c r="J75" s="33">
        <f t="shared" si="2"/>
        <v>60000</v>
      </c>
      <c r="K75" s="56"/>
      <c r="L75" s="4"/>
      <c r="M75" s="62"/>
      <c r="N75" s="36"/>
      <c r="O75" s="36"/>
      <c r="P75" s="36">
        <f t="shared" si="3"/>
        <v>0</v>
      </c>
      <c r="Q75" s="39"/>
      <c r="R75" s="4"/>
      <c r="S75" s="56"/>
      <c r="T75" s="33"/>
      <c r="U75" s="33"/>
      <c r="V75" s="33">
        <f t="shared" si="4"/>
        <v>220800</v>
      </c>
      <c r="W75" s="56"/>
      <c r="X75" s="4"/>
      <c r="Y75" s="56"/>
      <c r="Z75" s="33"/>
      <c r="AA75" s="33"/>
      <c r="AB75" s="33">
        <f t="shared" si="5"/>
        <v>257600</v>
      </c>
      <c r="AC75" s="56"/>
      <c r="AD75" s="4"/>
      <c r="AE75" s="32"/>
      <c r="AF75" s="33"/>
      <c r="AG75" s="33"/>
      <c r="AH75" s="33">
        <f t="shared" si="6"/>
        <v>40000</v>
      </c>
      <c r="AI75" s="56"/>
      <c r="AJ75" s="4"/>
      <c r="AK75" s="56"/>
      <c r="AL75" s="33"/>
      <c r="AM75" s="33"/>
      <c r="AN75" s="33">
        <f t="shared" si="7"/>
        <v>3000</v>
      </c>
      <c r="AO75" s="56"/>
      <c r="AP75" s="4"/>
      <c r="AQ75" s="56"/>
      <c r="AR75" s="33"/>
      <c r="AS75" s="33"/>
      <c r="AT75" s="33">
        <f t="shared" si="8"/>
        <v>0</v>
      </c>
      <c r="AU75" s="56"/>
      <c r="AV75" s="4"/>
      <c r="AW75" s="56"/>
      <c r="AX75" s="33"/>
      <c r="AY75" s="33"/>
      <c r="AZ75" s="33">
        <f t="shared" si="9"/>
        <v>0</v>
      </c>
      <c r="BA75" s="56"/>
      <c r="BB75" s="58"/>
      <c r="BC75" s="58"/>
      <c r="BD75" s="58"/>
      <c r="BE75" s="58"/>
      <c r="BF75" s="58"/>
      <c r="BG75" s="58"/>
      <c r="BH75" s="58"/>
      <c r="BI75" s="58"/>
      <c r="BJ75" s="58"/>
      <c r="BK75" s="58"/>
    </row>
    <row r="76" ht="14.25" customHeight="1">
      <c r="A76" s="56"/>
      <c r="B76" s="33"/>
      <c r="C76" s="33"/>
      <c r="D76" s="33">
        <f t="shared" si="1"/>
        <v>13500</v>
      </c>
      <c r="E76" s="56"/>
      <c r="F76" s="4"/>
      <c r="G76" s="56"/>
      <c r="H76" s="33"/>
      <c r="I76" s="33"/>
      <c r="J76" s="33">
        <f t="shared" si="2"/>
        <v>60000</v>
      </c>
      <c r="K76" s="56"/>
      <c r="L76" s="4"/>
      <c r="M76" s="62"/>
      <c r="N76" s="36"/>
      <c r="O76" s="36"/>
      <c r="P76" s="36">
        <f t="shared" si="3"/>
        <v>0</v>
      </c>
      <c r="Q76" s="39"/>
      <c r="R76" s="4"/>
      <c r="S76" s="56"/>
      <c r="T76" s="33"/>
      <c r="U76" s="33"/>
      <c r="V76" s="33">
        <f t="shared" si="4"/>
        <v>220800</v>
      </c>
      <c r="W76" s="56"/>
      <c r="X76" s="4"/>
      <c r="Y76" s="56"/>
      <c r="Z76" s="33"/>
      <c r="AA76" s="33"/>
      <c r="AB76" s="33">
        <f t="shared" si="5"/>
        <v>257600</v>
      </c>
      <c r="AC76" s="56"/>
      <c r="AD76" s="4"/>
      <c r="AE76" s="32"/>
      <c r="AF76" s="33"/>
      <c r="AG76" s="33"/>
      <c r="AH76" s="33">
        <f t="shared" si="6"/>
        <v>40000</v>
      </c>
      <c r="AI76" s="56"/>
      <c r="AJ76" s="4"/>
      <c r="AK76" s="56"/>
      <c r="AL76" s="33"/>
      <c r="AM76" s="33"/>
      <c r="AN76" s="33">
        <f t="shared" si="7"/>
        <v>3000</v>
      </c>
      <c r="AO76" s="56"/>
      <c r="AP76" s="4"/>
      <c r="AQ76" s="56"/>
      <c r="AR76" s="33"/>
      <c r="AS76" s="33"/>
      <c r="AT76" s="33">
        <f t="shared" si="8"/>
        <v>0</v>
      </c>
      <c r="AU76" s="56"/>
      <c r="AV76" s="4"/>
      <c r="AW76" s="56"/>
      <c r="AX76" s="33"/>
      <c r="AY76" s="33"/>
      <c r="AZ76" s="33">
        <f t="shared" si="9"/>
        <v>0</v>
      </c>
      <c r="BA76" s="56"/>
      <c r="BB76" s="58"/>
      <c r="BC76" s="58"/>
      <c r="BD76" s="58"/>
      <c r="BE76" s="58"/>
      <c r="BF76" s="58"/>
      <c r="BG76" s="58"/>
      <c r="BH76" s="58"/>
      <c r="BI76" s="58"/>
      <c r="BJ76" s="58"/>
      <c r="BK76" s="58"/>
    </row>
    <row r="77" ht="14.25" customHeight="1">
      <c r="A77" s="56"/>
      <c r="B77" s="33"/>
      <c r="C77" s="33"/>
      <c r="D77" s="33">
        <f t="shared" si="1"/>
        <v>13500</v>
      </c>
      <c r="E77" s="56"/>
      <c r="F77" s="4"/>
      <c r="G77" s="56"/>
      <c r="H77" s="33"/>
      <c r="I77" s="33"/>
      <c r="J77" s="33">
        <f t="shared" si="2"/>
        <v>60000</v>
      </c>
      <c r="K77" s="56"/>
      <c r="L77" s="4"/>
      <c r="M77" s="62"/>
      <c r="N77" s="36"/>
      <c r="O77" s="36"/>
      <c r="P77" s="36">
        <f t="shared" si="3"/>
        <v>0</v>
      </c>
      <c r="Q77" s="39"/>
      <c r="R77" s="4"/>
      <c r="S77" s="56"/>
      <c r="T77" s="33"/>
      <c r="U77" s="33"/>
      <c r="V77" s="33">
        <f t="shared" si="4"/>
        <v>220800</v>
      </c>
      <c r="W77" s="56"/>
      <c r="X77" s="4"/>
      <c r="Y77" s="56"/>
      <c r="Z77" s="33"/>
      <c r="AA77" s="33"/>
      <c r="AB77" s="33">
        <f t="shared" si="5"/>
        <v>257600</v>
      </c>
      <c r="AC77" s="56"/>
      <c r="AD77" s="4"/>
      <c r="AE77" s="32"/>
      <c r="AF77" s="33"/>
      <c r="AG77" s="33"/>
      <c r="AH77" s="33">
        <f t="shared" si="6"/>
        <v>40000</v>
      </c>
      <c r="AI77" s="56"/>
      <c r="AJ77" s="4"/>
      <c r="AK77" s="56"/>
      <c r="AL77" s="33"/>
      <c r="AM77" s="33"/>
      <c r="AN77" s="33">
        <f t="shared" si="7"/>
        <v>3000</v>
      </c>
      <c r="AO77" s="56"/>
      <c r="AP77" s="4"/>
      <c r="AQ77" s="56"/>
      <c r="AR77" s="33"/>
      <c r="AS77" s="33"/>
      <c r="AT77" s="33">
        <f t="shared" si="8"/>
        <v>0</v>
      </c>
      <c r="AU77" s="56"/>
      <c r="AV77" s="4"/>
      <c r="AW77" s="56"/>
      <c r="AX77" s="33"/>
      <c r="AY77" s="33"/>
      <c r="AZ77" s="33">
        <f t="shared" si="9"/>
        <v>0</v>
      </c>
      <c r="BA77" s="56"/>
      <c r="BB77" s="58"/>
      <c r="BC77" s="58"/>
      <c r="BD77" s="58"/>
      <c r="BE77" s="58"/>
      <c r="BF77" s="58"/>
      <c r="BG77" s="58"/>
      <c r="BH77" s="58"/>
      <c r="BI77" s="58"/>
      <c r="BJ77" s="58"/>
      <c r="BK77" s="58"/>
    </row>
    <row r="78" ht="14.25" customHeight="1">
      <c r="A78" s="56"/>
      <c r="B78" s="33"/>
      <c r="C78" s="33"/>
      <c r="D78" s="33">
        <f t="shared" si="1"/>
        <v>13500</v>
      </c>
      <c r="E78" s="56"/>
      <c r="F78" s="4"/>
      <c r="G78" s="56"/>
      <c r="H78" s="33"/>
      <c r="I78" s="33"/>
      <c r="J78" s="33">
        <f t="shared" si="2"/>
        <v>60000</v>
      </c>
      <c r="K78" s="56"/>
      <c r="L78" s="4"/>
      <c r="M78" s="56"/>
      <c r="N78" s="33"/>
      <c r="O78" s="33"/>
      <c r="P78" s="33">
        <f t="shared" si="3"/>
        <v>0</v>
      </c>
      <c r="Q78" s="56"/>
      <c r="R78" s="4"/>
      <c r="S78" s="56"/>
      <c r="T78" s="33"/>
      <c r="U78" s="33"/>
      <c r="V78" s="33">
        <f t="shared" si="4"/>
        <v>220800</v>
      </c>
      <c r="W78" s="56"/>
      <c r="X78" s="4"/>
      <c r="Y78" s="56"/>
      <c r="Z78" s="33"/>
      <c r="AA78" s="33"/>
      <c r="AB78" s="33">
        <f t="shared" si="5"/>
        <v>257600</v>
      </c>
      <c r="AC78" s="56"/>
      <c r="AD78" s="4"/>
      <c r="AE78" s="32"/>
      <c r="AF78" s="33"/>
      <c r="AG78" s="33"/>
      <c r="AH78" s="33">
        <f t="shared" si="6"/>
        <v>40000</v>
      </c>
      <c r="AI78" s="56"/>
      <c r="AJ78" s="4"/>
      <c r="AK78" s="56"/>
      <c r="AL78" s="33"/>
      <c r="AM78" s="33"/>
      <c r="AN78" s="33">
        <f t="shared" si="7"/>
        <v>3000</v>
      </c>
      <c r="AO78" s="56"/>
      <c r="AP78" s="4"/>
      <c r="AQ78" s="56"/>
      <c r="AR78" s="33"/>
      <c r="AS78" s="33"/>
      <c r="AT78" s="33">
        <f t="shared" si="8"/>
        <v>0</v>
      </c>
      <c r="AU78" s="56"/>
      <c r="AV78" s="4"/>
      <c r="AW78" s="56"/>
      <c r="AX78" s="33"/>
      <c r="AY78" s="33"/>
      <c r="AZ78" s="33">
        <f t="shared" si="9"/>
        <v>0</v>
      </c>
      <c r="BA78" s="56"/>
      <c r="BB78" s="58"/>
      <c r="BC78" s="58"/>
      <c r="BD78" s="58"/>
      <c r="BE78" s="58"/>
      <c r="BF78" s="58"/>
      <c r="BG78" s="58"/>
      <c r="BH78" s="58"/>
      <c r="BI78" s="58"/>
      <c r="BJ78" s="58"/>
      <c r="BK78" s="58"/>
    </row>
    <row r="79" ht="14.25" customHeight="1">
      <c r="A79" s="56"/>
      <c r="B79" s="33"/>
      <c r="C79" s="33"/>
      <c r="D79" s="33">
        <f t="shared" si="1"/>
        <v>13500</v>
      </c>
      <c r="E79" s="56"/>
      <c r="F79" s="4"/>
      <c r="G79" s="56"/>
      <c r="H79" s="33"/>
      <c r="I79" s="33"/>
      <c r="J79" s="33">
        <f t="shared" si="2"/>
        <v>60000</v>
      </c>
      <c r="K79" s="56"/>
      <c r="L79" s="4"/>
      <c r="M79" s="56"/>
      <c r="N79" s="33"/>
      <c r="O79" s="33"/>
      <c r="P79" s="33">
        <f t="shared" si="3"/>
        <v>0</v>
      </c>
      <c r="Q79" s="56"/>
      <c r="R79" s="4"/>
      <c r="S79" s="56"/>
      <c r="T79" s="33"/>
      <c r="U79" s="33"/>
      <c r="V79" s="33">
        <f t="shared" si="4"/>
        <v>220800</v>
      </c>
      <c r="W79" s="56"/>
      <c r="X79" s="4"/>
      <c r="Y79" s="56"/>
      <c r="Z79" s="33"/>
      <c r="AA79" s="33"/>
      <c r="AB79" s="33">
        <f t="shared" si="5"/>
        <v>257600</v>
      </c>
      <c r="AC79" s="56"/>
      <c r="AD79" s="4"/>
      <c r="AE79" s="32"/>
      <c r="AF79" s="33"/>
      <c r="AG79" s="33"/>
      <c r="AH79" s="33">
        <f t="shared" si="6"/>
        <v>40000</v>
      </c>
      <c r="AI79" s="56"/>
      <c r="AJ79" s="4"/>
      <c r="AK79" s="56"/>
      <c r="AL79" s="33"/>
      <c r="AM79" s="33"/>
      <c r="AN79" s="33">
        <f t="shared" si="7"/>
        <v>3000</v>
      </c>
      <c r="AO79" s="56"/>
      <c r="AP79" s="4"/>
      <c r="AQ79" s="56"/>
      <c r="AR79" s="33"/>
      <c r="AS79" s="33"/>
      <c r="AT79" s="33">
        <f t="shared" si="8"/>
        <v>0</v>
      </c>
      <c r="AU79" s="56"/>
      <c r="AV79" s="4"/>
      <c r="AW79" s="56"/>
      <c r="AX79" s="33"/>
      <c r="AY79" s="33"/>
      <c r="AZ79" s="33">
        <f t="shared" si="9"/>
        <v>0</v>
      </c>
      <c r="BA79" s="56"/>
      <c r="BB79" s="58"/>
      <c r="BC79" s="58"/>
      <c r="BD79" s="58"/>
      <c r="BE79" s="58"/>
      <c r="BF79" s="58"/>
      <c r="BG79" s="58"/>
      <c r="BH79" s="58"/>
      <c r="BI79" s="58"/>
      <c r="BJ79" s="58"/>
      <c r="BK79" s="58"/>
    </row>
    <row r="80" ht="14.25" customHeight="1">
      <c r="A80" s="56"/>
      <c r="B80" s="33"/>
      <c r="C80" s="33"/>
      <c r="D80" s="33">
        <f t="shared" si="1"/>
        <v>13500</v>
      </c>
      <c r="E80" s="56"/>
      <c r="F80" s="4"/>
      <c r="G80" s="56"/>
      <c r="H80" s="33"/>
      <c r="I80" s="33"/>
      <c r="J80" s="33">
        <f t="shared" si="2"/>
        <v>60000</v>
      </c>
      <c r="K80" s="56"/>
      <c r="L80" s="4"/>
      <c r="M80" s="56"/>
      <c r="N80" s="33"/>
      <c r="O80" s="33"/>
      <c r="P80" s="33">
        <f t="shared" si="3"/>
        <v>0</v>
      </c>
      <c r="Q80" s="56"/>
      <c r="R80" s="4"/>
      <c r="S80" s="56"/>
      <c r="T80" s="33"/>
      <c r="U80" s="33"/>
      <c r="V80" s="33">
        <f t="shared" si="4"/>
        <v>220800</v>
      </c>
      <c r="W80" s="56"/>
      <c r="X80" s="4"/>
      <c r="Y80" s="56"/>
      <c r="Z80" s="33"/>
      <c r="AA80" s="33"/>
      <c r="AB80" s="33">
        <f t="shared" si="5"/>
        <v>257600</v>
      </c>
      <c r="AC80" s="56"/>
      <c r="AD80" s="4"/>
      <c r="AE80" s="32"/>
      <c r="AF80" s="33"/>
      <c r="AG80" s="33"/>
      <c r="AH80" s="33">
        <f t="shared" si="6"/>
        <v>40000</v>
      </c>
      <c r="AI80" s="56"/>
      <c r="AJ80" s="4"/>
      <c r="AK80" s="56"/>
      <c r="AL80" s="33"/>
      <c r="AM80" s="33"/>
      <c r="AN80" s="33">
        <f t="shared" si="7"/>
        <v>3000</v>
      </c>
      <c r="AO80" s="56"/>
      <c r="AP80" s="4"/>
      <c r="AQ80" s="56"/>
      <c r="AR80" s="33"/>
      <c r="AS80" s="33"/>
      <c r="AT80" s="33">
        <f t="shared" si="8"/>
        <v>0</v>
      </c>
      <c r="AU80" s="56"/>
      <c r="AV80" s="4"/>
      <c r="AW80" s="56"/>
      <c r="AX80" s="33"/>
      <c r="AY80" s="33"/>
      <c r="AZ80" s="33">
        <f t="shared" si="9"/>
        <v>0</v>
      </c>
      <c r="BA80" s="56"/>
      <c r="BB80" s="58"/>
      <c r="BC80" s="58"/>
      <c r="BD80" s="58"/>
      <c r="BE80" s="58"/>
      <c r="BF80" s="58"/>
      <c r="BG80" s="58"/>
      <c r="BH80" s="58"/>
      <c r="BI80" s="58"/>
      <c r="BJ80" s="58"/>
      <c r="BK80" s="58"/>
    </row>
    <row r="81" ht="14.25" customHeight="1">
      <c r="A81" s="56"/>
      <c r="B81" s="33"/>
      <c r="C81" s="33"/>
      <c r="D81" s="33">
        <f t="shared" si="1"/>
        <v>13500</v>
      </c>
      <c r="E81" s="56"/>
      <c r="F81" s="4"/>
      <c r="G81" s="56"/>
      <c r="H81" s="33"/>
      <c r="I81" s="33"/>
      <c r="J81" s="33">
        <f t="shared" si="2"/>
        <v>60000</v>
      </c>
      <c r="K81" s="56"/>
      <c r="L81" s="4"/>
      <c r="M81" s="56"/>
      <c r="N81" s="33"/>
      <c r="O81" s="33"/>
      <c r="P81" s="33">
        <f t="shared" si="3"/>
        <v>0</v>
      </c>
      <c r="Q81" s="56"/>
      <c r="R81" s="4"/>
      <c r="S81" s="56"/>
      <c r="T81" s="33"/>
      <c r="U81" s="33"/>
      <c r="V81" s="33">
        <f t="shared" si="4"/>
        <v>220800</v>
      </c>
      <c r="W81" s="56"/>
      <c r="X81" s="4"/>
      <c r="Y81" s="56"/>
      <c r="Z81" s="33"/>
      <c r="AA81" s="33"/>
      <c r="AB81" s="33">
        <f t="shared" si="5"/>
        <v>257600</v>
      </c>
      <c r="AC81" s="56"/>
      <c r="AD81" s="4"/>
      <c r="AE81" s="32"/>
      <c r="AF81" s="33"/>
      <c r="AG81" s="33"/>
      <c r="AH81" s="33">
        <f t="shared" si="6"/>
        <v>40000</v>
      </c>
      <c r="AI81" s="56"/>
      <c r="AJ81" s="4"/>
      <c r="AK81" s="56"/>
      <c r="AL81" s="33"/>
      <c r="AM81" s="33"/>
      <c r="AN81" s="33">
        <f t="shared" si="7"/>
        <v>3000</v>
      </c>
      <c r="AO81" s="56"/>
      <c r="AP81" s="4"/>
      <c r="AQ81" s="56"/>
      <c r="AR81" s="33"/>
      <c r="AS81" s="33"/>
      <c r="AT81" s="33">
        <f t="shared" si="8"/>
        <v>0</v>
      </c>
      <c r="AU81" s="56"/>
      <c r="AV81" s="4"/>
      <c r="AW81" s="56"/>
      <c r="AX81" s="33"/>
      <c r="AY81" s="33"/>
      <c r="AZ81" s="33">
        <f t="shared" si="9"/>
        <v>0</v>
      </c>
      <c r="BA81" s="56"/>
      <c r="BB81" s="58"/>
      <c r="BC81" s="58"/>
      <c r="BD81" s="58"/>
      <c r="BE81" s="58"/>
      <c r="BF81" s="58"/>
      <c r="BG81" s="58"/>
      <c r="BH81" s="58"/>
      <c r="BI81" s="58"/>
      <c r="BJ81" s="58"/>
      <c r="BK81" s="58"/>
    </row>
    <row r="82" ht="14.25" customHeight="1">
      <c r="A82" s="56"/>
      <c r="B82" s="33"/>
      <c r="C82" s="33"/>
      <c r="D82" s="33">
        <f t="shared" si="1"/>
        <v>13500</v>
      </c>
      <c r="E82" s="56"/>
      <c r="F82" s="4"/>
      <c r="G82" s="56"/>
      <c r="H82" s="33"/>
      <c r="I82" s="33"/>
      <c r="J82" s="33">
        <f t="shared" si="2"/>
        <v>60000</v>
      </c>
      <c r="K82" s="56"/>
      <c r="L82" s="4"/>
      <c r="M82" s="56"/>
      <c r="N82" s="33"/>
      <c r="O82" s="33"/>
      <c r="P82" s="33">
        <f t="shared" si="3"/>
        <v>0</v>
      </c>
      <c r="Q82" s="56"/>
      <c r="R82" s="4"/>
      <c r="S82" s="56"/>
      <c r="T82" s="33"/>
      <c r="U82" s="33"/>
      <c r="V82" s="33">
        <f t="shared" si="4"/>
        <v>220800</v>
      </c>
      <c r="W82" s="56"/>
      <c r="X82" s="4"/>
      <c r="Y82" s="56"/>
      <c r="Z82" s="33"/>
      <c r="AA82" s="33"/>
      <c r="AB82" s="33">
        <f t="shared" si="5"/>
        <v>257600</v>
      </c>
      <c r="AC82" s="56"/>
      <c r="AD82" s="4"/>
      <c r="AE82" s="32"/>
      <c r="AF82" s="33"/>
      <c r="AG82" s="33"/>
      <c r="AH82" s="33">
        <f t="shared" si="6"/>
        <v>40000</v>
      </c>
      <c r="AI82" s="56"/>
      <c r="AJ82" s="4"/>
      <c r="AK82" s="56"/>
      <c r="AL82" s="33"/>
      <c r="AM82" s="33"/>
      <c r="AN82" s="33">
        <f t="shared" si="7"/>
        <v>3000</v>
      </c>
      <c r="AO82" s="56"/>
      <c r="AP82" s="4"/>
      <c r="AQ82" s="56"/>
      <c r="AR82" s="33"/>
      <c r="AS82" s="33"/>
      <c r="AT82" s="33">
        <f t="shared" si="8"/>
        <v>0</v>
      </c>
      <c r="AU82" s="56"/>
      <c r="AV82" s="4"/>
      <c r="AW82" s="56"/>
      <c r="AX82" s="33"/>
      <c r="AY82" s="33"/>
      <c r="AZ82" s="33">
        <f t="shared" si="9"/>
        <v>0</v>
      </c>
      <c r="BA82" s="56"/>
      <c r="BB82" s="58"/>
      <c r="BC82" s="58"/>
      <c r="BD82" s="58"/>
      <c r="BE82" s="58"/>
      <c r="BF82" s="58"/>
      <c r="BG82" s="58"/>
      <c r="BH82" s="58"/>
      <c r="BI82" s="58"/>
      <c r="BJ82" s="58"/>
      <c r="BK82" s="58"/>
    </row>
    <row r="83" ht="14.25" customHeight="1">
      <c r="A83" s="56"/>
      <c r="B83" s="33"/>
      <c r="C83" s="33"/>
      <c r="D83" s="33">
        <f t="shared" si="1"/>
        <v>13500</v>
      </c>
      <c r="E83" s="56"/>
      <c r="F83" s="4"/>
      <c r="G83" s="56"/>
      <c r="H83" s="33"/>
      <c r="I83" s="33"/>
      <c r="J83" s="33">
        <f t="shared" si="2"/>
        <v>60000</v>
      </c>
      <c r="K83" s="56"/>
      <c r="L83" s="4"/>
      <c r="M83" s="56"/>
      <c r="N83" s="33"/>
      <c r="O83" s="33"/>
      <c r="P83" s="33">
        <f t="shared" si="3"/>
        <v>0</v>
      </c>
      <c r="Q83" s="56"/>
      <c r="R83" s="4"/>
      <c r="S83" s="56"/>
      <c r="T83" s="33"/>
      <c r="U83" s="33"/>
      <c r="V83" s="33">
        <f t="shared" si="4"/>
        <v>220800</v>
      </c>
      <c r="W83" s="56"/>
      <c r="X83" s="4"/>
      <c r="Y83" s="56"/>
      <c r="Z83" s="33"/>
      <c r="AA83" s="33"/>
      <c r="AB83" s="33">
        <f t="shared" si="5"/>
        <v>257600</v>
      </c>
      <c r="AC83" s="56"/>
      <c r="AD83" s="4"/>
      <c r="AE83" s="32"/>
      <c r="AF83" s="33"/>
      <c r="AG83" s="33"/>
      <c r="AH83" s="33">
        <f t="shared" si="6"/>
        <v>40000</v>
      </c>
      <c r="AI83" s="56"/>
      <c r="AJ83" s="4"/>
      <c r="AK83" s="56"/>
      <c r="AL83" s="33"/>
      <c r="AM83" s="33"/>
      <c r="AN83" s="33">
        <f t="shared" si="7"/>
        <v>3000</v>
      </c>
      <c r="AO83" s="56"/>
      <c r="AP83" s="4"/>
      <c r="AQ83" s="56"/>
      <c r="AR83" s="33"/>
      <c r="AS83" s="33"/>
      <c r="AT83" s="33">
        <f t="shared" si="8"/>
        <v>0</v>
      </c>
      <c r="AU83" s="56"/>
      <c r="AV83" s="4"/>
      <c r="AW83" s="56"/>
      <c r="AX83" s="33"/>
      <c r="AY83" s="33"/>
      <c r="AZ83" s="33">
        <f t="shared" si="9"/>
        <v>0</v>
      </c>
      <c r="BA83" s="56"/>
      <c r="BB83" s="58"/>
      <c r="BC83" s="58"/>
      <c r="BD83" s="58"/>
      <c r="BE83" s="58"/>
      <c r="BF83" s="58"/>
      <c r="BG83" s="58"/>
      <c r="BH83" s="58"/>
      <c r="BI83" s="58"/>
      <c r="BJ83" s="58"/>
      <c r="BK83" s="58"/>
    </row>
    <row r="84" ht="14.25" customHeight="1">
      <c r="A84" s="56"/>
      <c r="B84" s="33"/>
      <c r="C84" s="33"/>
      <c r="D84" s="33">
        <f t="shared" si="1"/>
        <v>13500</v>
      </c>
      <c r="E84" s="56"/>
      <c r="F84" s="4"/>
      <c r="G84" s="56"/>
      <c r="H84" s="33"/>
      <c r="I84" s="33"/>
      <c r="J84" s="33">
        <f t="shared" si="2"/>
        <v>60000</v>
      </c>
      <c r="K84" s="56"/>
      <c r="L84" s="4"/>
      <c r="M84" s="56"/>
      <c r="N84" s="33"/>
      <c r="O84" s="33"/>
      <c r="P84" s="33">
        <f t="shared" si="3"/>
        <v>0</v>
      </c>
      <c r="Q84" s="56"/>
      <c r="R84" s="4"/>
      <c r="S84" s="56"/>
      <c r="T84" s="33"/>
      <c r="U84" s="33"/>
      <c r="V84" s="33">
        <f t="shared" si="4"/>
        <v>220800</v>
      </c>
      <c r="W84" s="56"/>
      <c r="X84" s="4"/>
      <c r="Y84" s="56"/>
      <c r="Z84" s="33"/>
      <c r="AA84" s="33"/>
      <c r="AB84" s="33">
        <f t="shared" si="5"/>
        <v>257600</v>
      </c>
      <c r="AC84" s="56"/>
      <c r="AD84" s="4"/>
      <c r="AE84" s="32"/>
      <c r="AF84" s="33"/>
      <c r="AG84" s="33"/>
      <c r="AH84" s="33">
        <f t="shared" si="6"/>
        <v>40000</v>
      </c>
      <c r="AI84" s="56"/>
      <c r="AJ84" s="4"/>
      <c r="AK84" s="56"/>
      <c r="AL84" s="33"/>
      <c r="AM84" s="33"/>
      <c r="AN84" s="33">
        <f t="shared" si="7"/>
        <v>3000</v>
      </c>
      <c r="AO84" s="56"/>
      <c r="AP84" s="4"/>
      <c r="AQ84" s="56"/>
      <c r="AR84" s="33"/>
      <c r="AS84" s="33"/>
      <c r="AT84" s="33">
        <f t="shared" si="8"/>
        <v>0</v>
      </c>
      <c r="AU84" s="56"/>
      <c r="AV84" s="4"/>
      <c r="AW84" s="56"/>
      <c r="AX84" s="33"/>
      <c r="AY84" s="33"/>
      <c r="AZ84" s="33">
        <f t="shared" si="9"/>
        <v>0</v>
      </c>
      <c r="BA84" s="56"/>
      <c r="BB84" s="58"/>
      <c r="BC84" s="58"/>
      <c r="BD84" s="58"/>
      <c r="BE84" s="58"/>
      <c r="BF84" s="58"/>
      <c r="BG84" s="58"/>
      <c r="BH84" s="58"/>
      <c r="BI84" s="58"/>
      <c r="BJ84" s="58"/>
      <c r="BK84" s="58"/>
    </row>
    <row r="85" ht="14.25" customHeight="1">
      <c r="A85" s="56"/>
      <c r="B85" s="33"/>
      <c r="C85" s="33"/>
      <c r="D85" s="33">
        <f t="shared" si="1"/>
        <v>13500</v>
      </c>
      <c r="E85" s="56"/>
      <c r="F85" s="4"/>
      <c r="G85" s="56"/>
      <c r="H85" s="33"/>
      <c r="I85" s="33"/>
      <c r="J85" s="33">
        <f t="shared" si="2"/>
        <v>60000</v>
      </c>
      <c r="K85" s="56"/>
      <c r="L85" s="4"/>
      <c r="M85" s="56"/>
      <c r="N85" s="33"/>
      <c r="O85" s="33"/>
      <c r="P85" s="33">
        <f t="shared" si="3"/>
        <v>0</v>
      </c>
      <c r="Q85" s="56"/>
      <c r="R85" s="4"/>
      <c r="S85" s="56"/>
      <c r="T85" s="33"/>
      <c r="U85" s="33"/>
      <c r="V85" s="33">
        <f t="shared" si="4"/>
        <v>220800</v>
      </c>
      <c r="W85" s="56"/>
      <c r="X85" s="4"/>
      <c r="Y85" s="56"/>
      <c r="Z85" s="33"/>
      <c r="AA85" s="33"/>
      <c r="AB85" s="33">
        <f t="shared" si="5"/>
        <v>257600</v>
      </c>
      <c r="AC85" s="56"/>
      <c r="AD85" s="4"/>
      <c r="AE85" s="32"/>
      <c r="AF85" s="33"/>
      <c r="AG85" s="33"/>
      <c r="AH85" s="33">
        <f t="shared" si="6"/>
        <v>40000</v>
      </c>
      <c r="AI85" s="56"/>
      <c r="AJ85" s="4"/>
      <c r="AK85" s="56"/>
      <c r="AL85" s="33"/>
      <c r="AM85" s="33"/>
      <c r="AN85" s="33">
        <f t="shared" si="7"/>
        <v>3000</v>
      </c>
      <c r="AO85" s="56"/>
      <c r="AP85" s="4"/>
      <c r="AQ85" s="56"/>
      <c r="AR85" s="33"/>
      <c r="AS85" s="33"/>
      <c r="AT85" s="33">
        <f t="shared" si="8"/>
        <v>0</v>
      </c>
      <c r="AU85" s="56"/>
      <c r="AV85" s="4"/>
      <c r="AW85" s="56"/>
      <c r="AX85" s="33"/>
      <c r="AY85" s="33"/>
      <c r="AZ85" s="33">
        <f t="shared" si="9"/>
        <v>0</v>
      </c>
      <c r="BA85" s="56"/>
      <c r="BB85" s="58"/>
      <c r="BC85" s="58"/>
      <c r="BD85" s="58"/>
      <c r="BE85" s="58"/>
      <c r="BF85" s="58"/>
      <c r="BG85" s="58"/>
      <c r="BH85" s="58"/>
      <c r="BI85" s="58"/>
      <c r="BJ85" s="58"/>
      <c r="BK85" s="58"/>
    </row>
    <row r="86" ht="14.25" customHeight="1">
      <c r="A86" s="56"/>
      <c r="B86" s="33"/>
      <c r="C86" s="33"/>
      <c r="D86" s="33">
        <f t="shared" si="1"/>
        <v>13500</v>
      </c>
      <c r="E86" s="56"/>
      <c r="F86" s="4"/>
      <c r="G86" s="56"/>
      <c r="H86" s="33"/>
      <c r="I86" s="33"/>
      <c r="J86" s="33">
        <f t="shared" si="2"/>
        <v>60000</v>
      </c>
      <c r="K86" s="56"/>
      <c r="L86" s="4"/>
      <c r="M86" s="56"/>
      <c r="N86" s="33"/>
      <c r="O86" s="33"/>
      <c r="P86" s="33">
        <f t="shared" si="3"/>
        <v>0</v>
      </c>
      <c r="Q86" s="56"/>
      <c r="R86" s="4"/>
      <c r="S86" s="56"/>
      <c r="T86" s="33"/>
      <c r="U86" s="33"/>
      <c r="V86" s="33">
        <f t="shared" si="4"/>
        <v>220800</v>
      </c>
      <c r="W86" s="56"/>
      <c r="X86" s="4"/>
      <c r="Y86" s="56"/>
      <c r="Z86" s="33"/>
      <c r="AA86" s="33"/>
      <c r="AB86" s="33">
        <f t="shared" si="5"/>
        <v>257600</v>
      </c>
      <c r="AC86" s="56"/>
      <c r="AD86" s="4"/>
      <c r="AE86" s="32"/>
      <c r="AF86" s="33"/>
      <c r="AG86" s="33"/>
      <c r="AH86" s="33">
        <f t="shared" si="6"/>
        <v>40000</v>
      </c>
      <c r="AI86" s="56"/>
      <c r="AJ86" s="4"/>
      <c r="AK86" s="56"/>
      <c r="AL86" s="33"/>
      <c r="AM86" s="33"/>
      <c r="AN86" s="33">
        <f t="shared" si="7"/>
        <v>3000</v>
      </c>
      <c r="AO86" s="56"/>
      <c r="AP86" s="4"/>
      <c r="AQ86" s="56"/>
      <c r="AR86" s="33"/>
      <c r="AS86" s="33"/>
      <c r="AT86" s="33">
        <f t="shared" si="8"/>
        <v>0</v>
      </c>
      <c r="AU86" s="56"/>
      <c r="AV86" s="4"/>
      <c r="AW86" s="56"/>
      <c r="AX86" s="33"/>
      <c r="AY86" s="33"/>
      <c r="AZ86" s="33">
        <f t="shared" si="9"/>
        <v>0</v>
      </c>
      <c r="BA86" s="56"/>
      <c r="BB86" s="58"/>
      <c r="BC86" s="58"/>
      <c r="BD86" s="58"/>
      <c r="BE86" s="58"/>
      <c r="BF86" s="58"/>
      <c r="BG86" s="58"/>
      <c r="BH86" s="58"/>
      <c r="BI86" s="58"/>
      <c r="BJ86" s="58"/>
      <c r="BK86" s="58"/>
    </row>
    <row r="87" ht="14.25" customHeight="1">
      <c r="A87" s="56"/>
      <c r="B87" s="33"/>
      <c r="C87" s="33"/>
      <c r="D87" s="33">
        <f t="shared" si="1"/>
        <v>13500</v>
      </c>
      <c r="E87" s="56"/>
      <c r="F87" s="4"/>
      <c r="G87" s="56"/>
      <c r="H87" s="33"/>
      <c r="I87" s="33"/>
      <c r="J87" s="33">
        <f t="shared" si="2"/>
        <v>60000</v>
      </c>
      <c r="K87" s="56"/>
      <c r="L87" s="4"/>
      <c r="M87" s="56"/>
      <c r="N87" s="33"/>
      <c r="O87" s="33"/>
      <c r="P87" s="33">
        <f t="shared" si="3"/>
        <v>0</v>
      </c>
      <c r="Q87" s="56"/>
      <c r="R87" s="4"/>
      <c r="S87" s="56"/>
      <c r="T87" s="33"/>
      <c r="U87" s="33"/>
      <c r="V87" s="33">
        <f t="shared" si="4"/>
        <v>220800</v>
      </c>
      <c r="W87" s="56"/>
      <c r="X87" s="4"/>
      <c r="Y87" s="56"/>
      <c r="Z87" s="33"/>
      <c r="AA87" s="33"/>
      <c r="AB87" s="33">
        <f t="shared" si="5"/>
        <v>257600</v>
      </c>
      <c r="AC87" s="56"/>
      <c r="AD87" s="4"/>
      <c r="AE87" s="32"/>
      <c r="AF87" s="33"/>
      <c r="AG87" s="33"/>
      <c r="AH87" s="33">
        <f t="shared" si="6"/>
        <v>40000</v>
      </c>
      <c r="AI87" s="56"/>
      <c r="AJ87" s="4"/>
      <c r="AK87" s="56"/>
      <c r="AL87" s="33"/>
      <c r="AM87" s="33"/>
      <c r="AN87" s="33">
        <f t="shared" si="7"/>
        <v>3000</v>
      </c>
      <c r="AO87" s="56"/>
      <c r="AP87" s="4"/>
      <c r="AQ87" s="56"/>
      <c r="AR87" s="33"/>
      <c r="AS87" s="33"/>
      <c r="AT87" s="33">
        <f t="shared" si="8"/>
        <v>0</v>
      </c>
      <c r="AU87" s="56"/>
      <c r="AV87" s="4"/>
      <c r="AW87" s="56"/>
      <c r="AX87" s="33"/>
      <c r="AY87" s="33"/>
      <c r="AZ87" s="33">
        <f t="shared" si="9"/>
        <v>0</v>
      </c>
      <c r="BA87" s="56"/>
      <c r="BB87" s="58"/>
      <c r="BC87" s="58"/>
      <c r="BD87" s="58"/>
      <c r="BE87" s="58"/>
      <c r="BF87" s="58"/>
      <c r="BG87" s="58"/>
      <c r="BH87" s="58"/>
      <c r="BI87" s="58"/>
      <c r="BJ87" s="58"/>
      <c r="BK87" s="58"/>
    </row>
    <row r="88" ht="14.25" customHeight="1">
      <c r="A88" s="56"/>
      <c r="B88" s="33"/>
      <c r="C88" s="33"/>
      <c r="D88" s="33">
        <f t="shared" si="1"/>
        <v>13500</v>
      </c>
      <c r="E88" s="56"/>
      <c r="F88" s="4"/>
      <c r="G88" s="56"/>
      <c r="H88" s="33"/>
      <c r="I88" s="33"/>
      <c r="J88" s="33">
        <f t="shared" si="2"/>
        <v>60000</v>
      </c>
      <c r="K88" s="56"/>
      <c r="L88" s="4"/>
      <c r="M88" s="56"/>
      <c r="N88" s="33"/>
      <c r="O88" s="33"/>
      <c r="P88" s="33">
        <f t="shared" si="3"/>
        <v>0</v>
      </c>
      <c r="Q88" s="56"/>
      <c r="R88" s="4"/>
      <c r="S88" s="56"/>
      <c r="T88" s="33"/>
      <c r="U88" s="33"/>
      <c r="V88" s="33">
        <f t="shared" si="4"/>
        <v>220800</v>
      </c>
      <c r="W88" s="56"/>
      <c r="X88" s="4"/>
      <c r="Y88" s="56"/>
      <c r="Z88" s="33"/>
      <c r="AA88" s="33"/>
      <c r="AB88" s="33">
        <f t="shared" si="5"/>
        <v>257600</v>
      </c>
      <c r="AC88" s="56"/>
      <c r="AD88" s="4"/>
      <c r="AE88" s="32"/>
      <c r="AF88" s="33"/>
      <c r="AG88" s="33"/>
      <c r="AH88" s="33">
        <f t="shared" si="6"/>
        <v>40000</v>
      </c>
      <c r="AI88" s="56"/>
      <c r="AJ88" s="4"/>
      <c r="AK88" s="56"/>
      <c r="AL88" s="33"/>
      <c r="AM88" s="33"/>
      <c r="AN88" s="33">
        <f t="shared" si="7"/>
        <v>3000</v>
      </c>
      <c r="AO88" s="56"/>
      <c r="AP88" s="4"/>
      <c r="AQ88" s="56"/>
      <c r="AR88" s="33"/>
      <c r="AS88" s="33"/>
      <c r="AT88" s="33">
        <f t="shared" si="8"/>
        <v>0</v>
      </c>
      <c r="AU88" s="56"/>
      <c r="AV88" s="4"/>
      <c r="AW88" s="56"/>
      <c r="AX88" s="33"/>
      <c r="AY88" s="33"/>
      <c r="AZ88" s="33">
        <f t="shared" si="9"/>
        <v>0</v>
      </c>
      <c r="BA88" s="56"/>
      <c r="BB88" s="58"/>
      <c r="BC88" s="58"/>
      <c r="BD88" s="58"/>
      <c r="BE88" s="58"/>
      <c r="BF88" s="58"/>
      <c r="BG88" s="58"/>
      <c r="BH88" s="58"/>
      <c r="BI88" s="58"/>
      <c r="BJ88" s="58"/>
      <c r="BK88" s="58"/>
    </row>
    <row r="89" ht="14.25" customHeight="1">
      <c r="A89" s="56"/>
      <c r="B89" s="33"/>
      <c r="C89" s="33"/>
      <c r="D89" s="33">
        <f t="shared" si="1"/>
        <v>13500</v>
      </c>
      <c r="E89" s="56"/>
      <c r="F89" s="4"/>
      <c r="G89" s="56"/>
      <c r="H89" s="33"/>
      <c r="I89" s="33"/>
      <c r="J89" s="33">
        <f t="shared" si="2"/>
        <v>60000</v>
      </c>
      <c r="K89" s="56"/>
      <c r="L89" s="4"/>
      <c r="M89" s="56"/>
      <c r="N89" s="33"/>
      <c r="O89" s="33"/>
      <c r="P89" s="33">
        <f t="shared" si="3"/>
        <v>0</v>
      </c>
      <c r="Q89" s="56"/>
      <c r="R89" s="4"/>
      <c r="S89" s="56"/>
      <c r="T89" s="33"/>
      <c r="U89" s="33"/>
      <c r="V89" s="33">
        <f t="shared" si="4"/>
        <v>220800</v>
      </c>
      <c r="W89" s="56"/>
      <c r="X89" s="4"/>
      <c r="Y89" s="56"/>
      <c r="Z89" s="33"/>
      <c r="AA89" s="33"/>
      <c r="AB89" s="33">
        <f t="shared" si="5"/>
        <v>257600</v>
      </c>
      <c r="AC89" s="56"/>
      <c r="AD89" s="4"/>
      <c r="AE89" s="32"/>
      <c r="AF89" s="33"/>
      <c r="AG89" s="33"/>
      <c r="AH89" s="33">
        <f t="shared" si="6"/>
        <v>40000</v>
      </c>
      <c r="AI89" s="56"/>
      <c r="AJ89" s="4"/>
      <c r="AK89" s="56"/>
      <c r="AL89" s="33"/>
      <c r="AM89" s="33"/>
      <c r="AN89" s="33">
        <f t="shared" si="7"/>
        <v>3000</v>
      </c>
      <c r="AO89" s="56"/>
      <c r="AP89" s="4"/>
      <c r="AQ89" s="56"/>
      <c r="AR89" s="33"/>
      <c r="AS89" s="33"/>
      <c r="AT89" s="33">
        <f t="shared" si="8"/>
        <v>0</v>
      </c>
      <c r="AU89" s="56"/>
      <c r="AV89" s="4"/>
      <c r="AW89" s="56"/>
      <c r="AX89" s="33"/>
      <c r="AY89" s="33"/>
      <c r="AZ89" s="33">
        <f t="shared" si="9"/>
        <v>0</v>
      </c>
      <c r="BA89" s="56"/>
      <c r="BB89" s="58"/>
      <c r="BC89" s="58"/>
      <c r="BD89" s="58"/>
      <c r="BE89" s="58"/>
      <c r="BF89" s="58"/>
      <c r="BG89" s="58"/>
      <c r="BH89" s="58"/>
      <c r="BI89" s="58"/>
      <c r="BJ89" s="58"/>
      <c r="BK89" s="58"/>
    </row>
    <row r="90" ht="14.25" customHeight="1">
      <c r="A90" s="56"/>
      <c r="B90" s="33"/>
      <c r="C90" s="33"/>
      <c r="D90" s="33">
        <f t="shared" si="1"/>
        <v>13500</v>
      </c>
      <c r="E90" s="56"/>
      <c r="F90" s="4"/>
      <c r="G90" s="56"/>
      <c r="H90" s="33"/>
      <c r="I90" s="33"/>
      <c r="J90" s="33">
        <f t="shared" si="2"/>
        <v>60000</v>
      </c>
      <c r="K90" s="56"/>
      <c r="L90" s="4"/>
      <c r="M90" s="56"/>
      <c r="N90" s="33"/>
      <c r="O90" s="33"/>
      <c r="P90" s="33">
        <f t="shared" si="3"/>
        <v>0</v>
      </c>
      <c r="Q90" s="56"/>
      <c r="R90" s="4"/>
      <c r="S90" s="56"/>
      <c r="T90" s="33"/>
      <c r="U90" s="33"/>
      <c r="V90" s="33">
        <f t="shared" si="4"/>
        <v>220800</v>
      </c>
      <c r="W90" s="56"/>
      <c r="X90" s="4"/>
      <c r="Y90" s="56"/>
      <c r="Z90" s="33"/>
      <c r="AA90" s="33"/>
      <c r="AB90" s="33">
        <f t="shared" si="5"/>
        <v>257600</v>
      </c>
      <c r="AC90" s="56"/>
      <c r="AD90" s="4"/>
      <c r="AE90" s="32"/>
      <c r="AF90" s="33"/>
      <c r="AG90" s="33"/>
      <c r="AH90" s="33">
        <f t="shared" si="6"/>
        <v>40000</v>
      </c>
      <c r="AI90" s="56"/>
      <c r="AJ90" s="4"/>
      <c r="AK90" s="56"/>
      <c r="AL90" s="33"/>
      <c r="AM90" s="33"/>
      <c r="AN90" s="33">
        <f t="shared" si="7"/>
        <v>3000</v>
      </c>
      <c r="AO90" s="56"/>
      <c r="AP90" s="4"/>
      <c r="AQ90" s="56"/>
      <c r="AR90" s="33"/>
      <c r="AS90" s="33"/>
      <c r="AT90" s="33">
        <f t="shared" si="8"/>
        <v>0</v>
      </c>
      <c r="AU90" s="56"/>
      <c r="AV90" s="4"/>
      <c r="AW90" s="56"/>
      <c r="AX90" s="33"/>
      <c r="AY90" s="33"/>
      <c r="AZ90" s="33">
        <f t="shared" si="9"/>
        <v>0</v>
      </c>
      <c r="BA90" s="56"/>
      <c r="BB90" s="58"/>
      <c r="BC90" s="58"/>
      <c r="BD90" s="58"/>
      <c r="BE90" s="58"/>
      <c r="BF90" s="58"/>
      <c r="BG90" s="58"/>
      <c r="BH90" s="58"/>
      <c r="BI90" s="58"/>
      <c r="BJ90" s="58"/>
      <c r="BK90" s="58"/>
    </row>
    <row r="91" ht="14.25" customHeight="1">
      <c r="A91" s="56"/>
      <c r="B91" s="33"/>
      <c r="C91" s="33"/>
      <c r="D91" s="33">
        <f t="shared" si="1"/>
        <v>13500</v>
      </c>
      <c r="E91" s="56"/>
      <c r="F91" s="4"/>
      <c r="G91" s="56"/>
      <c r="H91" s="33"/>
      <c r="I91" s="33"/>
      <c r="J91" s="33">
        <f t="shared" si="2"/>
        <v>60000</v>
      </c>
      <c r="K91" s="56"/>
      <c r="L91" s="4"/>
      <c r="M91" s="56"/>
      <c r="N91" s="33"/>
      <c r="O91" s="33"/>
      <c r="P91" s="33">
        <f t="shared" si="3"/>
        <v>0</v>
      </c>
      <c r="Q91" s="56"/>
      <c r="R91" s="4"/>
      <c r="S91" s="56"/>
      <c r="T91" s="33"/>
      <c r="U91" s="33"/>
      <c r="V91" s="33">
        <f t="shared" si="4"/>
        <v>220800</v>
      </c>
      <c r="W91" s="56"/>
      <c r="X91" s="4"/>
      <c r="Y91" s="56"/>
      <c r="Z91" s="33"/>
      <c r="AA91" s="33"/>
      <c r="AB91" s="33">
        <f t="shared" si="5"/>
        <v>257600</v>
      </c>
      <c r="AC91" s="56"/>
      <c r="AD91" s="4"/>
      <c r="AE91" s="32"/>
      <c r="AF91" s="33"/>
      <c r="AG91" s="33"/>
      <c r="AH91" s="33">
        <f t="shared" si="6"/>
        <v>40000</v>
      </c>
      <c r="AI91" s="56"/>
      <c r="AJ91" s="4"/>
      <c r="AK91" s="56"/>
      <c r="AL91" s="33"/>
      <c r="AM91" s="33"/>
      <c r="AN91" s="33">
        <f t="shared" si="7"/>
        <v>3000</v>
      </c>
      <c r="AO91" s="56"/>
      <c r="AP91" s="4"/>
      <c r="AQ91" s="56"/>
      <c r="AR91" s="33"/>
      <c r="AS91" s="33"/>
      <c r="AT91" s="33">
        <f t="shared" si="8"/>
        <v>0</v>
      </c>
      <c r="AU91" s="56"/>
      <c r="AV91" s="4"/>
      <c r="AW91" s="56"/>
      <c r="AX91" s="33"/>
      <c r="AY91" s="33"/>
      <c r="AZ91" s="33">
        <f t="shared" si="9"/>
        <v>0</v>
      </c>
      <c r="BA91" s="56"/>
      <c r="BB91" s="58"/>
      <c r="BC91" s="58"/>
      <c r="BD91" s="58"/>
      <c r="BE91" s="58"/>
      <c r="BF91" s="58"/>
      <c r="BG91" s="58"/>
      <c r="BH91" s="58"/>
      <c r="BI91" s="58"/>
      <c r="BJ91" s="58"/>
      <c r="BK91" s="58"/>
    </row>
    <row r="92" ht="14.25" customHeight="1">
      <c r="A92" s="56"/>
      <c r="B92" s="33"/>
      <c r="C92" s="33"/>
      <c r="D92" s="33">
        <f t="shared" si="1"/>
        <v>13500</v>
      </c>
      <c r="E92" s="56"/>
      <c r="F92" s="4"/>
      <c r="G92" s="56"/>
      <c r="H92" s="33"/>
      <c r="I92" s="33"/>
      <c r="J92" s="33">
        <f t="shared" si="2"/>
        <v>60000</v>
      </c>
      <c r="K92" s="56"/>
      <c r="L92" s="4"/>
      <c r="M92" s="56"/>
      <c r="N92" s="33"/>
      <c r="O92" s="33"/>
      <c r="P92" s="33">
        <f t="shared" si="3"/>
        <v>0</v>
      </c>
      <c r="Q92" s="56"/>
      <c r="R92" s="4"/>
      <c r="S92" s="56"/>
      <c r="T92" s="33"/>
      <c r="U92" s="33"/>
      <c r="V92" s="33">
        <f t="shared" si="4"/>
        <v>220800</v>
      </c>
      <c r="W92" s="56"/>
      <c r="X92" s="4"/>
      <c r="Y92" s="56"/>
      <c r="Z92" s="33"/>
      <c r="AA92" s="33"/>
      <c r="AB92" s="33">
        <f t="shared" si="5"/>
        <v>257600</v>
      </c>
      <c r="AC92" s="56"/>
      <c r="AD92" s="4"/>
      <c r="AE92" s="32"/>
      <c r="AF92" s="33"/>
      <c r="AG92" s="33"/>
      <c r="AH92" s="33">
        <f t="shared" si="6"/>
        <v>40000</v>
      </c>
      <c r="AI92" s="56"/>
      <c r="AJ92" s="4"/>
      <c r="AK92" s="56"/>
      <c r="AL92" s="33"/>
      <c r="AM92" s="33"/>
      <c r="AN92" s="33">
        <f t="shared" si="7"/>
        <v>3000</v>
      </c>
      <c r="AO92" s="56"/>
      <c r="AP92" s="4"/>
      <c r="AQ92" s="56"/>
      <c r="AR92" s="33"/>
      <c r="AS92" s="33"/>
      <c r="AT92" s="33">
        <f t="shared" si="8"/>
        <v>0</v>
      </c>
      <c r="AU92" s="56"/>
      <c r="AV92" s="4"/>
      <c r="AW92" s="56"/>
      <c r="AX92" s="33"/>
      <c r="AY92" s="33"/>
      <c r="AZ92" s="33">
        <f t="shared" si="9"/>
        <v>0</v>
      </c>
      <c r="BA92" s="56"/>
      <c r="BB92" s="58"/>
      <c r="BC92" s="58"/>
      <c r="BD92" s="58"/>
      <c r="BE92" s="58"/>
      <c r="BF92" s="58"/>
      <c r="BG92" s="58"/>
      <c r="BH92" s="58"/>
      <c r="BI92" s="58"/>
      <c r="BJ92" s="58"/>
      <c r="BK92" s="58"/>
    </row>
    <row r="93" ht="14.25" customHeight="1">
      <c r="A93" s="56"/>
      <c r="B93" s="33"/>
      <c r="C93" s="33"/>
      <c r="D93" s="33">
        <f t="shared" si="1"/>
        <v>13500</v>
      </c>
      <c r="E93" s="56"/>
      <c r="F93" s="4"/>
      <c r="G93" s="56"/>
      <c r="H93" s="33"/>
      <c r="I93" s="33"/>
      <c r="J93" s="33">
        <f t="shared" si="2"/>
        <v>60000</v>
      </c>
      <c r="K93" s="56"/>
      <c r="L93" s="4"/>
      <c r="M93" s="56"/>
      <c r="N93" s="33"/>
      <c r="O93" s="33"/>
      <c r="P93" s="33">
        <f t="shared" si="3"/>
        <v>0</v>
      </c>
      <c r="Q93" s="56"/>
      <c r="R93" s="4"/>
      <c r="S93" s="56"/>
      <c r="T93" s="33"/>
      <c r="U93" s="33"/>
      <c r="V93" s="33">
        <f t="shared" si="4"/>
        <v>220800</v>
      </c>
      <c r="W93" s="56"/>
      <c r="X93" s="4"/>
      <c r="Y93" s="56"/>
      <c r="Z93" s="33"/>
      <c r="AA93" s="33"/>
      <c r="AB93" s="33">
        <f t="shared" si="5"/>
        <v>257600</v>
      </c>
      <c r="AC93" s="56"/>
      <c r="AD93" s="4"/>
      <c r="AE93" s="32"/>
      <c r="AF93" s="33"/>
      <c r="AG93" s="33"/>
      <c r="AH93" s="33">
        <f t="shared" si="6"/>
        <v>40000</v>
      </c>
      <c r="AI93" s="56"/>
      <c r="AJ93" s="4"/>
      <c r="AK93" s="56"/>
      <c r="AL93" s="33"/>
      <c r="AM93" s="33"/>
      <c r="AN93" s="33">
        <f t="shared" si="7"/>
        <v>3000</v>
      </c>
      <c r="AO93" s="56"/>
      <c r="AP93" s="4"/>
      <c r="AQ93" s="56"/>
      <c r="AR93" s="33"/>
      <c r="AS93" s="33"/>
      <c r="AT93" s="33">
        <f t="shared" si="8"/>
        <v>0</v>
      </c>
      <c r="AU93" s="56"/>
      <c r="AV93" s="4"/>
      <c r="AW93" s="56"/>
      <c r="AX93" s="33"/>
      <c r="AY93" s="33"/>
      <c r="AZ93" s="33">
        <f t="shared" si="9"/>
        <v>0</v>
      </c>
      <c r="BA93" s="56"/>
      <c r="BB93" s="58"/>
      <c r="BC93" s="58"/>
      <c r="BD93" s="58"/>
      <c r="BE93" s="58"/>
      <c r="BF93" s="58"/>
      <c r="BG93" s="58"/>
      <c r="BH93" s="58"/>
      <c r="BI93" s="58"/>
      <c r="BJ93" s="58"/>
      <c r="BK93" s="58"/>
    </row>
    <row r="94" ht="14.25" customHeight="1">
      <c r="A94" s="56"/>
      <c r="B94" s="33"/>
      <c r="C94" s="33"/>
      <c r="D94" s="33">
        <f t="shared" si="1"/>
        <v>13500</v>
      </c>
      <c r="E94" s="56"/>
      <c r="F94" s="4"/>
      <c r="G94" s="56"/>
      <c r="H94" s="33"/>
      <c r="I94" s="33"/>
      <c r="J94" s="33">
        <f t="shared" si="2"/>
        <v>60000</v>
      </c>
      <c r="K94" s="56"/>
      <c r="L94" s="4"/>
      <c r="M94" s="56"/>
      <c r="N94" s="33"/>
      <c r="O94" s="33"/>
      <c r="P94" s="33">
        <f t="shared" si="3"/>
        <v>0</v>
      </c>
      <c r="Q94" s="56"/>
      <c r="R94" s="4"/>
      <c r="S94" s="56"/>
      <c r="T94" s="33"/>
      <c r="U94" s="33"/>
      <c r="V94" s="33">
        <f t="shared" si="4"/>
        <v>220800</v>
      </c>
      <c r="W94" s="56"/>
      <c r="X94" s="4"/>
      <c r="Y94" s="56"/>
      <c r="Z94" s="33"/>
      <c r="AA94" s="33"/>
      <c r="AB94" s="33">
        <f t="shared" si="5"/>
        <v>257600</v>
      </c>
      <c r="AC94" s="56"/>
      <c r="AD94" s="4"/>
      <c r="AE94" s="32"/>
      <c r="AF94" s="33"/>
      <c r="AG94" s="33"/>
      <c r="AH94" s="33">
        <f t="shared" si="6"/>
        <v>40000</v>
      </c>
      <c r="AI94" s="56"/>
      <c r="AJ94" s="4"/>
      <c r="AK94" s="56"/>
      <c r="AL94" s="33"/>
      <c r="AM94" s="33"/>
      <c r="AN94" s="33">
        <f t="shared" si="7"/>
        <v>3000</v>
      </c>
      <c r="AO94" s="56"/>
      <c r="AP94" s="4"/>
      <c r="AQ94" s="56"/>
      <c r="AR94" s="33"/>
      <c r="AS94" s="33"/>
      <c r="AT94" s="33">
        <f t="shared" si="8"/>
        <v>0</v>
      </c>
      <c r="AU94" s="56"/>
      <c r="AV94" s="4"/>
      <c r="AW94" s="56"/>
      <c r="AX94" s="33"/>
      <c r="AY94" s="33"/>
      <c r="AZ94" s="33">
        <f t="shared" si="9"/>
        <v>0</v>
      </c>
      <c r="BA94" s="56"/>
      <c r="BB94" s="58"/>
      <c r="BC94" s="58"/>
      <c r="BD94" s="58"/>
      <c r="BE94" s="58"/>
      <c r="BF94" s="58"/>
      <c r="BG94" s="58"/>
      <c r="BH94" s="58"/>
      <c r="BI94" s="58"/>
      <c r="BJ94" s="58"/>
      <c r="BK94" s="58"/>
    </row>
    <row r="95" ht="14.25" customHeight="1">
      <c r="A95" s="56"/>
      <c r="B95" s="33"/>
      <c r="C95" s="33"/>
      <c r="D95" s="33">
        <f t="shared" si="1"/>
        <v>13500</v>
      </c>
      <c r="E95" s="56"/>
      <c r="F95" s="4"/>
      <c r="G95" s="56"/>
      <c r="H95" s="33"/>
      <c r="I95" s="33"/>
      <c r="J95" s="33">
        <f t="shared" si="2"/>
        <v>60000</v>
      </c>
      <c r="K95" s="56"/>
      <c r="L95" s="4"/>
      <c r="M95" s="56"/>
      <c r="N95" s="33"/>
      <c r="O95" s="33"/>
      <c r="P95" s="33">
        <f t="shared" si="3"/>
        <v>0</v>
      </c>
      <c r="Q95" s="56"/>
      <c r="R95" s="4"/>
      <c r="S95" s="56"/>
      <c r="T95" s="33"/>
      <c r="U95" s="33"/>
      <c r="V95" s="33">
        <f t="shared" si="4"/>
        <v>220800</v>
      </c>
      <c r="W95" s="56"/>
      <c r="X95" s="4"/>
      <c r="Y95" s="56"/>
      <c r="Z95" s="33"/>
      <c r="AA95" s="33"/>
      <c r="AB95" s="33">
        <f t="shared" si="5"/>
        <v>257600</v>
      </c>
      <c r="AC95" s="56"/>
      <c r="AD95" s="4"/>
      <c r="AE95" s="32"/>
      <c r="AF95" s="33"/>
      <c r="AG95" s="33"/>
      <c r="AH95" s="33">
        <f t="shared" si="6"/>
        <v>40000</v>
      </c>
      <c r="AI95" s="56"/>
      <c r="AJ95" s="4"/>
      <c r="AK95" s="56"/>
      <c r="AL95" s="33"/>
      <c r="AM95" s="33"/>
      <c r="AN95" s="33">
        <f t="shared" si="7"/>
        <v>3000</v>
      </c>
      <c r="AO95" s="56"/>
      <c r="AP95" s="4"/>
      <c r="AQ95" s="56"/>
      <c r="AR95" s="33"/>
      <c r="AS95" s="33"/>
      <c r="AT95" s="33">
        <f t="shared" si="8"/>
        <v>0</v>
      </c>
      <c r="AU95" s="56"/>
      <c r="AV95" s="4"/>
      <c r="AW95" s="56"/>
      <c r="AX95" s="33"/>
      <c r="AY95" s="33"/>
      <c r="AZ95" s="33">
        <f t="shared" si="9"/>
        <v>0</v>
      </c>
      <c r="BA95" s="56"/>
      <c r="BB95" s="58"/>
      <c r="BC95" s="58"/>
      <c r="BD95" s="58"/>
      <c r="BE95" s="58"/>
      <c r="BF95" s="58"/>
      <c r="BG95" s="58"/>
      <c r="BH95" s="58"/>
      <c r="BI95" s="58"/>
      <c r="BJ95" s="58"/>
      <c r="BK95" s="58"/>
    </row>
    <row r="96" ht="14.25" customHeight="1">
      <c r="A96" s="56"/>
      <c r="B96" s="33"/>
      <c r="C96" s="33"/>
      <c r="D96" s="33">
        <f t="shared" si="1"/>
        <v>13500</v>
      </c>
      <c r="E96" s="56"/>
      <c r="F96" s="4"/>
      <c r="G96" s="56"/>
      <c r="H96" s="33"/>
      <c r="I96" s="33"/>
      <c r="J96" s="33">
        <f t="shared" si="2"/>
        <v>60000</v>
      </c>
      <c r="K96" s="56"/>
      <c r="L96" s="4"/>
      <c r="M96" s="56"/>
      <c r="N96" s="33"/>
      <c r="O96" s="33"/>
      <c r="P96" s="33">
        <f t="shared" si="3"/>
        <v>0</v>
      </c>
      <c r="Q96" s="56"/>
      <c r="R96" s="4"/>
      <c r="S96" s="56"/>
      <c r="T96" s="33"/>
      <c r="U96" s="33"/>
      <c r="V96" s="33">
        <f t="shared" si="4"/>
        <v>220800</v>
      </c>
      <c r="W96" s="56"/>
      <c r="X96" s="4"/>
      <c r="Y96" s="56"/>
      <c r="Z96" s="33"/>
      <c r="AA96" s="33"/>
      <c r="AB96" s="33">
        <f t="shared" si="5"/>
        <v>257600</v>
      </c>
      <c r="AC96" s="56"/>
      <c r="AD96" s="4"/>
      <c r="AE96" s="32"/>
      <c r="AF96" s="33"/>
      <c r="AG96" s="33"/>
      <c r="AH96" s="33">
        <f t="shared" si="6"/>
        <v>40000</v>
      </c>
      <c r="AI96" s="56"/>
      <c r="AJ96" s="4"/>
      <c r="AK96" s="56"/>
      <c r="AL96" s="33"/>
      <c r="AM96" s="33"/>
      <c r="AN96" s="33">
        <f t="shared" si="7"/>
        <v>3000</v>
      </c>
      <c r="AO96" s="56"/>
      <c r="AP96" s="4"/>
      <c r="AQ96" s="56"/>
      <c r="AR96" s="33"/>
      <c r="AS96" s="33"/>
      <c r="AT96" s="33">
        <f t="shared" si="8"/>
        <v>0</v>
      </c>
      <c r="AU96" s="56"/>
      <c r="AV96" s="4"/>
      <c r="AW96" s="56"/>
      <c r="AX96" s="33"/>
      <c r="AY96" s="33"/>
      <c r="AZ96" s="33">
        <f t="shared" si="9"/>
        <v>0</v>
      </c>
      <c r="BA96" s="56"/>
      <c r="BB96" s="58"/>
      <c r="BC96" s="58"/>
      <c r="BD96" s="58"/>
      <c r="BE96" s="58"/>
      <c r="BF96" s="58"/>
      <c r="BG96" s="58"/>
      <c r="BH96" s="58"/>
      <c r="BI96" s="58"/>
      <c r="BJ96" s="58"/>
      <c r="BK96" s="58"/>
    </row>
    <row r="97" ht="14.25" customHeight="1">
      <c r="A97" s="56"/>
      <c r="B97" s="33"/>
      <c r="C97" s="33"/>
      <c r="D97" s="33">
        <f t="shared" si="1"/>
        <v>13500</v>
      </c>
      <c r="E97" s="56"/>
      <c r="F97" s="4"/>
      <c r="G97" s="56"/>
      <c r="H97" s="33"/>
      <c r="I97" s="33"/>
      <c r="J97" s="33">
        <f t="shared" si="2"/>
        <v>60000</v>
      </c>
      <c r="K97" s="56"/>
      <c r="L97" s="4"/>
      <c r="M97" s="56"/>
      <c r="N97" s="33"/>
      <c r="O97" s="33"/>
      <c r="P97" s="33">
        <f t="shared" si="3"/>
        <v>0</v>
      </c>
      <c r="Q97" s="56"/>
      <c r="R97" s="4"/>
      <c r="S97" s="56"/>
      <c r="T97" s="33"/>
      <c r="U97" s="33"/>
      <c r="V97" s="33">
        <f t="shared" si="4"/>
        <v>220800</v>
      </c>
      <c r="W97" s="56"/>
      <c r="X97" s="4"/>
      <c r="Y97" s="56"/>
      <c r="Z97" s="33"/>
      <c r="AA97" s="33"/>
      <c r="AB97" s="33">
        <f t="shared" si="5"/>
        <v>257600</v>
      </c>
      <c r="AC97" s="56"/>
      <c r="AD97" s="4"/>
      <c r="AE97" s="32"/>
      <c r="AF97" s="33"/>
      <c r="AG97" s="33"/>
      <c r="AH97" s="33">
        <f t="shared" si="6"/>
        <v>40000</v>
      </c>
      <c r="AI97" s="56"/>
      <c r="AJ97" s="4"/>
      <c r="AK97" s="56"/>
      <c r="AL97" s="33"/>
      <c r="AM97" s="33"/>
      <c r="AN97" s="33">
        <f t="shared" si="7"/>
        <v>3000</v>
      </c>
      <c r="AO97" s="56"/>
      <c r="AP97" s="4"/>
      <c r="AQ97" s="56"/>
      <c r="AR97" s="33"/>
      <c r="AS97" s="33"/>
      <c r="AT97" s="33">
        <f t="shared" si="8"/>
        <v>0</v>
      </c>
      <c r="AU97" s="56"/>
      <c r="AV97" s="4"/>
      <c r="AW97" s="56"/>
      <c r="AX97" s="33"/>
      <c r="AY97" s="33"/>
      <c r="AZ97" s="33">
        <f t="shared" si="9"/>
        <v>0</v>
      </c>
      <c r="BA97" s="56"/>
      <c r="BB97" s="58"/>
      <c r="BC97" s="58"/>
      <c r="BD97" s="58"/>
      <c r="BE97" s="58"/>
      <c r="BF97" s="58"/>
      <c r="BG97" s="58"/>
      <c r="BH97" s="58"/>
      <c r="BI97" s="58"/>
      <c r="BJ97" s="58"/>
      <c r="BK97" s="58"/>
    </row>
    <row r="98" ht="14.25" customHeight="1">
      <c r="A98" s="56"/>
      <c r="B98" s="33"/>
      <c r="C98" s="33"/>
      <c r="D98" s="33">
        <f t="shared" si="1"/>
        <v>13500</v>
      </c>
      <c r="E98" s="56"/>
      <c r="F98" s="4"/>
      <c r="G98" s="56"/>
      <c r="H98" s="33"/>
      <c r="I98" s="33"/>
      <c r="J98" s="33">
        <f t="shared" si="2"/>
        <v>60000</v>
      </c>
      <c r="K98" s="56"/>
      <c r="L98" s="4"/>
      <c r="M98" s="56"/>
      <c r="N98" s="33"/>
      <c r="O98" s="33"/>
      <c r="P98" s="33">
        <f t="shared" si="3"/>
        <v>0</v>
      </c>
      <c r="Q98" s="56"/>
      <c r="R98" s="4"/>
      <c r="S98" s="56"/>
      <c r="T98" s="33"/>
      <c r="U98" s="33"/>
      <c r="V98" s="33">
        <f t="shared" si="4"/>
        <v>220800</v>
      </c>
      <c r="W98" s="56"/>
      <c r="X98" s="4"/>
      <c r="Y98" s="56"/>
      <c r="Z98" s="33"/>
      <c r="AA98" s="33"/>
      <c r="AB98" s="33">
        <f t="shared" si="5"/>
        <v>257600</v>
      </c>
      <c r="AC98" s="56"/>
      <c r="AD98" s="4"/>
      <c r="AE98" s="32"/>
      <c r="AF98" s="33"/>
      <c r="AG98" s="33"/>
      <c r="AH98" s="33">
        <f t="shared" si="6"/>
        <v>40000</v>
      </c>
      <c r="AI98" s="56"/>
      <c r="AJ98" s="4"/>
      <c r="AK98" s="56"/>
      <c r="AL98" s="33"/>
      <c r="AM98" s="33"/>
      <c r="AN98" s="33">
        <f t="shared" si="7"/>
        <v>3000</v>
      </c>
      <c r="AO98" s="56"/>
      <c r="AP98" s="4"/>
      <c r="AQ98" s="56"/>
      <c r="AR98" s="33"/>
      <c r="AS98" s="33"/>
      <c r="AT98" s="33">
        <f t="shared" si="8"/>
        <v>0</v>
      </c>
      <c r="AU98" s="56"/>
      <c r="AV98" s="4"/>
      <c r="AW98" s="56"/>
      <c r="AX98" s="33"/>
      <c r="AY98" s="33"/>
      <c r="AZ98" s="33">
        <f t="shared" si="9"/>
        <v>0</v>
      </c>
      <c r="BA98" s="56"/>
      <c r="BB98" s="58"/>
      <c r="BC98" s="58"/>
      <c r="BD98" s="58"/>
      <c r="BE98" s="58"/>
      <c r="BF98" s="58"/>
      <c r="BG98" s="58"/>
      <c r="BH98" s="58"/>
      <c r="BI98" s="58"/>
      <c r="BJ98" s="58"/>
      <c r="BK98" s="58"/>
    </row>
    <row r="99" ht="14.25" customHeight="1">
      <c r="A99" s="56"/>
      <c r="B99" s="33"/>
      <c r="C99" s="33"/>
      <c r="D99" s="33">
        <f t="shared" si="1"/>
        <v>13500</v>
      </c>
      <c r="E99" s="56"/>
      <c r="F99" s="4"/>
      <c r="G99" s="56"/>
      <c r="H99" s="33"/>
      <c r="I99" s="33"/>
      <c r="J99" s="33">
        <f t="shared" si="2"/>
        <v>60000</v>
      </c>
      <c r="K99" s="56"/>
      <c r="L99" s="4"/>
      <c r="M99" s="56"/>
      <c r="N99" s="33"/>
      <c r="O99" s="33"/>
      <c r="P99" s="33">
        <f t="shared" si="3"/>
        <v>0</v>
      </c>
      <c r="Q99" s="56"/>
      <c r="R99" s="4"/>
      <c r="S99" s="56"/>
      <c r="T99" s="33"/>
      <c r="U99" s="33"/>
      <c r="V99" s="33">
        <f t="shared" si="4"/>
        <v>220800</v>
      </c>
      <c r="W99" s="56"/>
      <c r="X99" s="4"/>
      <c r="Y99" s="56"/>
      <c r="Z99" s="33"/>
      <c r="AA99" s="33"/>
      <c r="AB99" s="33">
        <f t="shared" si="5"/>
        <v>257600</v>
      </c>
      <c r="AC99" s="56"/>
      <c r="AD99" s="4"/>
      <c r="AE99" s="32"/>
      <c r="AF99" s="33"/>
      <c r="AG99" s="33"/>
      <c r="AH99" s="33">
        <f t="shared" si="6"/>
        <v>40000</v>
      </c>
      <c r="AI99" s="56"/>
      <c r="AJ99" s="4"/>
      <c r="AK99" s="56"/>
      <c r="AL99" s="33"/>
      <c r="AM99" s="33"/>
      <c r="AN99" s="33">
        <f t="shared" si="7"/>
        <v>3000</v>
      </c>
      <c r="AO99" s="56"/>
      <c r="AP99" s="4"/>
      <c r="AQ99" s="56"/>
      <c r="AR99" s="33"/>
      <c r="AS99" s="33"/>
      <c r="AT99" s="33">
        <f t="shared" si="8"/>
        <v>0</v>
      </c>
      <c r="AU99" s="56"/>
      <c r="AV99" s="4"/>
      <c r="AW99" s="56"/>
      <c r="AX99" s="33"/>
      <c r="AY99" s="33"/>
      <c r="AZ99" s="33">
        <f t="shared" si="9"/>
        <v>0</v>
      </c>
      <c r="BA99" s="56"/>
      <c r="BB99" s="58"/>
      <c r="BC99" s="58"/>
      <c r="BD99" s="58"/>
      <c r="BE99" s="58"/>
      <c r="BF99" s="58"/>
      <c r="BG99" s="58"/>
      <c r="BH99" s="58"/>
      <c r="BI99" s="58"/>
      <c r="BJ99" s="58"/>
      <c r="BK99" s="58"/>
    </row>
    <row r="100" ht="14.25" customHeight="1">
      <c r="A100" s="56"/>
      <c r="B100" s="33"/>
      <c r="C100" s="33"/>
      <c r="D100" s="33">
        <f t="shared" si="1"/>
        <v>13500</v>
      </c>
      <c r="E100" s="56"/>
      <c r="F100" s="4"/>
      <c r="G100" s="56"/>
      <c r="H100" s="33"/>
      <c r="I100" s="33"/>
      <c r="J100" s="33">
        <f t="shared" si="2"/>
        <v>60000</v>
      </c>
      <c r="K100" s="56"/>
      <c r="L100" s="4"/>
      <c r="M100" s="56"/>
      <c r="N100" s="33"/>
      <c r="O100" s="33"/>
      <c r="P100" s="33">
        <f t="shared" si="3"/>
        <v>0</v>
      </c>
      <c r="Q100" s="56"/>
      <c r="R100" s="4"/>
      <c r="S100" s="56"/>
      <c r="T100" s="33"/>
      <c r="U100" s="33"/>
      <c r="V100" s="33">
        <f t="shared" si="4"/>
        <v>220800</v>
      </c>
      <c r="W100" s="56"/>
      <c r="X100" s="4"/>
      <c r="Y100" s="56"/>
      <c r="Z100" s="33"/>
      <c r="AA100" s="33"/>
      <c r="AB100" s="33">
        <f t="shared" si="5"/>
        <v>257600</v>
      </c>
      <c r="AC100" s="56"/>
      <c r="AD100" s="4"/>
      <c r="AE100" s="32"/>
      <c r="AF100" s="33"/>
      <c r="AG100" s="33"/>
      <c r="AH100" s="33">
        <f t="shared" si="6"/>
        <v>40000</v>
      </c>
      <c r="AI100" s="56"/>
      <c r="AJ100" s="4"/>
      <c r="AK100" s="56"/>
      <c r="AL100" s="33"/>
      <c r="AM100" s="33"/>
      <c r="AN100" s="33">
        <f t="shared" si="7"/>
        <v>3000</v>
      </c>
      <c r="AO100" s="56"/>
      <c r="AP100" s="4"/>
      <c r="AQ100" s="56"/>
      <c r="AR100" s="33"/>
      <c r="AS100" s="33"/>
      <c r="AT100" s="33">
        <f t="shared" si="8"/>
        <v>0</v>
      </c>
      <c r="AU100" s="56"/>
      <c r="AV100" s="4"/>
      <c r="AW100" s="56"/>
      <c r="AX100" s="33"/>
      <c r="AY100" s="33"/>
      <c r="AZ100" s="33">
        <f t="shared" si="9"/>
        <v>0</v>
      </c>
      <c r="BA100" s="56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</row>
    <row r="101" ht="14.25" customHeight="1">
      <c r="A101" s="56"/>
      <c r="B101" s="33"/>
      <c r="C101" s="33"/>
      <c r="D101" s="33">
        <f t="shared" si="1"/>
        <v>13500</v>
      </c>
      <c r="E101" s="56"/>
      <c r="F101" s="4"/>
      <c r="G101" s="56"/>
      <c r="H101" s="33"/>
      <c r="I101" s="33"/>
      <c r="J101" s="33">
        <f t="shared" si="2"/>
        <v>60000</v>
      </c>
      <c r="K101" s="56"/>
      <c r="L101" s="4"/>
      <c r="M101" s="56"/>
      <c r="N101" s="33"/>
      <c r="O101" s="33"/>
      <c r="P101" s="33">
        <f t="shared" si="3"/>
        <v>0</v>
      </c>
      <c r="Q101" s="56"/>
      <c r="R101" s="4"/>
      <c r="S101" s="56"/>
      <c r="T101" s="33"/>
      <c r="U101" s="33"/>
      <c r="V101" s="33">
        <f t="shared" si="4"/>
        <v>220800</v>
      </c>
      <c r="W101" s="56"/>
      <c r="X101" s="4"/>
      <c r="Y101" s="56"/>
      <c r="Z101" s="33"/>
      <c r="AA101" s="33"/>
      <c r="AB101" s="33">
        <f t="shared" si="5"/>
        <v>257600</v>
      </c>
      <c r="AC101" s="56"/>
      <c r="AD101" s="4"/>
      <c r="AE101" s="32"/>
      <c r="AF101" s="33"/>
      <c r="AG101" s="33"/>
      <c r="AH101" s="33">
        <f t="shared" si="6"/>
        <v>40000</v>
      </c>
      <c r="AI101" s="56"/>
      <c r="AJ101" s="4"/>
      <c r="AK101" s="56"/>
      <c r="AL101" s="33"/>
      <c r="AM101" s="33"/>
      <c r="AN101" s="33">
        <f t="shared" si="7"/>
        <v>3000</v>
      </c>
      <c r="AO101" s="56"/>
      <c r="AP101" s="4"/>
      <c r="AQ101" s="56"/>
      <c r="AR101" s="33"/>
      <c r="AS101" s="33"/>
      <c r="AT101" s="33">
        <f t="shared" si="8"/>
        <v>0</v>
      </c>
      <c r="AU101" s="56"/>
      <c r="AV101" s="4"/>
      <c r="AW101" s="56"/>
      <c r="AX101" s="33"/>
      <c r="AY101" s="33"/>
      <c r="AZ101" s="33">
        <f t="shared" si="9"/>
        <v>0</v>
      </c>
      <c r="BA101" s="56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</row>
    <row r="102" ht="14.25" customHeight="1">
      <c r="A102" s="56"/>
      <c r="B102" s="33"/>
      <c r="C102" s="33"/>
      <c r="D102" s="33">
        <f t="shared" si="1"/>
        <v>13500</v>
      </c>
      <c r="E102" s="56"/>
      <c r="F102" s="4"/>
      <c r="G102" s="56"/>
      <c r="H102" s="33"/>
      <c r="I102" s="33"/>
      <c r="J102" s="33">
        <f t="shared" si="2"/>
        <v>60000</v>
      </c>
      <c r="K102" s="56"/>
      <c r="L102" s="4"/>
      <c r="M102" s="56"/>
      <c r="N102" s="33"/>
      <c r="O102" s="33"/>
      <c r="P102" s="33">
        <f t="shared" si="3"/>
        <v>0</v>
      </c>
      <c r="Q102" s="56"/>
      <c r="R102" s="4"/>
      <c r="S102" s="56"/>
      <c r="T102" s="33"/>
      <c r="U102" s="33"/>
      <c r="V102" s="33">
        <f t="shared" si="4"/>
        <v>220800</v>
      </c>
      <c r="W102" s="56"/>
      <c r="X102" s="4"/>
      <c r="Y102" s="56"/>
      <c r="Z102" s="33"/>
      <c r="AA102" s="33"/>
      <c r="AB102" s="33">
        <f t="shared" si="5"/>
        <v>257600</v>
      </c>
      <c r="AC102" s="56"/>
      <c r="AD102" s="4"/>
      <c r="AE102" s="32"/>
      <c r="AF102" s="33"/>
      <c r="AG102" s="33"/>
      <c r="AH102" s="33">
        <f t="shared" si="6"/>
        <v>40000</v>
      </c>
      <c r="AI102" s="56"/>
      <c r="AJ102" s="4"/>
      <c r="AK102" s="56"/>
      <c r="AL102" s="33"/>
      <c r="AM102" s="33"/>
      <c r="AN102" s="33">
        <f t="shared" si="7"/>
        <v>3000</v>
      </c>
      <c r="AO102" s="56"/>
      <c r="AP102" s="4"/>
      <c r="AQ102" s="56"/>
      <c r="AR102" s="33"/>
      <c r="AS102" s="33"/>
      <c r="AT102" s="33">
        <f t="shared" si="8"/>
        <v>0</v>
      </c>
      <c r="AU102" s="56"/>
      <c r="AV102" s="4"/>
      <c r="AW102" s="56"/>
      <c r="AX102" s="33"/>
      <c r="AY102" s="33"/>
      <c r="AZ102" s="33">
        <f t="shared" si="9"/>
        <v>0</v>
      </c>
      <c r="BA102" s="56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</row>
    <row r="103" ht="14.25" customHeight="1">
      <c r="A103" s="56"/>
      <c r="B103" s="33"/>
      <c r="C103" s="33"/>
      <c r="D103" s="33">
        <f t="shared" si="1"/>
        <v>13500</v>
      </c>
      <c r="E103" s="56"/>
      <c r="F103" s="4"/>
      <c r="G103" s="56"/>
      <c r="H103" s="33"/>
      <c r="I103" s="33"/>
      <c r="J103" s="33">
        <f t="shared" si="2"/>
        <v>60000</v>
      </c>
      <c r="K103" s="56"/>
      <c r="L103" s="4"/>
      <c r="M103" s="56"/>
      <c r="N103" s="33"/>
      <c r="O103" s="33"/>
      <c r="P103" s="33">
        <f t="shared" si="3"/>
        <v>0</v>
      </c>
      <c r="Q103" s="56"/>
      <c r="R103" s="4"/>
      <c r="S103" s="56"/>
      <c r="T103" s="33"/>
      <c r="U103" s="33"/>
      <c r="V103" s="33">
        <f t="shared" si="4"/>
        <v>220800</v>
      </c>
      <c r="W103" s="56"/>
      <c r="X103" s="4"/>
      <c r="Y103" s="56"/>
      <c r="Z103" s="33"/>
      <c r="AA103" s="33"/>
      <c r="AB103" s="33">
        <f t="shared" si="5"/>
        <v>257600</v>
      </c>
      <c r="AC103" s="56"/>
      <c r="AD103" s="4"/>
      <c r="AE103" s="32"/>
      <c r="AF103" s="33"/>
      <c r="AG103" s="33"/>
      <c r="AH103" s="33">
        <f t="shared" si="6"/>
        <v>40000</v>
      </c>
      <c r="AI103" s="56"/>
      <c r="AJ103" s="4"/>
      <c r="AK103" s="56"/>
      <c r="AL103" s="33"/>
      <c r="AM103" s="33"/>
      <c r="AN103" s="33">
        <f t="shared" si="7"/>
        <v>3000</v>
      </c>
      <c r="AO103" s="56"/>
      <c r="AP103" s="4"/>
      <c r="AQ103" s="56"/>
      <c r="AR103" s="33"/>
      <c r="AS103" s="33"/>
      <c r="AT103" s="33">
        <f t="shared" si="8"/>
        <v>0</v>
      </c>
      <c r="AU103" s="56"/>
      <c r="AV103" s="4"/>
      <c r="AW103" s="56"/>
      <c r="AX103" s="33"/>
      <c r="AY103" s="33"/>
      <c r="AZ103" s="33">
        <f t="shared" si="9"/>
        <v>0</v>
      </c>
      <c r="BA103" s="56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</row>
    <row r="104" ht="14.25" customHeight="1">
      <c r="A104" s="56"/>
      <c r="B104" s="33"/>
      <c r="C104" s="33"/>
      <c r="D104" s="33">
        <f t="shared" si="1"/>
        <v>13500</v>
      </c>
      <c r="E104" s="56"/>
      <c r="F104" s="4"/>
      <c r="G104" s="56"/>
      <c r="H104" s="33"/>
      <c r="I104" s="33"/>
      <c r="J104" s="33">
        <f t="shared" si="2"/>
        <v>60000</v>
      </c>
      <c r="K104" s="56"/>
      <c r="L104" s="4"/>
      <c r="M104" s="56"/>
      <c r="N104" s="33"/>
      <c r="O104" s="33"/>
      <c r="P104" s="33">
        <f t="shared" si="3"/>
        <v>0</v>
      </c>
      <c r="Q104" s="56"/>
      <c r="R104" s="4"/>
      <c r="S104" s="56"/>
      <c r="T104" s="33"/>
      <c r="U104" s="33"/>
      <c r="V104" s="33">
        <f t="shared" si="4"/>
        <v>220800</v>
      </c>
      <c r="W104" s="56"/>
      <c r="X104" s="4"/>
      <c r="Y104" s="56"/>
      <c r="Z104" s="33"/>
      <c r="AA104" s="33"/>
      <c r="AB104" s="33">
        <f t="shared" si="5"/>
        <v>257600</v>
      </c>
      <c r="AC104" s="56"/>
      <c r="AD104" s="4"/>
      <c r="AE104" s="32"/>
      <c r="AF104" s="33"/>
      <c r="AG104" s="33"/>
      <c r="AH104" s="33">
        <f t="shared" si="6"/>
        <v>40000</v>
      </c>
      <c r="AI104" s="56"/>
      <c r="AJ104" s="4"/>
      <c r="AK104" s="56"/>
      <c r="AL104" s="33"/>
      <c r="AM104" s="33"/>
      <c r="AN104" s="33">
        <f t="shared" si="7"/>
        <v>3000</v>
      </c>
      <c r="AO104" s="56"/>
      <c r="AP104" s="4"/>
      <c r="AQ104" s="56"/>
      <c r="AR104" s="33"/>
      <c r="AS104" s="33"/>
      <c r="AT104" s="33">
        <f t="shared" si="8"/>
        <v>0</v>
      </c>
      <c r="AU104" s="56"/>
      <c r="AV104" s="4"/>
      <c r="AW104" s="56"/>
      <c r="AX104" s="33"/>
      <c r="AY104" s="33"/>
      <c r="AZ104" s="33">
        <f t="shared" si="9"/>
        <v>0</v>
      </c>
      <c r="BA104" s="56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</row>
    <row r="105" ht="14.25" customHeight="1">
      <c r="A105" s="56"/>
      <c r="B105" s="33"/>
      <c r="C105" s="33"/>
      <c r="D105" s="33">
        <f t="shared" si="1"/>
        <v>13500</v>
      </c>
      <c r="E105" s="56"/>
      <c r="F105" s="4"/>
      <c r="G105" s="56"/>
      <c r="H105" s="33"/>
      <c r="I105" s="33"/>
      <c r="J105" s="33">
        <f t="shared" si="2"/>
        <v>60000</v>
      </c>
      <c r="K105" s="56"/>
      <c r="L105" s="4"/>
      <c r="M105" s="56"/>
      <c r="N105" s="33"/>
      <c r="O105" s="33"/>
      <c r="P105" s="33">
        <f t="shared" si="3"/>
        <v>0</v>
      </c>
      <c r="Q105" s="56"/>
      <c r="R105" s="4"/>
      <c r="S105" s="56"/>
      <c r="T105" s="33"/>
      <c r="U105" s="33"/>
      <c r="V105" s="33">
        <f t="shared" si="4"/>
        <v>220800</v>
      </c>
      <c r="W105" s="56"/>
      <c r="X105" s="4"/>
      <c r="Y105" s="56"/>
      <c r="Z105" s="33"/>
      <c r="AA105" s="33"/>
      <c r="AB105" s="33">
        <f t="shared" si="5"/>
        <v>257600</v>
      </c>
      <c r="AC105" s="56"/>
      <c r="AD105" s="4"/>
      <c r="AE105" s="32"/>
      <c r="AF105" s="33"/>
      <c r="AG105" s="33"/>
      <c r="AH105" s="33">
        <f t="shared" si="6"/>
        <v>40000</v>
      </c>
      <c r="AI105" s="56"/>
      <c r="AJ105" s="4"/>
      <c r="AK105" s="56"/>
      <c r="AL105" s="33"/>
      <c r="AM105" s="33"/>
      <c r="AN105" s="33">
        <f t="shared" si="7"/>
        <v>3000</v>
      </c>
      <c r="AO105" s="56"/>
      <c r="AP105" s="4"/>
      <c r="AQ105" s="56"/>
      <c r="AR105" s="33"/>
      <c r="AS105" s="33"/>
      <c r="AT105" s="33">
        <f t="shared" si="8"/>
        <v>0</v>
      </c>
      <c r="AU105" s="56"/>
      <c r="AV105" s="4"/>
      <c r="AW105" s="56"/>
      <c r="AX105" s="33"/>
      <c r="AY105" s="33"/>
      <c r="AZ105" s="33">
        <f t="shared" si="9"/>
        <v>0</v>
      </c>
      <c r="BA105" s="56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</row>
    <row r="106" ht="14.25" customHeight="1">
      <c r="A106" s="56"/>
      <c r="B106" s="33"/>
      <c r="C106" s="33"/>
      <c r="D106" s="33">
        <f t="shared" si="1"/>
        <v>13500</v>
      </c>
      <c r="E106" s="56"/>
      <c r="F106" s="4"/>
      <c r="G106" s="56"/>
      <c r="H106" s="33"/>
      <c r="I106" s="33"/>
      <c r="J106" s="33">
        <f t="shared" si="2"/>
        <v>60000</v>
      </c>
      <c r="K106" s="56"/>
      <c r="L106" s="4"/>
      <c r="M106" s="56"/>
      <c r="N106" s="33"/>
      <c r="O106" s="33"/>
      <c r="P106" s="33">
        <f t="shared" si="3"/>
        <v>0</v>
      </c>
      <c r="Q106" s="56"/>
      <c r="R106" s="4"/>
      <c r="S106" s="56"/>
      <c r="T106" s="33"/>
      <c r="U106" s="33"/>
      <c r="V106" s="33">
        <f t="shared" si="4"/>
        <v>220800</v>
      </c>
      <c r="W106" s="56"/>
      <c r="X106" s="4"/>
      <c r="Y106" s="56"/>
      <c r="Z106" s="33"/>
      <c r="AA106" s="33"/>
      <c r="AB106" s="33">
        <f t="shared" si="5"/>
        <v>257600</v>
      </c>
      <c r="AC106" s="56"/>
      <c r="AD106" s="4"/>
      <c r="AE106" s="32"/>
      <c r="AF106" s="33"/>
      <c r="AG106" s="33"/>
      <c r="AH106" s="33">
        <f t="shared" si="6"/>
        <v>40000</v>
      </c>
      <c r="AI106" s="56"/>
      <c r="AJ106" s="4"/>
      <c r="AK106" s="56"/>
      <c r="AL106" s="33"/>
      <c r="AM106" s="33"/>
      <c r="AN106" s="33">
        <f t="shared" si="7"/>
        <v>3000</v>
      </c>
      <c r="AO106" s="56"/>
      <c r="AP106" s="4"/>
      <c r="AQ106" s="56"/>
      <c r="AR106" s="33"/>
      <c r="AS106" s="33"/>
      <c r="AT106" s="33">
        <f t="shared" si="8"/>
        <v>0</v>
      </c>
      <c r="AU106" s="56"/>
      <c r="AV106" s="4"/>
      <c r="AW106" s="56"/>
      <c r="AX106" s="33"/>
      <c r="AY106" s="33"/>
      <c r="AZ106" s="33">
        <f t="shared" si="9"/>
        <v>0</v>
      </c>
      <c r="BA106" s="56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</row>
    <row r="107" ht="14.25" customHeight="1">
      <c r="A107" s="56"/>
      <c r="B107" s="33"/>
      <c r="C107" s="33"/>
      <c r="D107" s="33">
        <f t="shared" si="1"/>
        <v>13500</v>
      </c>
      <c r="E107" s="56"/>
      <c r="F107" s="4"/>
      <c r="G107" s="56"/>
      <c r="H107" s="33"/>
      <c r="I107" s="33"/>
      <c r="J107" s="33">
        <f t="shared" si="2"/>
        <v>60000</v>
      </c>
      <c r="K107" s="56"/>
      <c r="L107" s="4"/>
      <c r="M107" s="56"/>
      <c r="N107" s="33"/>
      <c r="O107" s="33"/>
      <c r="P107" s="33">
        <f t="shared" si="3"/>
        <v>0</v>
      </c>
      <c r="Q107" s="56"/>
      <c r="R107" s="4"/>
      <c r="S107" s="56"/>
      <c r="T107" s="33"/>
      <c r="U107" s="33"/>
      <c r="V107" s="33">
        <f t="shared" si="4"/>
        <v>220800</v>
      </c>
      <c r="W107" s="56"/>
      <c r="X107" s="4"/>
      <c r="Y107" s="56"/>
      <c r="Z107" s="33"/>
      <c r="AA107" s="33"/>
      <c r="AB107" s="33">
        <f t="shared" si="5"/>
        <v>257600</v>
      </c>
      <c r="AC107" s="56"/>
      <c r="AD107" s="4"/>
      <c r="AE107" s="32"/>
      <c r="AF107" s="33"/>
      <c r="AG107" s="33"/>
      <c r="AH107" s="33">
        <f t="shared" si="6"/>
        <v>40000</v>
      </c>
      <c r="AI107" s="56"/>
      <c r="AJ107" s="4"/>
      <c r="AK107" s="56"/>
      <c r="AL107" s="33"/>
      <c r="AM107" s="33"/>
      <c r="AN107" s="33">
        <f t="shared" si="7"/>
        <v>3000</v>
      </c>
      <c r="AO107" s="56"/>
      <c r="AP107" s="4"/>
      <c r="AQ107" s="56"/>
      <c r="AR107" s="33"/>
      <c r="AS107" s="33"/>
      <c r="AT107" s="33">
        <f t="shared" si="8"/>
        <v>0</v>
      </c>
      <c r="AU107" s="56"/>
      <c r="AV107" s="4"/>
      <c r="AW107" s="56"/>
      <c r="AX107" s="33"/>
      <c r="AY107" s="33"/>
      <c r="AZ107" s="33">
        <f t="shared" si="9"/>
        <v>0</v>
      </c>
      <c r="BA107" s="56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</row>
    <row r="108" ht="14.25" customHeight="1">
      <c r="A108" s="56"/>
      <c r="B108" s="33"/>
      <c r="C108" s="33"/>
      <c r="D108" s="33">
        <f t="shared" si="1"/>
        <v>13500</v>
      </c>
      <c r="E108" s="56"/>
      <c r="F108" s="4"/>
      <c r="G108" s="56"/>
      <c r="H108" s="33"/>
      <c r="I108" s="33"/>
      <c r="J108" s="33">
        <f t="shared" si="2"/>
        <v>60000</v>
      </c>
      <c r="K108" s="56"/>
      <c r="L108" s="4"/>
      <c r="M108" s="56"/>
      <c r="N108" s="33"/>
      <c r="O108" s="33"/>
      <c r="P108" s="33">
        <f t="shared" si="3"/>
        <v>0</v>
      </c>
      <c r="Q108" s="56"/>
      <c r="R108" s="4"/>
      <c r="S108" s="56"/>
      <c r="T108" s="33"/>
      <c r="U108" s="33"/>
      <c r="V108" s="33">
        <f t="shared" si="4"/>
        <v>220800</v>
      </c>
      <c r="W108" s="56"/>
      <c r="X108" s="4"/>
      <c r="Y108" s="56"/>
      <c r="Z108" s="33"/>
      <c r="AA108" s="33"/>
      <c r="AB108" s="33">
        <f t="shared" si="5"/>
        <v>257600</v>
      </c>
      <c r="AC108" s="56"/>
      <c r="AD108" s="4"/>
      <c r="AE108" s="32"/>
      <c r="AF108" s="33"/>
      <c r="AG108" s="33"/>
      <c r="AH108" s="33">
        <f t="shared" si="6"/>
        <v>40000</v>
      </c>
      <c r="AI108" s="56"/>
      <c r="AJ108" s="4"/>
      <c r="AK108" s="56"/>
      <c r="AL108" s="33"/>
      <c r="AM108" s="33"/>
      <c r="AN108" s="33">
        <f t="shared" si="7"/>
        <v>3000</v>
      </c>
      <c r="AO108" s="56"/>
      <c r="AP108" s="4"/>
      <c r="AQ108" s="56"/>
      <c r="AR108" s="33"/>
      <c r="AS108" s="33"/>
      <c r="AT108" s="33">
        <f t="shared" si="8"/>
        <v>0</v>
      </c>
      <c r="AU108" s="56"/>
      <c r="AV108" s="4"/>
      <c r="AW108" s="56"/>
      <c r="AX108" s="33"/>
      <c r="AY108" s="33"/>
      <c r="AZ108" s="33">
        <f t="shared" si="9"/>
        <v>0</v>
      </c>
      <c r="BA108" s="56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</row>
    <row r="109" ht="14.25" customHeight="1">
      <c r="A109" s="56"/>
      <c r="B109" s="33"/>
      <c r="C109" s="33"/>
      <c r="D109" s="33">
        <f t="shared" si="1"/>
        <v>13500</v>
      </c>
      <c r="E109" s="56"/>
      <c r="F109" s="4"/>
      <c r="G109" s="56"/>
      <c r="H109" s="33"/>
      <c r="I109" s="33"/>
      <c r="J109" s="33">
        <f t="shared" si="2"/>
        <v>60000</v>
      </c>
      <c r="K109" s="56"/>
      <c r="L109" s="4"/>
      <c r="M109" s="56"/>
      <c r="N109" s="33"/>
      <c r="O109" s="33"/>
      <c r="P109" s="33">
        <f t="shared" si="3"/>
        <v>0</v>
      </c>
      <c r="Q109" s="56"/>
      <c r="R109" s="4"/>
      <c r="S109" s="56"/>
      <c r="T109" s="33"/>
      <c r="U109" s="33"/>
      <c r="V109" s="33">
        <f t="shared" si="4"/>
        <v>220800</v>
      </c>
      <c r="W109" s="56"/>
      <c r="X109" s="4"/>
      <c r="Y109" s="56"/>
      <c r="Z109" s="33"/>
      <c r="AA109" s="33"/>
      <c r="AB109" s="33">
        <f t="shared" si="5"/>
        <v>257600</v>
      </c>
      <c r="AC109" s="56"/>
      <c r="AD109" s="4"/>
      <c r="AE109" s="32"/>
      <c r="AF109" s="33"/>
      <c r="AG109" s="33"/>
      <c r="AH109" s="33">
        <f t="shared" si="6"/>
        <v>40000</v>
      </c>
      <c r="AI109" s="56"/>
      <c r="AJ109" s="4"/>
      <c r="AK109" s="56"/>
      <c r="AL109" s="33"/>
      <c r="AM109" s="33"/>
      <c r="AN109" s="33">
        <f t="shared" si="7"/>
        <v>3000</v>
      </c>
      <c r="AO109" s="56"/>
      <c r="AP109" s="4"/>
      <c r="AQ109" s="56"/>
      <c r="AR109" s="33"/>
      <c r="AS109" s="33"/>
      <c r="AT109" s="33">
        <f t="shared" si="8"/>
        <v>0</v>
      </c>
      <c r="AU109" s="56"/>
      <c r="AV109" s="4"/>
      <c r="AW109" s="56"/>
      <c r="AX109" s="33"/>
      <c r="AY109" s="33"/>
      <c r="AZ109" s="33">
        <f t="shared" si="9"/>
        <v>0</v>
      </c>
      <c r="BA109" s="56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</row>
    <row r="110" ht="14.25" customHeight="1">
      <c r="A110" s="56"/>
      <c r="B110" s="33"/>
      <c r="C110" s="33"/>
      <c r="D110" s="33">
        <f t="shared" si="1"/>
        <v>13500</v>
      </c>
      <c r="E110" s="56"/>
      <c r="F110" s="4"/>
      <c r="G110" s="56"/>
      <c r="H110" s="33"/>
      <c r="I110" s="33"/>
      <c r="J110" s="33">
        <f t="shared" si="2"/>
        <v>60000</v>
      </c>
      <c r="K110" s="56"/>
      <c r="L110" s="4"/>
      <c r="M110" s="56"/>
      <c r="N110" s="33"/>
      <c r="O110" s="33"/>
      <c r="P110" s="33">
        <f t="shared" si="3"/>
        <v>0</v>
      </c>
      <c r="Q110" s="56"/>
      <c r="R110" s="4"/>
      <c r="S110" s="56"/>
      <c r="T110" s="33"/>
      <c r="U110" s="33"/>
      <c r="V110" s="33">
        <f t="shared" si="4"/>
        <v>220800</v>
      </c>
      <c r="W110" s="56"/>
      <c r="X110" s="4"/>
      <c r="Y110" s="56"/>
      <c r="Z110" s="33"/>
      <c r="AA110" s="33"/>
      <c r="AB110" s="33">
        <f t="shared" si="5"/>
        <v>257600</v>
      </c>
      <c r="AC110" s="56"/>
      <c r="AD110" s="4"/>
      <c r="AE110" s="32"/>
      <c r="AF110" s="33"/>
      <c r="AG110" s="33"/>
      <c r="AH110" s="33">
        <f t="shared" si="6"/>
        <v>40000</v>
      </c>
      <c r="AI110" s="56"/>
      <c r="AJ110" s="4"/>
      <c r="AK110" s="56"/>
      <c r="AL110" s="33"/>
      <c r="AM110" s="33"/>
      <c r="AN110" s="33">
        <f t="shared" si="7"/>
        <v>3000</v>
      </c>
      <c r="AO110" s="56"/>
      <c r="AP110" s="4"/>
      <c r="AQ110" s="56"/>
      <c r="AR110" s="33"/>
      <c r="AS110" s="33"/>
      <c r="AT110" s="33">
        <f t="shared" si="8"/>
        <v>0</v>
      </c>
      <c r="AU110" s="56"/>
      <c r="AV110" s="4"/>
      <c r="AW110" s="56"/>
      <c r="AX110" s="33"/>
      <c r="AY110" s="33"/>
      <c r="AZ110" s="33">
        <f t="shared" si="9"/>
        <v>0</v>
      </c>
      <c r="BA110" s="56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</row>
    <row r="111" ht="14.25" customHeight="1">
      <c r="A111" s="56"/>
      <c r="B111" s="33"/>
      <c r="C111" s="33"/>
      <c r="D111" s="33">
        <f t="shared" si="1"/>
        <v>13500</v>
      </c>
      <c r="E111" s="56"/>
      <c r="F111" s="4"/>
      <c r="G111" s="56"/>
      <c r="H111" s="33"/>
      <c r="I111" s="33"/>
      <c r="J111" s="33">
        <f t="shared" si="2"/>
        <v>60000</v>
      </c>
      <c r="K111" s="56"/>
      <c r="L111" s="4"/>
      <c r="M111" s="56"/>
      <c r="N111" s="33"/>
      <c r="O111" s="33"/>
      <c r="P111" s="33">
        <f t="shared" si="3"/>
        <v>0</v>
      </c>
      <c r="Q111" s="56"/>
      <c r="R111" s="4"/>
      <c r="S111" s="56"/>
      <c r="T111" s="33"/>
      <c r="U111" s="33"/>
      <c r="V111" s="33">
        <f t="shared" si="4"/>
        <v>220800</v>
      </c>
      <c r="W111" s="56"/>
      <c r="X111" s="4"/>
      <c r="Y111" s="56"/>
      <c r="Z111" s="33"/>
      <c r="AA111" s="33"/>
      <c r="AB111" s="33">
        <f t="shared" si="5"/>
        <v>257600</v>
      </c>
      <c r="AC111" s="56"/>
      <c r="AD111" s="4"/>
      <c r="AE111" s="32"/>
      <c r="AF111" s="33"/>
      <c r="AG111" s="33"/>
      <c r="AH111" s="33">
        <f t="shared" si="6"/>
        <v>40000</v>
      </c>
      <c r="AI111" s="56"/>
      <c r="AJ111" s="4"/>
      <c r="AK111" s="56"/>
      <c r="AL111" s="33"/>
      <c r="AM111" s="33"/>
      <c r="AN111" s="33">
        <f t="shared" si="7"/>
        <v>3000</v>
      </c>
      <c r="AO111" s="56"/>
      <c r="AP111" s="4"/>
      <c r="AQ111" s="56"/>
      <c r="AR111" s="33"/>
      <c r="AS111" s="33"/>
      <c r="AT111" s="33">
        <f t="shared" si="8"/>
        <v>0</v>
      </c>
      <c r="AU111" s="56"/>
      <c r="AV111" s="4"/>
      <c r="AW111" s="56"/>
      <c r="AX111" s="33"/>
      <c r="AY111" s="33"/>
      <c r="AZ111" s="33">
        <f t="shared" si="9"/>
        <v>0</v>
      </c>
      <c r="BA111" s="56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</row>
    <row r="112" ht="14.25" customHeight="1">
      <c r="A112" s="56"/>
      <c r="B112" s="33"/>
      <c r="C112" s="33"/>
      <c r="D112" s="33">
        <f t="shared" si="1"/>
        <v>13500</v>
      </c>
      <c r="E112" s="56"/>
      <c r="F112" s="4"/>
      <c r="G112" s="56"/>
      <c r="H112" s="33"/>
      <c r="I112" s="33"/>
      <c r="J112" s="33">
        <f t="shared" si="2"/>
        <v>60000</v>
      </c>
      <c r="K112" s="56"/>
      <c r="L112" s="4"/>
      <c r="M112" s="56"/>
      <c r="N112" s="33"/>
      <c r="O112" s="33"/>
      <c r="P112" s="33">
        <f t="shared" si="3"/>
        <v>0</v>
      </c>
      <c r="Q112" s="56"/>
      <c r="R112" s="4"/>
      <c r="S112" s="56"/>
      <c r="T112" s="33"/>
      <c r="U112" s="33"/>
      <c r="V112" s="33">
        <f t="shared" si="4"/>
        <v>220800</v>
      </c>
      <c r="W112" s="56"/>
      <c r="X112" s="4"/>
      <c r="Y112" s="56"/>
      <c r="Z112" s="33"/>
      <c r="AA112" s="33"/>
      <c r="AB112" s="33">
        <f t="shared" si="5"/>
        <v>257600</v>
      </c>
      <c r="AC112" s="56"/>
      <c r="AD112" s="4"/>
      <c r="AE112" s="32"/>
      <c r="AF112" s="33"/>
      <c r="AG112" s="33"/>
      <c r="AH112" s="33">
        <f t="shared" si="6"/>
        <v>40000</v>
      </c>
      <c r="AI112" s="56"/>
      <c r="AJ112" s="4"/>
      <c r="AK112" s="56"/>
      <c r="AL112" s="33"/>
      <c r="AM112" s="33"/>
      <c r="AN112" s="33">
        <f t="shared" si="7"/>
        <v>3000</v>
      </c>
      <c r="AO112" s="56"/>
      <c r="AP112" s="4"/>
      <c r="AQ112" s="56"/>
      <c r="AR112" s="33"/>
      <c r="AS112" s="33"/>
      <c r="AT112" s="33">
        <f t="shared" si="8"/>
        <v>0</v>
      </c>
      <c r="AU112" s="56"/>
      <c r="AV112" s="4"/>
      <c r="AW112" s="56"/>
      <c r="AX112" s="33"/>
      <c r="AY112" s="33"/>
      <c r="AZ112" s="33">
        <f t="shared" si="9"/>
        <v>0</v>
      </c>
      <c r="BA112" s="56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</row>
    <row r="113" ht="14.25" customHeight="1">
      <c r="A113" s="56"/>
      <c r="B113" s="33"/>
      <c r="C113" s="33"/>
      <c r="D113" s="33">
        <f t="shared" si="1"/>
        <v>13500</v>
      </c>
      <c r="E113" s="56"/>
      <c r="F113" s="4"/>
      <c r="G113" s="56"/>
      <c r="H113" s="33"/>
      <c r="I113" s="33"/>
      <c r="J113" s="33">
        <f t="shared" si="2"/>
        <v>60000</v>
      </c>
      <c r="K113" s="56"/>
      <c r="L113" s="4"/>
      <c r="M113" s="56"/>
      <c r="N113" s="33"/>
      <c r="O113" s="33"/>
      <c r="P113" s="33">
        <f t="shared" si="3"/>
        <v>0</v>
      </c>
      <c r="Q113" s="56"/>
      <c r="R113" s="4"/>
      <c r="S113" s="56"/>
      <c r="T113" s="33"/>
      <c r="U113" s="33"/>
      <c r="V113" s="33">
        <f t="shared" si="4"/>
        <v>220800</v>
      </c>
      <c r="W113" s="56"/>
      <c r="X113" s="4"/>
      <c r="Y113" s="56"/>
      <c r="Z113" s="33"/>
      <c r="AA113" s="33"/>
      <c r="AB113" s="33">
        <f t="shared" si="5"/>
        <v>257600</v>
      </c>
      <c r="AC113" s="56"/>
      <c r="AD113" s="4"/>
      <c r="AE113" s="32"/>
      <c r="AF113" s="33"/>
      <c r="AG113" s="33"/>
      <c r="AH113" s="33">
        <f t="shared" si="6"/>
        <v>40000</v>
      </c>
      <c r="AI113" s="56"/>
      <c r="AJ113" s="4"/>
      <c r="AK113" s="56"/>
      <c r="AL113" s="33"/>
      <c r="AM113" s="33"/>
      <c r="AN113" s="33">
        <f t="shared" si="7"/>
        <v>3000</v>
      </c>
      <c r="AO113" s="56"/>
      <c r="AP113" s="4"/>
      <c r="AQ113" s="56"/>
      <c r="AR113" s="33"/>
      <c r="AS113" s="33"/>
      <c r="AT113" s="33">
        <f t="shared" si="8"/>
        <v>0</v>
      </c>
      <c r="AU113" s="56"/>
      <c r="AV113" s="4"/>
      <c r="AW113" s="56"/>
      <c r="AX113" s="33"/>
      <c r="AY113" s="33"/>
      <c r="AZ113" s="33">
        <f t="shared" si="9"/>
        <v>0</v>
      </c>
      <c r="BA113" s="56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</row>
    <row r="114" ht="14.25" customHeight="1">
      <c r="A114" s="56"/>
      <c r="B114" s="33"/>
      <c r="C114" s="33"/>
      <c r="D114" s="33">
        <f t="shared" si="1"/>
        <v>13500</v>
      </c>
      <c r="E114" s="56"/>
      <c r="F114" s="4"/>
      <c r="G114" s="56"/>
      <c r="H114" s="33"/>
      <c r="I114" s="33"/>
      <c r="J114" s="33">
        <f t="shared" si="2"/>
        <v>60000</v>
      </c>
      <c r="K114" s="56"/>
      <c r="L114" s="4"/>
      <c r="M114" s="56"/>
      <c r="N114" s="33"/>
      <c r="O114" s="33"/>
      <c r="P114" s="33">
        <f t="shared" si="3"/>
        <v>0</v>
      </c>
      <c r="Q114" s="56"/>
      <c r="R114" s="4"/>
      <c r="S114" s="56"/>
      <c r="T114" s="33"/>
      <c r="U114" s="33"/>
      <c r="V114" s="33">
        <f t="shared" si="4"/>
        <v>220800</v>
      </c>
      <c r="W114" s="56"/>
      <c r="X114" s="4"/>
      <c r="Y114" s="56"/>
      <c r="Z114" s="33"/>
      <c r="AA114" s="33"/>
      <c r="AB114" s="33">
        <f t="shared" si="5"/>
        <v>257600</v>
      </c>
      <c r="AC114" s="56"/>
      <c r="AD114" s="4"/>
      <c r="AE114" s="32"/>
      <c r="AF114" s="33"/>
      <c r="AG114" s="33"/>
      <c r="AH114" s="33">
        <f t="shared" si="6"/>
        <v>40000</v>
      </c>
      <c r="AI114" s="56"/>
      <c r="AJ114" s="4"/>
      <c r="AK114" s="56"/>
      <c r="AL114" s="33"/>
      <c r="AM114" s="33"/>
      <c r="AN114" s="33">
        <f t="shared" si="7"/>
        <v>3000</v>
      </c>
      <c r="AO114" s="56"/>
      <c r="AP114" s="4"/>
      <c r="AQ114" s="56"/>
      <c r="AR114" s="33"/>
      <c r="AS114" s="33"/>
      <c r="AT114" s="33">
        <f t="shared" si="8"/>
        <v>0</v>
      </c>
      <c r="AU114" s="56"/>
      <c r="AV114" s="4"/>
      <c r="AW114" s="56"/>
      <c r="AX114" s="33"/>
      <c r="AY114" s="33"/>
      <c r="AZ114" s="33">
        <f t="shared" si="9"/>
        <v>0</v>
      </c>
      <c r="BA114" s="56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</row>
    <row r="115" ht="14.25" customHeight="1">
      <c r="A115" s="56"/>
      <c r="B115" s="33"/>
      <c r="C115" s="33"/>
      <c r="D115" s="33">
        <f t="shared" si="1"/>
        <v>13500</v>
      </c>
      <c r="E115" s="56"/>
      <c r="F115" s="4"/>
      <c r="G115" s="56"/>
      <c r="H115" s="33"/>
      <c r="I115" s="33"/>
      <c r="J115" s="33">
        <f t="shared" si="2"/>
        <v>60000</v>
      </c>
      <c r="K115" s="56"/>
      <c r="L115" s="4"/>
      <c r="M115" s="56"/>
      <c r="N115" s="33"/>
      <c r="O115" s="33"/>
      <c r="P115" s="33">
        <f t="shared" si="3"/>
        <v>0</v>
      </c>
      <c r="Q115" s="56"/>
      <c r="R115" s="4"/>
      <c r="S115" s="56"/>
      <c r="T115" s="33"/>
      <c r="U115" s="33"/>
      <c r="V115" s="33">
        <f t="shared" si="4"/>
        <v>220800</v>
      </c>
      <c r="W115" s="56"/>
      <c r="X115" s="4"/>
      <c r="Y115" s="56"/>
      <c r="Z115" s="33"/>
      <c r="AA115" s="33"/>
      <c r="AB115" s="33">
        <f t="shared" si="5"/>
        <v>257600</v>
      </c>
      <c r="AC115" s="56"/>
      <c r="AD115" s="4"/>
      <c r="AE115" s="32"/>
      <c r="AF115" s="33"/>
      <c r="AG115" s="33"/>
      <c r="AH115" s="33">
        <f t="shared" si="6"/>
        <v>40000</v>
      </c>
      <c r="AI115" s="56"/>
      <c r="AJ115" s="4"/>
      <c r="AK115" s="56"/>
      <c r="AL115" s="33"/>
      <c r="AM115" s="33"/>
      <c r="AN115" s="33">
        <f t="shared" si="7"/>
        <v>3000</v>
      </c>
      <c r="AO115" s="56"/>
      <c r="AP115" s="4"/>
      <c r="AQ115" s="56"/>
      <c r="AR115" s="33"/>
      <c r="AS115" s="33"/>
      <c r="AT115" s="33">
        <f t="shared" si="8"/>
        <v>0</v>
      </c>
      <c r="AU115" s="56"/>
      <c r="AV115" s="4"/>
      <c r="AW115" s="56"/>
      <c r="AX115" s="33"/>
      <c r="AY115" s="33"/>
      <c r="AZ115" s="33">
        <f t="shared" si="9"/>
        <v>0</v>
      </c>
      <c r="BA115" s="56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</row>
    <row r="116" ht="14.25" customHeight="1">
      <c r="A116" s="56"/>
      <c r="B116" s="33"/>
      <c r="C116" s="33"/>
      <c r="D116" s="33">
        <f t="shared" si="1"/>
        <v>13500</v>
      </c>
      <c r="E116" s="56"/>
      <c r="F116" s="4"/>
      <c r="G116" s="56"/>
      <c r="H116" s="33"/>
      <c r="I116" s="33"/>
      <c r="J116" s="33">
        <f t="shared" si="2"/>
        <v>60000</v>
      </c>
      <c r="K116" s="56"/>
      <c r="L116" s="4"/>
      <c r="M116" s="56"/>
      <c r="N116" s="33"/>
      <c r="O116" s="33"/>
      <c r="P116" s="33">
        <f t="shared" si="3"/>
        <v>0</v>
      </c>
      <c r="Q116" s="56"/>
      <c r="R116" s="4"/>
      <c r="S116" s="56"/>
      <c r="T116" s="33"/>
      <c r="U116" s="33"/>
      <c r="V116" s="33">
        <f t="shared" si="4"/>
        <v>220800</v>
      </c>
      <c r="W116" s="56"/>
      <c r="X116" s="4"/>
      <c r="Y116" s="56"/>
      <c r="Z116" s="33"/>
      <c r="AA116" s="33"/>
      <c r="AB116" s="33">
        <f t="shared" si="5"/>
        <v>257600</v>
      </c>
      <c r="AC116" s="56"/>
      <c r="AD116" s="4"/>
      <c r="AE116" s="32"/>
      <c r="AF116" s="33"/>
      <c r="AG116" s="33"/>
      <c r="AH116" s="33">
        <f t="shared" si="6"/>
        <v>40000</v>
      </c>
      <c r="AI116" s="56"/>
      <c r="AJ116" s="4"/>
      <c r="AK116" s="56"/>
      <c r="AL116" s="33"/>
      <c r="AM116" s="33"/>
      <c r="AN116" s="33">
        <f t="shared" si="7"/>
        <v>3000</v>
      </c>
      <c r="AO116" s="56"/>
      <c r="AP116" s="4"/>
      <c r="AQ116" s="56"/>
      <c r="AR116" s="33"/>
      <c r="AS116" s="33"/>
      <c r="AT116" s="33">
        <f t="shared" si="8"/>
        <v>0</v>
      </c>
      <c r="AU116" s="56"/>
      <c r="AV116" s="4"/>
      <c r="AW116" s="56"/>
      <c r="AX116" s="33"/>
      <c r="AY116" s="33"/>
      <c r="AZ116" s="33">
        <f t="shared" si="9"/>
        <v>0</v>
      </c>
      <c r="BA116" s="56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</row>
    <row r="117" ht="14.25" customHeight="1">
      <c r="A117" s="56"/>
      <c r="B117" s="33"/>
      <c r="C117" s="33"/>
      <c r="D117" s="33">
        <f t="shared" si="1"/>
        <v>13500</v>
      </c>
      <c r="E117" s="56"/>
      <c r="F117" s="4"/>
      <c r="G117" s="56"/>
      <c r="H117" s="33"/>
      <c r="I117" s="33"/>
      <c r="J117" s="33">
        <f t="shared" si="2"/>
        <v>60000</v>
      </c>
      <c r="K117" s="56"/>
      <c r="L117" s="4"/>
      <c r="M117" s="56"/>
      <c r="N117" s="33"/>
      <c r="O117" s="33"/>
      <c r="P117" s="33">
        <f t="shared" si="3"/>
        <v>0</v>
      </c>
      <c r="Q117" s="56"/>
      <c r="R117" s="4"/>
      <c r="S117" s="56"/>
      <c r="T117" s="33"/>
      <c r="U117" s="33"/>
      <c r="V117" s="33">
        <f t="shared" si="4"/>
        <v>220800</v>
      </c>
      <c r="W117" s="56"/>
      <c r="X117" s="4"/>
      <c r="Y117" s="56"/>
      <c r="Z117" s="33"/>
      <c r="AA117" s="33"/>
      <c r="AB117" s="33">
        <f t="shared" si="5"/>
        <v>257600</v>
      </c>
      <c r="AC117" s="56"/>
      <c r="AD117" s="4"/>
      <c r="AE117" s="32"/>
      <c r="AF117" s="33"/>
      <c r="AG117" s="33"/>
      <c r="AH117" s="33">
        <f t="shared" si="6"/>
        <v>40000</v>
      </c>
      <c r="AI117" s="56"/>
      <c r="AJ117" s="4"/>
      <c r="AK117" s="56"/>
      <c r="AL117" s="33"/>
      <c r="AM117" s="33"/>
      <c r="AN117" s="33">
        <f t="shared" si="7"/>
        <v>3000</v>
      </c>
      <c r="AO117" s="56"/>
      <c r="AP117" s="4"/>
      <c r="AQ117" s="56"/>
      <c r="AR117" s="33"/>
      <c r="AS117" s="33"/>
      <c r="AT117" s="33">
        <f t="shared" si="8"/>
        <v>0</v>
      </c>
      <c r="AU117" s="56"/>
      <c r="AV117" s="4"/>
      <c r="AW117" s="56"/>
      <c r="AX117" s="33"/>
      <c r="AY117" s="33"/>
      <c r="AZ117" s="33">
        <f t="shared" si="9"/>
        <v>0</v>
      </c>
      <c r="BA117" s="56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</row>
    <row r="118" ht="14.25" customHeight="1">
      <c r="A118" s="56"/>
      <c r="B118" s="33"/>
      <c r="C118" s="33"/>
      <c r="D118" s="33">
        <f t="shared" si="1"/>
        <v>13500</v>
      </c>
      <c r="E118" s="56"/>
      <c r="F118" s="4"/>
      <c r="G118" s="56"/>
      <c r="H118" s="33"/>
      <c r="I118" s="33"/>
      <c r="J118" s="33">
        <f t="shared" si="2"/>
        <v>60000</v>
      </c>
      <c r="K118" s="56"/>
      <c r="L118" s="4"/>
      <c r="M118" s="56"/>
      <c r="N118" s="33"/>
      <c r="O118" s="33"/>
      <c r="P118" s="33">
        <f t="shared" si="3"/>
        <v>0</v>
      </c>
      <c r="Q118" s="56"/>
      <c r="R118" s="4"/>
      <c r="S118" s="56"/>
      <c r="T118" s="33"/>
      <c r="U118" s="33"/>
      <c r="V118" s="33">
        <f t="shared" si="4"/>
        <v>220800</v>
      </c>
      <c r="W118" s="56"/>
      <c r="X118" s="4"/>
      <c r="Y118" s="56"/>
      <c r="Z118" s="33"/>
      <c r="AA118" s="33"/>
      <c r="AB118" s="33">
        <f t="shared" si="5"/>
        <v>257600</v>
      </c>
      <c r="AC118" s="56"/>
      <c r="AD118" s="4"/>
      <c r="AE118" s="32"/>
      <c r="AF118" s="33"/>
      <c r="AG118" s="33"/>
      <c r="AH118" s="33">
        <f t="shared" si="6"/>
        <v>40000</v>
      </c>
      <c r="AI118" s="56"/>
      <c r="AJ118" s="4"/>
      <c r="AK118" s="56"/>
      <c r="AL118" s="33"/>
      <c r="AM118" s="33"/>
      <c r="AN118" s="33">
        <f t="shared" si="7"/>
        <v>3000</v>
      </c>
      <c r="AO118" s="56"/>
      <c r="AP118" s="4"/>
      <c r="AQ118" s="56"/>
      <c r="AR118" s="33"/>
      <c r="AS118" s="33"/>
      <c r="AT118" s="33">
        <f t="shared" si="8"/>
        <v>0</v>
      </c>
      <c r="AU118" s="56"/>
      <c r="AV118" s="4"/>
      <c r="AW118" s="56"/>
      <c r="AX118" s="33"/>
      <c r="AY118" s="33"/>
      <c r="AZ118" s="33">
        <f t="shared" si="9"/>
        <v>0</v>
      </c>
      <c r="BA118" s="56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</row>
    <row r="119" ht="14.25" customHeight="1">
      <c r="A119" s="56"/>
      <c r="B119" s="33"/>
      <c r="C119" s="33"/>
      <c r="D119" s="33">
        <f t="shared" si="1"/>
        <v>13500</v>
      </c>
      <c r="E119" s="56"/>
      <c r="F119" s="4"/>
      <c r="G119" s="56"/>
      <c r="H119" s="33"/>
      <c r="I119" s="33"/>
      <c r="J119" s="33">
        <f t="shared" si="2"/>
        <v>60000</v>
      </c>
      <c r="K119" s="56"/>
      <c r="L119" s="4"/>
      <c r="M119" s="56"/>
      <c r="N119" s="33"/>
      <c r="O119" s="33"/>
      <c r="P119" s="33">
        <f t="shared" si="3"/>
        <v>0</v>
      </c>
      <c r="Q119" s="56"/>
      <c r="R119" s="4"/>
      <c r="S119" s="56"/>
      <c r="T119" s="33"/>
      <c r="U119" s="33"/>
      <c r="V119" s="33">
        <f t="shared" si="4"/>
        <v>220800</v>
      </c>
      <c r="W119" s="56"/>
      <c r="X119" s="4"/>
      <c r="Y119" s="56"/>
      <c r="Z119" s="33"/>
      <c r="AA119" s="33"/>
      <c r="AB119" s="33">
        <f t="shared" si="5"/>
        <v>257600</v>
      </c>
      <c r="AC119" s="56"/>
      <c r="AD119" s="4"/>
      <c r="AE119" s="32"/>
      <c r="AF119" s="33"/>
      <c r="AG119" s="33"/>
      <c r="AH119" s="33">
        <f t="shared" si="6"/>
        <v>40000</v>
      </c>
      <c r="AI119" s="56"/>
      <c r="AJ119" s="4"/>
      <c r="AK119" s="56"/>
      <c r="AL119" s="33"/>
      <c r="AM119" s="33"/>
      <c r="AN119" s="33">
        <f t="shared" si="7"/>
        <v>3000</v>
      </c>
      <c r="AO119" s="56"/>
      <c r="AP119" s="4"/>
      <c r="AQ119" s="56"/>
      <c r="AR119" s="33"/>
      <c r="AS119" s="33"/>
      <c r="AT119" s="33">
        <f t="shared" si="8"/>
        <v>0</v>
      </c>
      <c r="AU119" s="56"/>
      <c r="AV119" s="4"/>
      <c r="AW119" s="56"/>
      <c r="AX119" s="33"/>
      <c r="AY119" s="33"/>
      <c r="AZ119" s="33">
        <f t="shared" si="9"/>
        <v>0</v>
      </c>
      <c r="BA119" s="56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</row>
    <row r="120" ht="14.25" customHeight="1">
      <c r="A120" s="56"/>
      <c r="B120" s="33"/>
      <c r="C120" s="33"/>
      <c r="D120" s="33">
        <f t="shared" si="1"/>
        <v>13500</v>
      </c>
      <c r="E120" s="56"/>
      <c r="F120" s="4"/>
      <c r="G120" s="56"/>
      <c r="H120" s="33"/>
      <c r="I120" s="33"/>
      <c r="J120" s="33">
        <f t="shared" si="2"/>
        <v>60000</v>
      </c>
      <c r="K120" s="56"/>
      <c r="L120" s="4"/>
      <c r="M120" s="56"/>
      <c r="N120" s="33"/>
      <c r="O120" s="33"/>
      <c r="P120" s="33">
        <f t="shared" si="3"/>
        <v>0</v>
      </c>
      <c r="Q120" s="56"/>
      <c r="R120" s="4"/>
      <c r="S120" s="56"/>
      <c r="T120" s="33"/>
      <c r="U120" s="33"/>
      <c r="V120" s="33">
        <f t="shared" si="4"/>
        <v>220800</v>
      </c>
      <c r="W120" s="56"/>
      <c r="X120" s="4"/>
      <c r="Y120" s="56"/>
      <c r="Z120" s="33"/>
      <c r="AA120" s="33"/>
      <c r="AB120" s="33">
        <f t="shared" si="5"/>
        <v>257600</v>
      </c>
      <c r="AC120" s="56"/>
      <c r="AD120" s="4"/>
      <c r="AE120" s="32"/>
      <c r="AF120" s="33"/>
      <c r="AG120" s="33"/>
      <c r="AH120" s="33">
        <f t="shared" si="6"/>
        <v>40000</v>
      </c>
      <c r="AI120" s="56"/>
      <c r="AJ120" s="4"/>
      <c r="AK120" s="56"/>
      <c r="AL120" s="33"/>
      <c r="AM120" s="33"/>
      <c r="AN120" s="33">
        <f t="shared" si="7"/>
        <v>3000</v>
      </c>
      <c r="AO120" s="56"/>
      <c r="AP120" s="4"/>
      <c r="AQ120" s="56"/>
      <c r="AR120" s="33"/>
      <c r="AS120" s="33"/>
      <c r="AT120" s="33">
        <f t="shared" si="8"/>
        <v>0</v>
      </c>
      <c r="AU120" s="56"/>
      <c r="AV120" s="4"/>
      <c r="AW120" s="56"/>
      <c r="AX120" s="33"/>
      <c r="AY120" s="33"/>
      <c r="AZ120" s="33">
        <f t="shared" si="9"/>
        <v>0</v>
      </c>
      <c r="BA120" s="56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</row>
    <row r="121" ht="14.25" customHeight="1">
      <c r="A121" s="56"/>
      <c r="B121" s="33"/>
      <c r="C121" s="33"/>
      <c r="D121" s="33">
        <f t="shared" si="1"/>
        <v>13500</v>
      </c>
      <c r="E121" s="56"/>
      <c r="F121" s="4"/>
      <c r="G121" s="56"/>
      <c r="H121" s="33"/>
      <c r="I121" s="33"/>
      <c r="J121" s="33">
        <f t="shared" si="2"/>
        <v>60000</v>
      </c>
      <c r="K121" s="56"/>
      <c r="L121" s="4"/>
      <c r="M121" s="56"/>
      <c r="N121" s="33"/>
      <c r="O121" s="33"/>
      <c r="P121" s="33">
        <f t="shared" si="3"/>
        <v>0</v>
      </c>
      <c r="Q121" s="56"/>
      <c r="R121" s="4"/>
      <c r="S121" s="56"/>
      <c r="T121" s="33"/>
      <c r="U121" s="33"/>
      <c r="V121" s="33">
        <f t="shared" si="4"/>
        <v>220800</v>
      </c>
      <c r="W121" s="56"/>
      <c r="X121" s="4"/>
      <c r="Y121" s="56"/>
      <c r="Z121" s="33"/>
      <c r="AA121" s="33"/>
      <c r="AB121" s="33">
        <f t="shared" si="5"/>
        <v>257600</v>
      </c>
      <c r="AC121" s="56"/>
      <c r="AD121" s="4"/>
      <c r="AE121" s="32"/>
      <c r="AF121" s="33"/>
      <c r="AG121" s="33"/>
      <c r="AH121" s="33">
        <f t="shared" si="6"/>
        <v>40000</v>
      </c>
      <c r="AI121" s="56"/>
      <c r="AJ121" s="4"/>
      <c r="AK121" s="56"/>
      <c r="AL121" s="33"/>
      <c r="AM121" s="33"/>
      <c r="AN121" s="33">
        <f t="shared" si="7"/>
        <v>3000</v>
      </c>
      <c r="AO121" s="56"/>
      <c r="AP121" s="4"/>
      <c r="AQ121" s="56"/>
      <c r="AR121" s="33"/>
      <c r="AS121" s="33"/>
      <c r="AT121" s="33">
        <f t="shared" si="8"/>
        <v>0</v>
      </c>
      <c r="AU121" s="56"/>
      <c r="AV121" s="4"/>
      <c r="AW121" s="56"/>
      <c r="AX121" s="33"/>
      <c r="AY121" s="33"/>
      <c r="AZ121" s="33">
        <f t="shared" si="9"/>
        <v>0</v>
      </c>
      <c r="BA121" s="56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</row>
    <row r="122" ht="14.25" customHeight="1">
      <c r="A122" s="56"/>
      <c r="B122" s="33"/>
      <c r="C122" s="33"/>
      <c r="D122" s="33">
        <f t="shared" si="1"/>
        <v>13500</v>
      </c>
      <c r="E122" s="56"/>
      <c r="F122" s="4"/>
      <c r="G122" s="56"/>
      <c r="H122" s="33"/>
      <c r="I122" s="33"/>
      <c r="J122" s="33">
        <f t="shared" si="2"/>
        <v>60000</v>
      </c>
      <c r="K122" s="56"/>
      <c r="L122" s="4"/>
      <c r="M122" s="56"/>
      <c r="N122" s="33"/>
      <c r="O122" s="33"/>
      <c r="P122" s="33">
        <f t="shared" si="3"/>
        <v>0</v>
      </c>
      <c r="Q122" s="56"/>
      <c r="R122" s="4"/>
      <c r="S122" s="56"/>
      <c r="T122" s="33"/>
      <c r="U122" s="33"/>
      <c r="V122" s="33">
        <f t="shared" si="4"/>
        <v>220800</v>
      </c>
      <c r="W122" s="56"/>
      <c r="X122" s="4"/>
      <c r="Y122" s="56"/>
      <c r="Z122" s="33"/>
      <c r="AA122" s="33"/>
      <c r="AB122" s="33">
        <f t="shared" si="5"/>
        <v>257600</v>
      </c>
      <c r="AC122" s="56"/>
      <c r="AD122" s="4"/>
      <c r="AE122" s="32"/>
      <c r="AF122" s="33"/>
      <c r="AG122" s="33"/>
      <c r="AH122" s="33">
        <f t="shared" si="6"/>
        <v>40000</v>
      </c>
      <c r="AI122" s="56"/>
      <c r="AJ122" s="4"/>
      <c r="AK122" s="56"/>
      <c r="AL122" s="33"/>
      <c r="AM122" s="33"/>
      <c r="AN122" s="33">
        <f t="shared" si="7"/>
        <v>3000</v>
      </c>
      <c r="AO122" s="56"/>
      <c r="AP122" s="4"/>
      <c r="AQ122" s="56"/>
      <c r="AR122" s="33"/>
      <c r="AS122" s="33"/>
      <c r="AT122" s="33">
        <f t="shared" si="8"/>
        <v>0</v>
      </c>
      <c r="AU122" s="56"/>
      <c r="AV122" s="4"/>
      <c r="AW122" s="56"/>
      <c r="AX122" s="33"/>
      <c r="AY122" s="33"/>
      <c r="AZ122" s="33">
        <f t="shared" si="9"/>
        <v>0</v>
      </c>
      <c r="BA122" s="56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</row>
    <row r="123" ht="14.25" customHeight="1">
      <c r="A123" s="56"/>
      <c r="B123" s="33"/>
      <c r="C123" s="33"/>
      <c r="D123" s="33">
        <f t="shared" si="1"/>
        <v>13500</v>
      </c>
      <c r="E123" s="56"/>
      <c r="F123" s="4"/>
      <c r="G123" s="56"/>
      <c r="H123" s="33"/>
      <c r="I123" s="33"/>
      <c r="J123" s="33">
        <f t="shared" si="2"/>
        <v>60000</v>
      </c>
      <c r="K123" s="56"/>
      <c r="L123" s="4"/>
      <c r="M123" s="56"/>
      <c r="N123" s="33"/>
      <c r="O123" s="33"/>
      <c r="P123" s="33">
        <f t="shared" si="3"/>
        <v>0</v>
      </c>
      <c r="Q123" s="56"/>
      <c r="R123" s="4"/>
      <c r="S123" s="56"/>
      <c r="T123" s="33"/>
      <c r="U123" s="33"/>
      <c r="V123" s="33">
        <f t="shared" si="4"/>
        <v>220800</v>
      </c>
      <c r="W123" s="56"/>
      <c r="X123" s="4"/>
      <c r="Y123" s="56"/>
      <c r="Z123" s="33"/>
      <c r="AA123" s="33"/>
      <c r="AB123" s="33">
        <f t="shared" si="5"/>
        <v>257600</v>
      </c>
      <c r="AC123" s="56"/>
      <c r="AD123" s="4"/>
      <c r="AE123" s="32"/>
      <c r="AF123" s="33"/>
      <c r="AG123" s="33"/>
      <c r="AH123" s="33">
        <f t="shared" si="6"/>
        <v>40000</v>
      </c>
      <c r="AI123" s="56"/>
      <c r="AJ123" s="4"/>
      <c r="AK123" s="56"/>
      <c r="AL123" s="33"/>
      <c r="AM123" s="33"/>
      <c r="AN123" s="33">
        <f t="shared" si="7"/>
        <v>3000</v>
      </c>
      <c r="AO123" s="56"/>
      <c r="AP123" s="4"/>
      <c r="AQ123" s="56"/>
      <c r="AR123" s="33"/>
      <c r="AS123" s="33"/>
      <c r="AT123" s="33">
        <f t="shared" si="8"/>
        <v>0</v>
      </c>
      <c r="AU123" s="56"/>
      <c r="AV123" s="4"/>
      <c r="AW123" s="56"/>
      <c r="AX123" s="33"/>
      <c r="AY123" s="33"/>
      <c r="AZ123" s="33">
        <f t="shared" si="9"/>
        <v>0</v>
      </c>
      <c r="BA123" s="56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</row>
    <row r="124" ht="14.25" customHeight="1">
      <c r="A124" s="56"/>
      <c r="B124" s="33"/>
      <c r="C124" s="33"/>
      <c r="D124" s="33">
        <f t="shared" si="1"/>
        <v>13500</v>
      </c>
      <c r="E124" s="56"/>
      <c r="F124" s="4"/>
      <c r="G124" s="56"/>
      <c r="H124" s="33"/>
      <c r="I124" s="33"/>
      <c r="J124" s="33">
        <f t="shared" si="2"/>
        <v>60000</v>
      </c>
      <c r="K124" s="56"/>
      <c r="L124" s="4"/>
      <c r="M124" s="56"/>
      <c r="N124" s="33"/>
      <c r="O124" s="33"/>
      <c r="P124" s="33">
        <f t="shared" si="3"/>
        <v>0</v>
      </c>
      <c r="Q124" s="56"/>
      <c r="R124" s="4"/>
      <c r="S124" s="56"/>
      <c r="T124" s="33"/>
      <c r="U124" s="33"/>
      <c r="V124" s="33">
        <f t="shared" si="4"/>
        <v>220800</v>
      </c>
      <c r="W124" s="56"/>
      <c r="X124" s="4"/>
      <c r="Y124" s="56"/>
      <c r="Z124" s="33"/>
      <c r="AA124" s="33"/>
      <c r="AB124" s="33">
        <f t="shared" si="5"/>
        <v>257600</v>
      </c>
      <c r="AC124" s="56"/>
      <c r="AD124" s="4"/>
      <c r="AE124" s="32"/>
      <c r="AF124" s="33"/>
      <c r="AG124" s="33"/>
      <c r="AH124" s="33">
        <f t="shared" si="6"/>
        <v>40000</v>
      </c>
      <c r="AI124" s="56"/>
      <c r="AJ124" s="4"/>
      <c r="AK124" s="56"/>
      <c r="AL124" s="33"/>
      <c r="AM124" s="33"/>
      <c r="AN124" s="33">
        <f t="shared" si="7"/>
        <v>3000</v>
      </c>
      <c r="AO124" s="56"/>
      <c r="AP124" s="4"/>
      <c r="AQ124" s="56"/>
      <c r="AR124" s="33"/>
      <c r="AS124" s="33"/>
      <c r="AT124" s="33">
        <f t="shared" si="8"/>
        <v>0</v>
      </c>
      <c r="AU124" s="56"/>
      <c r="AV124" s="4"/>
      <c r="AW124" s="56"/>
      <c r="AX124" s="33"/>
      <c r="AY124" s="33"/>
      <c r="AZ124" s="33">
        <f t="shared" si="9"/>
        <v>0</v>
      </c>
      <c r="BA124" s="56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</row>
    <row r="125" ht="14.25" customHeight="1">
      <c r="A125" s="56"/>
      <c r="B125" s="33"/>
      <c r="C125" s="33"/>
      <c r="D125" s="33">
        <f t="shared" si="1"/>
        <v>13500</v>
      </c>
      <c r="E125" s="56"/>
      <c r="F125" s="4"/>
      <c r="G125" s="56"/>
      <c r="H125" s="33"/>
      <c r="I125" s="33"/>
      <c r="J125" s="33">
        <f t="shared" si="2"/>
        <v>60000</v>
      </c>
      <c r="K125" s="56"/>
      <c r="L125" s="4"/>
      <c r="M125" s="56"/>
      <c r="N125" s="33"/>
      <c r="O125" s="33"/>
      <c r="P125" s="33">
        <f t="shared" si="3"/>
        <v>0</v>
      </c>
      <c r="Q125" s="56"/>
      <c r="R125" s="4"/>
      <c r="S125" s="56"/>
      <c r="T125" s="33"/>
      <c r="U125" s="33"/>
      <c r="V125" s="33">
        <f t="shared" si="4"/>
        <v>220800</v>
      </c>
      <c r="W125" s="56"/>
      <c r="X125" s="4"/>
      <c r="Y125" s="56"/>
      <c r="Z125" s="33"/>
      <c r="AA125" s="33"/>
      <c r="AB125" s="33">
        <f t="shared" si="5"/>
        <v>257600</v>
      </c>
      <c r="AC125" s="56"/>
      <c r="AD125" s="4"/>
      <c r="AE125" s="32"/>
      <c r="AF125" s="33"/>
      <c r="AG125" s="33"/>
      <c r="AH125" s="33">
        <f t="shared" si="6"/>
        <v>40000</v>
      </c>
      <c r="AI125" s="56"/>
      <c r="AJ125" s="4"/>
      <c r="AK125" s="56"/>
      <c r="AL125" s="33"/>
      <c r="AM125" s="33"/>
      <c r="AN125" s="33">
        <f t="shared" si="7"/>
        <v>3000</v>
      </c>
      <c r="AO125" s="56"/>
      <c r="AP125" s="4"/>
      <c r="AQ125" s="56"/>
      <c r="AR125" s="33"/>
      <c r="AS125" s="33"/>
      <c r="AT125" s="33">
        <f t="shared" si="8"/>
        <v>0</v>
      </c>
      <c r="AU125" s="56"/>
      <c r="AV125" s="4"/>
      <c r="AW125" s="56"/>
      <c r="AX125" s="33"/>
      <c r="AY125" s="33"/>
      <c r="AZ125" s="33">
        <f t="shared" si="9"/>
        <v>0</v>
      </c>
      <c r="BA125" s="56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</row>
    <row r="126" ht="14.25" customHeight="1">
      <c r="A126" s="56"/>
      <c r="B126" s="33"/>
      <c r="C126" s="33"/>
      <c r="D126" s="33">
        <f t="shared" si="1"/>
        <v>13500</v>
      </c>
      <c r="E126" s="56"/>
      <c r="F126" s="4"/>
      <c r="G126" s="56"/>
      <c r="H126" s="33"/>
      <c r="I126" s="33"/>
      <c r="J126" s="33">
        <f t="shared" si="2"/>
        <v>60000</v>
      </c>
      <c r="K126" s="56"/>
      <c r="L126" s="4"/>
      <c r="M126" s="56"/>
      <c r="N126" s="33"/>
      <c r="O126" s="33"/>
      <c r="P126" s="33">
        <f t="shared" si="3"/>
        <v>0</v>
      </c>
      <c r="Q126" s="56"/>
      <c r="R126" s="4"/>
      <c r="S126" s="56"/>
      <c r="T126" s="33"/>
      <c r="U126" s="33"/>
      <c r="V126" s="33">
        <f t="shared" si="4"/>
        <v>220800</v>
      </c>
      <c r="W126" s="56"/>
      <c r="X126" s="4"/>
      <c r="Y126" s="56"/>
      <c r="Z126" s="33"/>
      <c r="AA126" s="33"/>
      <c r="AB126" s="33">
        <f t="shared" si="5"/>
        <v>257600</v>
      </c>
      <c r="AC126" s="56"/>
      <c r="AD126" s="4"/>
      <c r="AE126" s="32"/>
      <c r="AF126" s="33"/>
      <c r="AG126" s="33"/>
      <c r="AH126" s="33">
        <f t="shared" si="6"/>
        <v>40000</v>
      </c>
      <c r="AI126" s="56"/>
      <c r="AJ126" s="4"/>
      <c r="AK126" s="56"/>
      <c r="AL126" s="33"/>
      <c r="AM126" s="33"/>
      <c r="AN126" s="33">
        <f t="shared" si="7"/>
        <v>3000</v>
      </c>
      <c r="AO126" s="56"/>
      <c r="AP126" s="4"/>
      <c r="AQ126" s="56"/>
      <c r="AR126" s="33"/>
      <c r="AS126" s="33"/>
      <c r="AT126" s="33">
        <f t="shared" si="8"/>
        <v>0</v>
      </c>
      <c r="AU126" s="56"/>
      <c r="AV126" s="4"/>
      <c r="AW126" s="56"/>
      <c r="AX126" s="33"/>
      <c r="AY126" s="33"/>
      <c r="AZ126" s="33">
        <f t="shared" si="9"/>
        <v>0</v>
      </c>
      <c r="BA126" s="56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</row>
    <row r="127" ht="14.25" customHeight="1">
      <c r="A127" s="56"/>
      <c r="B127" s="33"/>
      <c r="C127" s="33"/>
      <c r="D127" s="33">
        <f t="shared" si="1"/>
        <v>13500</v>
      </c>
      <c r="E127" s="56"/>
      <c r="F127" s="4"/>
      <c r="G127" s="56"/>
      <c r="H127" s="33"/>
      <c r="I127" s="33"/>
      <c r="J127" s="33">
        <f t="shared" si="2"/>
        <v>60000</v>
      </c>
      <c r="K127" s="56"/>
      <c r="L127" s="4"/>
      <c r="M127" s="56"/>
      <c r="N127" s="33"/>
      <c r="O127" s="33"/>
      <c r="P127" s="33">
        <f t="shared" si="3"/>
        <v>0</v>
      </c>
      <c r="Q127" s="56"/>
      <c r="R127" s="4"/>
      <c r="S127" s="56"/>
      <c r="T127" s="33"/>
      <c r="U127" s="33"/>
      <c r="V127" s="33">
        <f t="shared" si="4"/>
        <v>220800</v>
      </c>
      <c r="W127" s="56"/>
      <c r="X127" s="4"/>
      <c r="Y127" s="56"/>
      <c r="Z127" s="33"/>
      <c r="AA127" s="33"/>
      <c r="AB127" s="33">
        <f t="shared" si="5"/>
        <v>257600</v>
      </c>
      <c r="AC127" s="56"/>
      <c r="AD127" s="4"/>
      <c r="AE127" s="32"/>
      <c r="AF127" s="33"/>
      <c r="AG127" s="33"/>
      <c r="AH127" s="33">
        <f t="shared" si="6"/>
        <v>40000</v>
      </c>
      <c r="AI127" s="56"/>
      <c r="AJ127" s="4"/>
      <c r="AK127" s="56"/>
      <c r="AL127" s="33"/>
      <c r="AM127" s="33"/>
      <c r="AN127" s="33">
        <f t="shared" si="7"/>
        <v>3000</v>
      </c>
      <c r="AO127" s="56"/>
      <c r="AP127" s="4"/>
      <c r="AQ127" s="56"/>
      <c r="AR127" s="33"/>
      <c r="AS127" s="33"/>
      <c r="AT127" s="33">
        <f t="shared" si="8"/>
        <v>0</v>
      </c>
      <c r="AU127" s="56"/>
      <c r="AV127" s="4"/>
      <c r="AW127" s="56"/>
      <c r="AX127" s="33"/>
      <c r="AY127" s="33"/>
      <c r="AZ127" s="33">
        <f t="shared" si="9"/>
        <v>0</v>
      </c>
      <c r="BA127" s="56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</row>
    <row r="128" ht="14.25" customHeight="1">
      <c r="A128" s="56"/>
      <c r="B128" s="33"/>
      <c r="C128" s="33"/>
      <c r="D128" s="33">
        <f t="shared" si="1"/>
        <v>13500</v>
      </c>
      <c r="E128" s="56"/>
      <c r="F128" s="4"/>
      <c r="G128" s="56"/>
      <c r="H128" s="33"/>
      <c r="I128" s="33"/>
      <c r="J128" s="33">
        <f t="shared" si="2"/>
        <v>60000</v>
      </c>
      <c r="K128" s="56"/>
      <c r="L128" s="4"/>
      <c r="M128" s="56"/>
      <c r="N128" s="33"/>
      <c r="O128" s="33"/>
      <c r="P128" s="33">
        <f t="shared" si="3"/>
        <v>0</v>
      </c>
      <c r="Q128" s="56"/>
      <c r="R128" s="4"/>
      <c r="S128" s="56"/>
      <c r="T128" s="33"/>
      <c r="U128" s="33"/>
      <c r="V128" s="33">
        <f t="shared" si="4"/>
        <v>220800</v>
      </c>
      <c r="W128" s="56"/>
      <c r="X128" s="4"/>
      <c r="Y128" s="56"/>
      <c r="Z128" s="33"/>
      <c r="AA128" s="33"/>
      <c r="AB128" s="33">
        <f t="shared" si="5"/>
        <v>257600</v>
      </c>
      <c r="AC128" s="56"/>
      <c r="AD128" s="4"/>
      <c r="AE128" s="32"/>
      <c r="AF128" s="33"/>
      <c r="AG128" s="33"/>
      <c r="AH128" s="33">
        <f t="shared" si="6"/>
        <v>40000</v>
      </c>
      <c r="AI128" s="56"/>
      <c r="AJ128" s="4"/>
      <c r="AK128" s="56"/>
      <c r="AL128" s="33"/>
      <c r="AM128" s="33"/>
      <c r="AN128" s="33">
        <f t="shared" si="7"/>
        <v>3000</v>
      </c>
      <c r="AO128" s="56"/>
      <c r="AP128" s="4"/>
      <c r="AQ128" s="56"/>
      <c r="AR128" s="33"/>
      <c r="AS128" s="33"/>
      <c r="AT128" s="33">
        <f t="shared" si="8"/>
        <v>0</v>
      </c>
      <c r="AU128" s="56"/>
      <c r="AV128" s="4"/>
      <c r="AW128" s="56"/>
      <c r="AX128" s="33"/>
      <c r="AY128" s="33"/>
      <c r="AZ128" s="33">
        <f t="shared" si="9"/>
        <v>0</v>
      </c>
      <c r="BA128" s="56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</row>
    <row r="129" ht="14.25" customHeight="1">
      <c r="A129" s="56"/>
      <c r="B129" s="33"/>
      <c r="C129" s="33"/>
      <c r="D129" s="33">
        <f t="shared" si="1"/>
        <v>13500</v>
      </c>
      <c r="E129" s="56"/>
      <c r="F129" s="4"/>
      <c r="G129" s="56"/>
      <c r="H129" s="33"/>
      <c r="I129" s="33"/>
      <c r="J129" s="33">
        <f t="shared" si="2"/>
        <v>60000</v>
      </c>
      <c r="K129" s="56"/>
      <c r="L129" s="4"/>
      <c r="M129" s="56"/>
      <c r="N129" s="33"/>
      <c r="O129" s="33"/>
      <c r="P129" s="33">
        <f t="shared" si="3"/>
        <v>0</v>
      </c>
      <c r="Q129" s="56"/>
      <c r="R129" s="4"/>
      <c r="S129" s="56"/>
      <c r="T129" s="33"/>
      <c r="U129" s="33"/>
      <c r="V129" s="33">
        <f t="shared" si="4"/>
        <v>220800</v>
      </c>
      <c r="W129" s="56"/>
      <c r="X129" s="4"/>
      <c r="Y129" s="56"/>
      <c r="Z129" s="33"/>
      <c r="AA129" s="33"/>
      <c r="AB129" s="33">
        <f t="shared" si="5"/>
        <v>257600</v>
      </c>
      <c r="AC129" s="56"/>
      <c r="AD129" s="4"/>
      <c r="AE129" s="32"/>
      <c r="AF129" s="33"/>
      <c r="AG129" s="33"/>
      <c r="AH129" s="33">
        <f t="shared" si="6"/>
        <v>40000</v>
      </c>
      <c r="AI129" s="56"/>
      <c r="AJ129" s="4"/>
      <c r="AK129" s="56"/>
      <c r="AL129" s="33"/>
      <c r="AM129" s="33"/>
      <c r="AN129" s="33">
        <f t="shared" si="7"/>
        <v>3000</v>
      </c>
      <c r="AO129" s="56"/>
      <c r="AP129" s="4"/>
      <c r="AQ129" s="56"/>
      <c r="AR129" s="33"/>
      <c r="AS129" s="33"/>
      <c r="AT129" s="33">
        <f t="shared" si="8"/>
        <v>0</v>
      </c>
      <c r="AU129" s="56"/>
      <c r="AV129" s="4"/>
      <c r="AW129" s="56"/>
      <c r="AX129" s="33"/>
      <c r="AY129" s="33"/>
      <c r="AZ129" s="33">
        <f t="shared" si="9"/>
        <v>0</v>
      </c>
      <c r="BA129" s="56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</row>
    <row r="130" ht="14.25" customHeight="1">
      <c r="A130" s="56"/>
      <c r="B130" s="33"/>
      <c r="C130" s="33"/>
      <c r="D130" s="33">
        <f t="shared" si="1"/>
        <v>13500</v>
      </c>
      <c r="E130" s="56"/>
      <c r="F130" s="4"/>
      <c r="G130" s="56"/>
      <c r="H130" s="33"/>
      <c r="I130" s="33"/>
      <c r="J130" s="33">
        <f t="shared" si="2"/>
        <v>60000</v>
      </c>
      <c r="K130" s="56"/>
      <c r="L130" s="4"/>
      <c r="M130" s="56"/>
      <c r="N130" s="33"/>
      <c r="O130" s="33"/>
      <c r="P130" s="33">
        <f t="shared" si="3"/>
        <v>0</v>
      </c>
      <c r="Q130" s="56"/>
      <c r="R130" s="4"/>
      <c r="S130" s="56"/>
      <c r="T130" s="33"/>
      <c r="U130" s="33"/>
      <c r="V130" s="33">
        <f t="shared" si="4"/>
        <v>220800</v>
      </c>
      <c r="W130" s="56"/>
      <c r="X130" s="4"/>
      <c r="Y130" s="56"/>
      <c r="Z130" s="33"/>
      <c r="AA130" s="33"/>
      <c r="AB130" s="33">
        <f t="shared" si="5"/>
        <v>257600</v>
      </c>
      <c r="AC130" s="56"/>
      <c r="AD130" s="4"/>
      <c r="AE130" s="32"/>
      <c r="AF130" s="33"/>
      <c r="AG130" s="33"/>
      <c r="AH130" s="33">
        <f t="shared" si="6"/>
        <v>40000</v>
      </c>
      <c r="AI130" s="56"/>
      <c r="AJ130" s="4"/>
      <c r="AK130" s="56"/>
      <c r="AL130" s="33"/>
      <c r="AM130" s="33"/>
      <c r="AN130" s="33">
        <f t="shared" si="7"/>
        <v>3000</v>
      </c>
      <c r="AO130" s="56"/>
      <c r="AP130" s="4"/>
      <c r="AQ130" s="56"/>
      <c r="AR130" s="33"/>
      <c r="AS130" s="33"/>
      <c r="AT130" s="33">
        <f t="shared" si="8"/>
        <v>0</v>
      </c>
      <c r="AU130" s="56"/>
      <c r="AV130" s="4"/>
      <c r="AW130" s="56"/>
      <c r="AX130" s="33"/>
      <c r="AY130" s="33"/>
      <c r="AZ130" s="33">
        <f t="shared" si="9"/>
        <v>0</v>
      </c>
      <c r="BA130" s="56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</row>
    <row r="131" ht="14.25" customHeight="1">
      <c r="A131" s="56"/>
      <c r="B131" s="33"/>
      <c r="C131" s="33"/>
      <c r="D131" s="33">
        <f t="shared" si="1"/>
        <v>13500</v>
      </c>
      <c r="E131" s="56"/>
      <c r="F131" s="4"/>
      <c r="G131" s="56"/>
      <c r="H131" s="33"/>
      <c r="I131" s="33"/>
      <c r="J131" s="33">
        <f t="shared" si="2"/>
        <v>60000</v>
      </c>
      <c r="K131" s="56"/>
      <c r="L131" s="4"/>
      <c r="M131" s="56"/>
      <c r="N131" s="33"/>
      <c r="O131" s="33"/>
      <c r="P131" s="33">
        <f t="shared" si="3"/>
        <v>0</v>
      </c>
      <c r="Q131" s="56"/>
      <c r="R131" s="4"/>
      <c r="S131" s="56"/>
      <c r="T131" s="33"/>
      <c r="U131" s="33"/>
      <c r="V131" s="33">
        <f t="shared" si="4"/>
        <v>220800</v>
      </c>
      <c r="W131" s="56"/>
      <c r="X131" s="4"/>
      <c r="Y131" s="56"/>
      <c r="Z131" s="33"/>
      <c r="AA131" s="33"/>
      <c r="AB131" s="33">
        <f t="shared" si="5"/>
        <v>257600</v>
      </c>
      <c r="AC131" s="56"/>
      <c r="AD131" s="4"/>
      <c r="AE131" s="32"/>
      <c r="AF131" s="33"/>
      <c r="AG131" s="33"/>
      <c r="AH131" s="33">
        <f t="shared" si="6"/>
        <v>40000</v>
      </c>
      <c r="AI131" s="56"/>
      <c r="AJ131" s="4"/>
      <c r="AK131" s="56"/>
      <c r="AL131" s="33"/>
      <c r="AM131" s="33"/>
      <c r="AN131" s="33">
        <f t="shared" si="7"/>
        <v>3000</v>
      </c>
      <c r="AO131" s="56"/>
      <c r="AP131" s="4"/>
      <c r="AQ131" s="56"/>
      <c r="AR131" s="33"/>
      <c r="AS131" s="33"/>
      <c r="AT131" s="33">
        <f t="shared" si="8"/>
        <v>0</v>
      </c>
      <c r="AU131" s="56"/>
      <c r="AV131" s="4"/>
      <c r="AW131" s="56"/>
      <c r="AX131" s="33"/>
      <c r="AY131" s="33"/>
      <c r="AZ131" s="33">
        <f t="shared" si="9"/>
        <v>0</v>
      </c>
      <c r="BA131" s="56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</row>
    <row r="132" ht="14.25" customHeight="1">
      <c r="A132" s="56"/>
      <c r="B132" s="33"/>
      <c r="C132" s="33"/>
      <c r="D132" s="33">
        <f t="shared" si="1"/>
        <v>13500</v>
      </c>
      <c r="E132" s="56"/>
      <c r="F132" s="4"/>
      <c r="G132" s="56"/>
      <c r="H132" s="33"/>
      <c r="I132" s="33"/>
      <c r="J132" s="33">
        <f t="shared" si="2"/>
        <v>60000</v>
      </c>
      <c r="K132" s="56"/>
      <c r="L132" s="4"/>
      <c r="M132" s="56"/>
      <c r="N132" s="33"/>
      <c r="O132" s="33"/>
      <c r="P132" s="33">
        <f t="shared" si="3"/>
        <v>0</v>
      </c>
      <c r="Q132" s="56"/>
      <c r="R132" s="4"/>
      <c r="S132" s="56"/>
      <c r="T132" s="33"/>
      <c r="U132" s="33"/>
      <c r="V132" s="33">
        <f t="shared" si="4"/>
        <v>220800</v>
      </c>
      <c r="W132" s="56"/>
      <c r="X132" s="4"/>
      <c r="Y132" s="56"/>
      <c r="Z132" s="33"/>
      <c r="AA132" s="33"/>
      <c r="AB132" s="33">
        <f t="shared" si="5"/>
        <v>257600</v>
      </c>
      <c r="AC132" s="56"/>
      <c r="AD132" s="4"/>
      <c r="AE132" s="32"/>
      <c r="AF132" s="33"/>
      <c r="AG132" s="33"/>
      <c r="AH132" s="33">
        <f t="shared" si="6"/>
        <v>40000</v>
      </c>
      <c r="AI132" s="56"/>
      <c r="AJ132" s="4"/>
      <c r="AK132" s="56"/>
      <c r="AL132" s="33"/>
      <c r="AM132" s="33"/>
      <c r="AN132" s="33">
        <f t="shared" si="7"/>
        <v>3000</v>
      </c>
      <c r="AO132" s="56"/>
      <c r="AP132" s="4"/>
      <c r="AQ132" s="56"/>
      <c r="AR132" s="33"/>
      <c r="AS132" s="33"/>
      <c r="AT132" s="33">
        <f t="shared" si="8"/>
        <v>0</v>
      </c>
      <c r="AU132" s="56"/>
      <c r="AV132" s="4"/>
      <c r="AW132" s="56"/>
      <c r="AX132" s="33"/>
      <c r="AY132" s="33"/>
      <c r="AZ132" s="33">
        <f t="shared" si="9"/>
        <v>0</v>
      </c>
      <c r="BA132" s="56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</row>
    <row r="133" ht="14.25" customHeight="1">
      <c r="A133" s="56"/>
      <c r="B133" s="33"/>
      <c r="C133" s="33"/>
      <c r="D133" s="33">
        <f t="shared" si="1"/>
        <v>13500</v>
      </c>
      <c r="E133" s="56"/>
      <c r="F133" s="4"/>
      <c r="G133" s="56"/>
      <c r="H133" s="33"/>
      <c r="I133" s="33"/>
      <c r="J133" s="33">
        <f t="shared" si="2"/>
        <v>60000</v>
      </c>
      <c r="K133" s="56"/>
      <c r="L133" s="4"/>
      <c r="M133" s="56"/>
      <c r="N133" s="33"/>
      <c r="O133" s="33"/>
      <c r="P133" s="33">
        <f t="shared" si="3"/>
        <v>0</v>
      </c>
      <c r="Q133" s="56"/>
      <c r="R133" s="4"/>
      <c r="S133" s="56"/>
      <c r="T133" s="33"/>
      <c r="U133" s="33"/>
      <c r="V133" s="33">
        <f t="shared" si="4"/>
        <v>220800</v>
      </c>
      <c r="W133" s="56"/>
      <c r="X133" s="4"/>
      <c r="Y133" s="56"/>
      <c r="Z133" s="33"/>
      <c r="AA133" s="33"/>
      <c r="AB133" s="33">
        <f t="shared" si="5"/>
        <v>257600</v>
      </c>
      <c r="AC133" s="56"/>
      <c r="AD133" s="4"/>
      <c r="AE133" s="32"/>
      <c r="AF133" s="33"/>
      <c r="AG133" s="33"/>
      <c r="AH133" s="33">
        <f t="shared" si="6"/>
        <v>40000</v>
      </c>
      <c r="AI133" s="56"/>
      <c r="AJ133" s="4"/>
      <c r="AK133" s="56"/>
      <c r="AL133" s="33"/>
      <c r="AM133" s="33"/>
      <c r="AN133" s="33">
        <f t="shared" si="7"/>
        <v>3000</v>
      </c>
      <c r="AO133" s="56"/>
      <c r="AP133" s="4"/>
      <c r="AQ133" s="56"/>
      <c r="AR133" s="33"/>
      <c r="AS133" s="33"/>
      <c r="AT133" s="33">
        <f t="shared" si="8"/>
        <v>0</v>
      </c>
      <c r="AU133" s="56"/>
      <c r="AV133" s="4"/>
      <c r="AW133" s="56"/>
      <c r="AX133" s="33"/>
      <c r="AY133" s="33"/>
      <c r="AZ133" s="33">
        <f t="shared" si="9"/>
        <v>0</v>
      </c>
      <c r="BA133" s="56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17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17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17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17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17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17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17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17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17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17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17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17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17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17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17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17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17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17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17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17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17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17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17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17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17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17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17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17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17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17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17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17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17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17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17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17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17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17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17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17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17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17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17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17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17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17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17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17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17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17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17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17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17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17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17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17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17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17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17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17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17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17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17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17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17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17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17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17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17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17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17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17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17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17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17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17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17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17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17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17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17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17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17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17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17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17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17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17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17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17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17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17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17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17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17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17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17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17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17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17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17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17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17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17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17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17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17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17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17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17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17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17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17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17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17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17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17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17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17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17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17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17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17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17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17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17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17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17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17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17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17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17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17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17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17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17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17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17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17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17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17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17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17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17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17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17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17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17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17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17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17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17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17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17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17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17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17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17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17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17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17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17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17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17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17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17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17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17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17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17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17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17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17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17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17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17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17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17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17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17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17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17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17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17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17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17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17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17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17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17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17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17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17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17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17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17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17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17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17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17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17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17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17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17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17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17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17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17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17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17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17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17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17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17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17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17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17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17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17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17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17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17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17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17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17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17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17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17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17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17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17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17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17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17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17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17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17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17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17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17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17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17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17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17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17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17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17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17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17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17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17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17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17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17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17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17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17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17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17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17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17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17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17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17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17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17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17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17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17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17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17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17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17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17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17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17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17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17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17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17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17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17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17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17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17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17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17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17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17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17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17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17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17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17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17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17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17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17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17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17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17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17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17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17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17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17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17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17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17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17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17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17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17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17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17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17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17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17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17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17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17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17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17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17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17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17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17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17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17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17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17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17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17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17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17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17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17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17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17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17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17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17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17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17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17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17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17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17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17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17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17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17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17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17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17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17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17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17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17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17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17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17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17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17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17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17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17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17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17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17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17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17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17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17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17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17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17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17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17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17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17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17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17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17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17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17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17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17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17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17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17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17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17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17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17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17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17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17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17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17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17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17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17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17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17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17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17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17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17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17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17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17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17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17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17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17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17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17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17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17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17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17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17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17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17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17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17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17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17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17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17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17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17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17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17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17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17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17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17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17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17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17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17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17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17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17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17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17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17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17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17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17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17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17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17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17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17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17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17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17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17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17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17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17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17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17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17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17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17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17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17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17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17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17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17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17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17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17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17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17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17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17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17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17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17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17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17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17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17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17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17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17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17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17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17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17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17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17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17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17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17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17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17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17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17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17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17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17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17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17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17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17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17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17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17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17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17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17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17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17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17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17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17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17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17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17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17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17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17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17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17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17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17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17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17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17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17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17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17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17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17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17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17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17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17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17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17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17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17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17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17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17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17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17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17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17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17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17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17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17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17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17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17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17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17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17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17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17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17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17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17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17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17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17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17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17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17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17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17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17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17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17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17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17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17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17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17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17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17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17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17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17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17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17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17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17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17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17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17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17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17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17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17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17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17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17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17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17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17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17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17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17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17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17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17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17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17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17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17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17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17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17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17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17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17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17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17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17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17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17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17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17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17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17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17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17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17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17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17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17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17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17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17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17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17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17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17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17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17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17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17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17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17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17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17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17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17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17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17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17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17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17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17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17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17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17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17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17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17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17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17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17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17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17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17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17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17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17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17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17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17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17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17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17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17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17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17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17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17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17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17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17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17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17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17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17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17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17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17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17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17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17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17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17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17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17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17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17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17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17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17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17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17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17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17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17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17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17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17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17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17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17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17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17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17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17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17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17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17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17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17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17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17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17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17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17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17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17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17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17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17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17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17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17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17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17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17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17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17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17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17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17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17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17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17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17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17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17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17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17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17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17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17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17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17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17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17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17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17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17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17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17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17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17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17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17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17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17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17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17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17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17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17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17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17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17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17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17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17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17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17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17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17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17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17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17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17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17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17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17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17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17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17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17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17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17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17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17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17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17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17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17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17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17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17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17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17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17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17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17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17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17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17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17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17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17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17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17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17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17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17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17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17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17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17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17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17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17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17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17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17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17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17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17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17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17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17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17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17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17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17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17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17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17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17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17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17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17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17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17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17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17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17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17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17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17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17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</row>
  </sheetData>
  <mergeCells count="20">
    <mergeCell ref="AQ1:AU1"/>
    <mergeCell ref="AW1:BA1"/>
    <mergeCell ref="BC1:BG1"/>
    <mergeCell ref="A1:E1"/>
    <mergeCell ref="G1:K1"/>
    <mergeCell ref="M1:Q1"/>
    <mergeCell ref="S1:W1"/>
    <mergeCell ref="Y1:AC1"/>
    <mergeCell ref="AE1:AI1"/>
    <mergeCell ref="AK1:AO1"/>
    <mergeCell ref="AQ3:AS3"/>
    <mergeCell ref="AW3:AY3"/>
    <mergeCell ref="BC3:BE3"/>
    <mergeCell ref="A3:C3"/>
    <mergeCell ref="G3:I3"/>
    <mergeCell ref="M3:O3"/>
    <mergeCell ref="S3:U3"/>
    <mergeCell ref="Y3:AA3"/>
    <mergeCell ref="AE3:AG3"/>
    <mergeCell ref="AK3:AM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  <col customWidth="1" min="2" max="2" width="7.43"/>
    <col customWidth="1" min="3" max="3" width="7.14"/>
    <col customWidth="1" min="4" max="4" width="9.29"/>
    <col customWidth="1" min="5" max="5" width="16.14"/>
    <col customWidth="1" min="6" max="6" width="8.71"/>
    <col customWidth="1" min="7" max="7" width="19.14"/>
    <col customWidth="1" min="8" max="8" width="7.43"/>
    <col customWidth="1" min="9" max="9" width="7.14"/>
    <col customWidth="1" min="10" max="10" width="9.29"/>
    <col customWidth="1" min="11" max="11" width="16.14"/>
    <col customWidth="1" min="12" max="12" width="8.71"/>
    <col customWidth="1" min="13" max="13" width="20.86"/>
    <col customWidth="1" min="14" max="14" width="7.43"/>
    <col customWidth="1" min="15" max="15" width="7.14"/>
    <col customWidth="1" min="16" max="16" width="9.29"/>
    <col customWidth="1" min="17" max="17" width="16.14"/>
    <col customWidth="1" min="18" max="18" width="8.71"/>
    <col customWidth="1" min="19" max="19" width="20.29"/>
    <col customWidth="1" min="20" max="20" width="7.43"/>
    <col customWidth="1" min="21" max="21" width="7.14"/>
    <col customWidth="1" min="22" max="22" width="9.29"/>
    <col customWidth="1" min="23" max="23" width="16.14"/>
    <col customWidth="1" min="24" max="24" width="8.71"/>
    <col customWidth="1" min="25" max="25" width="14.71"/>
    <col customWidth="1" min="26" max="26" width="7.43"/>
    <col customWidth="1" min="27" max="27" width="7.14"/>
    <col customWidth="1" min="28" max="28" width="9.29"/>
    <col customWidth="1" min="29" max="29" width="16.71"/>
    <col customWidth="1" min="30" max="30" width="8.71"/>
    <col customWidth="1" min="31" max="31" width="16.29"/>
    <col customWidth="1" min="32" max="32" width="7.43"/>
    <col customWidth="1" min="33" max="33" width="7.14"/>
    <col customWidth="1" min="34" max="34" width="9.29"/>
    <col customWidth="1" min="35" max="35" width="23.0"/>
    <col customWidth="1" min="36" max="36" width="8.71"/>
    <col customWidth="1" min="37" max="37" width="15.86"/>
    <col customWidth="1" min="38" max="38" width="7.43"/>
    <col customWidth="1" min="39" max="39" width="7.14"/>
    <col customWidth="1" min="40" max="40" width="9.29"/>
    <col customWidth="1" min="41" max="41" width="16.71"/>
    <col customWidth="1" min="42" max="42" width="8.71"/>
    <col customWidth="1" min="43" max="43" width="22.43"/>
    <col customWidth="1" min="44" max="44" width="7.43"/>
    <col customWidth="1" min="45" max="45" width="7.14"/>
    <col customWidth="1" min="46" max="46" width="9.29"/>
    <col customWidth="1" min="47" max="47" width="23.43"/>
    <col customWidth="1" min="48" max="48" width="8.71"/>
    <col customWidth="1" min="49" max="49" width="24.57"/>
    <col customWidth="1" min="50" max="50" width="7.43"/>
    <col customWidth="1" min="51" max="51" width="7.14"/>
    <col customWidth="1" min="52" max="52" width="9.29"/>
    <col customWidth="1" min="53" max="53" width="16.71"/>
    <col customWidth="1" min="54" max="54" width="8.71"/>
    <col customWidth="1" min="55" max="55" width="27.43"/>
    <col customWidth="1" min="56" max="56" width="7.86"/>
    <col customWidth="1" min="57" max="57" width="7.14"/>
    <col customWidth="1" min="58" max="58" width="9.29"/>
    <col customWidth="1" min="59" max="59" width="16.71"/>
    <col customWidth="1" min="60" max="60" width="8.71"/>
    <col customWidth="1" min="61" max="61" width="13.29"/>
    <col customWidth="1" min="62" max="62" width="7.43"/>
    <col customWidth="1" min="63" max="63" width="7.14"/>
    <col customWidth="1" min="64" max="64" width="9.29"/>
    <col customWidth="1" min="65" max="65" width="16.14"/>
    <col customWidth="1" min="66" max="66" width="8.71"/>
    <col customWidth="1" min="67" max="67" width="11.86"/>
    <col customWidth="1" min="68" max="68" width="7.43"/>
    <col customWidth="1" min="69" max="69" width="7.14"/>
    <col customWidth="1" min="70" max="70" width="9.29"/>
    <col customWidth="1" min="71" max="71" width="23.0"/>
    <col customWidth="1" min="72" max="72" width="8.71"/>
    <col customWidth="1" min="73" max="73" width="11.43"/>
    <col customWidth="1" min="74" max="74" width="7.43"/>
    <col customWidth="1" min="75" max="75" width="7.14"/>
    <col customWidth="1" min="76" max="76" width="9.29"/>
    <col customWidth="1" min="77" max="77" width="16.14"/>
    <col customWidth="1" min="78" max="78" width="8.71"/>
  </cols>
  <sheetData>
    <row r="1" ht="14.25" customHeight="1">
      <c r="A1" s="1" t="s">
        <v>1</v>
      </c>
      <c r="B1" s="2"/>
      <c r="C1" s="2"/>
      <c r="D1" s="2"/>
      <c r="E1" s="3"/>
      <c r="F1" s="4"/>
      <c r="G1" s="6" t="s">
        <v>3</v>
      </c>
      <c r="H1" s="2"/>
      <c r="I1" s="2"/>
      <c r="J1" s="2"/>
      <c r="K1" s="3"/>
      <c r="L1" s="4"/>
      <c r="M1" s="7" t="s">
        <v>5</v>
      </c>
      <c r="N1" s="2"/>
      <c r="O1" s="2"/>
      <c r="P1" s="2"/>
      <c r="Q1" s="3"/>
      <c r="R1" s="4"/>
      <c r="S1" s="6" t="s">
        <v>10</v>
      </c>
      <c r="T1" s="2"/>
      <c r="U1" s="2"/>
      <c r="V1" s="2"/>
      <c r="W1" s="3"/>
      <c r="X1" s="4"/>
      <c r="Y1" s="7" t="s">
        <v>14</v>
      </c>
      <c r="Z1" s="2"/>
      <c r="AA1" s="2"/>
      <c r="AB1" s="2"/>
      <c r="AC1" s="3"/>
      <c r="AD1" s="4"/>
      <c r="AE1" s="6" t="s">
        <v>18</v>
      </c>
      <c r="AF1" s="2"/>
      <c r="AG1" s="2"/>
      <c r="AH1" s="2"/>
      <c r="AI1" s="3"/>
      <c r="AJ1" s="4"/>
      <c r="AK1" s="1" t="s">
        <v>23</v>
      </c>
      <c r="AL1" s="2"/>
      <c r="AM1" s="2"/>
      <c r="AN1" s="2"/>
      <c r="AO1" s="3"/>
      <c r="AP1" s="4"/>
      <c r="AQ1" s="5" t="s">
        <v>27</v>
      </c>
      <c r="AR1" s="2"/>
      <c r="AS1" s="2"/>
      <c r="AT1" s="2"/>
      <c r="AU1" s="3"/>
      <c r="AV1" s="4"/>
      <c r="AW1" s="14" t="s">
        <v>32</v>
      </c>
      <c r="AX1" s="2"/>
      <c r="AY1" s="2"/>
      <c r="AZ1" s="2"/>
      <c r="BA1" s="3"/>
      <c r="BB1" s="4"/>
      <c r="BC1" s="14" t="s">
        <v>40</v>
      </c>
      <c r="BD1" s="2"/>
      <c r="BE1" s="2"/>
      <c r="BF1" s="2"/>
      <c r="BG1" s="3"/>
      <c r="BH1" s="4"/>
      <c r="BI1" s="6" t="s">
        <v>44</v>
      </c>
      <c r="BJ1" s="2"/>
      <c r="BK1" s="2"/>
      <c r="BL1" s="2"/>
      <c r="BM1" s="3"/>
      <c r="BN1" s="4"/>
      <c r="BO1" s="7" t="s">
        <v>46</v>
      </c>
      <c r="BP1" s="2"/>
      <c r="BQ1" s="2"/>
      <c r="BR1" s="2"/>
      <c r="BS1" s="3"/>
      <c r="BT1" s="4"/>
      <c r="BU1" s="5" t="s">
        <v>49</v>
      </c>
      <c r="BV1" s="2"/>
      <c r="BW1" s="2"/>
      <c r="BX1" s="2"/>
      <c r="BY1" s="3"/>
      <c r="BZ1" s="4"/>
    </row>
    <row r="2" ht="14.25" customHeight="1">
      <c r="A2" s="12" t="s">
        <v>29</v>
      </c>
      <c r="B2" s="13" t="s">
        <v>31</v>
      </c>
      <c r="C2" s="13" t="s">
        <v>35</v>
      </c>
      <c r="D2" s="13" t="s">
        <v>36</v>
      </c>
      <c r="E2" s="12" t="s">
        <v>37</v>
      </c>
      <c r="F2" s="4"/>
      <c r="G2" s="12" t="s">
        <v>29</v>
      </c>
      <c r="H2" s="13" t="s">
        <v>31</v>
      </c>
      <c r="I2" s="13" t="s">
        <v>35</v>
      </c>
      <c r="J2" s="13" t="s">
        <v>36</v>
      </c>
      <c r="K2" s="12" t="s">
        <v>37</v>
      </c>
      <c r="L2" s="4"/>
      <c r="M2" s="12" t="s">
        <v>29</v>
      </c>
      <c r="N2" s="13" t="s">
        <v>31</v>
      </c>
      <c r="O2" s="13" t="s">
        <v>35</v>
      </c>
      <c r="P2" s="13" t="s">
        <v>36</v>
      </c>
      <c r="Q2" s="12" t="s">
        <v>37</v>
      </c>
      <c r="R2" s="4"/>
      <c r="S2" s="12" t="s">
        <v>29</v>
      </c>
      <c r="T2" s="13" t="s">
        <v>31</v>
      </c>
      <c r="U2" s="13" t="s">
        <v>35</v>
      </c>
      <c r="V2" s="13" t="s">
        <v>36</v>
      </c>
      <c r="W2" s="12" t="s">
        <v>37</v>
      </c>
      <c r="X2" s="4"/>
      <c r="Y2" s="12" t="s">
        <v>29</v>
      </c>
      <c r="Z2" s="13" t="s">
        <v>31</v>
      </c>
      <c r="AA2" s="13" t="s">
        <v>35</v>
      </c>
      <c r="AB2" s="13" t="s">
        <v>36</v>
      </c>
      <c r="AC2" s="12" t="s">
        <v>37</v>
      </c>
      <c r="AD2" s="4"/>
      <c r="AE2" s="12" t="s">
        <v>29</v>
      </c>
      <c r="AF2" s="13" t="s">
        <v>31</v>
      </c>
      <c r="AG2" s="13" t="s">
        <v>35</v>
      </c>
      <c r="AH2" s="13" t="s">
        <v>36</v>
      </c>
      <c r="AI2" s="12" t="s">
        <v>37</v>
      </c>
      <c r="AJ2" s="4"/>
      <c r="AK2" s="12" t="s">
        <v>29</v>
      </c>
      <c r="AL2" s="13" t="s">
        <v>31</v>
      </c>
      <c r="AM2" s="13" t="s">
        <v>35</v>
      </c>
      <c r="AN2" s="13" t="s">
        <v>36</v>
      </c>
      <c r="AO2" s="12" t="s">
        <v>37</v>
      </c>
      <c r="AP2" s="4"/>
      <c r="AQ2" s="12" t="s">
        <v>29</v>
      </c>
      <c r="AR2" s="13" t="s">
        <v>31</v>
      </c>
      <c r="AS2" s="13" t="s">
        <v>35</v>
      </c>
      <c r="AT2" s="13" t="s">
        <v>36</v>
      </c>
      <c r="AU2" s="12" t="s">
        <v>37</v>
      </c>
      <c r="AV2" s="4"/>
      <c r="AW2" s="17" t="s">
        <v>29</v>
      </c>
      <c r="AX2" s="13" t="s">
        <v>31</v>
      </c>
      <c r="AY2" s="13" t="s">
        <v>35</v>
      </c>
      <c r="AZ2" s="13" t="s">
        <v>36</v>
      </c>
      <c r="BA2" s="12" t="s">
        <v>37</v>
      </c>
      <c r="BB2" s="4"/>
      <c r="BC2" s="17" t="s">
        <v>29</v>
      </c>
      <c r="BD2" s="22" t="s">
        <v>65</v>
      </c>
      <c r="BE2" s="22" t="s">
        <v>35</v>
      </c>
      <c r="BF2" s="13" t="s">
        <v>36</v>
      </c>
      <c r="BG2" s="12" t="s">
        <v>37</v>
      </c>
      <c r="BH2" s="4"/>
      <c r="BI2" s="12" t="s">
        <v>29</v>
      </c>
      <c r="BJ2" s="13" t="s">
        <v>31</v>
      </c>
      <c r="BK2" s="13" t="s">
        <v>35</v>
      </c>
      <c r="BL2" s="13" t="s">
        <v>36</v>
      </c>
      <c r="BM2" s="12" t="s">
        <v>37</v>
      </c>
      <c r="BN2" s="4"/>
      <c r="BO2" s="12" t="s">
        <v>29</v>
      </c>
      <c r="BP2" s="13" t="s">
        <v>31</v>
      </c>
      <c r="BQ2" s="13" t="s">
        <v>35</v>
      </c>
      <c r="BR2" s="13" t="s">
        <v>36</v>
      </c>
      <c r="BS2" s="12" t="s">
        <v>37</v>
      </c>
      <c r="BT2" s="4"/>
      <c r="BU2" s="12" t="s">
        <v>29</v>
      </c>
      <c r="BV2" s="13" t="s">
        <v>31</v>
      </c>
      <c r="BW2" s="13" t="s">
        <v>35</v>
      </c>
      <c r="BX2" s="13" t="s">
        <v>36</v>
      </c>
      <c r="BY2" s="12" t="s">
        <v>37</v>
      </c>
      <c r="BZ2" s="4"/>
    </row>
    <row r="3" ht="14.25" customHeight="1">
      <c r="A3" s="19"/>
      <c r="B3" s="2"/>
      <c r="C3" s="3"/>
      <c r="D3" s="22">
        <v>207.0</v>
      </c>
      <c r="E3" s="12"/>
      <c r="F3" s="4"/>
      <c r="G3" s="19"/>
      <c r="H3" s="2"/>
      <c r="I3" s="3"/>
      <c r="J3" s="22">
        <v>1500.0</v>
      </c>
      <c r="K3" s="12"/>
      <c r="L3" s="4"/>
      <c r="M3" s="19"/>
      <c r="N3" s="2"/>
      <c r="O3" s="3"/>
      <c r="P3" s="22">
        <f>24*400</f>
        <v>9600</v>
      </c>
      <c r="Q3" s="12"/>
      <c r="R3" s="4"/>
      <c r="S3" s="19"/>
      <c r="T3" s="2"/>
      <c r="U3" s="3"/>
      <c r="V3" s="22">
        <v>4000.0</v>
      </c>
      <c r="W3" s="12"/>
      <c r="X3" s="4"/>
      <c r="Y3" s="19"/>
      <c r="Z3" s="2"/>
      <c r="AA3" s="3"/>
      <c r="AB3" s="22">
        <f>12*12000</f>
        <v>144000</v>
      </c>
      <c r="AC3" s="12"/>
      <c r="AD3" s="4"/>
      <c r="AE3" s="19"/>
      <c r="AF3" s="2"/>
      <c r="AG3" s="3"/>
      <c r="AH3" s="22">
        <f>35*5000</f>
        <v>175000</v>
      </c>
      <c r="AI3" s="12"/>
      <c r="AJ3" s="4"/>
      <c r="AK3" s="19"/>
      <c r="AL3" s="2"/>
      <c r="AM3" s="3"/>
      <c r="AN3" s="22">
        <v>18.0</v>
      </c>
      <c r="AO3" s="12"/>
      <c r="AP3" s="4"/>
      <c r="AQ3" s="19"/>
      <c r="AR3" s="2"/>
      <c r="AS3" s="3"/>
      <c r="AT3" s="22">
        <v>20.0</v>
      </c>
      <c r="AU3" s="12"/>
      <c r="AV3" s="4"/>
      <c r="AW3" s="24"/>
      <c r="AX3" s="2"/>
      <c r="AY3" s="3"/>
      <c r="AZ3" s="22">
        <v>80.0</v>
      </c>
      <c r="BA3" s="12"/>
      <c r="BB3" s="4"/>
      <c r="BC3" s="24"/>
      <c r="BD3" s="2"/>
      <c r="BE3" s="3"/>
      <c r="BF3" s="22"/>
      <c r="BG3" s="12"/>
      <c r="BH3" s="4"/>
      <c r="BI3" s="19"/>
      <c r="BJ3" s="2"/>
      <c r="BK3" s="3"/>
      <c r="BL3" s="22">
        <f>105</f>
        <v>105</v>
      </c>
      <c r="BM3" s="12"/>
      <c r="BN3" s="4"/>
      <c r="BO3" s="19"/>
      <c r="BP3" s="2"/>
      <c r="BQ3" s="3"/>
      <c r="BR3" s="22">
        <v>192.0</v>
      </c>
      <c r="BS3" s="12"/>
      <c r="BT3" s="4"/>
      <c r="BU3" s="19"/>
      <c r="BV3" s="2"/>
      <c r="BW3" s="3"/>
      <c r="BX3" s="13">
        <v>0.0</v>
      </c>
      <c r="BY3" s="12"/>
      <c r="BZ3" s="4"/>
    </row>
    <row r="4" ht="14.25" customHeight="1">
      <c r="A4" s="35">
        <v>45658.0</v>
      </c>
      <c r="B4" s="36"/>
      <c r="C4" s="36">
        <v>1.0</v>
      </c>
      <c r="D4" s="36">
        <f t="shared" ref="D4:D133" si="1">D3+B4-C4</f>
        <v>206</v>
      </c>
      <c r="E4" s="39" t="s">
        <v>80</v>
      </c>
      <c r="F4" s="4"/>
      <c r="G4" s="25">
        <v>45660.0</v>
      </c>
      <c r="H4" s="26"/>
      <c r="I4" s="27">
        <v>500.0</v>
      </c>
      <c r="J4" s="26">
        <f t="shared" ref="J4:J133" si="2">J3+H4-I4</f>
        <v>1000</v>
      </c>
      <c r="K4" s="29" t="s">
        <v>83</v>
      </c>
      <c r="L4" s="4"/>
      <c r="M4" s="30">
        <v>45658.0</v>
      </c>
      <c r="N4" s="26"/>
      <c r="O4" s="27">
        <v>400.0</v>
      </c>
      <c r="P4" s="26">
        <f t="shared" ref="P4:P133" si="3">P3+N4-O4</f>
        <v>9200</v>
      </c>
      <c r="Q4" s="29" t="s">
        <v>85</v>
      </c>
      <c r="R4" s="4"/>
      <c r="S4" s="35">
        <v>45659.0</v>
      </c>
      <c r="T4" s="36"/>
      <c r="U4" s="40">
        <v>1000.0</v>
      </c>
      <c r="V4" s="36">
        <f t="shared" ref="V4:V133" si="4">V3+T4-U4</f>
        <v>3000</v>
      </c>
      <c r="W4" s="39" t="s">
        <v>81</v>
      </c>
      <c r="X4" s="4"/>
      <c r="Y4" s="49">
        <v>45659.0</v>
      </c>
      <c r="Z4" s="52">
        <f>5*12000</f>
        <v>60000</v>
      </c>
      <c r="AA4" s="53"/>
      <c r="AB4" s="53">
        <f t="shared" ref="AB4:AB133" si="5">AB3+Z4-AA4</f>
        <v>204000</v>
      </c>
      <c r="AC4" s="54" t="s">
        <v>86</v>
      </c>
      <c r="AD4" s="4"/>
      <c r="AE4" s="46">
        <v>45658.0</v>
      </c>
      <c r="AF4" s="36"/>
      <c r="AG4" s="40">
        <v>5000.0</v>
      </c>
      <c r="AH4" s="36">
        <f t="shared" ref="AH4:AH133" si="6">AH3+AF4-AG4</f>
        <v>170000</v>
      </c>
      <c r="AI4" s="39" t="s">
        <v>87</v>
      </c>
      <c r="AJ4" s="4"/>
      <c r="AK4" s="46">
        <v>45658.0</v>
      </c>
      <c r="AL4" s="36"/>
      <c r="AM4" s="40">
        <v>1.0</v>
      </c>
      <c r="AN4" s="36">
        <f t="shared" ref="AN4:AN133" si="7">AN3+AL4-AM4</f>
        <v>17</v>
      </c>
      <c r="AO4" s="39" t="s">
        <v>90</v>
      </c>
      <c r="AP4" s="4"/>
      <c r="AQ4" s="46">
        <v>45658.0</v>
      </c>
      <c r="AR4" s="36"/>
      <c r="AS4" s="40">
        <v>1.0</v>
      </c>
      <c r="AT4" s="36">
        <f t="shared" ref="AT4:AT133" si="8">AT3+AR4-AS4</f>
        <v>19</v>
      </c>
      <c r="AU4" s="39" t="s">
        <v>87</v>
      </c>
      <c r="AV4" s="4"/>
      <c r="AW4" s="49">
        <v>45658.0</v>
      </c>
      <c r="AX4" s="59"/>
      <c r="AY4" s="60"/>
      <c r="AZ4" s="44">
        <f t="shared" ref="AZ4:AZ831" si="9">AZ3+AX4-AY4</f>
        <v>80</v>
      </c>
      <c r="BA4" s="63"/>
      <c r="BB4" s="4"/>
      <c r="BC4" s="64">
        <v>45658.0</v>
      </c>
      <c r="BD4" s="66"/>
      <c r="BE4" s="67"/>
      <c r="BF4" s="68" t="s">
        <v>92</v>
      </c>
      <c r="BG4" s="69"/>
      <c r="BH4" s="4"/>
      <c r="BI4" s="25">
        <v>45658.0</v>
      </c>
      <c r="BJ4" s="26"/>
      <c r="BK4" s="27">
        <v>1.0</v>
      </c>
      <c r="BL4" s="26">
        <f t="shared" ref="BL4:BL283" si="10">BL3+BJ4-BK4</f>
        <v>104</v>
      </c>
      <c r="BM4" s="29" t="s">
        <v>87</v>
      </c>
      <c r="BN4" s="4"/>
      <c r="BO4" s="35">
        <v>45658.0</v>
      </c>
      <c r="BP4" s="36"/>
      <c r="BQ4" s="40">
        <v>5.0</v>
      </c>
      <c r="BR4" s="22">
        <f t="shared" ref="BR4:BR133" si="11">BR3+BP4-BQ4</f>
        <v>187</v>
      </c>
      <c r="BS4" s="39" t="s">
        <v>79</v>
      </c>
      <c r="BT4" s="4"/>
      <c r="BU4" s="49">
        <v>45658.0</v>
      </c>
      <c r="BV4" s="78">
        <v>60.0</v>
      </c>
      <c r="BW4" s="78"/>
      <c r="BX4" s="78">
        <f t="shared" ref="BX4:BX795" si="12">BX3+BV4-BW4</f>
        <v>60</v>
      </c>
      <c r="BY4" s="80" t="s">
        <v>88</v>
      </c>
      <c r="BZ4" s="4"/>
    </row>
    <row r="5" ht="14.25" customHeight="1">
      <c r="A5" s="35">
        <v>45658.0</v>
      </c>
      <c r="B5" s="36"/>
      <c r="C5" s="36">
        <v>1.0</v>
      </c>
      <c r="D5" s="36">
        <f t="shared" si="1"/>
        <v>205</v>
      </c>
      <c r="E5" s="39" t="s">
        <v>83</v>
      </c>
      <c r="F5" s="4"/>
      <c r="G5" s="25">
        <v>45660.0</v>
      </c>
      <c r="H5" s="26"/>
      <c r="I5" s="27">
        <v>500.0</v>
      </c>
      <c r="J5" s="26">
        <f t="shared" si="2"/>
        <v>500</v>
      </c>
      <c r="K5" s="81" t="s">
        <v>84</v>
      </c>
      <c r="L5" s="4"/>
      <c r="M5" s="30">
        <v>45658.0</v>
      </c>
      <c r="N5" s="26"/>
      <c r="O5" s="27">
        <v>400.0</v>
      </c>
      <c r="P5" s="26">
        <f t="shared" si="3"/>
        <v>8800</v>
      </c>
      <c r="Q5" s="29" t="s">
        <v>96</v>
      </c>
      <c r="R5" s="4"/>
      <c r="S5" s="46">
        <v>45660.0</v>
      </c>
      <c r="T5" s="36"/>
      <c r="U5" s="40">
        <v>1000.0</v>
      </c>
      <c r="V5" s="36">
        <f t="shared" si="4"/>
        <v>2000</v>
      </c>
      <c r="W5" s="39" t="s">
        <v>99</v>
      </c>
      <c r="X5" s="4"/>
      <c r="Y5" s="46">
        <v>45658.0</v>
      </c>
      <c r="Z5" s="36"/>
      <c r="AA5" s="40">
        <v>12000.0</v>
      </c>
      <c r="AB5" s="36">
        <f t="shared" si="5"/>
        <v>192000</v>
      </c>
      <c r="AC5" s="39" t="s">
        <v>100</v>
      </c>
      <c r="AD5" s="4">
        <f>101*12000</f>
        <v>1212000</v>
      </c>
      <c r="AE5" s="46">
        <v>45658.0</v>
      </c>
      <c r="AF5" s="36"/>
      <c r="AG5" s="40">
        <v>5000.0</v>
      </c>
      <c r="AH5" s="36">
        <f t="shared" si="6"/>
        <v>165000</v>
      </c>
      <c r="AI5" s="39" t="s">
        <v>100</v>
      </c>
      <c r="AJ5" s="4"/>
      <c r="AK5" s="35">
        <v>45658.0</v>
      </c>
      <c r="AL5" s="36"/>
      <c r="AM5" s="36">
        <v>1.0</v>
      </c>
      <c r="AN5" s="36">
        <f t="shared" si="7"/>
        <v>16</v>
      </c>
      <c r="AO5" s="39" t="s">
        <v>97</v>
      </c>
      <c r="AP5" s="4"/>
      <c r="AQ5" s="35">
        <v>45658.0</v>
      </c>
      <c r="AR5" s="36"/>
      <c r="AS5" s="36">
        <v>1.0</v>
      </c>
      <c r="AT5" s="36">
        <f t="shared" si="8"/>
        <v>18</v>
      </c>
      <c r="AU5" s="39" t="s">
        <v>85</v>
      </c>
      <c r="AV5" s="4"/>
      <c r="AW5" s="25">
        <v>45658.0</v>
      </c>
      <c r="AX5" s="26"/>
      <c r="AY5" s="81">
        <v>2.0</v>
      </c>
      <c r="AZ5" s="87">
        <f t="shared" si="9"/>
        <v>78</v>
      </c>
      <c r="BA5" s="29" t="s">
        <v>79</v>
      </c>
      <c r="BB5" s="4"/>
      <c r="BC5" s="64">
        <v>45658.0</v>
      </c>
      <c r="BD5" s="67"/>
      <c r="BE5" s="89"/>
      <c r="BF5" s="68">
        <v>0.0</v>
      </c>
      <c r="BG5" s="90" t="s">
        <v>79</v>
      </c>
      <c r="BH5" s="4"/>
      <c r="BI5" s="30">
        <v>45658.0</v>
      </c>
      <c r="BJ5" s="26"/>
      <c r="BK5" s="27">
        <v>4.0</v>
      </c>
      <c r="BL5" s="26">
        <f t="shared" si="10"/>
        <v>100</v>
      </c>
      <c r="BM5" s="29" t="s">
        <v>105</v>
      </c>
      <c r="BN5" s="4"/>
      <c r="BO5" s="35">
        <v>45658.0</v>
      </c>
      <c r="BP5" s="36"/>
      <c r="BQ5" s="40">
        <v>5.0</v>
      </c>
      <c r="BR5" s="22">
        <f t="shared" si="11"/>
        <v>182</v>
      </c>
      <c r="BS5" s="39" t="s">
        <v>96</v>
      </c>
      <c r="BT5" s="4"/>
      <c r="BU5" s="46">
        <v>45658.0</v>
      </c>
      <c r="BV5" s="33"/>
      <c r="BW5" s="38">
        <v>10.0</v>
      </c>
      <c r="BX5" s="33">
        <f t="shared" si="12"/>
        <v>50</v>
      </c>
      <c r="BY5" s="39" t="s">
        <v>79</v>
      </c>
      <c r="BZ5" s="4"/>
    </row>
    <row r="6" ht="14.25" customHeight="1">
      <c r="A6" s="35">
        <v>45659.0</v>
      </c>
      <c r="B6" s="36"/>
      <c r="C6" s="36">
        <v>1.0</v>
      </c>
      <c r="D6" s="36">
        <f t="shared" si="1"/>
        <v>204</v>
      </c>
      <c r="E6" s="39" t="s">
        <v>79</v>
      </c>
      <c r="F6" s="4"/>
      <c r="G6" s="35">
        <v>45662.0</v>
      </c>
      <c r="H6" s="36"/>
      <c r="I6" s="27">
        <v>500.0</v>
      </c>
      <c r="J6" s="36">
        <f t="shared" si="2"/>
        <v>0</v>
      </c>
      <c r="K6" s="37" t="s">
        <v>106</v>
      </c>
      <c r="L6" s="4"/>
      <c r="M6" s="30">
        <v>45658.0</v>
      </c>
      <c r="N6" s="26"/>
      <c r="O6" s="27">
        <v>400.0</v>
      </c>
      <c r="P6" s="26">
        <f t="shared" si="3"/>
        <v>8400</v>
      </c>
      <c r="Q6" s="29" t="s">
        <v>104</v>
      </c>
      <c r="R6" s="4"/>
      <c r="S6" s="46">
        <v>45660.0</v>
      </c>
      <c r="T6" s="36"/>
      <c r="U6" s="40">
        <v>1000.0</v>
      </c>
      <c r="V6" s="36">
        <f t="shared" si="4"/>
        <v>1000</v>
      </c>
      <c r="W6" s="39" t="s">
        <v>84</v>
      </c>
      <c r="X6" s="4"/>
      <c r="Y6" s="35">
        <v>45658.0</v>
      </c>
      <c r="Z6" s="36"/>
      <c r="AA6" s="40">
        <v>12000.0</v>
      </c>
      <c r="AB6" s="36">
        <f t="shared" si="5"/>
        <v>180000</v>
      </c>
      <c r="AC6" s="39" t="s">
        <v>103</v>
      </c>
      <c r="AD6" s="4"/>
      <c r="AE6" s="35">
        <v>45658.0</v>
      </c>
      <c r="AF6" s="36"/>
      <c r="AG6" s="40">
        <v>5000.0</v>
      </c>
      <c r="AH6" s="36">
        <f t="shared" si="6"/>
        <v>160000</v>
      </c>
      <c r="AI6" s="39" t="s">
        <v>81</v>
      </c>
      <c r="AJ6" s="4"/>
      <c r="AK6" s="35">
        <v>45659.0</v>
      </c>
      <c r="AL6" s="36"/>
      <c r="AM6" s="36">
        <v>1.0</v>
      </c>
      <c r="AN6" s="36">
        <f t="shared" si="7"/>
        <v>15</v>
      </c>
      <c r="AO6" s="39" t="s">
        <v>79</v>
      </c>
      <c r="AP6" s="4"/>
      <c r="AQ6" s="35">
        <v>45658.0</v>
      </c>
      <c r="AR6" s="36"/>
      <c r="AS6" s="36">
        <v>1.0</v>
      </c>
      <c r="AT6" s="36">
        <f t="shared" si="8"/>
        <v>17</v>
      </c>
      <c r="AU6" s="39" t="s">
        <v>96</v>
      </c>
      <c r="AV6" s="4"/>
      <c r="AW6" s="25">
        <v>45658.0</v>
      </c>
      <c r="AX6" s="26"/>
      <c r="AY6" s="81">
        <v>2.0</v>
      </c>
      <c r="AZ6" s="87">
        <f t="shared" si="9"/>
        <v>76</v>
      </c>
      <c r="BA6" s="29" t="s">
        <v>98</v>
      </c>
      <c r="BB6" s="4"/>
      <c r="BC6" s="64">
        <v>45658.0</v>
      </c>
      <c r="BD6" s="67"/>
      <c r="BE6" s="89"/>
      <c r="BF6" s="68">
        <v>0.0</v>
      </c>
      <c r="BG6" s="90" t="s">
        <v>98</v>
      </c>
      <c r="BH6" s="4"/>
      <c r="BI6" s="30">
        <v>45658.0</v>
      </c>
      <c r="BJ6" s="26"/>
      <c r="BK6" s="26">
        <v>1.0</v>
      </c>
      <c r="BL6" s="26">
        <f t="shared" si="10"/>
        <v>99</v>
      </c>
      <c r="BM6" s="29" t="s">
        <v>80</v>
      </c>
      <c r="BN6" s="4"/>
      <c r="BO6" s="35">
        <v>45658.0</v>
      </c>
      <c r="BP6" s="36"/>
      <c r="BQ6" s="40">
        <v>10.0</v>
      </c>
      <c r="BR6" s="36">
        <f t="shared" si="11"/>
        <v>172</v>
      </c>
      <c r="BS6" s="96" t="s">
        <v>105</v>
      </c>
      <c r="BT6" s="4"/>
      <c r="BU6" s="46">
        <v>45658.0</v>
      </c>
      <c r="BV6" s="33"/>
      <c r="BW6" s="33"/>
      <c r="BX6" s="33">
        <f t="shared" si="12"/>
        <v>50</v>
      </c>
      <c r="BY6" s="39" t="s">
        <v>98</v>
      </c>
      <c r="BZ6" s="4"/>
    </row>
    <row r="7" ht="14.25" customHeight="1">
      <c r="A7" s="35">
        <v>45659.0</v>
      </c>
      <c r="B7" s="36"/>
      <c r="C7" s="36">
        <v>1.0</v>
      </c>
      <c r="D7" s="36">
        <f t="shared" si="1"/>
        <v>203</v>
      </c>
      <c r="E7" s="39" t="s">
        <v>85</v>
      </c>
      <c r="F7" s="4"/>
      <c r="G7" s="49">
        <v>45668.0</v>
      </c>
      <c r="H7" s="99">
        <f>10*500</f>
        <v>5000</v>
      </c>
      <c r="I7" s="99"/>
      <c r="J7" s="45">
        <f t="shared" si="2"/>
        <v>5000</v>
      </c>
      <c r="K7" s="63" t="s">
        <v>88</v>
      </c>
      <c r="L7" s="4"/>
      <c r="M7" s="30">
        <v>45658.0</v>
      </c>
      <c r="N7" s="26"/>
      <c r="O7" s="27">
        <v>400.0</v>
      </c>
      <c r="P7" s="26">
        <f t="shared" si="3"/>
        <v>8000</v>
      </c>
      <c r="Q7" s="29" t="s">
        <v>80</v>
      </c>
      <c r="R7" s="4"/>
      <c r="S7" s="35">
        <v>45661.0</v>
      </c>
      <c r="T7" s="36"/>
      <c r="U7" s="40">
        <v>1000.0</v>
      </c>
      <c r="V7" s="36">
        <f t="shared" si="4"/>
        <v>0</v>
      </c>
      <c r="W7" s="39" t="s">
        <v>95</v>
      </c>
      <c r="X7" s="4"/>
      <c r="Y7" s="35">
        <v>45658.0</v>
      </c>
      <c r="Z7" s="36"/>
      <c r="AA7" s="40">
        <v>12000.0</v>
      </c>
      <c r="AB7" s="36">
        <f t="shared" si="5"/>
        <v>168000</v>
      </c>
      <c r="AC7" s="39" t="s">
        <v>104</v>
      </c>
      <c r="AD7" s="4"/>
      <c r="AE7" s="35">
        <v>45658.0</v>
      </c>
      <c r="AF7" s="36"/>
      <c r="AG7" s="40">
        <v>5000.0</v>
      </c>
      <c r="AH7" s="36">
        <f t="shared" si="6"/>
        <v>155000</v>
      </c>
      <c r="AI7" s="39" t="s">
        <v>91</v>
      </c>
      <c r="AJ7" s="4"/>
      <c r="AK7" s="35">
        <v>45659.0</v>
      </c>
      <c r="AL7" s="36"/>
      <c r="AM7" s="36">
        <v>1.0</v>
      </c>
      <c r="AN7" s="36">
        <f t="shared" si="7"/>
        <v>14</v>
      </c>
      <c r="AO7" s="39" t="s">
        <v>103</v>
      </c>
      <c r="AP7" s="4"/>
      <c r="AQ7" s="35">
        <v>45658.0</v>
      </c>
      <c r="AR7" s="36"/>
      <c r="AS7" s="40">
        <v>2.0</v>
      </c>
      <c r="AT7" s="36">
        <f t="shared" si="8"/>
        <v>15</v>
      </c>
      <c r="AU7" s="96" t="s">
        <v>105</v>
      </c>
      <c r="AV7" s="4"/>
      <c r="AW7" s="25">
        <v>45658.0</v>
      </c>
      <c r="AX7" s="26"/>
      <c r="AY7" s="81">
        <v>2.0</v>
      </c>
      <c r="AZ7" s="87">
        <f t="shared" si="9"/>
        <v>74</v>
      </c>
      <c r="BA7" s="29" t="s">
        <v>78</v>
      </c>
      <c r="BB7" s="4"/>
      <c r="BC7" s="64">
        <v>45658.0</v>
      </c>
      <c r="BD7" s="67"/>
      <c r="BE7" s="89"/>
      <c r="BF7" s="68">
        <v>0.0</v>
      </c>
      <c r="BG7" s="90" t="s">
        <v>78</v>
      </c>
      <c r="BH7" s="4"/>
      <c r="BI7" s="30">
        <v>45658.0</v>
      </c>
      <c r="BJ7" s="26"/>
      <c r="BK7" s="26">
        <v>1.0</v>
      </c>
      <c r="BL7" s="26">
        <f t="shared" si="10"/>
        <v>98</v>
      </c>
      <c r="BM7" s="29" t="s">
        <v>77</v>
      </c>
      <c r="BN7" s="4"/>
      <c r="BO7" s="35">
        <v>45658.0</v>
      </c>
      <c r="BP7" s="36"/>
      <c r="BQ7" s="40">
        <v>5.0</v>
      </c>
      <c r="BR7" s="36">
        <f t="shared" si="11"/>
        <v>167</v>
      </c>
      <c r="BS7" s="39" t="s">
        <v>80</v>
      </c>
      <c r="BT7" s="4"/>
      <c r="BU7" s="46">
        <v>45658.0</v>
      </c>
      <c r="BV7" s="33"/>
      <c r="BW7" s="38">
        <v>4.0</v>
      </c>
      <c r="BX7" s="33">
        <f t="shared" si="12"/>
        <v>46</v>
      </c>
      <c r="BY7" s="39" t="s">
        <v>78</v>
      </c>
      <c r="BZ7" s="4"/>
    </row>
    <row r="8" ht="14.25" customHeight="1">
      <c r="A8" s="35">
        <v>45660.0</v>
      </c>
      <c r="B8" s="36"/>
      <c r="C8" s="36">
        <v>1.0</v>
      </c>
      <c r="D8" s="36">
        <f t="shared" si="1"/>
        <v>202</v>
      </c>
      <c r="E8" s="39" t="s">
        <v>87</v>
      </c>
      <c r="F8" s="4"/>
      <c r="G8" s="46">
        <v>45668.0</v>
      </c>
      <c r="H8" s="98"/>
      <c r="I8" s="27">
        <v>500.0</v>
      </c>
      <c r="J8" s="33">
        <f t="shared" si="2"/>
        <v>4500</v>
      </c>
      <c r="K8" s="39" t="s">
        <v>79</v>
      </c>
      <c r="L8" s="4"/>
      <c r="M8" s="30">
        <v>45658.0</v>
      </c>
      <c r="N8" s="26"/>
      <c r="O8" s="27">
        <v>400.0</v>
      </c>
      <c r="P8" s="26">
        <f t="shared" si="3"/>
        <v>7600</v>
      </c>
      <c r="Q8" s="29" t="s">
        <v>81</v>
      </c>
      <c r="R8" s="4"/>
      <c r="S8" s="108">
        <v>45679.0</v>
      </c>
      <c r="T8" s="110">
        <v>30000.0</v>
      </c>
      <c r="U8" s="40">
        <v>1000.0</v>
      </c>
      <c r="V8" s="78">
        <f t="shared" si="4"/>
        <v>29000</v>
      </c>
      <c r="W8" s="63" t="s">
        <v>86</v>
      </c>
      <c r="X8" s="4"/>
      <c r="Y8" s="46">
        <v>45658.0</v>
      </c>
      <c r="Z8" s="36"/>
      <c r="AA8" s="40">
        <v>12000.0</v>
      </c>
      <c r="AB8" s="36">
        <f t="shared" si="5"/>
        <v>156000</v>
      </c>
      <c r="AC8" s="39" t="s">
        <v>101</v>
      </c>
      <c r="AD8" s="4"/>
      <c r="AE8" s="35">
        <v>45659.0</v>
      </c>
      <c r="AF8" s="36"/>
      <c r="AG8" s="40">
        <v>5000.0</v>
      </c>
      <c r="AH8" s="36">
        <f t="shared" si="6"/>
        <v>150000</v>
      </c>
      <c r="AI8" s="39" t="s">
        <v>93</v>
      </c>
      <c r="AJ8" s="4"/>
      <c r="AK8" s="35">
        <v>45659.0</v>
      </c>
      <c r="AL8" s="36"/>
      <c r="AM8" s="36">
        <v>1.0</v>
      </c>
      <c r="AN8" s="36">
        <f t="shared" si="7"/>
        <v>13</v>
      </c>
      <c r="AO8" s="39" t="s">
        <v>83</v>
      </c>
      <c r="AP8" s="4"/>
      <c r="AQ8" s="46">
        <v>45658.0</v>
      </c>
      <c r="AR8" s="36"/>
      <c r="AS8" s="40">
        <v>1.0</v>
      </c>
      <c r="AT8" s="36">
        <f t="shared" si="8"/>
        <v>14</v>
      </c>
      <c r="AU8" s="39" t="s">
        <v>101</v>
      </c>
      <c r="AV8" s="4"/>
      <c r="AW8" s="25">
        <v>45658.0</v>
      </c>
      <c r="AX8" s="26"/>
      <c r="AY8" s="81">
        <v>2.0</v>
      </c>
      <c r="AZ8" s="87">
        <f t="shared" si="9"/>
        <v>72</v>
      </c>
      <c r="BA8" s="29" t="s">
        <v>104</v>
      </c>
      <c r="BB8" s="4"/>
      <c r="BC8" s="64">
        <v>45658.0</v>
      </c>
      <c r="BD8" s="67"/>
      <c r="BE8" s="89"/>
      <c r="BF8" s="67">
        <f t="shared" ref="BF8:BF827" si="13">BF7+BD8-BE8</f>
        <v>0</v>
      </c>
      <c r="BG8" s="90" t="s">
        <v>104</v>
      </c>
      <c r="BH8" s="4"/>
      <c r="BI8" s="30">
        <v>45658.0</v>
      </c>
      <c r="BJ8" s="26"/>
      <c r="BK8" s="26">
        <v>1.0</v>
      </c>
      <c r="BL8" s="26">
        <f t="shared" si="10"/>
        <v>97</v>
      </c>
      <c r="BM8" s="29" t="s">
        <v>81</v>
      </c>
      <c r="BN8" s="4"/>
      <c r="BO8" s="46">
        <v>45658.0</v>
      </c>
      <c r="BP8" s="36"/>
      <c r="BQ8" s="40">
        <v>5.0</v>
      </c>
      <c r="BR8" s="36">
        <f t="shared" si="11"/>
        <v>162</v>
      </c>
      <c r="BS8" s="39" t="s">
        <v>99</v>
      </c>
      <c r="BT8" s="4"/>
      <c r="BU8" s="46">
        <v>45658.0</v>
      </c>
      <c r="BV8" s="33"/>
      <c r="BW8" s="33"/>
      <c r="BX8" s="33">
        <f t="shared" si="12"/>
        <v>46</v>
      </c>
      <c r="BY8" s="39" t="s">
        <v>104</v>
      </c>
      <c r="BZ8" s="4"/>
    </row>
    <row r="9" ht="14.25" customHeight="1">
      <c r="A9" s="30">
        <v>45660.0</v>
      </c>
      <c r="B9" s="26"/>
      <c r="C9" s="26">
        <v>1.0</v>
      </c>
      <c r="D9" s="26">
        <f t="shared" si="1"/>
        <v>201</v>
      </c>
      <c r="E9" s="29" t="s">
        <v>96</v>
      </c>
      <c r="F9" s="4"/>
      <c r="G9" s="25">
        <v>45668.0</v>
      </c>
      <c r="H9" s="84"/>
      <c r="I9" s="27">
        <v>500.0</v>
      </c>
      <c r="J9" s="71">
        <f t="shared" si="2"/>
        <v>4000</v>
      </c>
      <c r="K9" s="29" t="s">
        <v>104</v>
      </c>
      <c r="L9" s="4"/>
      <c r="M9" s="30">
        <v>45658.0</v>
      </c>
      <c r="N9" s="26"/>
      <c r="O9" s="27">
        <v>400.0</v>
      </c>
      <c r="P9" s="26">
        <f t="shared" si="3"/>
        <v>7200</v>
      </c>
      <c r="Q9" s="29" t="s">
        <v>91</v>
      </c>
      <c r="R9" s="4"/>
      <c r="S9" s="103">
        <v>45679.0</v>
      </c>
      <c r="T9" s="104"/>
      <c r="U9" s="40">
        <v>1000.0</v>
      </c>
      <c r="V9" s="36">
        <f t="shared" si="4"/>
        <v>28000</v>
      </c>
      <c r="W9" s="39" t="s">
        <v>91</v>
      </c>
      <c r="X9" s="4"/>
      <c r="Y9" s="35">
        <v>45658.0</v>
      </c>
      <c r="Z9" s="36"/>
      <c r="AA9" s="40">
        <v>12000.0</v>
      </c>
      <c r="AB9" s="36">
        <f t="shared" si="5"/>
        <v>144000</v>
      </c>
      <c r="AC9" s="39" t="s">
        <v>95</v>
      </c>
      <c r="AD9" s="4"/>
      <c r="AE9" s="35">
        <v>45659.0</v>
      </c>
      <c r="AF9" s="36"/>
      <c r="AG9" s="40">
        <v>5000.0</v>
      </c>
      <c r="AH9" s="36">
        <f t="shared" si="6"/>
        <v>145000</v>
      </c>
      <c r="AI9" s="39" t="s">
        <v>96</v>
      </c>
      <c r="AJ9" s="4"/>
      <c r="AK9" s="35">
        <v>45660.0</v>
      </c>
      <c r="AL9" s="36"/>
      <c r="AM9" s="36">
        <v>1.0</v>
      </c>
      <c r="AN9" s="36">
        <f t="shared" si="7"/>
        <v>12</v>
      </c>
      <c r="AO9" s="39" t="s">
        <v>96</v>
      </c>
      <c r="AP9" s="4"/>
      <c r="AQ9" s="46">
        <v>45658.0</v>
      </c>
      <c r="AR9" s="36"/>
      <c r="AS9" s="40">
        <v>1.0</v>
      </c>
      <c r="AT9" s="36">
        <f t="shared" si="8"/>
        <v>13</v>
      </c>
      <c r="AU9" s="39" t="s">
        <v>90</v>
      </c>
      <c r="AV9" s="4"/>
      <c r="AW9" s="25">
        <v>45658.0</v>
      </c>
      <c r="AX9" s="26"/>
      <c r="AY9" s="81">
        <v>3.0</v>
      </c>
      <c r="AZ9" s="87">
        <f t="shared" si="9"/>
        <v>69</v>
      </c>
      <c r="BA9" s="29" t="s">
        <v>85</v>
      </c>
      <c r="BB9" s="4"/>
      <c r="BC9" s="64">
        <v>45658.0</v>
      </c>
      <c r="BD9" s="67"/>
      <c r="BE9" s="89"/>
      <c r="BF9" s="67">
        <f t="shared" si="13"/>
        <v>0</v>
      </c>
      <c r="BG9" s="90" t="s">
        <v>85</v>
      </c>
      <c r="BH9" s="4"/>
      <c r="BI9" s="30">
        <v>45658.0</v>
      </c>
      <c r="BJ9" s="26"/>
      <c r="BK9" s="26">
        <v>1.0</v>
      </c>
      <c r="BL9" s="26">
        <f t="shared" si="10"/>
        <v>96</v>
      </c>
      <c r="BM9" s="81" t="s">
        <v>91</v>
      </c>
      <c r="BN9" s="4"/>
      <c r="BO9" s="35">
        <v>45658.0</v>
      </c>
      <c r="BP9" s="36"/>
      <c r="BQ9" s="40">
        <v>5.0</v>
      </c>
      <c r="BR9" s="36">
        <f t="shared" si="11"/>
        <v>157</v>
      </c>
      <c r="BS9" s="39" t="s">
        <v>107</v>
      </c>
      <c r="BT9" s="4"/>
      <c r="BU9" s="46">
        <v>45658.0</v>
      </c>
      <c r="BV9" s="33"/>
      <c r="BW9" s="33"/>
      <c r="BX9" s="33">
        <f t="shared" si="12"/>
        <v>46</v>
      </c>
      <c r="BY9" s="39" t="s">
        <v>85</v>
      </c>
      <c r="BZ9" s="4"/>
    </row>
    <row r="10" ht="14.25" customHeight="1">
      <c r="A10" s="46">
        <v>45660.0</v>
      </c>
      <c r="B10" s="36"/>
      <c r="C10" s="40">
        <v>2.0</v>
      </c>
      <c r="D10" s="36">
        <f t="shared" si="1"/>
        <v>199</v>
      </c>
      <c r="E10" s="96" t="s">
        <v>105</v>
      </c>
      <c r="F10" s="4"/>
      <c r="G10" s="25">
        <v>45668.0</v>
      </c>
      <c r="H10" s="84"/>
      <c r="I10" s="27">
        <v>500.0</v>
      </c>
      <c r="J10" s="71">
        <f t="shared" si="2"/>
        <v>3500</v>
      </c>
      <c r="K10" s="29" t="s">
        <v>105</v>
      </c>
      <c r="L10" s="4"/>
      <c r="M10" s="30">
        <v>45658.0</v>
      </c>
      <c r="N10" s="26"/>
      <c r="O10" s="27">
        <v>400.0</v>
      </c>
      <c r="P10" s="26">
        <f t="shared" si="3"/>
        <v>6800</v>
      </c>
      <c r="Q10" s="29" t="s">
        <v>84</v>
      </c>
      <c r="R10" s="4"/>
      <c r="S10" s="103">
        <v>45680.0</v>
      </c>
      <c r="T10" s="104"/>
      <c r="U10" s="40">
        <v>1000.0</v>
      </c>
      <c r="V10" s="36">
        <f t="shared" si="4"/>
        <v>27000</v>
      </c>
      <c r="W10" s="39" t="s">
        <v>98</v>
      </c>
      <c r="X10" s="4"/>
      <c r="Y10" s="35">
        <v>45658.0</v>
      </c>
      <c r="Z10" s="36"/>
      <c r="AA10" s="40">
        <v>12000.0</v>
      </c>
      <c r="AB10" s="36">
        <f t="shared" si="5"/>
        <v>132000</v>
      </c>
      <c r="AC10" s="39" t="s">
        <v>91</v>
      </c>
      <c r="AD10" s="4"/>
      <c r="AE10" s="35">
        <v>45659.0</v>
      </c>
      <c r="AF10" s="36"/>
      <c r="AG10" s="40">
        <v>5000.0</v>
      </c>
      <c r="AH10" s="36">
        <f t="shared" si="6"/>
        <v>140000</v>
      </c>
      <c r="AI10" s="39" t="s">
        <v>85</v>
      </c>
      <c r="AJ10" s="4"/>
      <c r="AK10" s="35">
        <v>45661.0</v>
      </c>
      <c r="AL10" s="36"/>
      <c r="AM10" s="36">
        <v>1.0</v>
      </c>
      <c r="AN10" s="36">
        <f t="shared" si="7"/>
        <v>11</v>
      </c>
      <c r="AO10" s="39" t="s">
        <v>99</v>
      </c>
      <c r="AP10" s="4"/>
      <c r="AQ10" s="35">
        <v>45658.0</v>
      </c>
      <c r="AR10" s="36"/>
      <c r="AS10" s="36">
        <v>1.0</v>
      </c>
      <c r="AT10" s="36">
        <f t="shared" si="8"/>
        <v>12</v>
      </c>
      <c r="AU10" s="39" t="s">
        <v>83</v>
      </c>
      <c r="AV10" s="4"/>
      <c r="AW10" s="25">
        <v>45658.0</v>
      </c>
      <c r="AX10" s="26"/>
      <c r="AY10" s="81">
        <v>4.0</v>
      </c>
      <c r="AZ10" s="87">
        <f t="shared" si="9"/>
        <v>65</v>
      </c>
      <c r="BA10" s="29" t="s">
        <v>96</v>
      </c>
      <c r="BB10" s="4"/>
      <c r="BC10" s="64">
        <v>45658.0</v>
      </c>
      <c r="BD10" s="67"/>
      <c r="BE10" s="89"/>
      <c r="BF10" s="67">
        <f t="shared" si="13"/>
        <v>0</v>
      </c>
      <c r="BG10" s="90" t="s">
        <v>96</v>
      </c>
      <c r="BH10" s="4"/>
      <c r="BI10" s="35">
        <v>45659.0</v>
      </c>
      <c r="BJ10" s="36"/>
      <c r="BK10" s="36">
        <v>1.0</v>
      </c>
      <c r="BL10" s="36">
        <f t="shared" si="10"/>
        <v>95</v>
      </c>
      <c r="BM10" s="39" t="s">
        <v>97</v>
      </c>
      <c r="BN10" s="4"/>
      <c r="BO10" s="35">
        <v>45658.0</v>
      </c>
      <c r="BP10" s="36"/>
      <c r="BQ10" s="40">
        <v>5.0</v>
      </c>
      <c r="BR10" s="36">
        <f t="shared" si="11"/>
        <v>152</v>
      </c>
      <c r="BS10" s="39" t="s">
        <v>84</v>
      </c>
      <c r="BT10" s="4"/>
      <c r="BU10" s="46">
        <v>45658.0</v>
      </c>
      <c r="BV10" s="33"/>
      <c r="BW10" s="33"/>
      <c r="BX10" s="33">
        <f t="shared" si="12"/>
        <v>46</v>
      </c>
      <c r="BY10" s="39" t="s">
        <v>96</v>
      </c>
      <c r="BZ10" s="4"/>
    </row>
    <row r="11" ht="14.25" customHeight="1">
      <c r="A11" s="46">
        <v>45660.0</v>
      </c>
      <c r="B11" s="36"/>
      <c r="C11" s="36">
        <v>1.0</v>
      </c>
      <c r="D11" s="36">
        <f t="shared" si="1"/>
        <v>198</v>
      </c>
      <c r="E11" s="39" t="s">
        <v>95</v>
      </c>
      <c r="F11" s="4"/>
      <c r="G11" s="113">
        <v>45670.0</v>
      </c>
      <c r="H11" s="84"/>
      <c r="I11" s="27">
        <v>500.0</v>
      </c>
      <c r="J11" s="71">
        <f t="shared" si="2"/>
        <v>3000</v>
      </c>
      <c r="K11" s="29" t="s">
        <v>83</v>
      </c>
      <c r="L11" s="4"/>
      <c r="M11" s="30">
        <v>45659.0</v>
      </c>
      <c r="N11" s="26"/>
      <c r="O11" s="27">
        <v>400.0</v>
      </c>
      <c r="P11" s="26">
        <f t="shared" si="3"/>
        <v>6400</v>
      </c>
      <c r="Q11" s="29" t="s">
        <v>90</v>
      </c>
      <c r="R11" s="4"/>
      <c r="S11" s="103">
        <v>45680.0</v>
      </c>
      <c r="T11" s="104"/>
      <c r="U11" s="40">
        <v>1000.0</v>
      </c>
      <c r="V11" s="36">
        <f t="shared" si="4"/>
        <v>26000</v>
      </c>
      <c r="W11" s="39" t="s">
        <v>78</v>
      </c>
      <c r="X11" s="4"/>
      <c r="Y11" s="35">
        <v>45658.0</v>
      </c>
      <c r="Z11" s="36"/>
      <c r="AA11" s="40">
        <v>12000.0</v>
      </c>
      <c r="AB11" s="36">
        <f t="shared" si="5"/>
        <v>120000</v>
      </c>
      <c r="AC11" s="39" t="s">
        <v>84</v>
      </c>
      <c r="AD11" s="4"/>
      <c r="AE11" s="35">
        <v>45659.0</v>
      </c>
      <c r="AF11" s="36"/>
      <c r="AG11" s="40">
        <v>5000.0</v>
      </c>
      <c r="AH11" s="36">
        <f t="shared" si="6"/>
        <v>135000</v>
      </c>
      <c r="AI11" s="37" t="s">
        <v>95</v>
      </c>
      <c r="AJ11" s="4"/>
      <c r="AK11" s="35">
        <v>45662.0</v>
      </c>
      <c r="AL11" s="36"/>
      <c r="AM11" s="40">
        <v>2.0</v>
      </c>
      <c r="AN11" s="36">
        <f t="shared" si="7"/>
        <v>9</v>
      </c>
      <c r="AO11" s="96" t="s">
        <v>105</v>
      </c>
      <c r="AP11" s="4"/>
      <c r="AQ11" s="35">
        <v>45658.0</v>
      </c>
      <c r="AR11" s="36"/>
      <c r="AS11" s="36">
        <v>1.0</v>
      </c>
      <c r="AT11" s="36">
        <f t="shared" si="8"/>
        <v>11</v>
      </c>
      <c r="AU11" s="39" t="s">
        <v>95</v>
      </c>
      <c r="AV11" s="4"/>
      <c r="AW11" s="25">
        <v>45658.0</v>
      </c>
      <c r="AX11" s="26"/>
      <c r="AY11" s="27">
        <v>2.0</v>
      </c>
      <c r="AZ11" s="87">
        <f t="shared" si="9"/>
        <v>63</v>
      </c>
      <c r="BA11" s="29" t="s">
        <v>80</v>
      </c>
      <c r="BB11" s="4"/>
      <c r="BC11" s="64">
        <v>45658.0</v>
      </c>
      <c r="BD11" s="67"/>
      <c r="BE11" s="121"/>
      <c r="BF11" s="67">
        <f t="shared" si="13"/>
        <v>0</v>
      </c>
      <c r="BG11" s="90" t="s">
        <v>80</v>
      </c>
      <c r="BH11" s="4"/>
      <c r="BI11" s="30">
        <v>45659.0</v>
      </c>
      <c r="BJ11" s="26"/>
      <c r="BK11" s="26">
        <v>1.0</v>
      </c>
      <c r="BL11" s="26">
        <f t="shared" si="10"/>
        <v>94</v>
      </c>
      <c r="BM11" s="29" t="s">
        <v>93</v>
      </c>
      <c r="BN11" s="4"/>
      <c r="BO11" s="35">
        <v>45659.0</v>
      </c>
      <c r="BP11" s="36"/>
      <c r="BQ11" s="40">
        <v>5.0</v>
      </c>
      <c r="BR11" s="36">
        <f t="shared" si="11"/>
        <v>147</v>
      </c>
      <c r="BS11" s="39" t="s">
        <v>91</v>
      </c>
      <c r="BT11" s="4"/>
      <c r="BU11" s="46">
        <v>45658.0</v>
      </c>
      <c r="BV11" s="33"/>
      <c r="BW11" s="38">
        <v>4.0</v>
      </c>
      <c r="BX11" s="33">
        <f t="shared" si="12"/>
        <v>42</v>
      </c>
      <c r="BY11" s="39" t="s">
        <v>80</v>
      </c>
      <c r="BZ11" s="4"/>
    </row>
    <row r="12" ht="14.25" customHeight="1">
      <c r="A12" s="46">
        <v>45660.0</v>
      </c>
      <c r="B12" s="36"/>
      <c r="C12" s="36">
        <v>1.0</v>
      </c>
      <c r="D12" s="36">
        <f t="shared" si="1"/>
        <v>197</v>
      </c>
      <c r="E12" s="39" t="s">
        <v>81</v>
      </c>
      <c r="F12" s="4"/>
      <c r="G12" s="30">
        <v>45672.0</v>
      </c>
      <c r="H12" s="61"/>
      <c r="I12" s="27">
        <v>1000.0</v>
      </c>
      <c r="J12" s="26">
        <f t="shared" si="2"/>
        <v>2000</v>
      </c>
      <c r="K12" s="29" t="s">
        <v>94</v>
      </c>
      <c r="L12" s="4"/>
      <c r="M12" s="30">
        <v>45660.0</v>
      </c>
      <c r="N12" s="26"/>
      <c r="O12" s="27">
        <v>400.0</v>
      </c>
      <c r="P12" s="26">
        <f t="shared" si="3"/>
        <v>6000</v>
      </c>
      <c r="Q12" s="29" t="s">
        <v>79</v>
      </c>
      <c r="R12" s="4"/>
      <c r="S12" s="103">
        <v>45680.0</v>
      </c>
      <c r="T12" s="104"/>
      <c r="U12" s="40">
        <v>1000.0</v>
      </c>
      <c r="V12" s="36">
        <f t="shared" si="4"/>
        <v>25000</v>
      </c>
      <c r="W12" s="39" t="s">
        <v>87</v>
      </c>
      <c r="X12" s="4"/>
      <c r="Y12" s="35">
        <v>45658.0</v>
      </c>
      <c r="Z12" s="36"/>
      <c r="AA12" s="40">
        <v>12000.0</v>
      </c>
      <c r="AB12" s="36">
        <f t="shared" si="5"/>
        <v>108000</v>
      </c>
      <c r="AC12" s="39" t="s">
        <v>93</v>
      </c>
      <c r="AD12" s="4"/>
      <c r="AE12" s="35">
        <v>45659.0</v>
      </c>
      <c r="AF12" s="36"/>
      <c r="AG12" s="40">
        <v>5000.0</v>
      </c>
      <c r="AH12" s="36">
        <f t="shared" si="6"/>
        <v>130000</v>
      </c>
      <c r="AI12" s="39" t="s">
        <v>103</v>
      </c>
      <c r="AJ12" s="4"/>
      <c r="AK12" s="35">
        <v>45663.0</v>
      </c>
      <c r="AL12" s="36"/>
      <c r="AM12" s="36">
        <v>1.0</v>
      </c>
      <c r="AN12" s="36">
        <f t="shared" si="7"/>
        <v>8</v>
      </c>
      <c r="AO12" s="39" t="s">
        <v>98</v>
      </c>
      <c r="AP12" s="4"/>
      <c r="AQ12" s="35">
        <v>45658.0</v>
      </c>
      <c r="AR12" s="36"/>
      <c r="AS12" s="36">
        <v>1.0</v>
      </c>
      <c r="AT12" s="36">
        <f t="shared" si="8"/>
        <v>10</v>
      </c>
      <c r="AU12" s="39" t="s">
        <v>107</v>
      </c>
      <c r="AV12" s="4"/>
      <c r="AW12" s="25">
        <v>45658.0</v>
      </c>
      <c r="AX12" s="26"/>
      <c r="AY12" s="27">
        <v>1.0</v>
      </c>
      <c r="AZ12" s="87">
        <f t="shared" si="9"/>
        <v>62</v>
      </c>
      <c r="BA12" s="29" t="s">
        <v>103</v>
      </c>
      <c r="BB12" s="4"/>
      <c r="BC12" s="64">
        <v>45658.0</v>
      </c>
      <c r="BD12" s="67"/>
      <c r="BE12" s="121"/>
      <c r="BF12" s="67">
        <f t="shared" si="13"/>
        <v>0</v>
      </c>
      <c r="BG12" s="90" t="s">
        <v>103</v>
      </c>
      <c r="BH12" s="4"/>
      <c r="BI12" s="35">
        <v>45659.0</v>
      </c>
      <c r="BJ12" s="36"/>
      <c r="BK12" s="36">
        <v>1.0</v>
      </c>
      <c r="BL12" s="36">
        <f t="shared" si="10"/>
        <v>93</v>
      </c>
      <c r="BM12" s="39" t="s">
        <v>79</v>
      </c>
      <c r="BN12" s="4"/>
      <c r="BO12" s="35">
        <v>45659.0</v>
      </c>
      <c r="BP12" s="36"/>
      <c r="BQ12" s="40">
        <v>5.0</v>
      </c>
      <c r="BR12" s="36">
        <f t="shared" si="11"/>
        <v>142</v>
      </c>
      <c r="BS12" s="39" t="s">
        <v>85</v>
      </c>
      <c r="BT12" s="4"/>
      <c r="BU12" s="46">
        <v>45658.0</v>
      </c>
      <c r="BV12" s="33"/>
      <c r="BW12" s="38">
        <v>4.0</v>
      </c>
      <c r="BX12" s="33">
        <f t="shared" si="12"/>
        <v>38</v>
      </c>
      <c r="BY12" s="39" t="s">
        <v>103</v>
      </c>
      <c r="BZ12" s="4"/>
    </row>
    <row r="13" ht="14.25" customHeight="1">
      <c r="A13" s="46">
        <v>45660.0</v>
      </c>
      <c r="B13" s="36"/>
      <c r="C13" s="36">
        <v>1.0</v>
      </c>
      <c r="D13" s="36">
        <f t="shared" si="1"/>
        <v>196</v>
      </c>
      <c r="E13" s="39" t="s">
        <v>91</v>
      </c>
      <c r="F13" s="4"/>
      <c r="G13" s="103">
        <v>45674.0</v>
      </c>
      <c r="H13" s="112"/>
      <c r="I13" s="27">
        <v>500.0</v>
      </c>
      <c r="J13" s="36">
        <f t="shared" si="2"/>
        <v>1500</v>
      </c>
      <c r="K13" s="39" t="s">
        <v>78</v>
      </c>
      <c r="L13" s="4"/>
      <c r="M13" s="25">
        <v>45660.0</v>
      </c>
      <c r="N13" s="26"/>
      <c r="O13" s="27">
        <v>400.0</v>
      </c>
      <c r="P13" s="26">
        <f t="shared" si="3"/>
        <v>5600</v>
      </c>
      <c r="Q13" s="29" t="s">
        <v>97</v>
      </c>
      <c r="R13" s="4"/>
      <c r="S13" s="103">
        <v>45680.0</v>
      </c>
      <c r="T13" s="104"/>
      <c r="U13" s="40">
        <v>1000.0</v>
      </c>
      <c r="V13" s="36">
        <f t="shared" si="4"/>
        <v>24000</v>
      </c>
      <c r="W13" s="39" t="s">
        <v>100</v>
      </c>
      <c r="X13" s="4"/>
      <c r="Y13" s="35">
        <v>45659.0</v>
      </c>
      <c r="Z13" s="36"/>
      <c r="AA13" s="40">
        <v>12000.0</v>
      </c>
      <c r="AB13" s="36">
        <f t="shared" si="5"/>
        <v>96000</v>
      </c>
      <c r="AC13" s="39" t="s">
        <v>97</v>
      </c>
      <c r="AD13" s="4"/>
      <c r="AE13" s="30">
        <v>45659.0</v>
      </c>
      <c r="AF13" s="26"/>
      <c r="AG13" s="27">
        <v>10000.0</v>
      </c>
      <c r="AH13" s="26">
        <f t="shared" si="6"/>
        <v>120000</v>
      </c>
      <c r="AI13" s="29" t="s">
        <v>102</v>
      </c>
      <c r="AJ13" s="4"/>
      <c r="AK13" s="35">
        <v>45663.0</v>
      </c>
      <c r="AL13" s="36"/>
      <c r="AM13" s="36">
        <v>1.0</v>
      </c>
      <c r="AN13" s="36">
        <f t="shared" si="7"/>
        <v>7</v>
      </c>
      <c r="AO13" s="39" t="s">
        <v>104</v>
      </c>
      <c r="AP13" s="4"/>
      <c r="AQ13" s="35">
        <v>45658.0</v>
      </c>
      <c r="AR13" s="36"/>
      <c r="AS13" s="36">
        <v>1.0</v>
      </c>
      <c r="AT13" s="36">
        <f t="shared" si="8"/>
        <v>9</v>
      </c>
      <c r="AU13" s="39" t="s">
        <v>81</v>
      </c>
      <c r="AV13" s="4"/>
      <c r="AW13" s="25">
        <v>45658.0</v>
      </c>
      <c r="AX13" s="26"/>
      <c r="AY13" s="27">
        <v>1.0</v>
      </c>
      <c r="AZ13" s="87">
        <f t="shared" si="9"/>
        <v>61</v>
      </c>
      <c r="BA13" s="29" t="s">
        <v>87</v>
      </c>
      <c r="BB13" s="4"/>
      <c r="BC13" s="64">
        <v>45658.0</v>
      </c>
      <c r="BD13" s="67"/>
      <c r="BE13" s="121"/>
      <c r="BF13" s="67">
        <f t="shared" si="13"/>
        <v>0</v>
      </c>
      <c r="BG13" s="90" t="s">
        <v>87</v>
      </c>
      <c r="BH13" s="4"/>
      <c r="BI13" s="35">
        <v>45659.0</v>
      </c>
      <c r="BJ13" s="36"/>
      <c r="BK13" s="36">
        <v>1.0</v>
      </c>
      <c r="BL13" s="36">
        <f t="shared" si="10"/>
        <v>92</v>
      </c>
      <c r="BM13" s="39" t="s">
        <v>78</v>
      </c>
      <c r="BN13" s="4"/>
      <c r="BO13" s="35">
        <v>45659.0</v>
      </c>
      <c r="BP13" s="36"/>
      <c r="BQ13" s="40">
        <v>5.0</v>
      </c>
      <c r="BR13" s="36">
        <f t="shared" si="11"/>
        <v>137</v>
      </c>
      <c r="BS13" s="39" t="s">
        <v>103</v>
      </c>
      <c r="BT13" s="4"/>
      <c r="BU13" s="46">
        <v>45658.0</v>
      </c>
      <c r="BV13" s="33"/>
      <c r="BW13" s="38">
        <v>6.0</v>
      </c>
      <c r="BX13" s="33">
        <f t="shared" si="12"/>
        <v>32</v>
      </c>
      <c r="BY13" s="39" t="s">
        <v>87</v>
      </c>
      <c r="BZ13" s="4"/>
    </row>
    <row r="14" ht="14.25" customHeight="1">
      <c r="A14" s="46">
        <v>45660.0</v>
      </c>
      <c r="B14" s="36"/>
      <c r="C14" s="36">
        <v>1.0</v>
      </c>
      <c r="D14" s="36">
        <f t="shared" si="1"/>
        <v>195</v>
      </c>
      <c r="E14" s="39" t="s">
        <v>93</v>
      </c>
      <c r="F14" s="4"/>
      <c r="G14" s="113">
        <v>45675.0</v>
      </c>
      <c r="H14" s="105"/>
      <c r="I14" s="27">
        <v>500.0</v>
      </c>
      <c r="J14" s="26">
        <f t="shared" si="2"/>
        <v>1000</v>
      </c>
      <c r="K14" s="29" t="s">
        <v>99</v>
      </c>
      <c r="L14" s="4"/>
      <c r="M14" s="30">
        <v>45661.0</v>
      </c>
      <c r="N14" s="26"/>
      <c r="O14" s="27">
        <v>400.0</v>
      </c>
      <c r="P14" s="26">
        <f t="shared" si="3"/>
        <v>5200</v>
      </c>
      <c r="Q14" s="29" t="s">
        <v>78</v>
      </c>
      <c r="R14" s="4"/>
      <c r="S14" s="103">
        <v>45680.0</v>
      </c>
      <c r="T14" s="104"/>
      <c r="U14" s="40">
        <v>1000.0</v>
      </c>
      <c r="V14" s="36">
        <f t="shared" si="4"/>
        <v>23000</v>
      </c>
      <c r="W14" s="39" t="s">
        <v>103</v>
      </c>
      <c r="X14" s="4"/>
      <c r="Y14" s="35">
        <v>45659.0</v>
      </c>
      <c r="Z14" s="36"/>
      <c r="AA14" s="40">
        <v>12000.0</v>
      </c>
      <c r="AB14" s="36">
        <f t="shared" si="5"/>
        <v>84000</v>
      </c>
      <c r="AC14" s="39" t="s">
        <v>96</v>
      </c>
      <c r="AD14" s="4"/>
      <c r="AE14" s="35">
        <v>45659.0</v>
      </c>
      <c r="AF14" s="36"/>
      <c r="AG14" s="40">
        <v>5000.0</v>
      </c>
      <c r="AH14" s="36">
        <f t="shared" si="6"/>
        <v>115000</v>
      </c>
      <c r="AI14" s="39" t="s">
        <v>99</v>
      </c>
      <c r="AJ14" s="4"/>
      <c r="AK14" s="49">
        <v>45664.0</v>
      </c>
      <c r="AL14" s="99">
        <v>30.0</v>
      </c>
      <c r="AM14" s="78"/>
      <c r="AN14" s="45">
        <f t="shared" si="7"/>
        <v>37</v>
      </c>
      <c r="AO14" s="63" t="s">
        <v>86</v>
      </c>
      <c r="AP14" s="4"/>
      <c r="AQ14" s="35">
        <v>45658.0</v>
      </c>
      <c r="AR14" s="36"/>
      <c r="AS14" s="36">
        <v>1.0</v>
      </c>
      <c r="AT14" s="36">
        <f t="shared" si="8"/>
        <v>8</v>
      </c>
      <c r="AU14" s="39" t="s">
        <v>97</v>
      </c>
      <c r="AV14" s="4"/>
      <c r="AW14" s="25">
        <v>45658.0</v>
      </c>
      <c r="AX14" s="26"/>
      <c r="AY14" s="27">
        <v>1.0</v>
      </c>
      <c r="AZ14" s="87">
        <f t="shared" si="9"/>
        <v>60</v>
      </c>
      <c r="BA14" s="29" t="s">
        <v>100</v>
      </c>
      <c r="BB14" s="4"/>
      <c r="BC14" s="64">
        <v>45658.0</v>
      </c>
      <c r="BD14" s="67"/>
      <c r="BE14" s="121"/>
      <c r="BF14" s="67">
        <f t="shared" si="13"/>
        <v>0</v>
      </c>
      <c r="BG14" s="90" t="s">
        <v>100</v>
      </c>
      <c r="BH14" s="4"/>
      <c r="BI14" s="35">
        <v>45659.0</v>
      </c>
      <c r="BJ14" s="36"/>
      <c r="BK14" s="36">
        <v>1.0</v>
      </c>
      <c r="BL14" s="36">
        <f t="shared" si="10"/>
        <v>91</v>
      </c>
      <c r="BM14" s="39" t="s">
        <v>104</v>
      </c>
      <c r="BN14" s="4"/>
      <c r="BO14" s="35">
        <v>45659.0</v>
      </c>
      <c r="BP14" s="36"/>
      <c r="BQ14" s="40">
        <v>5.0</v>
      </c>
      <c r="BR14" s="36">
        <f t="shared" si="11"/>
        <v>132</v>
      </c>
      <c r="BS14" s="39" t="s">
        <v>95</v>
      </c>
      <c r="BT14" s="4"/>
      <c r="BU14" s="46">
        <v>45658.0</v>
      </c>
      <c r="BV14" s="33"/>
      <c r="BW14" s="38">
        <v>3.0</v>
      </c>
      <c r="BX14" s="33">
        <f t="shared" si="12"/>
        <v>29</v>
      </c>
      <c r="BY14" s="39" t="s">
        <v>100</v>
      </c>
      <c r="BZ14" s="4"/>
    </row>
    <row r="15" ht="14.25" customHeight="1">
      <c r="A15" s="35">
        <v>45661.0</v>
      </c>
      <c r="B15" s="36"/>
      <c r="C15" s="36">
        <v>1.0</v>
      </c>
      <c r="D15" s="36">
        <f t="shared" si="1"/>
        <v>194</v>
      </c>
      <c r="E15" s="39" t="s">
        <v>98</v>
      </c>
      <c r="F15" s="4"/>
      <c r="G15" s="113">
        <v>45678.0</v>
      </c>
      <c r="H15" s="105"/>
      <c r="I15" s="27">
        <v>500.0</v>
      </c>
      <c r="J15" s="26">
        <f t="shared" si="2"/>
        <v>500</v>
      </c>
      <c r="K15" s="29" t="s">
        <v>81</v>
      </c>
      <c r="L15" s="4"/>
      <c r="M15" s="30">
        <v>45663.0</v>
      </c>
      <c r="N15" s="29"/>
      <c r="O15" s="27">
        <v>400.0</v>
      </c>
      <c r="P15" s="26">
        <f t="shared" si="3"/>
        <v>4800</v>
      </c>
      <c r="Q15" s="29" t="s">
        <v>83</v>
      </c>
      <c r="R15" s="4"/>
      <c r="S15" s="103">
        <v>45680.0</v>
      </c>
      <c r="T15" s="104"/>
      <c r="U15" s="40">
        <v>1000.0</v>
      </c>
      <c r="V15" s="36">
        <f t="shared" si="4"/>
        <v>22000</v>
      </c>
      <c r="W15" s="39" t="s">
        <v>80</v>
      </c>
      <c r="X15" s="4"/>
      <c r="Y15" s="35">
        <v>45659.0</v>
      </c>
      <c r="Z15" s="36"/>
      <c r="AA15" s="40">
        <v>12000.0</v>
      </c>
      <c r="AB15" s="36">
        <f t="shared" si="5"/>
        <v>72000</v>
      </c>
      <c r="AC15" s="39" t="s">
        <v>81</v>
      </c>
      <c r="AD15" s="4"/>
      <c r="AE15" s="46">
        <v>45660.0</v>
      </c>
      <c r="AF15" s="36"/>
      <c r="AG15" s="40">
        <v>5000.0</v>
      </c>
      <c r="AH15" s="36">
        <f t="shared" si="6"/>
        <v>110000</v>
      </c>
      <c r="AI15" s="39" t="s">
        <v>78</v>
      </c>
      <c r="AJ15" s="4"/>
      <c r="AK15" s="46">
        <v>45664.0</v>
      </c>
      <c r="AL15" s="4"/>
      <c r="AM15" s="132">
        <v>1.0</v>
      </c>
      <c r="AN15" s="33">
        <f t="shared" si="7"/>
        <v>36</v>
      </c>
      <c r="AO15" s="132" t="s">
        <v>113</v>
      </c>
      <c r="AP15" s="4"/>
      <c r="AQ15" s="35">
        <v>45658.0</v>
      </c>
      <c r="AR15" s="36"/>
      <c r="AS15" s="36">
        <v>1.0</v>
      </c>
      <c r="AT15" s="36">
        <f t="shared" si="8"/>
        <v>7</v>
      </c>
      <c r="AU15" s="39" t="s">
        <v>91</v>
      </c>
      <c r="AV15" s="4"/>
      <c r="AW15" s="25">
        <v>45658.0</v>
      </c>
      <c r="AX15" s="26"/>
      <c r="AY15" s="27">
        <v>0.0</v>
      </c>
      <c r="AZ15" s="87">
        <f t="shared" si="9"/>
        <v>60</v>
      </c>
      <c r="BA15" s="29" t="s">
        <v>105</v>
      </c>
      <c r="BB15" s="4"/>
      <c r="BC15" s="64">
        <v>45658.0</v>
      </c>
      <c r="BD15" s="67"/>
      <c r="BE15" s="121"/>
      <c r="BF15" s="67">
        <f t="shared" si="13"/>
        <v>0</v>
      </c>
      <c r="BG15" s="90" t="s">
        <v>105</v>
      </c>
      <c r="BH15" s="4"/>
      <c r="BI15" s="35">
        <v>45659.0</v>
      </c>
      <c r="BJ15" s="36"/>
      <c r="BK15" s="40">
        <v>2.0</v>
      </c>
      <c r="BL15" s="36">
        <f t="shared" si="10"/>
        <v>89</v>
      </c>
      <c r="BM15" s="39" t="s">
        <v>96</v>
      </c>
      <c r="BN15" s="4"/>
      <c r="BO15" s="35">
        <v>45659.0</v>
      </c>
      <c r="BP15" s="36"/>
      <c r="BQ15" s="40">
        <v>5.0</v>
      </c>
      <c r="BR15" s="36">
        <f t="shared" si="11"/>
        <v>127</v>
      </c>
      <c r="BS15" s="39" t="s">
        <v>101</v>
      </c>
      <c r="BT15" s="4"/>
      <c r="BU15" s="46">
        <v>45658.0</v>
      </c>
      <c r="BV15" s="33"/>
      <c r="BW15" s="33"/>
      <c r="BX15" s="33">
        <f t="shared" si="12"/>
        <v>29</v>
      </c>
      <c r="BY15" s="96" t="s">
        <v>105</v>
      </c>
      <c r="BZ15" s="4"/>
    </row>
    <row r="16" ht="14.25" customHeight="1">
      <c r="A16" s="35">
        <v>45661.0</v>
      </c>
      <c r="B16" s="36"/>
      <c r="C16" s="36">
        <v>1.0</v>
      </c>
      <c r="D16" s="36">
        <f t="shared" si="1"/>
        <v>193</v>
      </c>
      <c r="E16" s="39" t="s">
        <v>78</v>
      </c>
      <c r="F16" s="4"/>
      <c r="G16" s="108">
        <v>45687.0</v>
      </c>
      <c r="H16" s="110">
        <v>5000.0</v>
      </c>
      <c r="I16" s="110"/>
      <c r="J16" s="78">
        <f t="shared" si="2"/>
        <v>5500</v>
      </c>
      <c r="K16" s="63" t="s">
        <v>86</v>
      </c>
      <c r="L16" s="4"/>
      <c r="M16" s="30">
        <v>45665.0</v>
      </c>
      <c r="N16" s="29"/>
      <c r="O16" s="27">
        <v>400.0</v>
      </c>
      <c r="P16" s="26">
        <f t="shared" si="3"/>
        <v>4400</v>
      </c>
      <c r="Q16" s="29" t="s">
        <v>85</v>
      </c>
      <c r="R16" s="4"/>
      <c r="S16" s="103">
        <v>45680.0</v>
      </c>
      <c r="T16" s="104"/>
      <c r="U16" s="40">
        <v>1000.0</v>
      </c>
      <c r="V16" s="36">
        <f t="shared" si="4"/>
        <v>21000</v>
      </c>
      <c r="W16" s="39" t="s">
        <v>104</v>
      </c>
      <c r="X16" s="4"/>
      <c r="Y16" s="35">
        <v>45659.0</v>
      </c>
      <c r="Z16" s="36"/>
      <c r="AA16" s="40">
        <v>12000.0</v>
      </c>
      <c r="AB16" s="36">
        <f t="shared" si="5"/>
        <v>60000</v>
      </c>
      <c r="AC16" s="37" t="s">
        <v>77</v>
      </c>
      <c r="AD16" s="4"/>
      <c r="AE16" s="35">
        <v>45660.0</v>
      </c>
      <c r="AF16" s="36"/>
      <c r="AG16" s="40">
        <v>5000.0</v>
      </c>
      <c r="AH16" s="36">
        <f t="shared" si="6"/>
        <v>105000</v>
      </c>
      <c r="AI16" s="39" t="s">
        <v>80</v>
      </c>
      <c r="AJ16" s="4"/>
      <c r="AK16" s="46">
        <v>45664.0</v>
      </c>
      <c r="AL16" s="72"/>
      <c r="AM16" s="36">
        <v>1.0</v>
      </c>
      <c r="AN16" s="33">
        <f t="shared" si="7"/>
        <v>35</v>
      </c>
      <c r="AO16" s="37" t="s">
        <v>114</v>
      </c>
      <c r="AP16" s="4"/>
      <c r="AQ16" s="35">
        <v>45659.0</v>
      </c>
      <c r="AR16" s="36"/>
      <c r="AS16" s="36">
        <v>1.0</v>
      </c>
      <c r="AT16" s="36">
        <f t="shared" si="8"/>
        <v>6</v>
      </c>
      <c r="AU16" s="39" t="s">
        <v>77</v>
      </c>
      <c r="AV16" s="4"/>
      <c r="AW16" s="25">
        <v>45658.0</v>
      </c>
      <c r="AX16" s="26"/>
      <c r="AY16" s="27">
        <v>1.0</v>
      </c>
      <c r="AZ16" s="87">
        <f t="shared" si="9"/>
        <v>59</v>
      </c>
      <c r="BA16" s="29" t="s">
        <v>101</v>
      </c>
      <c r="BB16" s="4"/>
      <c r="BC16" s="64">
        <v>45658.0</v>
      </c>
      <c r="BD16" s="67"/>
      <c r="BE16" s="121"/>
      <c r="BF16" s="67">
        <f t="shared" si="13"/>
        <v>0</v>
      </c>
      <c r="BG16" s="90" t="s">
        <v>101</v>
      </c>
      <c r="BH16" s="4"/>
      <c r="BI16" s="35">
        <v>45659.0</v>
      </c>
      <c r="BJ16" s="36"/>
      <c r="BK16" s="36">
        <v>1.0</v>
      </c>
      <c r="BL16" s="36">
        <f t="shared" si="10"/>
        <v>88</v>
      </c>
      <c r="BM16" s="39" t="s">
        <v>85</v>
      </c>
      <c r="BN16" s="4"/>
      <c r="BO16" s="35">
        <v>45660.0</v>
      </c>
      <c r="BP16" s="36"/>
      <c r="BQ16" s="40">
        <v>5.0</v>
      </c>
      <c r="BR16" s="36">
        <f t="shared" si="11"/>
        <v>122</v>
      </c>
      <c r="BS16" s="39" t="s">
        <v>98</v>
      </c>
      <c r="BT16" s="4"/>
      <c r="BU16" s="46">
        <v>45658.0</v>
      </c>
      <c r="BV16" s="33"/>
      <c r="BW16" s="38"/>
      <c r="BX16" s="33">
        <f t="shared" si="12"/>
        <v>29</v>
      </c>
      <c r="BY16" s="39" t="s">
        <v>101</v>
      </c>
      <c r="BZ16" s="4"/>
    </row>
    <row r="17" ht="14.25" customHeight="1">
      <c r="A17" s="35">
        <v>45661.0</v>
      </c>
      <c r="B17" s="36"/>
      <c r="C17" s="36">
        <v>1.0</v>
      </c>
      <c r="D17" s="36">
        <f t="shared" si="1"/>
        <v>192</v>
      </c>
      <c r="E17" s="39" t="s">
        <v>83</v>
      </c>
      <c r="F17" s="4"/>
      <c r="G17" s="113">
        <v>45687.0</v>
      </c>
      <c r="H17" s="140"/>
      <c r="I17" s="27">
        <v>500.0</v>
      </c>
      <c r="J17" s="26">
        <f t="shared" si="2"/>
        <v>5000</v>
      </c>
      <c r="K17" s="29" t="s">
        <v>93</v>
      </c>
      <c r="L17" s="4"/>
      <c r="M17" s="25">
        <v>45665.0</v>
      </c>
      <c r="N17" s="84"/>
      <c r="O17" s="27">
        <v>400.0</v>
      </c>
      <c r="P17" s="71">
        <f t="shared" si="3"/>
        <v>4000</v>
      </c>
      <c r="Q17" s="29" t="s">
        <v>99</v>
      </c>
      <c r="R17" s="4"/>
      <c r="S17" s="103">
        <v>45680.0</v>
      </c>
      <c r="T17" s="104"/>
      <c r="U17" s="40">
        <v>1000.0</v>
      </c>
      <c r="V17" s="36">
        <f t="shared" si="4"/>
        <v>20000</v>
      </c>
      <c r="W17" s="39" t="s">
        <v>96</v>
      </c>
      <c r="X17" s="4"/>
      <c r="Y17" s="35">
        <v>45659.0</v>
      </c>
      <c r="Z17" s="36"/>
      <c r="AA17" s="40">
        <v>24000.0</v>
      </c>
      <c r="AB17" s="36">
        <f t="shared" si="5"/>
        <v>36000</v>
      </c>
      <c r="AC17" s="39" t="s">
        <v>102</v>
      </c>
      <c r="AD17" s="4"/>
      <c r="AE17" s="46">
        <v>45660.0</v>
      </c>
      <c r="AF17" s="36"/>
      <c r="AG17" s="40">
        <v>5000.0</v>
      </c>
      <c r="AH17" s="36">
        <f t="shared" si="6"/>
        <v>100000</v>
      </c>
      <c r="AI17" s="39" t="s">
        <v>101</v>
      </c>
      <c r="AJ17" s="4"/>
      <c r="AK17" s="35">
        <v>45664.0</v>
      </c>
      <c r="AL17" s="39"/>
      <c r="AM17" s="36">
        <v>1.0</v>
      </c>
      <c r="AN17" s="33">
        <f t="shared" si="7"/>
        <v>34</v>
      </c>
      <c r="AO17" s="39" t="s">
        <v>78</v>
      </c>
      <c r="AP17" s="4"/>
      <c r="AQ17" s="35">
        <v>45659.0</v>
      </c>
      <c r="AR17" s="36"/>
      <c r="AS17" s="36">
        <v>1.0</v>
      </c>
      <c r="AT17" s="36">
        <f t="shared" si="8"/>
        <v>5</v>
      </c>
      <c r="AU17" s="39" t="s">
        <v>99</v>
      </c>
      <c r="AV17" s="4"/>
      <c r="AW17" s="25">
        <v>45658.0</v>
      </c>
      <c r="AX17" s="26"/>
      <c r="AY17" s="27">
        <v>2.0</v>
      </c>
      <c r="AZ17" s="87">
        <f t="shared" si="9"/>
        <v>57</v>
      </c>
      <c r="BA17" s="29" t="s">
        <v>99</v>
      </c>
      <c r="BB17" s="4"/>
      <c r="BC17" s="64">
        <v>45658.0</v>
      </c>
      <c r="BD17" s="67"/>
      <c r="BE17" s="121"/>
      <c r="BF17" s="67">
        <f t="shared" si="13"/>
        <v>0</v>
      </c>
      <c r="BG17" s="90" t="s">
        <v>99</v>
      </c>
      <c r="BH17" s="4"/>
      <c r="BI17" s="35">
        <v>45659.0</v>
      </c>
      <c r="BJ17" s="36"/>
      <c r="BK17" s="36">
        <v>1.0</v>
      </c>
      <c r="BL17" s="36">
        <f t="shared" si="10"/>
        <v>87</v>
      </c>
      <c r="BM17" s="39" t="s">
        <v>103</v>
      </c>
      <c r="BN17" s="4"/>
      <c r="BO17" s="46">
        <v>45660.0</v>
      </c>
      <c r="BP17" s="36"/>
      <c r="BQ17" s="37">
        <v>5.0</v>
      </c>
      <c r="BR17" s="36">
        <f t="shared" si="11"/>
        <v>117</v>
      </c>
      <c r="BS17" s="39" t="s">
        <v>78</v>
      </c>
      <c r="BT17" s="4"/>
      <c r="BU17" s="46">
        <v>45658.0</v>
      </c>
      <c r="BV17" s="33"/>
      <c r="BW17" s="33"/>
      <c r="BX17" s="33">
        <f t="shared" si="12"/>
        <v>29</v>
      </c>
      <c r="BY17" s="39" t="s">
        <v>99</v>
      </c>
      <c r="BZ17" s="4"/>
    </row>
    <row r="18" ht="14.25" customHeight="1">
      <c r="A18" s="35">
        <v>45661.0</v>
      </c>
      <c r="B18" s="36"/>
      <c r="C18" s="36">
        <v>1.0</v>
      </c>
      <c r="D18" s="36">
        <f t="shared" si="1"/>
        <v>191</v>
      </c>
      <c r="E18" s="39" t="s">
        <v>77</v>
      </c>
      <c r="F18" s="4"/>
      <c r="G18" s="113">
        <v>45687.0</v>
      </c>
      <c r="H18" s="140"/>
      <c r="I18" s="27">
        <v>500.0</v>
      </c>
      <c r="J18" s="26">
        <f t="shared" si="2"/>
        <v>4500</v>
      </c>
      <c r="K18" s="29" t="s">
        <v>102</v>
      </c>
      <c r="L18" s="4"/>
      <c r="M18" s="25">
        <v>45665.0</v>
      </c>
      <c r="N18" s="84"/>
      <c r="O18" s="27">
        <v>400.0</v>
      </c>
      <c r="P18" s="71">
        <f t="shared" si="3"/>
        <v>3600</v>
      </c>
      <c r="Q18" s="29" t="s">
        <v>95</v>
      </c>
      <c r="R18" s="4"/>
      <c r="S18" s="62">
        <v>45680.0</v>
      </c>
      <c r="T18" s="65"/>
      <c r="U18" s="40">
        <v>1000.0</v>
      </c>
      <c r="V18" s="36">
        <f t="shared" si="4"/>
        <v>19000</v>
      </c>
      <c r="W18" s="39" t="s">
        <v>101</v>
      </c>
      <c r="X18" s="4"/>
      <c r="Y18" s="35">
        <v>45659.0</v>
      </c>
      <c r="Z18" s="36"/>
      <c r="AA18" s="40">
        <v>12000.0</v>
      </c>
      <c r="AB18" s="36">
        <f t="shared" si="5"/>
        <v>24000</v>
      </c>
      <c r="AC18" s="39" t="s">
        <v>83</v>
      </c>
      <c r="AD18" s="4"/>
      <c r="AE18" s="46">
        <v>45660.0</v>
      </c>
      <c r="AF18" s="36"/>
      <c r="AG18" s="40">
        <v>5000.0</v>
      </c>
      <c r="AH18" s="36">
        <f t="shared" si="6"/>
        <v>95000</v>
      </c>
      <c r="AI18" s="39" t="s">
        <v>90</v>
      </c>
      <c r="AJ18" s="4"/>
      <c r="AK18" s="46">
        <v>45665.0</v>
      </c>
      <c r="AL18" s="72"/>
      <c r="AM18" s="36">
        <v>1.0</v>
      </c>
      <c r="AN18" s="33">
        <f t="shared" si="7"/>
        <v>33</v>
      </c>
      <c r="AO18" s="39" t="s">
        <v>106</v>
      </c>
      <c r="AP18" s="4"/>
      <c r="AQ18" s="35">
        <v>45660.0</v>
      </c>
      <c r="AR18" s="36"/>
      <c r="AS18" s="36">
        <v>1.0</v>
      </c>
      <c r="AT18" s="36">
        <f t="shared" si="8"/>
        <v>4</v>
      </c>
      <c r="AU18" s="39" t="s">
        <v>104</v>
      </c>
      <c r="AV18" s="4"/>
      <c r="AW18" s="25">
        <v>45658.0</v>
      </c>
      <c r="AX18" s="26"/>
      <c r="AY18" s="27">
        <v>1.0</v>
      </c>
      <c r="AZ18" s="87">
        <f t="shared" si="9"/>
        <v>56</v>
      </c>
      <c r="BA18" s="29" t="s">
        <v>90</v>
      </c>
      <c r="BB18" s="4"/>
      <c r="BC18" s="64">
        <v>45658.0</v>
      </c>
      <c r="BD18" s="67"/>
      <c r="BE18" s="121"/>
      <c r="BF18" s="67">
        <f t="shared" si="13"/>
        <v>0</v>
      </c>
      <c r="BG18" s="90" t="s">
        <v>90</v>
      </c>
      <c r="BH18" s="4"/>
      <c r="BI18" s="30">
        <v>45659.0</v>
      </c>
      <c r="BJ18" s="26"/>
      <c r="BK18" s="26">
        <v>1.0</v>
      </c>
      <c r="BL18" s="26">
        <f t="shared" si="10"/>
        <v>86</v>
      </c>
      <c r="BM18" s="29" t="s">
        <v>77</v>
      </c>
      <c r="BN18" s="4"/>
      <c r="BO18" s="35">
        <v>45660.0</v>
      </c>
      <c r="BP18" s="36"/>
      <c r="BQ18" s="40">
        <v>5.0</v>
      </c>
      <c r="BR18" s="36">
        <f t="shared" si="11"/>
        <v>112</v>
      </c>
      <c r="BS18" s="39" t="s">
        <v>87</v>
      </c>
      <c r="BT18" s="4"/>
      <c r="BU18" s="46">
        <v>45658.0</v>
      </c>
      <c r="BV18" s="33"/>
      <c r="BW18" s="33"/>
      <c r="BX18" s="33">
        <f t="shared" si="12"/>
        <v>29</v>
      </c>
      <c r="BY18" s="39" t="s">
        <v>90</v>
      </c>
      <c r="BZ18" s="4"/>
    </row>
    <row r="19" ht="14.25" customHeight="1">
      <c r="A19" s="35">
        <v>45661.0</v>
      </c>
      <c r="B19" s="36"/>
      <c r="C19" s="36">
        <v>1.0</v>
      </c>
      <c r="D19" s="36">
        <f t="shared" si="1"/>
        <v>190</v>
      </c>
      <c r="E19" s="39" t="s">
        <v>84</v>
      </c>
      <c r="F19" s="4"/>
      <c r="G19" s="113">
        <v>45686.0</v>
      </c>
      <c r="H19" s="71"/>
      <c r="I19" s="87">
        <v>1000.0</v>
      </c>
      <c r="J19" s="71">
        <f t="shared" si="2"/>
        <v>3500</v>
      </c>
      <c r="K19" s="145" t="s">
        <v>110</v>
      </c>
      <c r="L19" s="4"/>
      <c r="M19" s="46">
        <v>45666.0</v>
      </c>
      <c r="N19" s="72"/>
      <c r="O19" s="27">
        <v>400.0</v>
      </c>
      <c r="P19" s="33">
        <f t="shared" si="3"/>
        <v>3200</v>
      </c>
      <c r="Q19" s="39" t="s">
        <v>101</v>
      </c>
      <c r="R19" s="4"/>
      <c r="S19" s="62">
        <v>45680.0</v>
      </c>
      <c r="T19" s="65"/>
      <c r="U19" s="40">
        <v>1000.0</v>
      </c>
      <c r="V19" s="36">
        <f t="shared" si="4"/>
        <v>18000</v>
      </c>
      <c r="W19" s="37" t="s">
        <v>90</v>
      </c>
      <c r="X19" s="4"/>
      <c r="Y19" s="116">
        <v>45660.0</v>
      </c>
      <c r="Z19" s="52">
        <f>5*12000</f>
        <v>60000</v>
      </c>
      <c r="AA19" s="78"/>
      <c r="AB19" s="78">
        <f t="shared" si="5"/>
        <v>84000</v>
      </c>
      <c r="AC19" s="63" t="s">
        <v>86</v>
      </c>
      <c r="AD19" s="4"/>
      <c r="AE19" s="46">
        <v>45660.0</v>
      </c>
      <c r="AF19" s="36"/>
      <c r="AG19" s="40">
        <v>5000.0</v>
      </c>
      <c r="AH19" s="36">
        <f t="shared" si="6"/>
        <v>90000</v>
      </c>
      <c r="AI19" s="39" t="s">
        <v>107</v>
      </c>
      <c r="AJ19" s="4"/>
      <c r="AK19" s="46">
        <v>45665.0</v>
      </c>
      <c r="AL19" s="72"/>
      <c r="AM19" s="36">
        <v>1.0</v>
      </c>
      <c r="AN19" s="33">
        <f t="shared" si="7"/>
        <v>32</v>
      </c>
      <c r="AO19" s="39" t="s">
        <v>91</v>
      </c>
      <c r="AP19" s="4"/>
      <c r="AQ19" s="35">
        <v>45660.0</v>
      </c>
      <c r="AR19" s="36"/>
      <c r="AS19" s="36">
        <v>1.0</v>
      </c>
      <c r="AT19" s="36">
        <f t="shared" si="8"/>
        <v>3</v>
      </c>
      <c r="AU19" s="39" t="s">
        <v>85</v>
      </c>
      <c r="AV19" s="4"/>
      <c r="AW19" s="25">
        <v>45658.0</v>
      </c>
      <c r="AX19" s="26"/>
      <c r="AY19" s="27">
        <v>2.0</v>
      </c>
      <c r="AZ19" s="87">
        <f t="shared" si="9"/>
        <v>54</v>
      </c>
      <c r="BA19" s="29" t="s">
        <v>83</v>
      </c>
      <c r="BB19" s="4"/>
      <c r="BC19" s="64">
        <v>45658.0</v>
      </c>
      <c r="BD19" s="67"/>
      <c r="BE19" s="121"/>
      <c r="BF19" s="67">
        <f t="shared" si="13"/>
        <v>0</v>
      </c>
      <c r="BG19" s="90" t="s">
        <v>83</v>
      </c>
      <c r="BH19" s="4"/>
      <c r="BI19" s="30">
        <v>45659.0</v>
      </c>
      <c r="BJ19" s="26"/>
      <c r="BK19" s="26">
        <v>1.0</v>
      </c>
      <c r="BL19" s="26">
        <f t="shared" si="10"/>
        <v>85</v>
      </c>
      <c r="BM19" s="29" t="s">
        <v>81</v>
      </c>
      <c r="BN19" s="4"/>
      <c r="BO19" s="35">
        <v>45660.0</v>
      </c>
      <c r="BP19" s="36"/>
      <c r="BQ19" s="40">
        <v>5.0</v>
      </c>
      <c r="BR19" s="36">
        <f t="shared" si="11"/>
        <v>107</v>
      </c>
      <c r="BS19" s="39" t="s">
        <v>104</v>
      </c>
      <c r="BT19" s="4"/>
      <c r="BU19" s="46">
        <v>45658.0</v>
      </c>
      <c r="BV19" s="33"/>
      <c r="BW19" s="33"/>
      <c r="BX19" s="33">
        <f t="shared" si="12"/>
        <v>29</v>
      </c>
      <c r="BY19" s="39" t="s">
        <v>83</v>
      </c>
      <c r="BZ19" s="4"/>
    </row>
    <row r="20" ht="14.25" customHeight="1">
      <c r="A20" s="46">
        <v>45662.0</v>
      </c>
      <c r="B20" s="36"/>
      <c r="C20" s="40">
        <v>1.0</v>
      </c>
      <c r="D20" s="36">
        <f t="shared" si="1"/>
        <v>189</v>
      </c>
      <c r="E20" s="39" t="s">
        <v>101</v>
      </c>
      <c r="F20" s="4"/>
      <c r="G20" s="113">
        <v>45688.0</v>
      </c>
      <c r="H20" s="140"/>
      <c r="I20" s="27">
        <v>500.0</v>
      </c>
      <c r="J20" s="26">
        <f t="shared" si="2"/>
        <v>3000</v>
      </c>
      <c r="K20" s="146" t="s">
        <v>107</v>
      </c>
      <c r="L20" s="4"/>
      <c r="M20" s="46">
        <v>45666.0</v>
      </c>
      <c r="N20" s="72"/>
      <c r="O20" s="27">
        <v>400.0</v>
      </c>
      <c r="P20" s="33">
        <f t="shared" si="3"/>
        <v>2800</v>
      </c>
      <c r="Q20" s="39" t="s">
        <v>102</v>
      </c>
      <c r="R20" s="4"/>
      <c r="S20" s="62">
        <v>45680.0</v>
      </c>
      <c r="T20" s="65"/>
      <c r="U20" s="40">
        <v>1000.0</v>
      </c>
      <c r="V20" s="36">
        <f t="shared" si="4"/>
        <v>17000</v>
      </c>
      <c r="W20" s="37" t="s">
        <v>83</v>
      </c>
      <c r="X20" s="4"/>
      <c r="Y20" s="35">
        <v>45660.0</v>
      </c>
      <c r="Z20" s="36"/>
      <c r="AA20" s="40">
        <v>12000.0</v>
      </c>
      <c r="AB20" s="36">
        <f t="shared" si="5"/>
        <v>72000</v>
      </c>
      <c r="AC20" s="39" t="s">
        <v>85</v>
      </c>
      <c r="AD20" s="4"/>
      <c r="AE20" s="46">
        <v>45660.0</v>
      </c>
      <c r="AF20" s="36"/>
      <c r="AG20" s="40">
        <v>5000.0</v>
      </c>
      <c r="AH20" s="36">
        <f t="shared" si="6"/>
        <v>85000</v>
      </c>
      <c r="AI20" s="39" t="s">
        <v>77</v>
      </c>
      <c r="AJ20" s="4"/>
      <c r="AK20" s="46">
        <v>45666.0</v>
      </c>
      <c r="AL20" s="72"/>
      <c r="AM20" s="36">
        <v>1.0</v>
      </c>
      <c r="AN20" s="33">
        <f t="shared" si="7"/>
        <v>31</v>
      </c>
      <c r="AO20" s="39" t="s">
        <v>101</v>
      </c>
      <c r="AP20" s="4"/>
      <c r="AQ20" s="46">
        <v>45660.0</v>
      </c>
      <c r="AR20" s="36"/>
      <c r="AS20" s="36">
        <v>1.0</v>
      </c>
      <c r="AT20" s="36">
        <f t="shared" si="8"/>
        <v>2</v>
      </c>
      <c r="AU20" s="39" t="s">
        <v>81</v>
      </c>
      <c r="AV20" s="4"/>
      <c r="AW20" s="25">
        <v>45658.0</v>
      </c>
      <c r="AX20" s="26"/>
      <c r="AY20" s="27">
        <v>2.0</v>
      </c>
      <c r="AZ20" s="87">
        <f t="shared" si="9"/>
        <v>52</v>
      </c>
      <c r="BA20" s="29" t="s">
        <v>95</v>
      </c>
      <c r="BB20" s="4"/>
      <c r="BC20" s="64">
        <v>45658.0</v>
      </c>
      <c r="BD20" s="67"/>
      <c r="BE20" s="121"/>
      <c r="BF20" s="67">
        <f t="shared" si="13"/>
        <v>0</v>
      </c>
      <c r="BG20" s="90" t="s">
        <v>95</v>
      </c>
      <c r="BH20" s="4"/>
      <c r="BI20" s="30">
        <v>45659.0</v>
      </c>
      <c r="BJ20" s="26"/>
      <c r="BK20" s="26">
        <v>1.0</v>
      </c>
      <c r="BL20" s="26">
        <f t="shared" si="10"/>
        <v>84</v>
      </c>
      <c r="BM20" s="29" t="s">
        <v>95</v>
      </c>
      <c r="BN20" s="4"/>
      <c r="BO20" s="46">
        <v>45660.0</v>
      </c>
      <c r="BP20" s="36"/>
      <c r="BQ20" s="40">
        <v>5.0</v>
      </c>
      <c r="BR20" s="36">
        <f t="shared" si="11"/>
        <v>102</v>
      </c>
      <c r="BS20" s="96" t="s">
        <v>105</v>
      </c>
      <c r="BT20" s="4"/>
      <c r="BU20" s="46">
        <v>45658.0</v>
      </c>
      <c r="BV20" s="33"/>
      <c r="BW20" s="33"/>
      <c r="BX20" s="33">
        <f t="shared" si="12"/>
        <v>29</v>
      </c>
      <c r="BY20" s="39" t="s">
        <v>95</v>
      </c>
      <c r="BZ20" s="4"/>
    </row>
    <row r="21" ht="14.25" customHeight="1">
      <c r="A21" s="35">
        <v>45662.0</v>
      </c>
      <c r="B21" s="36"/>
      <c r="C21" s="36">
        <v>1.0</v>
      </c>
      <c r="D21" s="36">
        <f t="shared" si="1"/>
        <v>188</v>
      </c>
      <c r="E21" s="39" t="s">
        <v>99</v>
      </c>
      <c r="F21" s="4"/>
      <c r="G21" s="56"/>
      <c r="H21" s="33"/>
      <c r="I21" s="33"/>
      <c r="J21" s="33">
        <f t="shared" si="2"/>
        <v>3000</v>
      </c>
      <c r="K21" s="56"/>
      <c r="L21" s="4"/>
      <c r="M21" s="35">
        <v>45666.0</v>
      </c>
      <c r="N21" s="36"/>
      <c r="O21" s="27">
        <v>400.0</v>
      </c>
      <c r="P21" s="36">
        <f t="shared" si="3"/>
        <v>2400</v>
      </c>
      <c r="Q21" s="39" t="s">
        <v>96</v>
      </c>
      <c r="R21" s="4"/>
      <c r="S21" s="103">
        <v>45680.0</v>
      </c>
      <c r="T21" s="104"/>
      <c r="U21" s="40">
        <v>1000.0</v>
      </c>
      <c r="V21" s="36">
        <f t="shared" si="4"/>
        <v>16000</v>
      </c>
      <c r="W21" s="39" t="s">
        <v>107</v>
      </c>
      <c r="X21" s="4"/>
      <c r="Y21" s="46">
        <v>45660.0</v>
      </c>
      <c r="Z21" s="36"/>
      <c r="AA21" s="40">
        <v>12000.0</v>
      </c>
      <c r="AB21" s="36">
        <f t="shared" si="5"/>
        <v>60000</v>
      </c>
      <c r="AC21" s="96" t="s">
        <v>105</v>
      </c>
      <c r="AD21" s="4"/>
      <c r="AE21" s="46">
        <v>45660.0</v>
      </c>
      <c r="AF21" s="36"/>
      <c r="AG21" s="40">
        <v>5000.0</v>
      </c>
      <c r="AH21" s="36">
        <f t="shared" si="6"/>
        <v>80000</v>
      </c>
      <c r="AI21" s="39" t="s">
        <v>84</v>
      </c>
      <c r="AJ21" s="4"/>
      <c r="AK21" s="46">
        <v>45666.0</v>
      </c>
      <c r="AL21" s="72"/>
      <c r="AM21" s="36">
        <v>1.0</v>
      </c>
      <c r="AN21" s="33">
        <f t="shared" si="7"/>
        <v>30</v>
      </c>
      <c r="AO21" s="39" t="s">
        <v>93</v>
      </c>
      <c r="AP21" s="4"/>
      <c r="AQ21" s="46">
        <v>45660.0</v>
      </c>
      <c r="AR21" s="36"/>
      <c r="AS21" s="36">
        <v>1.0</v>
      </c>
      <c r="AT21" s="36">
        <f t="shared" si="8"/>
        <v>1</v>
      </c>
      <c r="AU21" s="39" t="s">
        <v>93</v>
      </c>
      <c r="AV21" s="4"/>
      <c r="AW21" s="25">
        <v>45658.0</v>
      </c>
      <c r="AX21" s="26"/>
      <c r="AY21" s="27">
        <v>2.0</v>
      </c>
      <c r="AZ21" s="87">
        <f t="shared" si="9"/>
        <v>50</v>
      </c>
      <c r="BA21" s="29" t="s">
        <v>107</v>
      </c>
      <c r="BB21" s="4"/>
      <c r="BC21" s="64">
        <v>45658.0</v>
      </c>
      <c r="BD21" s="67"/>
      <c r="BE21" s="121"/>
      <c r="BF21" s="67">
        <f t="shared" si="13"/>
        <v>0</v>
      </c>
      <c r="BG21" s="90" t="s">
        <v>107</v>
      </c>
      <c r="BH21" s="4"/>
      <c r="BI21" s="30">
        <v>45659.0</v>
      </c>
      <c r="BJ21" s="26"/>
      <c r="BK21" s="26">
        <v>1.0</v>
      </c>
      <c r="BL21" s="26">
        <f t="shared" si="10"/>
        <v>83</v>
      </c>
      <c r="BM21" s="29" t="s">
        <v>107</v>
      </c>
      <c r="BN21" s="4"/>
      <c r="BO21" s="46">
        <v>45660.0</v>
      </c>
      <c r="BP21" s="36"/>
      <c r="BQ21" s="40">
        <v>5.0</v>
      </c>
      <c r="BR21" s="36">
        <f t="shared" si="11"/>
        <v>97</v>
      </c>
      <c r="BS21" s="39" t="s">
        <v>90</v>
      </c>
      <c r="BT21" s="4"/>
      <c r="BU21" s="46">
        <v>45658.0</v>
      </c>
      <c r="BV21" s="33"/>
      <c r="BW21" s="38">
        <v>6.0</v>
      </c>
      <c r="BX21" s="33">
        <f t="shared" si="12"/>
        <v>23</v>
      </c>
      <c r="BY21" s="39" t="s">
        <v>107</v>
      </c>
      <c r="BZ21" s="4"/>
    </row>
    <row r="22" ht="14.25" customHeight="1">
      <c r="A22" s="35">
        <v>45662.0</v>
      </c>
      <c r="B22" s="36"/>
      <c r="C22" s="36">
        <v>1.0</v>
      </c>
      <c r="D22" s="36">
        <f t="shared" si="1"/>
        <v>187</v>
      </c>
      <c r="E22" s="39" t="s">
        <v>81</v>
      </c>
      <c r="F22" s="4"/>
      <c r="G22" s="56"/>
      <c r="H22" s="33"/>
      <c r="I22" s="33"/>
      <c r="J22" s="33">
        <f t="shared" si="2"/>
        <v>3000</v>
      </c>
      <c r="K22" s="56"/>
      <c r="L22" s="4"/>
      <c r="M22" s="35">
        <v>45666.0</v>
      </c>
      <c r="N22" s="36"/>
      <c r="O22" s="98">
        <v>800.0</v>
      </c>
      <c r="P22" s="36">
        <f t="shared" si="3"/>
        <v>1600</v>
      </c>
      <c r="Q22" s="96" t="s">
        <v>105</v>
      </c>
      <c r="R22" s="4"/>
      <c r="S22" s="103">
        <v>45680.0</v>
      </c>
      <c r="T22" s="104"/>
      <c r="U22" s="40">
        <v>1000.0</v>
      </c>
      <c r="V22" s="36">
        <f t="shared" si="4"/>
        <v>15000</v>
      </c>
      <c r="W22" s="37" t="s">
        <v>77</v>
      </c>
      <c r="X22" s="4"/>
      <c r="Y22" s="46">
        <v>45660.0</v>
      </c>
      <c r="Z22" s="36"/>
      <c r="AA22" s="40">
        <v>12000.0</v>
      </c>
      <c r="AB22" s="36">
        <f t="shared" si="5"/>
        <v>48000</v>
      </c>
      <c r="AC22" s="39" t="s">
        <v>90</v>
      </c>
      <c r="AD22" s="4"/>
      <c r="AE22" s="35">
        <v>45661.0</v>
      </c>
      <c r="AF22" s="36"/>
      <c r="AG22" s="40">
        <v>5000.0</v>
      </c>
      <c r="AH22" s="36">
        <f t="shared" si="6"/>
        <v>75000</v>
      </c>
      <c r="AI22" s="39" t="s">
        <v>98</v>
      </c>
      <c r="AJ22" s="4"/>
      <c r="AK22" s="62">
        <v>45669.0</v>
      </c>
      <c r="AL22" s="39"/>
      <c r="AM22" s="36">
        <v>1.0</v>
      </c>
      <c r="AN22" s="36">
        <f t="shared" si="7"/>
        <v>29</v>
      </c>
      <c r="AO22" s="39" t="s">
        <v>77</v>
      </c>
      <c r="AP22" s="4"/>
      <c r="AQ22" s="35">
        <v>45661.0</v>
      </c>
      <c r="AR22" s="36"/>
      <c r="AS22" s="36">
        <v>1.0</v>
      </c>
      <c r="AT22" s="36">
        <f t="shared" si="8"/>
        <v>0</v>
      </c>
      <c r="AU22" s="39" t="s">
        <v>78</v>
      </c>
      <c r="AV22" s="4"/>
      <c r="AW22" s="25">
        <v>45658.0</v>
      </c>
      <c r="AX22" s="26"/>
      <c r="AY22" s="27">
        <v>2.0</v>
      </c>
      <c r="AZ22" s="87">
        <f t="shared" si="9"/>
        <v>48</v>
      </c>
      <c r="BA22" s="29" t="s">
        <v>77</v>
      </c>
      <c r="BB22" s="4"/>
      <c r="BC22" s="64">
        <v>45658.0</v>
      </c>
      <c r="BD22" s="67"/>
      <c r="BE22" s="121"/>
      <c r="BF22" s="67">
        <f t="shared" si="13"/>
        <v>0</v>
      </c>
      <c r="BG22" s="90" t="s">
        <v>77</v>
      </c>
      <c r="BH22" s="4"/>
      <c r="BI22" s="30">
        <v>45659.0</v>
      </c>
      <c r="BJ22" s="26"/>
      <c r="BK22" s="27">
        <v>4.0</v>
      </c>
      <c r="BL22" s="26">
        <f t="shared" si="10"/>
        <v>79</v>
      </c>
      <c r="BM22" s="29" t="s">
        <v>102</v>
      </c>
      <c r="BN22" s="4"/>
      <c r="BO22" s="46">
        <v>45660.0</v>
      </c>
      <c r="BP22" s="36"/>
      <c r="BQ22" s="40">
        <v>5.0</v>
      </c>
      <c r="BR22" s="36">
        <f t="shared" si="11"/>
        <v>92</v>
      </c>
      <c r="BS22" s="39" t="s">
        <v>77</v>
      </c>
      <c r="BT22" s="4"/>
      <c r="BU22" s="46">
        <v>45658.0</v>
      </c>
      <c r="BV22" s="33"/>
      <c r="BW22" s="33"/>
      <c r="BX22" s="33">
        <f t="shared" si="12"/>
        <v>23</v>
      </c>
      <c r="BY22" s="39" t="s">
        <v>77</v>
      </c>
      <c r="BZ22" s="4"/>
    </row>
    <row r="23" ht="14.25" customHeight="1">
      <c r="A23" s="35">
        <v>45662.0</v>
      </c>
      <c r="B23" s="36"/>
      <c r="C23" s="36">
        <v>1.0</v>
      </c>
      <c r="D23" s="36">
        <f t="shared" si="1"/>
        <v>186</v>
      </c>
      <c r="E23" s="39" t="s">
        <v>97</v>
      </c>
      <c r="F23" s="4"/>
      <c r="G23" s="56"/>
      <c r="H23" s="33"/>
      <c r="I23" s="33"/>
      <c r="J23" s="33">
        <f t="shared" si="2"/>
        <v>3000</v>
      </c>
      <c r="K23" s="56"/>
      <c r="L23" s="4"/>
      <c r="M23" s="46">
        <v>45667.0</v>
      </c>
      <c r="N23" s="72"/>
      <c r="O23" s="27">
        <v>400.0</v>
      </c>
      <c r="P23" s="33">
        <f t="shared" si="3"/>
        <v>1200</v>
      </c>
      <c r="Q23" s="39" t="s">
        <v>104</v>
      </c>
      <c r="R23" s="4"/>
      <c r="S23" s="103">
        <v>45680.0</v>
      </c>
      <c r="T23" s="104"/>
      <c r="U23" s="40">
        <v>1000.0</v>
      </c>
      <c r="V23" s="36">
        <f t="shared" si="4"/>
        <v>14000</v>
      </c>
      <c r="W23" s="37" t="s">
        <v>105</v>
      </c>
      <c r="X23" s="4"/>
      <c r="Y23" s="116">
        <v>45661.0</v>
      </c>
      <c r="Z23" s="52">
        <f>5*12000</f>
        <v>60000</v>
      </c>
      <c r="AA23" s="78"/>
      <c r="AB23" s="78">
        <f t="shared" si="5"/>
        <v>108000</v>
      </c>
      <c r="AC23" s="63" t="s">
        <v>86</v>
      </c>
      <c r="AD23" s="4"/>
      <c r="AE23" s="35">
        <v>45661.0</v>
      </c>
      <c r="AF23" s="36"/>
      <c r="AG23" s="40">
        <v>5000.0</v>
      </c>
      <c r="AH23" s="36">
        <f t="shared" si="6"/>
        <v>70000</v>
      </c>
      <c r="AI23" s="39" t="s">
        <v>104</v>
      </c>
      <c r="AJ23" s="4"/>
      <c r="AK23" s="62">
        <v>45669.0</v>
      </c>
      <c r="AL23" s="39"/>
      <c r="AM23" s="36">
        <v>1.0</v>
      </c>
      <c r="AN23" s="36">
        <f t="shared" si="7"/>
        <v>28</v>
      </c>
      <c r="AO23" s="39" t="s">
        <v>102</v>
      </c>
      <c r="AP23" s="4"/>
      <c r="AQ23" s="116">
        <v>45662.0</v>
      </c>
      <c r="AR23" s="99">
        <v>2.0</v>
      </c>
      <c r="AS23" s="45"/>
      <c r="AT23" s="45">
        <f t="shared" si="8"/>
        <v>2</v>
      </c>
      <c r="AU23" s="63" t="s">
        <v>118</v>
      </c>
      <c r="AV23" s="4"/>
      <c r="AW23" s="25">
        <v>45658.0</v>
      </c>
      <c r="AX23" s="26"/>
      <c r="AY23" s="27">
        <v>3.0</v>
      </c>
      <c r="AZ23" s="87">
        <f t="shared" si="9"/>
        <v>45</v>
      </c>
      <c r="BA23" s="29" t="s">
        <v>81</v>
      </c>
      <c r="BB23" s="4"/>
      <c r="BC23" s="64">
        <v>45658.0</v>
      </c>
      <c r="BD23" s="67"/>
      <c r="BE23" s="121"/>
      <c r="BF23" s="67">
        <f t="shared" si="13"/>
        <v>0</v>
      </c>
      <c r="BG23" s="90" t="s">
        <v>81</v>
      </c>
      <c r="BH23" s="4"/>
      <c r="BI23" s="30">
        <v>45659.0</v>
      </c>
      <c r="BJ23" s="26"/>
      <c r="BK23" s="26">
        <v>1.0</v>
      </c>
      <c r="BL23" s="26">
        <f t="shared" si="10"/>
        <v>78</v>
      </c>
      <c r="BM23" s="29" t="s">
        <v>99</v>
      </c>
      <c r="BN23" s="4"/>
      <c r="BO23" s="46">
        <v>45660.0</v>
      </c>
      <c r="BP23" s="36"/>
      <c r="BQ23" s="40">
        <v>5.0</v>
      </c>
      <c r="BR23" s="36">
        <f t="shared" si="11"/>
        <v>87</v>
      </c>
      <c r="BS23" s="39" t="s">
        <v>81</v>
      </c>
      <c r="BT23" s="4"/>
      <c r="BU23" s="46">
        <v>45658.0</v>
      </c>
      <c r="BV23" s="33"/>
      <c r="BW23" s="38">
        <v>7.0</v>
      </c>
      <c r="BX23" s="33">
        <f t="shared" si="12"/>
        <v>16</v>
      </c>
      <c r="BY23" s="39" t="s">
        <v>81</v>
      </c>
      <c r="BZ23" s="4"/>
    </row>
    <row r="24" ht="14.25" customHeight="1">
      <c r="A24" s="35">
        <v>45662.0</v>
      </c>
      <c r="B24" s="36"/>
      <c r="C24" s="40">
        <v>2.0</v>
      </c>
      <c r="D24" s="36">
        <f t="shared" si="1"/>
        <v>184</v>
      </c>
      <c r="E24" s="39" t="s">
        <v>102</v>
      </c>
      <c r="F24" s="4"/>
      <c r="G24" s="56"/>
      <c r="H24" s="33"/>
      <c r="I24" s="33"/>
      <c r="J24" s="33">
        <f t="shared" si="2"/>
        <v>3000</v>
      </c>
      <c r="K24" s="56"/>
      <c r="L24" s="4"/>
      <c r="M24" s="35">
        <v>45667.0</v>
      </c>
      <c r="N24" s="36"/>
      <c r="O24" s="27">
        <v>400.0</v>
      </c>
      <c r="P24" s="36">
        <f t="shared" si="3"/>
        <v>800</v>
      </c>
      <c r="Q24" s="39" t="s">
        <v>90</v>
      </c>
      <c r="R24" s="4"/>
      <c r="S24" s="62">
        <v>45680.0</v>
      </c>
      <c r="T24" s="65"/>
      <c r="U24" s="40">
        <v>1000.0</v>
      </c>
      <c r="V24" s="36">
        <f t="shared" si="4"/>
        <v>13000</v>
      </c>
      <c r="W24" s="39" t="s">
        <v>102</v>
      </c>
      <c r="X24" s="4"/>
      <c r="Y24" s="35">
        <v>45661.0</v>
      </c>
      <c r="Z24" s="36"/>
      <c r="AA24" s="40">
        <v>12000.0</v>
      </c>
      <c r="AB24" s="36">
        <f t="shared" si="5"/>
        <v>96000</v>
      </c>
      <c r="AC24" s="39" t="s">
        <v>96</v>
      </c>
      <c r="AD24" s="4"/>
      <c r="AE24" s="35">
        <v>45661.0</v>
      </c>
      <c r="AF24" s="36"/>
      <c r="AG24" s="40">
        <v>5000.0</v>
      </c>
      <c r="AH24" s="36">
        <f t="shared" si="6"/>
        <v>65000</v>
      </c>
      <c r="AI24" s="39" t="s">
        <v>96</v>
      </c>
      <c r="AJ24" s="4"/>
      <c r="AK24" s="103">
        <v>45670.0</v>
      </c>
      <c r="AL24" s="72"/>
      <c r="AM24" s="98">
        <v>1.0</v>
      </c>
      <c r="AN24" s="33">
        <f t="shared" si="7"/>
        <v>27</v>
      </c>
      <c r="AO24" s="39" t="s">
        <v>100</v>
      </c>
      <c r="AP24" s="4"/>
      <c r="AQ24" s="35">
        <v>45662.0</v>
      </c>
      <c r="AR24" s="36"/>
      <c r="AS24" s="36">
        <v>1.0</v>
      </c>
      <c r="AT24" s="36">
        <f t="shared" si="8"/>
        <v>1</v>
      </c>
      <c r="AU24" s="39" t="s">
        <v>102</v>
      </c>
      <c r="AV24" s="4"/>
      <c r="AW24" s="25">
        <v>45658.0</v>
      </c>
      <c r="AX24" s="26"/>
      <c r="AY24" s="27">
        <v>2.0</v>
      </c>
      <c r="AZ24" s="87">
        <f t="shared" si="9"/>
        <v>43</v>
      </c>
      <c r="BA24" s="29" t="s">
        <v>97</v>
      </c>
      <c r="BB24" s="4"/>
      <c r="BC24" s="64">
        <v>45658.0</v>
      </c>
      <c r="BD24" s="67"/>
      <c r="BE24" s="121"/>
      <c r="BF24" s="67">
        <f t="shared" si="13"/>
        <v>0</v>
      </c>
      <c r="BG24" s="90" t="s">
        <v>97</v>
      </c>
      <c r="BH24" s="4"/>
      <c r="BI24" s="30">
        <v>45659.0</v>
      </c>
      <c r="BJ24" s="26"/>
      <c r="BK24" s="26">
        <v>1.0</v>
      </c>
      <c r="BL24" s="26">
        <f t="shared" si="10"/>
        <v>77</v>
      </c>
      <c r="BM24" s="29" t="s">
        <v>90</v>
      </c>
      <c r="BN24" s="4"/>
      <c r="BO24" s="35">
        <v>45661.0</v>
      </c>
      <c r="BP24" s="36"/>
      <c r="BQ24" s="40">
        <v>5.0</v>
      </c>
      <c r="BR24" s="36">
        <f t="shared" si="11"/>
        <v>82</v>
      </c>
      <c r="BS24" s="39" t="s">
        <v>79</v>
      </c>
      <c r="BT24" s="4"/>
      <c r="BU24" s="46">
        <v>45658.0</v>
      </c>
      <c r="BV24" s="33"/>
      <c r="BW24" s="33"/>
      <c r="BX24" s="33">
        <f t="shared" si="12"/>
        <v>16</v>
      </c>
      <c r="BY24" s="39" t="s">
        <v>97</v>
      </c>
      <c r="BZ24" s="4"/>
    </row>
    <row r="25" ht="14.25" customHeight="1">
      <c r="A25" s="30">
        <v>45662.0</v>
      </c>
      <c r="B25" s="26"/>
      <c r="C25" s="26">
        <v>1.0</v>
      </c>
      <c r="D25" s="26">
        <f t="shared" si="1"/>
        <v>183</v>
      </c>
      <c r="E25" s="29" t="s">
        <v>96</v>
      </c>
      <c r="F25" s="4"/>
      <c r="G25" s="56"/>
      <c r="H25" s="33"/>
      <c r="I25" s="33"/>
      <c r="J25" s="33">
        <f t="shared" si="2"/>
        <v>3000</v>
      </c>
      <c r="K25" s="56"/>
      <c r="L25" s="4"/>
      <c r="M25" s="46">
        <v>45668.0</v>
      </c>
      <c r="N25" s="72"/>
      <c r="O25" s="27">
        <v>400.0</v>
      </c>
      <c r="P25" s="33">
        <f t="shared" si="3"/>
        <v>400</v>
      </c>
      <c r="Q25" s="39" t="s">
        <v>98</v>
      </c>
      <c r="R25" s="4"/>
      <c r="S25" s="103">
        <v>45681.0</v>
      </c>
      <c r="T25" s="104"/>
      <c r="U25" s="40">
        <v>1000.0</v>
      </c>
      <c r="V25" s="36">
        <f t="shared" si="4"/>
        <v>12000</v>
      </c>
      <c r="W25" s="37" t="s">
        <v>119</v>
      </c>
      <c r="X25" s="4"/>
      <c r="Y25" s="35">
        <v>45661.0</v>
      </c>
      <c r="Z25" s="36"/>
      <c r="AA25" s="40">
        <v>12000.0</v>
      </c>
      <c r="AB25" s="36">
        <f t="shared" si="5"/>
        <v>84000</v>
      </c>
      <c r="AC25" s="39" t="s">
        <v>99</v>
      </c>
      <c r="AD25" s="4"/>
      <c r="AE25" s="35">
        <v>45661.0</v>
      </c>
      <c r="AF25" s="36"/>
      <c r="AG25" s="40">
        <v>5000.0</v>
      </c>
      <c r="AH25" s="36">
        <f t="shared" si="6"/>
        <v>60000</v>
      </c>
      <c r="AI25" s="39" t="s">
        <v>83</v>
      </c>
      <c r="AJ25" s="4"/>
      <c r="AK25" s="103">
        <v>45671.0</v>
      </c>
      <c r="AL25" s="72"/>
      <c r="AM25" s="98">
        <v>1.0</v>
      </c>
      <c r="AN25" s="33">
        <f t="shared" si="7"/>
        <v>26</v>
      </c>
      <c r="AO25" s="39" t="s">
        <v>81</v>
      </c>
      <c r="AP25" s="4"/>
      <c r="AQ25" s="108">
        <v>45672.0</v>
      </c>
      <c r="AR25" s="99">
        <v>40.0</v>
      </c>
      <c r="AS25" s="99"/>
      <c r="AT25" s="45">
        <f t="shared" si="8"/>
        <v>41</v>
      </c>
      <c r="AU25" s="63" t="s">
        <v>88</v>
      </c>
      <c r="AV25" s="4"/>
      <c r="AW25" s="25">
        <v>45658.0</v>
      </c>
      <c r="AX25" s="26"/>
      <c r="AY25" s="27">
        <v>3.0</v>
      </c>
      <c r="AZ25" s="87">
        <f t="shared" si="9"/>
        <v>40</v>
      </c>
      <c r="BA25" s="29" t="s">
        <v>91</v>
      </c>
      <c r="BB25" s="4"/>
      <c r="BC25" s="64">
        <v>45658.0</v>
      </c>
      <c r="BD25" s="67"/>
      <c r="BE25" s="121"/>
      <c r="BF25" s="67">
        <f t="shared" si="13"/>
        <v>0</v>
      </c>
      <c r="BG25" s="90" t="s">
        <v>91</v>
      </c>
      <c r="BH25" s="4"/>
      <c r="BI25" s="30">
        <v>45659.0</v>
      </c>
      <c r="BJ25" s="26"/>
      <c r="BK25" s="26">
        <v>1.0</v>
      </c>
      <c r="BL25" s="26">
        <f t="shared" si="10"/>
        <v>76</v>
      </c>
      <c r="BM25" s="29" t="s">
        <v>83</v>
      </c>
      <c r="BN25" s="4"/>
      <c r="BO25" s="35">
        <v>45661.0</v>
      </c>
      <c r="BP25" s="36"/>
      <c r="BQ25" s="40">
        <v>5.0</v>
      </c>
      <c r="BR25" s="36">
        <f t="shared" si="11"/>
        <v>77</v>
      </c>
      <c r="BS25" s="39" t="s">
        <v>96</v>
      </c>
      <c r="BT25" s="4"/>
      <c r="BU25" s="46">
        <v>45658.0</v>
      </c>
      <c r="BV25" s="33"/>
      <c r="BW25" s="38"/>
      <c r="BX25" s="33">
        <f t="shared" si="12"/>
        <v>16</v>
      </c>
      <c r="BY25" s="39" t="s">
        <v>91</v>
      </c>
      <c r="BZ25" s="4"/>
    </row>
    <row r="26" ht="14.25" customHeight="1">
      <c r="A26" s="35">
        <v>45662.0</v>
      </c>
      <c r="B26" s="36"/>
      <c r="C26" s="36">
        <v>1.0</v>
      </c>
      <c r="D26" s="36">
        <f t="shared" si="1"/>
        <v>182</v>
      </c>
      <c r="E26" s="39" t="s">
        <v>104</v>
      </c>
      <c r="F26" s="4"/>
      <c r="G26" s="56"/>
      <c r="H26" s="33"/>
      <c r="I26" s="33"/>
      <c r="J26" s="33">
        <f t="shared" si="2"/>
        <v>3000</v>
      </c>
      <c r="K26" s="56"/>
      <c r="L26" s="4"/>
      <c r="M26" s="46">
        <v>45668.0</v>
      </c>
      <c r="N26" s="72"/>
      <c r="O26" s="27">
        <v>400.0</v>
      </c>
      <c r="P26" s="33">
        <f t="shared" si="3"/>
        <v>0</v>
      </c>
      <c r="Q26" s="39" t="s">
        <v>93</v>
      </c>
      <c r="R26" s="4"/>
      <c r="S26" s="103">
        <v>45681.0</v>
      </c>
      <c r="T26" s="104"/>
      <c r="U26" s="40">
        <v>1000.0</v>
      </c>
      <c r="V26" s="36">
        <f t="shared" si="4"/>
        <v>11000</v>
      </c>
      <c r="W26" s="39" t="s">
        <v>100</v>
      </c>
      <c r="X26" s="4"/>
      <c r="Y26" s="35">
        <v>45661.0</v>
      </c>
      <c r="Z26" s="36"/>
      <c r="AA26" s="40">
        <v>12000.0</v>
      </c>
      <c r="AB26" s="36">
        <f t="shared" si="5"/>
        <v>72000</v>
      </c>
      <c r="AC26" s="39" t="s">
        <v>91</v>
      </c>
      <c r="AD26" s="4"/>
      <c r="AE26" s="35">
        <v>45661.0</v>
      </c>
      <c r="AF26" s="36"/>
      <c r="AG26" s="40">
        <v>5000.0</v>
      </c>
      <c r="AH26" s="36">
        <f t="shared" si="6"/>
        <v>55000</v>
      </c>
      <c r="AI26" s="39" t="s">
        <v>81</v>
      </c>
      <c r="AJ26" s="4"/>
      <c r="AK26" s="62">
        <v>45672.0</v>
      </c>
      <c r="AL26" s="65"/>
      <c r="AM26" s="36">
        <v>2.0</v>
      </c>
      <c r="AN26" s="36">
        <f t="shared" si="7"/>
        <v>24</v>
      </c>
      <c r="AO26" s="39" t="s">
        <v>94</v>
      </c>
      <c r="AP26" s="4"/>
      <c r="AQ26" s="62">
        <v>45672.0</v>
      </c>
      <c r="AR26" s="65"/>
      <c r="AS26" s="36">
        <v>2.0</v>
      </c>
      <c r="AT26" s="36">
        <f t="shared" si="8"/>
        <v>39</v>
      </c>
      <c r="AU26" s="39" t="s">
        <v>94</v>
      </c>
      <c r="AV26" s="4"/>
      <c r="AW26" s="25">
        <v>45658.0</v>
      </c>
      <c r="AX26" s="26"/>
      <c r="AY26" s="27">
        <v>2.0</v>
      </c>
      <c r="AZ26" s="87">
        <f t="shared" si="9"/>
        <v>38</v>
      </c>
      <c r="BA26" s="29" t="s">
        <v>84</v>
      </c>
      <c r="BB26" s="4"/>
      <c r="BC26" s="64">
        <v>45658.0</v>
      </c>
      <c r="BD26" s="67"/>
      <c r="BE26" s="121"/>
      <c r="BF26" s="67">
        <f t="shared" si="13"/>
        <v>0</v>
      </c>
      <c r="BG26" s="90" t="s">
        <v>84</v>
      </c>
      <c r="BH26" s="4"/>
      <c r="BI26" s="35">
        <v>45660.0</v>
      </c>
      <c r="BJ26" s="36"/>
      <c r="BK26" s="36">
        <v>1.0</v>
      </c>
      <c r="BL26" s="36">
        <f t="shared" si="10"/>
        <v>75</v>
      </c>
      <c r="BM26" s="39" t="s">
        <v>85</v>
      </c>
      <c r="BN26" s="4"/>
      <c r="BO26" s="35">
        <v>45661.0</v>
      </c>
      <c r="BP26" s="36"/>
      <c r="BQ26" s="40">
        <v>5.0</v>
      </c>
      <c r="BR26" s="36">
        <f t="shared" si="11"/>
        <v>72</v>
      </c>
      <c r="BS26" s="39" t="s">
        <v>83</v>
      </c>
      <c r="BT26" s="4"/>
      <c r="BU26" s="46">
        <v>45658.0</v>
      </c>
      <c r="BV26" s="33"/>
      <c r="BW26" s="33"/>
      <c r="BX26" s="33">
        <f t="shared" si="12"/>
        <v>16</v>
      </c>
      <c r="BY26" s="39" t="s">
        <v>84</v>
      </c>
      <c r="BZ26" s="4"/>
    </row>
    <row r="27" ht="14.25" customHeight="1">
      <c r="A27" s="35">
        <v>45663.0</v>
      </c>
      <c r="B27" s="39"/>
      <c r="C27" s="36">
        <v>1.0</v>
      </c>
      <c r="D27" s="36">
        <f t="shared" si="1"/>
        <v>181</v>
      </c>
      <c r="E27" s="39" t="s">
        <v>79</v>
      </c>
      <c r="F27" s="4"/>
      <c r="G27" s="56"/>
      <c r="H27" s="33"/>
      <c r="I27" s="33"/>
      <c r="J27" s="33">
        <f t="shared" si="2"/>
        <v>3000</v>
      </c>
      <c r="K27" s="56"/>
      <c r="L27" s="4"/>
      <c r="M27" s="108">
        <v>45672.0</v>
      </c>
      <c r="N27" s="99">
        <f>36*400</f>
        <v>14400</v>
      </c>
      <c r="O27" s="99"/>
      <c r="P27" s="45">
        <f t="shared" si="3"/>
        <v>14400</v>
      </c>
      <c r="Q27" s="63" t="s">
        <v>88</v>
      </c>
      <c r="R27" s="4"/>
      <c r="S27" s="62">
        <v>45681.0</v>
      </c>
      <c r="T27" s="65"/>
      <c r="U27" s="40">
        <v>1000.0</v>
      </c>
      <c r="V27" s="36">
        <f t="shared" si="4"/>
        <v>10000</v>
      </c>
      <c r="W27" s="39" t="s">
        <v>103</v>
      </c>
      <c r="X27" s="4"/>
      <c r="Y27" s="35">
        <v>45662.0</v>
      </c>
      <c r="Z27" s="36"/>
      <c r="AA27" s="40">
        <v>12000.0</v>
      </c>
      <c r="AB27" s="36">
        <f t="shared" si="5"/>
        <v>60000</v>
      </c>
      <c r="AC27" s="39" t="s">
        <v>93</v>
      </c>
      <c r="AD27" s="4"/>
      <c r="AE27" s="35">
        <v>45662.0</v>
      </c>
      <c r="AF27" s="36"/>
      <c r="AG27" s="40">
        <v>5000.0</v>
      </c>
      <c r="AH27" s="36">
        <f t="shared" si="6"/>
        <v>50000</v>
      </c>
      <c r="AI27" s="39" t="s">
        <v>97</v>
      </c>
      <c r="AJ27" s="4"/>
      <c r="AK27" s="103">
        <v>45672.0</v>
      </c>
      <c r="AL27" s="72"/>
      <c r="AM27" s="98">
        <v>1.0</v>
      </c>
      <c r="AN27" s="33">
        <f t="shared" si="7"/>
        <v>23</v>
      </c>
      <c r="AO27" s="39" t="s">
        <v>85</v>
      </c>
      <c r="AP27" s="4"/>
      <c r="AQ27" s="103">
        <v>45673.0</v>
      </c>
      <c r="AR27" s="72"/>
      <c r="AS27" s="98">
        <v>1.0</v>
      </c>
      <c r="AT27" s="33">
        <f t="shared" si="8"/>
        <v>38</v>
      </c>
      <c r="AU27" s="39" t="s">
        <v>83</v>
      </c>
      <c r="AV27" s="4"/>
      <c r="AW27" s="25">
        <v>45658.0</v>
      </c>
      <c r="AX27" s="26"/>
      <c r="AY27" s="27">
        <v>2.0</v>
      </c>
      <c r="AZ27" s="87">
        <f t="shared" si="9"/>
        <v>36</v>
      </c>
      <c r="BA27" s="29" t="s">
        <v>93</v>
      </c>
      <c r="BB27" s="4"/>
      <c r="BC27" s="64">
        <v>45658.0</v>
      </c>
      <c r="BD27" s="67"/>
      <c r="BE27" s="121"/>
      <c r="BF27" s="67">
        <f t="shared" si="13"/>
        <v>0</v>
      </c>
      <c r="BG27" s="90" t="s">
        <v>93</v>
      </c>
      <c r="BH27" s="4"/>
      <c r="BI27" s="46">
        <v>45660.0</v>
      </c>
      <c r="BJ27" s="36"/>
      <c r="BK27" s="36">
        <v>1.0</v>
      </c>
      <c r="BL27" s="36">
        <f t="shared" si="10"/>
        <v>74</v>
      </c>
      <c r="BM27" s="39" t="s">
        <v>99</v>
      </c>
      <c r="BN27" s="4"/>
      <c r="BO27" s="35">
        <v>45661.0</v>
      </c>
      <c r="BP27" s="36"/>
      <c r="BQ27" s="40">
        <v>5.0</v>
      </c>
      <c r="BR27" s="36">
        <f t="shared" si="11"/>
        <v>67</v>
      </c>
      <c r="BS27" s="39" t="s">
        <v>93</v>
      </c>
      <c r="BT27" s="4"/>
      <c r="BU27" s="46">
        <v>45658.0</v>
      </c>
      <c r="BV27" s="33"/>
      <c r="BW27" s="33"/>
      <c r="BX27" s="33">
        <f t="shared" si="12"/>
        <v>16</v>
      </c>
      <c r="BY27" s="39" t="s">
        <v>93</v>
      </c>
      <c r="BZ27" s="4"/>
    </row>
    <row r="28" ht="14.25" customHeight="1">
      <c r="A28" s="35">
        <v>45663.0</v>
      </c>
      <c r="B28" s="36"/>
      <c r="C28" s="36">
        <v>1.0</v>
      </c>
      <c r="D28" s="36">
        <f t="shared" si="1"/>
        <v>180</v>
      </c>
      <c r="E28" s="39" t="s">
        <v>85</v>
      </c>
      <c r="F28" s="4"/>
      <c r="G28" s="56"/>
      <c r="H28" s="33"/>
      <c r="I28" s="33"/>
      <c r="J28" s="33">
        <f t="shared" si="2"/>
        <v>3000</v>
      </c>
      <c r="K28" s="56"/>
      <c r="L28" s="4"/>
      <c r="M28" s="62">
        <v>45672.0</v>
      </c>
      <c r="N28" s="65"/>
      <c r="O28" s="40">
        <v>800.0</v>
      </c>
      <c r="P28" s="36">
        <f t="shared" si="3"/>
        <v>13600</v>
      </c>
      <c r="Q28" s="39" t="s">
        <v>94</v>
      </c>
      <c r="R28" s="4"/>
      <c r="S28" s="103">
        <v>45681.0</v>
      </c>
      <c r="T28" s="104"/>
      <c r="U28" s="40">
        <v>1000.0</v>
      </c>
      <c r="V28" s="36">
        <f t="shared" si="4"/>
        <v>9000</v>
      </c>
      <c r="W28" s="39" t="s">
        <v>80</v>
      </c>
      <c r="X28" s="4"/>
      <c r="Y28" s="35">
        <v>45662.0</v>
      </c>
      <c r="Z28" s="36"/>
      <c r="AA28" s="40">
        <v>12000.0</v>
      </c>
      <c r="AB28" s="36">
        <f t="shared" si="5"/>
        <v>48000</v>
      </c>
      <c r="AC28" s="39" t="s">
        <v>98</v>
      </c>
      <c r="AD28" s="4"/>
      <c r="AE28" s="35">
        <v>45662.0</v>
      </c>
      <c r="AF28" s="36"/>
      <c r="AG28" s="40">
        <v>5000.0</v>
      </c>
      <c r="AH28" s="36">
        <f t="shared" si="6"/>
        <v>45000</v>
      </c>
      <c r="AI28" s="39" t="s">
        <v>79</v>
      </c>
      <c r="AJ28" s="4"/>
      <c r="AK28" s="103">
        <v>45672.0</v>
      </c>
      <c r="AL28" s="72"/>
      <c r="AM28" s="98">
        <v>1.0</v>
      </c>
      <c r="AN28" s="33">
        <f t="shared" si="7"/>
        <v>22</v>
      </c>
      <c r="AO28" s="39" t="s">
        <v>83</v>
      </c>
      <c r="AP28" s="4"/>
      <c r="AQ28" s="103">
        <v>45673.0</v>
      </c>
      <c r="AR28" s="72"/>
      <c r="AS28" s="98">
        <v>1.0</v>
      </c>
      <c r="AT28" s="33">
        <f t="shared" si="8"/>
        <v>37</v>
      </c>
      <c r="AU28" s="39" t="s">
        <v>99</v>
      </c>
      <c r="AV28" s="4"/>
      <c r="AW28" s="25">
        <v>45658.0</v>
      </c>
      <c r="AX28" s="71"/>
      <c r="AY28" s="87">
        <v>0.0</v>
      </c>
      <c r="AZ28" s="87">
        <f t="shared" si="9"/>
        <v>36</v>
      </c>
      <c r="BA28" s="81" t="s">
        <v>102</v>
      </c>
      <c r="BB28" s="4"/>
      <c r="BC28" s="64">
        <v>45658.0</v>
      </c>
      <c r="BD28" s="154"/>
      <c r="BE28" s="155"/>
      <c r="BF28" s="154">
        <f t="shared" si="13"/>
        <v>0</v>
      </c>
      <c r="BG28" s="89" t="s">
        <v>102</v>
      </c>
      <c r="BH28" s="4"/>
      <c r="BI28" s="46">
        <v>45660.0</v>
      </c>
      <c r="BJ28" s="36"/>
      <c r="BK28" s="36">
        <v>1.0</v>
      </c>
      <c r="BL28" s="36">
        <f t="shared" si="10"/>
        <v>73</v>
      </c>
      <c r="BM28" s="39" t="s">
        <v>95</v>
      </c>
      <c r="BN28" s="4"/>
      <c r="BO28" s="46">
        <v>45662.0</v>
      </c>
      <c r="BP28" s="36"/>
      <c r="BQ28" s="40">
        <v>5.0</v>
      </c>
      <c r="BR28" s="36">
        <f t="shared" si="11"/>
        <v>62</v>
      </c>
      <c r="BS28" s="39" t="s">
        <v>90</v>
      </c>
      <c r="BT28" s="4"/>
      <c r="BU28" s="46">
        <v>45658.0</v>
      </c>
      <c r="BV28" s="33"/>
      <c r="BW28" s="33"/>
      <c r="BX28" s="33">
        <f t="shared" si="12"/>
        <v>16</v>
      </c>
      <c r="BY28" s="92" t="s">
        <v>102</v>
      </c>
      <c r="BZ28" s="4"/>
    </row>
    <row r="29" ht="14.25" customHeight="1">
      <c r="A29" s="46">
        <v>45663.0</v>
      </c>
      <c r="B29" s="72"/>
      <c r="C29" s="36">
        <v>1.0</v>
      </c>
      <c r="D29" s="33">
        <f t="shared" si="1"/>
        <v>179</v>
      </c>
      <c r="E29" s="39" t="s">
        <v>107</v>
      </c>
      <c r="F29" s="4"/>
      <c r="G29" s="56"/>
      <c r="H29" s="33"/>
      <c r="I29" s="33"/>
      <c r="J29" s="33">
        <f t="shared" si="2"/>
        <v>3000</v>
      </c>
      <c r="K29" s="56"/>
      <c r="L29" s="4"/>
      <c r="M29" s="103">
        <v>45673.0</v>
      </c>
      <c r="N29" s="72"/>
      <c r="O29" s="27">
        <v>400.0</v>
      </c>
      <c r="P29" s="33">
        <f t="shared" si="3"/>
        <v>13200</v>
      </c>
      <c r="Q29" s="39" t="s">
        <v>81</v>
      </c>
      <c r="R29" s="4"/>
      <c r="S29" s="62">
        <v>45681.0</v>
      </c>
      <c r="T29" s="65"/>
      <c r="U29" s="40">
        <v>1000.0</v>
      </c>
      <c r="V29" s="36">
        <f t="shared" si="4"/>
        <v>8000</v>
      </c>
      <c r="W29" s="39" t="s">
        <v>85</v>
      </c>
      <c r="X29" s="4"/>
      <c r="Y29" s="35">
        <v>45662.0</v>
      </c>
      <c r="Z29" s="36"/>
      <c r="AA29" s="40">
        <v>12000.0</v>
      </c>
      <c r="AB29" s="36">
        <f t="shared" si="5"/>
        <v>36000</v>
      </c>
      <c r="AC29" s="39" t="s">
        <v>78</v>
      </c>
      <c r="AD29" s="4"/>
      <c r="AE29" s="35">
        <v>45662.0</v>
      </c>
      <c r="AF29" s="36"/>
      <c r="AG29" s="40">
        <v>5000.0</v>
      </c>
      <c r="AH29" s="36">
        <f t="shared" si="6"/>
        <v>40000</v>
      </c>
      <c r="AI29" s="39" t="s">
        <v>85</v>
      </c>
      <c r="AJ29" s="4"/>
      <c r="AK29" s="103">
        <v>45672.0</v>
      </c>
      <c r="AL29" s="72"/>
      <c r="AM29" s="98">
        <v>1.0</v>
      </c>
      <c r="AN29" s="33">
        <f t="shared" si="7"/>
        <v>21</v>
      </c>
      <c r="AO29" s="39" t="s">
        <v>95</v>
      </c>
      <c r="AP29" s="4"/>
      <c r="AQ29" s="103">
        <v>45673.0</v>
      </c>
      <c r="AR29" s="72"/>
      <c r="AS29" s="98">
        <v>1.0</v>
      </c>
      <c r="AT29" s="33">
        <f t="shared" si="8"/>
        <v>36</v>
      </c>
      <c r="AU29" s="39" t="s">
        <v>90</v>
      </c>
      <c r="AV29" s="4"/>
      <c r="AW29" s="46">
        <v>45658.0</v>
      </c>
      <c r="AX29" s="33"/>
      <c r="AY29" s="38">
        <v>0.0</v>
      </c>
      <c r="AZ29" s="87">
        <f t="shared" si="9"/>
        <v>36</v>
      </c>
      <c r="BA29" s="37" t="s">
        <v>106</v>
      </c>
      <c r="BB29" s="4"/>
      <c r="BC29" s="64">
        <v>45658.0</v>
      </c>
      <c r="BD29" s="154"/>
      <c r="BE29" s="155"/>
      <c r="BF29" s="154">
        <f t="shared" si="13"/>
        <v>0</v>
      </c>
      <c r="BG29" s="89" t="s">
        <v>106</v>
      </c>
      <c r="BH29" s="4"/>
      <c r="BI29" s="46">
        <v>45660.0</v>
      </c>
      <c r="BJ29" s="36"/>
      <c r="BK29" s="36">
        <v>1.0</v>
      </c>
      <c r="BL29" s="36">
        <f t="shared" si="10"/>
        <v>72</v>
      </c>
      <c r="BM29" s="39" t="s">
        <v>91</v>
      </c>
      <c r="BN29" s="4"/>
      <c r="BO29" s="35">
        <v>45662.0</v>
      </c>
      <c r="BP29" s="36"/>
      <c r="BQ29" s="40">
        <v>5.0</v>
      </c>
      <c r="BR29" s="36">
        <f t="shared" si="11"/>
        <v>57</v>
      </c>
      <c r="BS29" s="39" t="s">
        <v>95</v>
      </c>
      <c r="BT29" s="4"/>
      <c r="BU29" s="49">
        <v>45659.0</v>
      </c>
      <c r="BV29" s="59">
        <v>45.0</v>
      </c>
      <c r="BW29" s="60"/>
      <c r="BX29" s="78">
        <f t="shared" si="12"/>
        <v>61</v>
      </c>
      <c r="BY29" s="80" t="s">
        <v>88</v>
      </c>
      <c r="BZ29" s="4"/>
    </row>
    <row r="30" ht="14.25" customHeight="1">
      <c r="A30" s="35">
        <v>45664.0</v>
      </c>
      <c r="B30" s="39"/>
      <c r="C30" s="36">
        <v>1.0</v>
      </c>
      <c r="D30" s="36">
        <f t="shared" si="1"/>
        <v>178</v>
      </c>
      <c r="E30" s="39" t="s">
        <v>95</v>
      </c>
      <c r="F30" s="4"/>
      <c r="G30" s="56"/>
      <c r="H30" s="33"/>
      <c r="I30" s="33"/>
      <c r="J30" s="33">
        <f t="shared" si="2"/>
        <v>3000</v>
      </c>
      <c r="K30" s="56"/>
      <c r="L30" s="4"/>
      <c r="M30" s="103">
        <v>45673.0</v>
      </c>
      <c r="N30" s="72"/>
      <c r="O30" s="27">
        <v>400.0</v>
      </c>
      <c r="P30" s="33">
        <f t="shared" si="3"/>
        <v>12800</v>
      </c>
      <c r="Q30" s="39" t="s">
        <v>84</v>
      </c>
      <c r="R30" s="4"/>
      <c r="S30" s="62">
        <v>45682.0</v>
      </c>
      <c r="T30" s="65"/>
      <c r="U30" s="40">
        <v>1000.0</v>
      </c>
      <c r="V30" s="36">
        <f t="shared" si="4"/>
        <v>7000</v>
      </c>
      <c r="W30" s="39" t="s">
        <v>101</v>
      </c>
      <c r="X30" s="4"/>
      <c r="Y30" s="116">
        <v>45663.0</v>
      </c>
      <c r="Z30" s="52">
        <f>5*12000</f>
        <v>60000</v>
      </c>
      <c r="AA30" s="78"/>
      <c r="AB30" s="45">
        <f t="shared" si="5"/>
        <v>96000</v>
      </c>
      <c r="AC30" s="63" t="s">
        <v>86</v>
      </c>
      <c r="AD30" s="4"/>
      <c r="AE30" s="49">
        <v>45662.0</v>
      </c>
      <c r="AF30" s="99">
        <f>30*5000</f>
        <v>150000</v>
      </c>
      <c r="AG30" s="40">
        <v>5000.0</v>
      </c>
      <c r="AH30" s="45">
        <f t="shared" si="6"/>
        <v>185000</v>
      </c>
      <c r="AI30" s="63" t="s">
        <v>120</v>
      </c>
      <c r="AJ30" s="4"/>
      <c r="AK30" s="103">
        <v>45674.0</v>
      </c>
      <c r="AL30" s="112"/>
      <c r="AM30" s="106">
        <v>1.0</v>
      </c>
      <c r="AN30" s="36">
        <f t="shared" si="7"/>
        <v>20</v>
      </c>
      <c r="AO30" s="39" t="s">
        <v>103</v>
      </c>
      <c r="AP30" s="4"/>
      <c r="AQ30" s="103">
        <v>45673.0</v>
      </c>
      <c r="AR30" s="72"/>
      <c r="AS30" s="98">
        <v>1.0</v>
      </c>
      <c r="AT30" s="33">
        <f t="shared" si="8"/>
        <v>35</v>
      </c>
      <c r="AU30" s="39" t="s">
        <v>95</v>
      </c>
      <c r="AV30" s="4"/>
      <c r="AW30" s="49">
        <v>45659.0</v>
      </c>
      <c r="AX30" s="59">
        <v>65.0</v>
      </c>
      <c r="AY30" s="60"/>
      <c r="AZ30" s="87">
        <f t="shared" si="9"/>
        <v>101</v>
      </c>
      <c r="BA30" s="80" t="s">
        <v>88</v>
      </c>
      <c r="BB30" s="4"/>
      <c r="BC30" s="160">
        <v>45659.0</v>
      </c>
      <c r="BD30" s="66"/>
      <c r="BE30" s="67"/>
      <c r="BF30" s="161">
        <f t="shared" si="13"/>
        <v>0</v>
      </c>
      <c r="BG30" s="162" t="s">
        <v>88</v>
      </c>
      <c r="BH30" s="4"/>
      <c r="BI30" s="46">
        <v>45660.0</v>
      </c>
      <c r="BJ30" s="36"/>
      <c r="BK30" s="36">
        <v>1.0</v>
      </c>
      <c r="BL30" s="36">
        <f t="shared" si="10"/>
        <v>71</v>
      </c>
      <c r="BM30" s="39" t="s">
        <v>93</v>
      </c>
      <c r="BN30" s="4"/>
      <c r="BO30" s="35">
        <v>45662.0</v>
      </c>
      <c r="BP30" s="36"/>
      <c r="BQ30" s="40">
        <v>5.0</v>
      </c>
      <c r="BR30" s="36">
        <f t="shared" si="11"/>
        <v>52</v>
      </c>
      <c r="BS30" s="39" t="s">
        <v>85</v>
      </c>
      <c r="BT30" s="4"/>
      <c r="BU30" s="97">
        <v>45659.0</v>
      </c>
      <c r="BV30" s="36"/>
      <c r="BW30" s="37">
        <v>5.0</v>
      </c>
      <c r="BX30" s="36">
        <f t="shared" si="12"/>
        <v>56</v>
      </c>
      <c r="BY30" s="39" t="s">
        <v>79</v>
      </c>
      <c r="BZ30" s="4"/>
    </row>
    <row r="31" ht="14.25" customHeight="1">
      <c r="A31" s="35">
        <v>45664.0</v>
      </c>
      <c r="B31" s="39"/>
      <c r="C31" s="36">
        <v>1.0</v>
      </c>
      <c r="D31" s="36">
        <f t="shared" si="1"/>
        <v>177</v>
      </c>
      <c r="E31" s="39" t="s">
        <v>77</v>
      </c>
      <c r="F31" s="4"/>
      <c r="G31" s="56"/>
      <c r="H31" s="33"/>
      <c r="I31" s="33"/>
      <c r="J31" s="33">
        <f t="shared" si="2"/>
        <v>3000</v>
      </c>
      <c r="K31" s="56"/>
      <c r="L31" s="4"/>
      <c r="M31" s="62">
        <v>45674.0</v>
      </c>
      <c r="N31" s="65"/>
      <c r="O31" s="27">
        <v>400.0</v>
      </c>
      <c r="P31" s="36">
        <f t="shared" si="3"/>
        <v>12400</v>
      </c>
      <c r="Q31" s="39" t="s">
        <v>77</v>
      </c>
      <c r="R31" s="4"/>
      <c r="S31" s="103">
        <v>45682.0</v>
      </c>
      <c r="T31" s="104"/>
      <c r="U31" s="40">
        <v>1000.0</v>
      </c>
      <c r="V31" s="36">
        <f t="shared" si="4"/>
        <v>6000</v>
      </c>
      <c r="W31" s="39" t="s">
        <v>98</v>
      </c>
      <c r="X31" s="4"/>
      <c r="Y31" s="35">
        <v>45663.0</v>
      </c>
      <c r="Z31" s="39"/>
      <c r="AA31" s="40">
        <v>12000.0</v>
      </c>
      <c r="AB31" s="36">
        <f t="shared" si="5"/>
        <v>84000</v>
      </c>
      <c r="AC31" s="39" t="s">
        <v>104</v>
      </c>
      <c r="AD31" s="4"/>
      <c r="AE31" s="35">
        <v>45663.0</v>
      </c>
      <c r="AF31" s="36"/>
      <c r="AG31" s="40">
        <v>5000.0</v>
      </c>
      <c r="AH31" s="36">
        <f t="shared" si="6"/>
        <v>180000</v>
      </c>
      <c r="AI31" s="39" t="s">
        <v>96</v>
      </c>
      <c r="AJ31" s="4"/>
      <c r="AK31" s="103">
        <v>45675.0</v>
      </c>
      <c r="AL31" s="112"/>
      <c r="AM31" s="106">
        <v>1.0</v>
      </c>
      <c r="AN31" s="36">
        <f t="shared" si="7"/>
        <v>19</v>
      </c>
      <c r="AO31" s="39" t="s">
        <v>96</v>
      </c>
      <c r="AP31" s="4"/>
      <c r="AQ31" s="103">
        <v>45673.0</v>
      </c>
      <c r="AR31" s="72"/>
      <c r="AS31" s="98">
        <v>1.0</v>
      </c>
      <c r="AT31" s="33">
        <f t="shared" si="8"/>
        <v>34</v>
      </c>
      <c r="AU31" s="39" t="s">
        <v>107</v>
      </c>
      <c r="AV31" s="4"/>
      <c r="AW31" s="25">
        <v>45659.0</v>
      </c>
      <c r="AX31" s="26"/>
      <c r="AY31" s="81">
        <v>3.0</v>
      </c>
      <c r="AZ31" s="87">
        <f t="shared" si="9"/>
        <v>98</v>
      </c>
      <c r="BA31" s="29" t="s">
        <v>79</v>
      </c>
      <c r="BB31" s="4"/>
      <c r="BC31" s="64">
        <v>45659.0</v>
      </c>
      <c r="BD31" s="67"/>
      <c r="BE31" s="89"/>
      <c r="BF31" s="67">
        <f t="shared" si="13"/>
        <v>0</v>
      </c>
      <c r="BG31" s="90" t="s">
        <v>79</v>
      </c>
      <c r="BH31" s="4"/>
      <c r="BI31" s="35">
        <v>45661.0</v>
      </c>
      <c r="BJ31" s="36"/>
      <c r="BK31" s="36">
        <v>1.0</v>
      </c>
      <c r="BL31" s="36">
        <f t="shared" si="10"/>
        <v>70</v>
      </c>
      <c r="BM31" s="39" t="s">
        <v>79</v>
      </c>
      <c r="BN31" s="4"/>
      <c r="BO31" s="49">
        <v>45662.0</v>
      </c>
      <c r="BP31" s="99">
        <v>144.0</v>
      </c>
      <c r="BQ31" s="78"/>
      <c r="BR31" s="45">
        <f t="shared" si="11"/>
        <v>196</v>
      </c>
      <c r="BS31" s="63" t="s">
        <v>120</v>
      </c>
      <c r="BT31" s="4"/>
      <c r="BU31" s="97">
        <v>45659.0</v>
      </c>
      <c r="BV31" s="36"/>
      <c r="BW31" s="37">
        <v>5.0</v>
      </c>
      <c r="BX31" s="36">
        <f t="shared" si="12"/>
        <v>51</v>
      </c>
      <c r="BY31" s="39" t="s">
        <v>98</v>
      </c>
      <c r="BZ31" s="4"/>
    </row>
    <row r="32" ht="14.25" customHeight="1">
      <c r="A32" s="35">
        <v>45664.0</v>
      </c>
      <c r="B32" s="39"/>
      <c r="C32" s="36">
        <v>1.0</v>
      </c>
      <c r="D32" s="36">
        <f t="shared" si="1"/>
        <v>176</v>
      </c>
      <c r="E32" s="39" t="s">
        <v>98</v>
      </c>
      <c r="F32" s="4"/>
      <c r="G32" s="56"/>
      <c r="H32" s="33"/>
      <c r="I32" s="33"/>
      <c r="J32" s="33">
        <f t="shared" si="2"/>
        <v>3000</v>
      </c>
      <c r="K32" s="56"/>
      <c r="L32" s="4"/>
      <c r="M32" s="103">
        <v>45676.0</v>
      </c>
      <c r="N32" s="112"/>
      <c r="O32" s="27">
        <v>400.0</v>
      </c>
      <c r="P32" s="36">
        <f t="shared" si="3"/>
        <v>12000</v>
      </c>
      <c r="Q32" s="39" t="s">
        <v>85</v>
      </c>
      <c r="R32" s="4"/>
      <c r="S32" s="103">
        <v>45683.0</v>
      </c>
      <c r="T32" s="104"/>
      <c r="U32" s="40">
        <v>1000.0</v>
      </c>
      <c r="V32" s="36">
        <f t="shared" si="4"/>
        <v>5000</v>
      </c>
      <c r="W32" s="39" t="s">
        <v>94</v>
      </c>
      <c r="X32" s="4"/>
      <c r="Y32" s="35">
        <v>45663.0</v>
      </c>
      <c r="Z32" s="39"/>
      <c r="AA32" s="40">
        <v>12000.0</v>
      </c>
      <c r="AB32" s="36">
        <f t="shared" si="5"/>
        <v>72000</v>
      </c>
      <c r="AC32" s="39" t="s">
        <v>95</v>
      </c>
      <c r="AD32" s="4"/>
      <c r="AE32" s="35">
        <v>45663.0</v>
      </c>
      <c r="AF32" s="39"/>
      <c r="AG32" s="40">
        <v>5000.0</v>
      </c>
      <c r="AH32" s="36">
        <f t="shared" si="6"/>
        <v>175000</v>
      </c>
      <c r="AI32" s="39" t="s">
        <v>90</v>
      </c>
      <c r="AJ32" s="4"/>
      <c r="AK32" s="103">
        <v>45676.0</v>
      </c>
      <c r="AL32" s="112"/>
      <c r="AM32" s="106">
        <v>1.0</v>
      </c>
      <c r="AN32" s="36">
        <f t="shared" si="7"/>
        <v>18</v>
      </c>
      <c r="AO32" s="39" t="s">
        <v>99</v>
      </c>
      <c r="AP32" s="4"/>
      <c r="AQ32" s="103">
        <v>45673.0</v>
      </c>
      <c r="AR32" s="72"/>
      <c r="AS32" s="98">
        <v>1.0</v>
      </c>
      <c r="AT32" s="33">
        <f t="shared" si="8"/>
        <v>33</v>
      </c>
      <c r="AU32" s="39" t="s">
        <v>77</v>
      </c>
      <c r="AV32" s="4"/>
      <c r="AW32" s="25">
        <v>45659.0</v>
      </c>
      <c r="AX32" s="26"/>
      <c r="AY32" s="81">
        <v>3.0</v>
      </c>
      <c r="AZ32" s="87">
        <f t="shared" si="9"/>
        <v>95</v>
      </c>
      <c r="BA32" s="29" t="s">
        <v>98</v>
      </c>
      <c r="BB32" s="4"/>
      <c r="BC32" s="64">
        <v>45659.0</v>
      </c>
      <c r="BD32" s="67"/>
      <c r="BE32" s="89"/>
      <c r="BF32" s="67">
        <f t="shared" si="13"/>
        <v>0</v>
      </c>
      <c r="BG32" s="90" t="s">
        <v>98</v>
      </c>
      <c r="BH32" s="4"/>
      <c r="BI32" s="35">
        <v>45661.0</v>
      </c>
      <c r="BJ32" s="36"/>
      <c r="BK32" s="36">
        <v>1.0</v>
      </c>
      <c r="BL32" s="36">
        <f t="shared" si="10"/>
        <v>69</v>
      </c>
      <c r="BM32" s="39" t="s">
        <v>98</v>
      </c>
      <c r="BN32" s="4"/>
      <c r="BO32" s="35">
        <v>45663.0</v>
      </c>
      <c r="BP32" s="39"/>
      <c r="BQ32" s="40">
        <v>5.0</v>
      </c>
      <c r="BR32" s="36">
        <f t="shared" si="11"/>
        <v>191</v>
      </c>
      <c r="BS32" s="39" t="s">
        <v>85</v>
      </c>
      <c r="BT32" s="4"/>
      <c r="BU32" s="97">
        <v>45659.0</v>
      </c>
      <c r="BV32" s="36"/>
      <c r="BW32" s="39"/>
      <c r="BX32" s="36">
        <f t="shared" si="12"/>
        <v>51</v>
      </c>
      <c r="BY32" s="39" t="s">
        <v>78</v>
      </c>
      <c r="BZ32" s="4"/>
    </row>
    <row r="33" ht="14.25" customHeight="1">
      <c r="A33" s="35">
        <v>45664.0</v>
      </c>
      <c r="B33" s="39"/>
      <c r="C33" s="36">
        <v>1.0</v>
      </c>
      <c r="D33" s="36">
        <f t="shared" si="1"/>
        <v>175</v>
      </c>
      <c r="E33" s="39" t="s">
        <v>100</v>
      </c>
      <c r="F33" s="4"/>
      <c r="G33" s="56"/>
      <c r="H33" s="33"/>
      <c r="I33" s="33"/>
      <c r="J33" s="33">
        <f t="shared" si="2"/>
        <v>3000</v>
      </c>
      <c r="K33" s="56"/>
      <c r="L33" s="4"/>
      <c r="M33" s="103">
        <v>45676.0</v>
      </c>
      <c r="N33" s="112"/>
      <c r="O33" s="27">
        <v>400.0</v>
      </c>
      <c r="P33" s="36">
        <f t="shared" si="3"/>
        <v>11600</v>
      </c>
      <c r="Q33" s="39" t="s">
        <v>80</v>
      </c>
      <c r="R33" s="4"/>
      <c r="S33" s="103">
        <v>45684.0</v>
      </c>
      <c r="T33" s="104"/>
      <c r="U33" s="40">
        <v>1000.0</v>
      </c>
      <c r="V33" s="36">
        <f t="shared" si="4"/>
        <v>4000</v>
      </c>
      <c r="W33" s="39" t="s">
        <v>84</v>
      </c>
      <c r="X33" s="4"/>
      <c r="Y33" s="46">
        <v>45663.0</v>
      </c>
      <c r="Z33" s="72"/>
      <c r="AA33" s="40">
        <v>12000.0</v>
      </c>
      <c r="AB33" s="33">
        <f t="shared" si="5"/>
        <v>60000</v>
      </c>
      <c r="AC33" s="39" t="s">
        <v>107</v>
      </c>
      <c r="AD33" s="4"/>
      <c r="AE33" s="35">
        <v>45663.0</v>
      </c>
      <c r="AF33" s="39"/>
      <c r="AG33" s="40">
        <v>5000.0</v>
      </c>
      <c r="AH33" s="36">
        <f t="shared" si="6"/>
        <v>170000</v>
      </c>
      <c r="AI33" s="39" t="s">
        <v>95</v>
      </c>
      <c r="AJ33" s="4"/>
      <c r="AK33" s="103">
        <v>45677.0</v>
      </c>
      <c r="AL33" s="112"/>
      <c r="AM33" s="106">
        <v>1.0</v>
      </c>
      <c r="AN33" s="36">
        <f t="shared" si="7"/>
        <v>17</v>
      </c>
      <c r="AO33" s="39" t="s">
        <v>107</v>
      </c>
      <c r="AP33" s="4"/>
      <c r="AQ33" s="103">
        <v>45673.0</v>
      </c>
      <c r="AR33" s="72"/>
      <c r="AS33" s="98">
        <v>1.0</v>
      </c>
      <c r="AT33" s="33">
        <f t="shared" si="8"/>
        <v>32</v>
      </c>
      <c r="AU33" s="39" t="s">
        <v>81</v>
      </c>
      <c r="AV33" s="4"/>
      <c r="AW33" s="25">
        <v>45659.0</v>
      </c>
      <c r="AX33" s="26"/>
      <c r="AY33" s="81">
        <v>4.0</v>
      </c>
      <c r="AZ33" s="87">
        <f t="shared" si="9"/>
        <v>91</v>
      </c>
      <c r="BA33" s="29" t="s">
        <v>78</v>
      </c>
      <c r="BB33" s="4"/>
      <c r="BC33" s="64">
        <v>45659.0</v>
      </c>
      <c r="BD33" s="67"/>
      <c r="BE33" s="89"/>
      <c r="BF33" s="67">
        <f t="shared" si="13"/>
        <v>0</v>
      </c>
      <c r="BG33" s="90" t="s">
        <v>78</v>
      </c>
      <c r="BH33" s="4"/>
      <c r="BI33" s="35">
        <v>45661.0</v>
      </c>
      <c r="BJ33" s="36"/>
      <c r="BK33" s="36">
        <v>1.0</v>
      </c>
      <c r="BL33" s="36">
        <f t="shared" si="10"/>
        <v>68</v>
      </c>
      <c r="BM33" s="39" t="s">
        <v>78</v>
      </c>
      <c r="BN33" s="4"/>
      <c r="BO33" s="46">
        <v>45663.0</v>
      </c>
      <c r="BP33" s="72"/>
      <c r="BQ33" s="98">
        <v>5.0</v>
      </c>
      <c r="BR33" s="33">
        <f t="shared" si="11"/>
        <v>186</v>
      </c>
      <c r="BS33" s="39" t="s">
        <v>107</v>
      </c>
      <c r="BT33" s="4"/>
      <c r="BU33" s="97">
        <v>45659.0</v>
      </c>
      <c r="BV33" s="36"/>
      <c r="BW33" s="39"/>
      <c r="BX33" s="36">
        <f t="shared" si="12"/>
        <v>51</v>
      </c>
      <c r="BY33" s="39" t="s">
        <v>104</v>
      </c>
      <c r="BZ33" s="4"/>
    </row>
    <row r="34" ht="14.25" customHeight="1">
      <c r="A34" s="46">
        <v>45665.0</v>
      </c>
      <c r="B34" s="72"/>
      <c r="C34" s="36">
        <v>1.0</v>
      </c>
      <c r="D34" s="33">
        <f t="shared" si="1"/>
        <v>174</v>
      </c>
      <c r="E34" s="39" t="s">
        <v>103</v>
      </c>
      <c r="F34" s="4"/>
      <c r="G34" s="56"/>
      <c r="H34" s="33"/>
      <c r="I34" s="33"/>
      <c r="J34" s="33">
        <f t="shared" si="2"/>
        <v>3000</v>
      </c>
      <c r="K34" s="56"/>
      <c r="L34" s="4"/>
      <c r="M34" s="103">
        <v>45676.0</v>
      </c>
      <c r="N34" s="112"/>
      <c r="O34" s="27">
        <v>400.0</v>
      </c>
      <c r="P34" s="36">
        <f t="shared" si="3"/>
        <v>11200</v>
      </c>
      <c r="Q34" s="37" t="s">
        <v>103</v>
      </c>
      <c r="R34" s="4"/>
      <c r="S34" s="62">
        <v>45686.0</v>
      </c>
      <c r="T34" s="65"/>
      <c r="U34" s="40">
        <v>1000.0</v>
      </c>
      <c r="V34" s="36">
        <f t="shared" si="4"/>
        <v>3000</v>
      </c>
      <c r="W34" s="39" t="s">
        <v>99</v>
      </c>
      <c r="X34" s="4"/>
      <c r="Y34" s="35">
        <v>45663.0</v>
      </c>
      <c r="Z34" s="36"/>
      <c r="AA34" s="40">
        <v>12000.0</v>
      </c>
      <c r="AB34" s="36">
        <f t="shared" si="5"/>
        <v>48000</v>
      </c>
      <c r="AC34" s="39" t="s">
        <v>81</v>
      </c>
      <c r="AD34" s="4"/>
      <c r="AE34" s="35">
        <v>45663.0</v>
      </c>
      <c r="AF34" s="39"/>
      <c r="AG34" s="40">
        <v>5000.0</v>
      </c>
      <c r="AH34" s="36">
        <f t="shared" si="6"/>
        <v>165000</v>
      </c>
      <c r="AI34" s="39" t="s">
        <v>77</v>
      </c>
      <c r="AJ34" s="4"/>
      <c r="AK34" s="103">
        <v>45678.0</v>
      </c>
      <c r="AL34" s="112"/>
      <c r="AM34" s="106">
        <v>1.0</v>
      </c>
      <c r="AN34" s="36">
        <f t="shared" si="7"/>
        <v>16</v>
      </c>
      <c r="AO34" s="39" t="s">
        <v>90</v>
      </c>
      <c r="AP34" s="4"/>
      <c r="AQ34" s="103">
        <v>45673.0</v>
      </c>
      <c r="AR34" s="72"/>
      <c r="AS34" s="98">
        <v>1.0</v>
      </c>
      <c r="AT34" s="33">
        <f t="shared" si="8"/>
        <v>31</v>
      </c>
      <c r="AU34" s="39" t="s">
        <v>97</v>
      </c>
      <c r="AV34" s="4"/>
      <c r="AW34" s="25">
        <v>45659.0</v>
      </c>
      <c r="AX34" s="26"/>
      <c r="AY34" s="81">
        <v>2.0</v>
      </c>
      <c r="AZ34" s="87">
        <f t="shared" si="9"/>
        <v>89</v>
      </c>
      <c r="BA34" s="29" t="s">
        <v>104</v>
      </c>
      <c r="BB34" s="4"/>
      <c r="BC34" s="64">
        <v>45659.0</v>
      </c>
      <c r="BD34" s="67"/>
      <c r="BE34" s="89"/>
      <c r="BF34" s="67">
        <f t="shared" si="13"/>
        <v>0</v>
      </c>
      <c r="BG34" s="90" t="s">
        <v>104</v>
      </c>
      <c r="BH34" s="4"/>
      <c r="BI34" s="35">
        <v>45661.0</v>
      </c>
      <c r="BJ34" s="36"/>
      <c r="BK34" s="36">
        <v>1.0</v>
      </c>
      <c r="BL34" s="36">
        <f t="shared" si="10"/>
        <v>67</v>
      </c>
      <c r="BM34" s="39" t="s">
        <v>96</v>
      </c>
      <c r="BN34" s="4"/>
      <c r="BO34" s="35">
        <v>45663.0</v>
      </c>
      <c r="BP34" s="36"/>
      <c r="BQ34" s="40">
        <v>5.0</v>
      </c>
      <c r="BR34" s="36">
        <f t="shared" si="11"/>
        <v>181</v>
      </c>
      <c r="BS34" s="39" t="s">
        <v>97</v>
      </c>
      <c r="BT34" s="4"/>
      <c r="BU34" s="97">
        <v>45659.0</v>
      </c>
      <c r="BV34" s="36"/>
      <c r="BW34" s="39"/>
      <c r="BX34" s="36">
        <f t="shared" si="12"/>
        <v>51</v>
      </c>
      <c r="BY34" s="39" t="s">
        <v>85</v>
      </c>
      <c r="BZ34" s="4"/>
    </row>
    <row r="35" ht="14.25" customHeight="1">
      <c r="A35" s="35">
        <v>45665.0</v>
      </c>
      <c r="B35" s="39"/>
      <c r="C35" s="36">
        <v>1.0</v>
      </c>
      <c r="D35" s="36">
        <f t="shared" si="1"/>
        <v>173</v>
      </c>
      <c r="E35" s="39" t="s">
        <v>80</v>
      </c>
      <c r="F35" s="4"/>
      <c r="G35" s="56"/>
      <c r="H35" s="33"/>
      <c r="I35" s="33"/>
      <c r="J35" s="33">
        <f t="shared" si="2"/>
        <v>3000</v>
      </c>
      <c r="K35" s="56"/>
      <c r="L35" s="4"/>
      <c r="M35" s="103">
        <v>45676.0</v>
      </c>
      <c r="N35" s="112"/>
      <c r="O35" s="27">
        <v>400.0</v>
      </c>
      <c r="P35" s="36">
        <f t="shared" si="3"/>
        <v>10800</v>
      </c>
      <c r="Q35" s="39" t="s">
        <v>107</v>
      </c>
      <c r="R35" s="4"/>
      <c r="S35" s="62">
        <v>45686.0</v>
      </c>
      <c r="T35" s="65"/>
      <c r="U35" s="40">
        <v>1000.0</v>
      </c>
      <c r="V35" s="36">
        <f t="shared" si="4"/>
        <v>2000</v>
      </c>
      <c r="W35" s="39" t="s">
        <v>81</v>
      </c>
      <c r="X35" s="4"/>
      <c r="Y35" s="35">
        <v>45663.0</v>
      </c>
      <c r="Z35" s="39"/>
      <c r="AA35" s="40">
        <v>12000.0</v>
      </c>
      <c r="AB35" s="36">
        <f t="shared" si="5"/>
        <v>36000</v>
      </c>
      <c r="AC35" s="39" t="s">
        <v>84</v>
      </c>
      <c r="AD35" s="4"/>
      <c r="AE35" s="35">
        <v>45663.0</v>
      </c>
      <c r="AF35" s="39"/>
      <c r="AG35" s="40">
        <v>5000.0</v>
      </c>
      <c r="AH35" s="36">
        <f t="shared" si="6"/>
        <v>160000</v>
      </c>
      <c r="AI35" s="39" t="s">
        <v>91</v>
      </c>
      <c r="AJ35" s="4"/>
      <c r="AK35" s="103">
        <v>45679.0</v>
      </c>
      <c r="AL35" s="104"/>
      <c r="AM35" s="106">
        <v>1.0</v>
      </c>
      <c r="AN35" s="36">
        <f t="shared" si="7"/>
        <v>15</v>
      </c>
      <c r="AO35" s="39" t="s">
        <v>77</v>
      </c>
      <c r="AP35" s="4"/>
      <c r="AQ35" s="103">
        <v>45673.0</v>
      </c>
      <c r="AR35" s="72"/>
      <c r="AS35" s="98">
        <v>1.0</v>
      </c>
      <c r="AT35" s="33">
        <f t="shared" si="8"/>
        <v>30</v>
      </c>
      <c r="AU35" s="39" t="s">
        <v>91</v>
      </c>
      <c r="AV35" s="4"/>
      <c r="AW35" s="25">
        <v>45659.0</v>
      </c>
      <c r="AX35" s="26"/>
      <c r="AY35" s="81">
        <v>3.0</v>
      </c>
      <c r="AZ35" s="87">
        <f t="shared" si="9"/>
        <v>86</v>
      </c>
      <c r="BA35" s="29" t="s">
        <v>85</v>
      </c>
      <c r="BB35" s="4"/>
      <c r="BC35" s="64">
        <v>45659.0</v>
      </c>
      <c r="BD35" s="67"/>
      <c r="BE35" s="89"/>
      <c r="BF35" s="67">
        <f t="shared" si="13"/>
        <v>0</v>
      </c>
      <c r="BG35" s="90" t="s">
        <v>85</v>
      </c>
      <c r="BH35" s="4"/>
      <c r="BI35" s="46">
        <v>45661.0</v>
      </c>
      <c r="BJ35" s="36"/>
      <c r="BK35" s="40">
        <v>1.0</v>
      </c>
      <c r="BL35" s="36">
        <f t="shared" si="10"/>
        <v>66</v>
      </c>
      <c r="BM35" s="39" t="s">
        <v>80</v>
      </c>
      <c r="BN35" s="4"/>
      <c r="BO35" s="35">
        <v>45663.0</v>
      </c>
      <c r="BP35" s="39"/>
      <c r="BQ35" s="40">
        <v>5.0</v>
      </c>
      <c r="BR35" s="36">
        <f t="shared" si="11"/>
        <v>176</v>
      </c>
      <c r="BS35" s="39" t="s">
        <v>91</v>
      </c>
      <c r="BT35" s="4"/>
      <c r="BU35" s="97">
        <v>45659.0</v>
      </c>
      <c r="BV35" s="36"/>
      <c r="BW35" s="37">
        <v>5.0</v>
      </c>
      <c r="BX35" s="36">
        <f t="shared" si="12"/>
        <v>46</v>
      </c>
      <c r="BY35" s="39" t="s">
        <v>96</v>
      </c>
      <c r="BZ35" s="4"/>
    </row>
    <row r="36" ht="14.25" customHeight="1">
      <c r="A36" s="46">
        <v>45665.0</v>
      </c>
      <c r="B36" s="72"/>
      <c r="C36" s="36">
        <v>1.0</v>
      </c>
      <c r="D36" s="33">
        <f t="shared" si="1"/>
        <v>172</v>
      </c>
      <c r="E36" s="39" t="s">
        <v>90</v>
      </c>
      <c r="F36" s="4"/>
      <c r="G36" s="56"/>
      <c r="H36" s="33"/>
      <c r="I36" s="33"/>
      <c r="J36" s="33">
        <f t="shared" si="2"/>
        <v>3000</v>
      </c>
      <c r="K36" s="56"/>
      <c r="L36" s="4"/>
      <c r="M36" s="103">
        <v>45676.0</v>
      </c>
      <c r="N36" s="112"/>
      <c r="O36" s="27">
        <v>400.0</v>
      </c>
      <c r="P36" s="36">
        <f t="shared" si="3"/>
        <v>10400</v>
      </c>
      <c r="Q36" s="39" t="s">
        <v>99</v>
      </c>
      <c r="R36" s="4"/>
      <c r="S36" s="103">
        <v>45687.0</v>
      </c>
      <c r="T36" s="104"/>
      <c r="U36" s="40">
        <v>1000.0</v>
      </c>
      <c r="V36" s="36">
        <f t="shared" si="4"/>
        <v>1000</v>
      </c>
      <c r="W36" s="39" t="s">
        <v>95</v>
      </c>
      <c r="X36" s="4"/>
      <c r="Y36" s="116">
        <v>45664.0</v>
      </c>
      <c r="Z36" s="99">
        <f>6*12000</f>
        <v>72000</v>
      </c>
      <c r="AA36" s="120"/>
      <c r="AB36" s="45">
        <f t="shared" si="5"/>
        <v>108000</v>
      </c>
      <c r="AC36" s="63" t="s">
        <v>86</v>
      </c>
      <c r="AD36" s="4"/>
      <c r="AE36" s="35">
        <v>45664.0</v>
      </c>
      <c r="AF36" s="39"/>
      <c r="AG36" s="40">
        <v>5000.0</v>
      </c>
      <c r="AH36" s="36">
        <f t="shared" si="6"/>
        <v>155000</v>
      </c>
      <c r="AI36" s="39" t="s">
        <v>99</v>
      </c>
      <c r="AJ36" s="4"/>
      <c r="AK36" s="103">
        <v>45681.0</v>
      </c>
      <c r="AL36" s="104"/>
      <c r="AM36" s="106">
        <v>1.0</v>
      </c>
      <c r="AN36" s="36">
        <f t="shared" si="7"/>
        <v>14</v>
      </c>
      <c r="AO36" s="39" t="s">
        <v>79</v>
      </c>
      <c r="AP36" s="4"/>
      <c r="AQ36" s="103">
        <v>45673.0</v>
      </c>
      <c r="AR36" s="72"/>
      <c r="AS36" s="98">
        <v>1.0</v>
      </c>
      <c r="AT36" s="33">
        <f t="shared" si="8"/>
        <v>29</v>
      </c>
      <c r="AU36" s="39" t="s">
        <v>84</v>
      </c>
      <c r="AV36" s="4"/>
      <c r="AW36" s="25">
        <v>45659.0</v>
      </c>
      <c r="AX36" s="26"/>
      <c r="AY36" s="81">
        <v>4.0</v>
      </c>
      <c r="AZ36" s="87">
        <f t="shared" si="9"/>
        <v>82</v>
      </c>
      <c r="BA36" s="29" t="s">
        <v>96</v>
      </c>
      <c r="BB36" s="4"/>
      <c r="BC36" s="64">
        <v>45659.0</v>
      </c>
      <c r="BD36" s="67"/>
      <c r="BE36" s="89"/>
      <c r="BF36" s="67">
        <f t="shared" si="13"/>
        <v>0</v>
      </c>
      <c r="BG36" s="90" t="s">
        <v>96</v>
      </c>
      <c r="BH36" s="4"/>
      <c r="BI36" s="35">
        <v>45661.0</v>
      </c>
      <c r="BJ36" s="36"/>
      <c r="BK36" s="36">
        <v>1.0</v>
      </c>
      <c r="BL36" s="36">
        <f t="shared" si="10"/>
        <v>65</v>
      </c>
      <c r="BM36" s="39" t="s">
        <v>90</v>
      </c>
      <c r="BN36" s="4"/>
      <c r="BO36" s="35">
        <v>45664.0</v>
      </c>
      <c r="BP36" s="36"/>
      <c r="BQ36" s="40">
        <v>5.0</v>
      </c>
      <c r="BR36" s="36">
        <f t="shared" si="11"/>
        <v>171</v>
      </c>
      <c r="BS36" s="39" t="s">
        <v>77</v>
      </c>
      <c r="BT36" s="4"/>
      <c r="BU36" s="97">
        <v>45659.0</v>
      </c>
      <c r="BV36" s="36"/>
      <c r="BW36" s="36"/>
      <c r="BX36" s="36">
        <f t="shared" si="12"/>
        <v>46</v>
      </c>
      <c r="BY36" s="39" t="s">
        <v>80</v>
      </c>
      <c r="BZ36" s="4"/>
    </row>
    <row r="37" ht="14.25" customHeight="1">
      <c r="A37" s="46">
        <v>45665.0</v>
      </c>
      <c r="B37" s="72"/>
      <c r="C37" s="36">
        <v>1.0</v>
      </c>
      <c r="D37" s="33">
        <f t="shared" si="1"/>
        <v>171</v>
      </c>
      <c r="E37" s="39" t="s">
        <v>93</v>
      </c>
      <c r="F37" s="4"/>
      <c r="G37" s="56"/>
      <c r="H37" s="33"/>
      <c r="I37" s="33"/>
      <c r="J37" s="33">
        <f t="shared" si="2"/>
        <v>3000</v>
      </c>
      <c r="K37" s="56"/>
      <c r="L37" s="4"/>
      <c r="M37" s="103">
        <v>45677.0</v>
      </c>
      <c r="N37" s="112"/>
      <c r="O37" s="27">
        <v>400.0</v>
      </c>
      <c r="P37" s="36">
        <f t="shared" si="3"/>
        <v>10000</v>
      </c>
      <c r="Q37" s="39" t="s">
        <v>91</v>
      </c>
      <c r="R37" s="4"/>
      <c r="S37" s="103">
        <v>45686.0</v>
      </c>
      <c r="T37" s="104"/>
      <c r="U37" s="40">
        <v>1000.0</v>
      </c>
      <c r="V37" s="36">
        <f t="shared" si="4"/>
        <v>0</v>
      </c>
      <c r="W37" s="37" t="s">
        <v>108</v>
      </c>
      <c r="X37" s="4"/>
      <c r="Y37" s="35">
        <v>45664.0</v>
      </c>
      <c r="Z37" s="39"/>
      <c r="AA37" s="40">
        <v>12000.0</v>
      </c>
      <c r="AB37" s="36">
        <f t="shared" si="5"/>
        <v>96000</v>
      </c>
      <c r="AC37" s="39" t="s">
        <v>79</v>
      </c>
      <c r="AD37" s="4"/>
      <c r="AE37" s="46">
        <v>45664.0</v>
      </c>
      <c r="AF37" s="72"/>
      <c r="AG37" s="40">
        <v>5000.0</v>
      </c>
      <c r="AH37" s="33">
        <f t="shared" si="6"/>
        <v>150000</v>
      </c>
      <c r="AI37" s="37" t="s">
        <v>114</v>
      </c>
      <c r="AJ37" s="4"/>
      <c r="AK37" s="103">
        <v>45681.0</v>
      </c>
      <c r="AL37" s="104"/>
      <c r="AM37" s="106">
        <v>1.0</v>
      </c>
      <c r="AN37" s="36">
        <f t="shared" si="7"/>
        <v>13</v>
      </c>
      <c r="AO37" s="37" t="s">
        <v>119</v>
      </c>
      <c r="AP37" s="4"/>
      <c r="AQ37" s="103">
        <v>45673.0</v>
      </c>
      <c r="AR37" s="72"/>
      <c r="AS37" s="98">
        <v>1.0</v>
      </c>
      <c r="AT37" s="33">
        <f t="shared" si="8"/>
        <v>28</v>
      </c>
      <c r="AU37" s="39" t="s">
        <v>93</v>
      </c>
      <c r="AV37" s="4"/>
      <c r="AW37" s="25">
        <v>45659.0</v>
      </c>
      <c r="AX37" s="26"/>
      <c r="AY37" s="27">
        <v>2.0</v>
      </c>
      <c r="AZ37" s="87">
        <f t="shared" si="9"/>
        <v>80</v>
      </c>
      <c r="BA37" s="29" t="s">
        <v>80</v>
      </c>
      <c r="BB37" s="4"/>
      <c r="BC37" s="64">
        <v>45659.0</v>
      </c>
      <c r="BD37" s="67"/>
      <c r="BE37" s="121"/>
      <c r="BF37" s="67">
        <f t="shared" si="13"/>
        <v>0</v>
      </c>
      <c r="BG37" s="90" t="s">
        <v>80</v>
      </c>
      <c r="BH37" s="4"/>
      <c r="BI37" s="35">
        <v>45661.0</v>
      </c>
      <c r="BJ37" s="36"/>
      <c r="BK37" s="36">
        <v>1.0</v>
      </c>
      <c r="BL37" s="36">
        <f t="shared" si="10"/>
        <v>64</v>
      </c>
      <c r="BM37" s="39" t="s">
        <v>83</v>
      </c>
      <c r="BN37" s="4"/>
      <c r="BO37" s="35">
        <v>45664.0</v>
      </c>
      <c r="BP37" s="39"/>
      <c r="BQ37" s="40">
        <v>5.0</v>
      </c>
      <c r="BR37" s="36">
        <f t="shared" si="11"/>
        <v>166</v>
      </c>
      <c r="BS37" s="39" t="s">
        <v>78</v>
      </c>
      <c r="BT37" s="4"/>
      <c r="BU37" s="97">
        <v>45659.0</v>
      </c>
      <c r="BV37" s="36"/>
      <c r="BW37" s="40">
        <v>5.0</v>
      </c>
      <c r="BX37" s="36">
        <f t="shared" si="12"/>
        <v>41</v>
      </c>
      <c r="BY37" s="39" t="s">
        <v>103</v>
      </c>
      <c r="BZ37" s="4"/>
    </row>
    <row r="38" ht="14.25" customHeight="1">
      <c r="A38" s="46">
        <v>45666.0</v>
      </c>
      <c r="B38" s="72"/>
      <c r="C38" s="36">
        <v>1.0</v>
      </c>
      <c r="D38" s="33">
        <f t="shared" si="1"/>
        <v>170</v>
      </c>
      <c r="E38" s="39" t="s">
        <v>99</v>
      </c>
      <c r="F38" s="4"/>
      <c r="G38" s="56"/>
      <c r="H38" s="33"/>
      <c r="I38" s="33"/>
      <c r="J38" s="33">
        <f t="shared" si="2"/>
        <v>3000</v>
      </c>
      <c r="K38" s="56"/>
      <c r="L38" s="4"/>
      <c r="M38" s="103">
        <v>45677.0</v>
      </c>
      <c r="N38" s="112"/>
      <c r="O38" s="27">
        <v>400.0</v>
      </c>
      <c r="P38" s="36">
        <f t="shared" si="3"/>
        <v>9600</v>
      </c>
      <c r="Q38" s="39" t="s">
        <v>90</v>
      </c>
      <c r="R38" s="4"/>
      <c r="S38" s="56"/>
      <c r="T38" s="33"/>
      <c r="U38" s="33"/>
      <c r="V38" s="33">
        <f t="shared" si="4"/>
        <v>0</v>
      </c>
      <c r="W38" s="56"/>
      <c r="X38" s="4"/>
      <c r="Y38" s="46">
        <v>45664.0</v>
      </c>
      <c r="Z38" s="72"/>
      <c r="AA38" s="40">
        <v>12000.0</v>
      </c>
      <c r="AB38" s="33">
        <f t="shared" si="5"/>
        <v>84000</v>
      </c>
      <c r="AC38" s="39" t="s">
        <v>87</v>
      </c>
      <c r="AD38" s="4"/>
      <c r="AE38" s="35">
        <v>45664.0</v>
      </c>
      <c r="AF38" s="36"/>
      <c r="AG38" s="40">
        <v>5000.0</v>
      </c>
      <c r="AH38" s="36">
        <f t="shared" si="6"/>
        <v>145000</v>
      </c>
      <c r="AI38" s="39" t="s">
        <v>98</v>
      </c>
      <c r="AJ38" s="4"/>
      <c r="AK38" s="103">
        <v>45681.0</v>
      </c>
      <c r="AL38" s="104"/>
      <c r="AM38" s="106">
        <v>1.0</v>
      </c>
      <c r="AN38" s="36">
        <f t="shared" si="7"/>
        <v>12</v>
      </c>
      <c r="AO38" s="37" t="s">
        <v>104</v>
      </c>
      <c r="AP38" s="4"/>
      <c r="AQ38" s="103">
        <v>45673.0</v>
      </c>
      <c r="AR38" s="72"/>
      <c r="AS38" s="98">
        <v>2.0</v>
      </c>
      <c r="AT38" s="33">
        <f t="shared" si="8"/>
        <v>26</v>
      </c>
      <c r="AU38" s="39" t="s">
        <v>102</v>
      </c>
      <c r="AV38" s="4"/>
      <c r="AW38" s="25">
        <v>45659.0</v>
      </c>
      <c r="AX38" s="26"/>
      <c r="AY38" s="27">
        <v>2.0</v>
      </c>
      <c r="AZ38" s="87">
        <f t="shared" si="9"/>
        <v>78</v>
      </c>
      <c r="BA38" s="29" t="s">
        <v>103</v>
      </c>
      <c r="BB38" s="4"/>
      <c r="BC38" s="64">
        <v>45659.0</v>
      </c>
      <c r="BD38" s="67"/>
      <c r="BE38" s="121"/>
      <c r="BF38" s="67">
        <f t="shared" si="13"/>
        <v>0</v>
      </c>
      <c r="BG38" s="90" t="s">
        <v>103</v>
      </c>
      <c r="BH38" s="4"/>
      <c r="BI38" s="35">
        <v>45661.0</v>
      </c>
      <c r="BJ38" s="36"/>
      <c r="BK38" s="36">
        <v>1.0</v>
      </c>
      <c r="BL38" s="36">
        <f t="shared" si="10"/>
        <v>63</v>
      </c>
      <c r="BM38" s="39" t="s">
        <v>81</v>
      </c>
      <c r="BN38" s="4"/>
      <c r="BO38" s="46">
        <v>45664.0</v>
      </c>
      <c r="BP38" s="72"/>
      <c r="BQ38" s="98">
        <v>5.0</v>
      </c>
      <c r="BR38" s="33">
        <f t="shared" si="11"/>
        <v>161</v>
      </c>
      <c r="BS38" s="39" t="s">
        <v>96</v>
      </c>
      <c r="BT38" s="4"/>
      <c r="BU38" s="97">
        <v>45659.0</v>
      </c>
      <c r="BV38" s="36"/>
      <c r="BW38" s="40">
        <v>3.0</v>
      </c>
      <c r="BX38" s="36">
        <f t="shared" si="12"/>
        <v>38</v>
      </c>
      <c r="BY38" s="39" t="s">
        <v>87</v>
      </c>
      <c r="BZ38" s="4"/>
    </row>
    <row r="39" ht="14.25" customHeight="1">
      <c r="A39" s="46">
        <v>45666.0</v>
      </c>
      <c r="B39" s="72"/>
      <c r="C39" s="36">
        <v>1.0</v>
      </c>
      <c r="D39" s="33">
        <f t="shared" si="1"/>
        <v>169</v>
      </c>
      <c r="E39" s="39" t="s">
        <v>83</v>
      </c>
      <c r="F39" s="4"/>
      <c r="G39" s="56"/>
      <c r="H39" s="33"/>
      <c r="I39" s="33"/>
      <c r="J39" s="33">
        <f t="shared" si="2"/>
        <v>3000</v>
      </c>
      <c r="K39" s="56"/>
      <c r="L39" s="4"/>
      <c r="M39" s="113">
        <v>45678.0</v>
      </c>
      <c r="N39" s="105"/>
      <c r="O39" s="27">
        <v>400.0</v>
      </c>
      <c r="P39" s="26">
        <f t="shared" si="3"/>
        <v>9200</v>
      </c>
      <c r="Q39" s="29" t="s">
        <v>78</v>
      </c>
      <c r="R39" s="4"/>
      <c r="S39" s="56"/>
      <c r="T39" s="33"/>
      <c r="U39" s="33"/>
      <c r="V39" s="33">
        <f t="shared" si="4"/>
        <v>0</v>
      </c>
      <c r="W39" s="56"/>
      <c r="X39" s="4"/>
      <c r="Y39" s="49">
        <v>45665.0</v>
      </c>
      <c r="Z39" s="52">
        <f>5*12000</f>
        <v>60000</v>
      </c>
      <c r="AA39" s="78"/>
      <c r="AB39" s="45">
        <f t="shared" si="5"/>
        <v>144000</v>
      </c>
      <c r="AC39" s="63" t="s">
        <v>86</v>
      </c>
      <c r="AD39" s="4"/>
      <c r="AE39" s="35">
        <v>45665.0</v>
      </c>
      <c r="AF39" s="36"/>
      <c r="AG39" s="40">
        <v>5000.0</v>
      </c>
      <c r="AH39" s="36">
        <f t="shared" si="6"/>
        <v>140000</v>
      </c>
      <c r="AI39" s="39" t="s">
        <v>85</v>
      </c>
      <c r="AJ39" s="4"/>
      <c r="AK39" s="103">
        <v>45682.0</v>
      </c>
      <c r="AL39" s="104"/>
      <c r="AM39" s="148">
        <v>1.0</v>
      </c>
      <c r="AN39" s="36">
        <f t="shared" si="7"/>
        <v>11</v>
      </c>
      <c r="AO39" s="39" t="s">
        <v>98</v>
      </c>
      <c r="AP39" s="4"/>
      <c r="AQ39" s="62">
        <v>45673.0</v>
      </c>
      <c r="AR39" s="65"/>
      <c r="AS39" s="36">
        <v>1.0</v>
      </c>
      <c r="AT39" s="36">
        <f t="shared" si="8"/>
        <v>25</v>
      </c>
      <c r="AU39" s="39" t="s">
        <v>79</v>
      </c>
      <c r="AV39" s="4"/>
      <c r="AW39" s="25">
        <v>45659.0</v>
      </c>
      <c r="AX39" s="26"/>
      <c r="AY39" s="27">
        <v>1.0</v>
      </c>
      <c r="AZ39" s="87">
        <f t="shared" si="9"/>
        <v>77</v>
      </c>
      <c r="BA39" s="29" t="s">
        <v>87</v>
      </c>
      <c r="BB39" s="4"/>
      <c r="BC39" s="64">
        <v>45659.0</v>
      </c>
      <c r="BD39" s="67"/>
      <c r="BE39" s="121"/>
      <c r="BF39" s="67">
        <f t="shared" si="13"/>
        <v>0</v>
      </c>
      <c r="BG39" s="90" t="s">
        <v>87</v>
      </c>
      <c r="BH39" s="4"/>
      <c r="BI39" s="35">
        <v>45661.0</v>
      </c>
      <c r="BJ39" s="36"/>
      <c r="BK39" s="36">
        <v>1.0</v>
      </c>
      <c r="BL39" s="36">
        <f t="shared" si="10"/>
        <v>62</v>
      </c>
      <c r="BM39" s="39" t="s">
        <v>84</v>
      </c>
      <c r="BN39" s="4"/>
      <c r="BO39" s="35">
        <v>45664.0</v>
      </c>
      <c r="BP39" s="39"/>
      <c r="BQ39" s="40">
        <v>5.0</v>
      </c>
      <c r="BR39" s="36">
        <f t="shared" si="11"/>
        <v>156</v>
      </c>
      <c r="BS39" s="39" t="s">
        <v>104</v>
      </c>
      <c r="BT39" s="4"/>
      <c r="BU39" s="97">
        <v>45659.0</v>
      </c>
      <c r="BV39" s="36"/>
      <c r="BW39" s="40">
        <v>3.0</v>
      </c>
      <c r="BX39" s="36">
        <f t="shared" si="12"/>
        <v>35</v>
      </c>
      <c r="BY39" s="39" t="s">
        <v>100</v>
      </c>
      <c r="BZ39" s="4"/>
    </row>
    <row r="40" ht="14.25" customHeight="1">
      <c r="A40" s="46">
        <v>45666.0</v>
      </c>
      <c r="B40" s="72"/>
      <c r="C40" s="36">
        <v>1.0</v>
      </c>
      <c r="D40" s="33">
        <f t="shared" si="1"/>
        <v>168</v>
      </c>
      <c r="E40" s="39" t="s">
        <v>81</v>
      </c>
      <c r="F40" s="4"/>
      <c r="G40" s="56"/>
      <c r="H40" s="33"/>
      <c r="I40" s="33"/>
      <c r="J40" s="33">
        <f t="shared" si="2"/>
        <v>3000</v>
      </c>
      <c r="K40" s="56"/>
      <c r="L40" s="4"/>
      <c r="M40" s="103">
        <v>45678.0</v>
      </c>
      <c r="N40" s="104"/>
      <c r="O40" s="27">
        <v>400.0</v>
      </c>
      <c r="P40" s="36">
        <f t="shared" si="3"/>
        <v>8800</v>
      </c>
      <c r="Q40" s="37" t="s">
        <v>96</v>
      </c>
      <c r="R40" s="4"/>
      <c r="S40" s="56"/>
      <c r="T40" s="33"/>
      <c r="U40" s="33"/>
      <c r="V40" s="33">
        <f t="shared" si="4"/>
        <v>0</v>
      </c>
      <c r="W40" s="56"/>
      <c r="X40" s="4"/>
      <c r="Y40" s="46">
        <v>45665.0</v>
      </c>
      <c r="Z40" s="72"/>
      <c r="AA40" s="40">
        <v>12000.0</v>
      </c>
      <c r="AB40" s="33">
        <f t="shared" si="5"/>
        <v>132000</v>
      </c>
      <c r="AC40" s="39" t="s">
        <v>90</v>
      </c>
      <c r="AD40" s="4"/>
      <c r="AE40" s="35">
        <v>45665.0</v>
      </c>
      <c r="AF40" s="36"/>
      <c r="AG40" s="40">
        <v>5000.0</v>
      </c>
      <c r="AH40" s="36">
        <f t="shared" si="6"/>
        <v>135000</v>
      </c>
      <c r="AI40" s="39" t="s">
        <v>104</v>
      </c>
      <c r="AJ40" s="4"/>
      <c r="AK40" s="103">
        <v>45683.0</v>
      </c>
      <c r="AL40" s="104"/>
      <c r="AM40" s="106">
        <v>1.0</v>
      </c>
      <c r="AN40" s="36">
        <f t="shared" si="7"/>
        <v>10</v>
      </c>
      <c r="AO40" s="39" t="s">
        <v>93</v>
      </c>
      <c r="AP40" s="4"/>
      <c r="AQ40" s="103">
        <v>45673.0</v>
      </c>
      <c r="AR40" s="72"/>
      <c r="AS40" s="98">
        <v>1.0</v>
      </c>
      <c r="AT40" s="33">
        <f t="shared" si="8"/>
        <v>24</v>
      </c>
      <c r="AU40" s="39" t="s">
        <v>98</v>
      </c>
      <c r="AV40" s="4"/>
      <c r="AW40" s="25">
        <v>45659.0</v>
      </c>
      <c r="AX40" s="26"/>
      <c r="AY40" s="27">
        <v>1.0</v>
      </c>
      <c r="AZ40" s="87">
        <f t="shared" si="9"/>
        <v>76</v>
      </c>
      <c r="BA40" s="29" t="s">
        <v>100</v>
      </c>
      <c r="BB40" s="4"/>
      <c r="BC40" s="64">
        <v>45659.0</v>
      </c>
      <c r="BD40" s="67"/>
      <c r="BE40" s="121"/>
      <c r="BF40" s="67">
        <f t="shared" si="13"/>
        <v>0</v>
      </c>
      <c r="BG40" s="90" t="s">
        <v>100</v>
      </c>
      <c r="BH40" s="4"/>
      <c r="BI40" s="46">
        <v>45662.0</v>
      </c>
      <c r="BJ40" s="36"/>
      <c r="BK40" s="40">
        <v>1.0</v>
      </c>
      <c r="BL40" s="36">
        <f t="shared" si="10"/>
        <v>61</v>
      </c>
      <c r="BM40" s="39" t="s">
        <v>101</v>
      </c>
      <c r="BN40" s="4"/>
      <c r="BO40" s="35">
        <v>45665.0</v>
      </c>
      <c r="BP40" s="36"/>
      <c r="BQ40" s="40">
        <v>5.0</v>
      </c>
      <c r="BR40" s="36">
        <f t="shared" si="11"/>
        <v>151</v>
      </c>
      <c r="BS40" s="39" t="s">
        <v>84</v>
      </c>
      <c r="BT40" s="4"/>
      <c r="BU40" s="97">
        <v>45659.0</v>
      </c>
      <c r="BV40" s="36"/>
      <c r="BW40" s="36"/>
      <c r="BX40" s="36">
        <f t="shared" si="12"/>
        <v>35</v>
      </c>
      <c r="BY40" s="39" t="s">
        <v>105</v>
      </c>
      <c r="BZ40" s="4"/>
    </row>
    <row r="41" ht="14.25" customHeight="1">
      <c r="A41" s="46">
        <v>45666.0</v>
      </c>
      <c r="B41" s="72"/>
      <c r="C41" s="36">
        <v>1.0</v>
      </c>
      <c r="D41" s="33">
        <f t="shared" si="1"/>
        <v>167</v>
      </c>
      <c r="E41" s="39" t="s">
        <v>91</v>
      </c>
      <c r="F41" s="4"/>
      <c r="G41" s="56"/>
      <c r="H41" s="33"/>
      <c r="I41" s="33"/>
      <c r="J41" s="33">
        <f t="shared" si="2"/>
        <v>3000</v>
      </c>
      <c r="K41" s="56"/>
      <c r="L41" s="4"/>
      <c r="M41" s="103">
        <v>45679.0</v>
      </c>
      <c r="N41" s="104"/>
      <c r="O41" s="27">
        <v>400.0</v>
      </c>
      <c r="P41" s="36">
        <f t="shared" si="3"/>
        <v>8400</v>
      </c>
      <c r="Q41" s="39" t="s">
        <v>83</v>
      </c>
      <c r="R41" s="4"/>
      <c r="S41" s="56"/>
      <c r="T41" s="33"/>
      <c r="U41" s="33"/>
      <c r="V41" s="33">
        <f t="shared" si="4"/>
        <v>0</v>
      </c>
      <c r="W41" s="56"/>
      <c r="X41" s="4"/>
      <c r="Y41" s="46">
        <v>45665.0</v>
      </c>
      <c r="Z41" s="72"/>
      <c r="AA41" s="40">
        <v>12000.0</v>
      </c>
      <c r="AB41" s="33">
        <f t="shared" si="5"/>
        <v>120000</v>
      </c>
      <c r="AC41" s="39" t="s">
        <v>77</v>
      </c>
      <c r="AD41" s="4"/>
      <c r="AE41" s="46">
        <v>45665.0</v>
      </c>
      <c r="AF41" s="72"/>
      <c r="AG41" s="40">
        <v>5000.0</v>
      </c>
      <c r="AH41" s="33">
        <f t="shared" si="6"/>
        <v>130000</v>
      </c>
      <c r="AI41" s="39" t="s">
        <v>93</v>
      </c>
      <c r="AJ41" s="4"/>
      <c r="AK41" s="103">
        <v>45684.0</v>
      </c>
      <c r="AL41" s="104"/>
      <c r="AM41" s="106">
        <v>1.0</v>
      </c>
      <c r="AN41" s="36">
        <f t="shared" si="7"/>
        <v>9</v>
      </c>
      <c r="AO41" s="39" t="s">
        <v>78</v>
      </c>
      <c r="AP41" s="4"/>
      <c r="AQ41" s="103">
        <v>45673.0</v>
      </c>
      <c r="AR41" s="72"/>
      <c r="AS41" s="98">
        <v>1.0</v>
      </c>
      <c r="AT41" s="33">
        <f t="shared" si="8"/>
        <v>23</v>
      </c>
      <c r="AU41" s="39" t="s">
        <v>104</v>
      </c>
      <c r="AV41" s="4"/>
      <c r="AW41" s="25">
        <v>45659.0</v>
      </c>
      <c r="AX41" s="26"/>
      <c r="AY41" s="27">
        <v>0.0</v>
      </c>
      <c r="AZ41" s="87">
        <f t="shared" si="9"/>
        <v>76</v>
      </c>
      <c r="BA41" s="29" t="s">
        <v>105</v>
      </c>
      <c r="BB41" s="4"/>
      <c r="BC41" s="64">
        <v>45659.0</v>
      </c>
      <c r="BD41" s="67"/>
      <c r="BE41" s="121"/>
      <c r="BF41" s="67">
        <f t="shared" si="13"/>
        <v>0</v>
      </c>
      <c r="BG41" s="90" t="s">
        <v>105</v>
      </c>
      <c r="BH41" s="4"/>
      <c r="BI41" s="46">
        <v>45662.0</v>
      </c>
      <c r="BJ41" s="36"/>
      <c r="BK41" s="40">
        <v>1.0</v>
      </c>
      <c r="BL41" s="36">
        <f t="shared" si="10"/>
        <v>60</v>
      </c>
      <c r="BM41" s="39" t="s">
        <v>90</v>
      </c>
      <c r="BN41" s="4"/>
      <c r="BO41" s="46">
        <v>45666.0</v>
      </c>
      <c r="BP41" s="72"/>
      <c r="BQ41" s="40">
        <v>5.0</v>
      </c>
      <c r="BR41" s="33">
        <f t="shared" si="11"/>
        <v>146</v>
      </c>
      <c r="BS41" s="39" t="s">
        <v>90</v>
      </c>
      <c r="BT41" s="4"/>
      <c r="BU41" s="97">
        <v>45659.0</v>
      </c>
      <c r="BV41" s="36"/>
      <c r="BW41" s="36"/>
      <c r="BX41" s="36">
        <f t="shared" si="12"/>
        <v>35</v>
      </c>
      <c r="BY41" s="39" t="s">
        <v>101</v>
      </c>
      <c r="BZ41" s="4"/>
    </row>
    <row r="42" ht="14.25" customHeight="1">
      <c r="A42" s="35">
        <v>45666.0</v>
      </c>
      <c r="B42" s="36"/>
      <c r="C42" s="36">
        <v>1.0</v>
      </c>
      <c r="D42" s="36">
        <f t="shared" si="1"/>
        <v>166</v>
      </c>
      <c r="E42" s="39" t="s">
        <v>78</v>
      </c>
      <c r="F42" s="4"/>
      <c r="G42" s="56"/>
      <c r="H42" s="33"/>
      <c r="I42" s="33"/>
      <c r="J42" s="33">
        <f t="shared" si="2"/>
        <v>3000</v>
      </c>
      <c r="K42" s="56"/>
      <c r="L42" s="4"/>
      <c r="M42" s="103">
        <v>45679.0</v>
      </c>
      <c r="N42" s="112"/>
      <c r="O42" s="27">
        <v>400.0</v>
      </c>
      <c r="P42" s="36">
        <f t="shared" si="3"/>
        <v>8000</v>
      </c>
      <c r="Q42" s="39" t="s">
        <v>97</v>
      </c>
      <c r="R42" s="4"/>
      <c r="S42" s="56"/>
      <c r="T42" s="33"/>
      <c r="U42" s="33"/>
      <c r="V42" s="33">
        <f t="shared" si="4"/>
        <v>0</v>
      </c>
      <c r="W42" s="56"/>
      <c r="X42" s="4"/>
      <c r="Y42" s="116">
        <v>45666.0</v>
      </c>
      <c r="Z42" s="52">
        <f>5*12000</f>
        <v>60000</v>
      </c>
      <c r="AA42" s="78"/>
      <c r="AB42" s="78">
        <f t="shared" si="5"/>
        <v>180000</v>
      </c>
      <c r="AC42" s="63" t="s">
        <v>86</v>
      </c>
      <c r="AD42" s="4"/>
      <c r="AE42" s="46">
        <v>45666.0</v>
      </c>
      <c r="AF42" s="72"/>
      <c r="AG42" s="40">
        <v>5000.0</v>
      </c>
      <c r="AH42" s="33">
        <f t="shared" si="6"/>
        <v>125000</v>
      </c>
      <c r="AI42" s="39" t="s">
        <v>81</v>
      </c>
      <c r="AJ42" s="4"/>
      <c r="AK42" s="103">
        <v>45687.0</v>
      </c>
      <c r="AL42" s="104"/>
      <c r="AM42" s="106">
        <v>1.0</v>
      </c>
      <c r="AN42" s="36">
        <f t="shared" si="7"/>
        <v>8</v>
      </c>
      <c r="AO42" s="39" t="s">
        <v>83</v>
      </c>
      <c r="AP42" s="4"/>
      <c r="AQ42" s="62">
        <v>45673.0</v>
      </c>
      <c r="AR42" s="65"/>
      <c r="AS42" s="36">
        <v>1.0</v>
      </c>
      <c r="AT42" s="36">
        <f t="shared" si="8"/>
        <v>22</v>
      </c>
      <c r="AU42" s="39" t="s">
        <v>85</v>
      </c>
      <c r="AV42" s="4"/>
      <c r="AW42" s="25">
        <v>45659.0</v>
      </c>
      <c r="AX42" s="26"/>
      <c r="AY42" s="27">
        <v>2.0</v>
      </c>
      <c r="AZ42" s="87">
        <f t="shared" si="9"/>
        <v>74</v>
      </c>
      <c r="BA42" s="29" t="s">
        <v>101</v>
      </c>
      <c r="BB42" s="4"/>
      <c r="BC42" s="64">
        <v>45659.0</v>
      </c>
      <c r="BD42" s="67"/>
      <c r="BE42" s="121"/>
      <c r="BF42" s="67">
        <f t="shared" si="13"/>
        <v>0</v>
      </c>
      <c r="BG42" s="90" t="s">
        <v>101</v>
      </c>
      <c r="BH42" s="4"/>
      <c r="BI42" s="35">
        <v>45662.0</v>
      </c>
      <c r="BJ42" s="36"/>
      <c r="BK42" s="36">
        <v>1.0</v>
      </c>
      <c r="BL42" s="36">
        <f t="shared" si="10"/>
        <v>59</v>
      </c>
      <c r="BM42" s="39" t="s">
        <v>107</v>
      </c>
      <c r="BN42" s="4"/>
      <c r="BO42" s="46">
        <v>45666.0</v>
      </c>
      <c r="BP42" s="72"/>
      <c r="BQ42" s="40">
        <v>5.0</v>
      </c>
      <c r="BR42" s="33">
        <f t="shared" si="11"/>
        <v>141</v>
      </c>
      <c r="BS42" s="39" t="s">
        <v>81</v>
      </c>
      <c r="BT42" s="4"/>
      <c r="BU42" s="97">
        <v>45659.0</v>
      </c>
      <c r="BV42" s="36"/>
      <c r="BW42" s="40">
        <v>5.0</v>
      </c>
      <c r="BX42" s="36">
        <f t="shared" si="12"/>
        <v>30</v>
      </c>
      <c r="BY42" s="39" t="s">
        <v>99</v>
      </c>
      <c r="BZ42" s="4"/>
    </row>
    <row r="43" ht="14.25" customHeight="1">
      <c r="A43" s="35">
        <v>45666.0</v>
      </c>
      <c r="B43" s="36"/>
      <c r="C43" s="36">
        <v>1.0</v>
      </c>
      <c r="D43" s="36">
        <f t="shared" si="1"/>
        <v>165</v>
      </c>
      <c r="E43" s="39" t="s">
        <v>104</v>
      </c>
      <c r="F43" s="4"/>
      <c r="G43" s="56"/>
      <c r="H43" s="33"/>
      <c r="I43" s="33"/>
      <c r="J43" s="33">
        <f t="shared" si="2"/>
        <v>3000</v>
      </c>
      <c r="K43" s="56"/>
      <c r="L43" s="4"/>
      <c r="M43" s="103">
        <v>45682.0</v>
      </c>
      <c r="N43" s="104"/>
      <c r="O43" s="27">
        <v>400.0</v>
      </c>
      <c r="P43" s="36">
        <f t="shared" si="3"/>
        <v>7600</v>
      </c>
      <c r="Q43" s="39" t="s">
        <v>85</v>
      </c>
      <c r="R43" s="4"/>
      <c r="S43" s="56"/>
      <c r="T43" s="33"/>
      <c r="U43" s="33"/>
      <c r="V43" s="33">
        <f t="shared" si="4"/>
        <v>0</v>
      </c>
      <c r="W43" s="56"/>
      <c r="X43" s="4"/>
      <c r="Y43" s="35">
        <v>45666.0</v>
      </c>
      <c r="Z43" s="36"/>
      <c r="AA43" s="40">
        <v>12000.0</v>
      </c>
      <c r="AB43" s="36">
        <f t="shared" si="5"/>
        <v>168000</v>
      </c>
      <c r="AC43" s="39" t="s">
        <v>104</v>
      </c>
      <c r="AD43" s="4"/>
      <c r="AE43" s="25">
        <v>45666.0</v>
      </c>
      <c r="AF43" s="84"/>
      <c r="AG43" s="70">
        <v>5000.0</v>
      </c>
      <c r="AH43" s="71">
        <f t="shared" si="6"/>
        <v>120000</v>
      </c>
      <c r="AI43" s="29" t="s">
        <v>102</v>
      </c>
      <c r="AJ43" s="4"/>
      <c r="AK43" s="103">
        <v>45688.0</v>
      </c>
      <c r="AL43" s="104"/>
      <c r="AM43" s="106">
        <v>1.0</v>
      </c>
      <c r="AN43" s="36">
        <f t="shared" si="7"/>
        <v>7</v>
      </c>
      <c r="AO43" s="95" t="s">
        <v>97</v>
      </c>
      <c r="AP43" s="4"/>
      <c r="AQ43" s="103">
        <v>45673.0</v>
      </c>
      <c r="AR43" s="72"/>
      <c r="AS43" s="98">
        <v>1.0</v>
      </c>
      <c r="AT43" s="33">
        <f t="shared" si="8"/>
        <v>21</v>
      </c>
      <c r="AU43" s="39" t="s">
        <v>96</v>
      </c>
      <c r="AV43" s="4"/>
      <c r="AW43" s="25">
        <v>45659.0</v>
      </c>
      <c r="AX43" s="26"/>
      <c r="AY43" s="27">
        <v>2.0</v>
      </c>
      <c r="AZ43" s="87">
        <f t="shared" si="9"/>
        <v>72</v>
      </c>
      <c r="BA43" s="29" t="s">
        <v>99</v>
      </c>
      <c r="BB43" s="4"/>
      <c r="BC43" s="64">
        <v>45659.0</v>
      </c>
      <c r="BD43" s="67"/>
      <c r="BE43" s="121"/>
      <c r="BF43" s="67">
        <f t="shared" si="13"/>
        <v>0</v>
      </c>
      <c r="BG43" s="90" t="s">
        <v>99</v>
      </c>
      <c r="BH43" s="4"/>
      <c r="BI43" s="35">
        <v>45662.0</v>
      </c>
      <c r="BJ43" s="36"/>
      <c r="BK43" s="36">
        <v>1.0</v>
      </c>
      <c r="BL43" s="36">
        <f t="shared" si="10"/>
        <v>58</v>
      </c>
      <c r="BM43" s="39" t="s">
        <v>77</v>
      </c>
      <c r="BN43" s="4"/>
      <c r="BO43" s="46">
        <v>45666.0</v>
      </c>
      <c r="BP43" s="72"/>
      <c r="BQ43" s="40">
        <v>5.0</v>
      </c>
      <c r="BR43" s="33">
        <f t="shared" si="11"/>
        <v>136</v>
      </c>
      <c r="BS43" s="39" t="s">
        <v>102</v>
      </c>
      <c r="BT43" s="4"/>
      <c r="BU43" s="97">
        <v>45659.0</v>
      </c>
      <c r="BV43" s="36"/>
      <c r="BW43" s="40">
        <v>5.0</v>
      </c>
      <c r="BX43" s="36">
        <f t="shared" si="12"/>
        <v>25</v>
      </c>
      <c r="BY43" s="39" t="s">
        <v>90</v>
      </c>
      <c r="BZ43" s="4"/>
    </row>
    <row r="44" ht="14.25" customHeight="1">
      <c r="A44" s="30">
        <v>45666.0</v>
      </c>
      <c r="B44" s="26"/>
      <c r="C44" s="26">
        <v>1.0</v>
      </c>
      <c r="D44" s="26">
        <f t="shared" si="1"/>
        <v>164</v>
      </c>
      <c r="E44" s="29" t="s">
        <v>96</v>
      </c>
      <c r="F44" s="4"/>
      <c r="G44" s="56"/>
      <c r="H44" s="33"/>
      <c r="I44" s="33"/>
      <c r="J44" s="33">
        <f t="shared" si="2"/>
        <v>3000</v>
      </c>
      <c r="K44" s="56"/>
      <c r="L44" s="4"/>
      <c r="M44" s="103">
        <v>45682.0</v>
      </c>
      <c r="N44" s="104"/>
      <c r="O44" s="27">
        <v>400.0</v>
      </c>
      <c r="P44" s="36">
        <f t="shared" si="3"/>
        <v>7200</v>
      </c>
      <c r="Q44" s="39" t="s">
        <v>104</v>
      </c>
      <c r="R44" s="4"/>
      <c r="S44" s="56"/>
      <c r="T44" s="33"/>
      <c r="U44" s="33"/>
      <c r="V44" s="33">
        <f t="shared" si="4"/>
        <v>0</v>
      </c>
      <c r="W44" s="56"/>
      <c r="X44" s="4"/>
      <c r="Y44" s="35">
        <v>45666.0</v>
      </c>
      <c r="Z44" s="36"/>
      <c r="AA44" s="40">
        <v>12000.0</v>
      </c>
      <c r="AB44" s="36">
        <f t="shared" si="5"/>
        <v>156000</v>
      </c>
      <c r="AC44" s="39" t="s">
        <v>85</v>
      </c>
      <c r="AD44" s="4"/>
      <c r="AE44" s="35">
        <v>45666.0</v>
      </c>
      <c r="AF44" s="36"/>
      <c r="AG44" s="40">
        <v>5000.0</v>
      </c>
      <c r="AH44" s="36">
        <f t="shared" si="6"/>
        <v>115000</v>
      </c>
      <c r="AI44" s="39" t="s">
        <v>78</v>
      </c>
      <c r="AJ44" s="4"/>
      <c r="AK44" s="103">
        <v>45688.0</v>
      </c>
      <c r="AL44" s="104"/>
      <c r="AM44" s="106">
        <v>1.0</v>
      </c>
      <c r="AN44" s="36">
        <f t="shared" si="7"/>
        <v>6</v>
      </c>
      <c r="AO44" s="95" t="s">
        <v>84</v>
      </c>
      <c r="AP44" s="4"/>
      <c r="AQ44" s="103">
        <v>45673.0</v>
      </c>
      <c r="AR44" s="72"/>
      <c r="AS44" s="98">
        <v>1.0</v>
      </c>
      <c r="AT44" s="33">
        <f t="shared" si="8"/>
        <v>20</v>
      </c>
      <c r="AU44" s="39" t="s">
        <v>80</v>
      </c>
      <c r="AV44" s="4"/>
      <c r="AW44" s="25">
        <v>45659.0</v>
      </c>
      <c r="AX44" s="26"/>
      <c r="AY44" s="27">
        <v>4.0</v>
      </c>
      <c r="AZ44" s="87">
        <f t="shared" si="9"/>
        <v>68</v>
      </c>
      <c r="BA44" s="29" t="s">
        <v>90</v>
      </c>
      <c r="BB44" s="4"/>
      <c r="BC44" s="64">
        <v>45659.0</v>
      </c>
      <c r="BD44" s="67"/>
      <c r="BE44" s="121"/>
      <c r="BF44" s="67">
        <f t="shared" si="13"/>
        <v>0</v>
      </c>
      <c r="BG44" s="90" t="s">
        <v>90</v>
      </c>
      <c r="BH44" s="4"/>
      <c r="BI44" s="35">
        <v>45662.0</v>
      </c>
      <c r="BJ44" s="36"/>
      <c r="BK44" s="36">
        <v>1.0</v>
      </c>
      <c r="BL44" s="36">
        <f t="shared" si="10"/>
        <v>57</v>
      </c>
      <c r="BM44" s="39" t="s">
        <v>97</v>
      </c>
      <c r="BN44" s="4"/>
      <c r="BO44" s="46">
        <v>45666.0</v>
      </c>
      <c r="BP44" s="72"/>
      <c r="BQ44" s="98">
        <v>5.0</v>
      </c>
      <c r="BR44" s="33">
        <f t="shared" si="11"/>
        <v>131</v>
      </c>
      <c r="BS44" s="39" t="s">
        <v>98</v>
      </c>
      <c r="BT44" s="4"/>
      <c r="BU44" s="97">
        <v>45659.0</v>
      </c>
      <c r="BV44" s="36"/>
      <c r="BW44" s="40">
        <v>5.0</v>
      </c>
      <c r="BX44" s="36">
        <f t="shared" si="12"/>
        <v>20</v>
      </c>
      <c r="BY44" s="39" t="s">
        <v>83</v>
      </c>
      <c r="BZ44" s="4"/>
    </row>
    <row r="45" ht="14.25" customHeight="1">
      <c r="A45" s="46">
        <v>45668.0</v>
      </c>
      <c r="B45" s="72"/>
      <c r="C45" s="36">
        <v>1.0</v>
      </c>
      <c r="D45" s="33">
        <f t="shared" si="1"/>
        <v>163</v>
      </c>
      <c r="E45" s="39" t="s">
        <v>84</v>
      </c>
      <c r="F45" s="4"/>
      <c r="G45" s="56"/>
      <c r="H45" s="33"/>
      <c r="I45" s="33"/>
      <c r="J45" s="33">
        <f t="shared" si="2"/>
        <v>3000</v>
      </c>
      <c r="K45" s="56"/>
      <c r="L45" s="4"/>
      <c r="M45" s="103">
        <v>45683.0</v>
      </c>
      <c r="N45" s="104"/>
      <c r="O45" s="27">
        <v>400.0</v>
      </c>
      <c r="P45" s="36">
        <f t="shared" si="3"/>
        <v>6800</v>
      </c>
      <c r="Q45" s="39" t="s">
        <v>100</v>
      </c>
      <c r="R45" s="4"/>
      <c r="S45" s="56"/>
      <c r="T45" s="33"/>
      <c r="U45" s="33"/>
      <c r="V45" s="33">
        <f t="shared" si="4"/>
        <v>0</v>
      </c>
      <c r="W45" s="56"/>
      <c r="X45" s="4"/>
      <c r="Y45" s="116">
        <v>45667.0</v>
      </c>
      <c r="Z45" s="52">
        <f>5*12000</f>
        <v>60000</v>
      </c>
      <c r="AA45" s="78"/>
      <c r="AB45" s="78">
        <f t="shared" si="5"/>
        <v>216000</v>
      </c>
      <c r="AC45" s="63" t="s">
        <v>86</v>
      </c>
      <c r="AD45" s="4"/>
      <c r="AE45" s="46">
        <v>45666.0</v>
      </c>
      <c r="AF45" s="72"/>
      <c r="AG45" s="40">
        <v>5000.0</v>
      </c>
      <c r="AH45" s="33">
        <f t="shared" si="6"/>
        <v>110000</v>
      </c>
      <c r="AI45" s="39" t="s">
        <v>87</v>
      </c>
      <c r="AJ45" s="4"/>
      <c r="AK45" s="103">
        <v>45687.0</v>
      </c>
      <c r="AL45" s="104"/>
      <c r="AM45" s="106">
        <v>2.0</v>
      </c>
      <c r="AN45" s="36">
        <f t="shared" si="7"/>
        <v>4</v>
      </c>
      <c r="AO45" s="37" t="s">
        <v>108</v>
      </c>
      <c r="AP45" s="4"/>
      <c r="AQ45" s="103">
        <v>45673.0</v>
      </c>
      <c r="AR45" s="72"/>
      <c r="AS45" s="98">
        <v>1.0</v>
      </c>
      <c r="AT45" s="33">
        <f t="shared" si="8"/>
        <v>19</v>
      </c>
      <c r="AU45" s="39" t="s">
        <v>103</v>
      </c>
      <c r="AV45" s="4"/>
      <c r="AW45" s="25">
        <v>45659.0</v>
      </c>
      <c r="AX45" s="26"/>
      <c r="AY45" s="27">
        <v>4.0</v>
      </c>
      <c r="AZ45" s="87">
        <f t="shared" si="9"/>
        <v>64</v>
      </c>
      <c r="BA45" s="29" t="s">
        <v>83</v>
      </c>
      <c r="BB45" s="4"/>
      <c r="BC45" s="64">
        <v>45659.0</v>
      </c>
      <c r="BD45" s="67"/>
      <c r="BE45" s="121"/>
      <c r="BF45" s="67">
        <f t="shared" si="13"/>
        <v>0</v>
      </c>
      <c r="BG45" s="90" t="s">
        <v>83</v>
      </c>
      <c r="BH45" s="4"/>
      <c r="BI45" s="35">
        <v>45662.0</v>
      </c>
      <c r="BJ45" s="36"/>
      <c r="BK45" s="36">
        <v>1.0</v>
      </c>
      <c r="BL45" s="36">
        <f t="shared" si="10"/>
        <v>56</v>
      </c>
      <c r="BM45" s="39" t="s">
        <v>91</v>
      </c>
      <c r="BN45" s="4"/>
      <c r="BO45" s="46">
        <v>45667.0</v>
      </c>
      <c r="BP45" s="72"/>
      <c r="BQ45" s="98">
        <v>5.0</v>
      </c>
      <c r="BR45" s="33">
        <f t="shared" si="11"/>
        <v>126</v>
      </c>
      <c r="BS45" s="39" t="s">
        <v>85</v>
      </c>
      <c r="BT45" s="4"/>
      <c r="BU45" s="97">
        <v>45659.0</v>
      </c>
      <c r="BV45" s="36"/>
      <c r="BW45" s="40">
        <v>5.0</v>
      </c>
      <c r="BX45" s="36">
        <f t="shared" si="12"/>
        <v>15</v>
      </c>
      <c r="BY45" s="39" t="s">
        <v>95</v>
      </c>
      <c r="BZ45" s="4"/>
    </row>
    <row r="46" ht="14.25" customHeight="1">
      <c r="A46" s="46">
        <v>45668.0</v>
      </c>
      <c r="B46" s="72"/>
      <c r="C46" s="36">
        <v>1.0</v>
      </c>
      <c r="D46" s="33">
        <f t="shared" si="1"/>
        <v>162</v>
      </c>
      <c r="E46" s="39" t="s">
        <v>93</v>
      </c>
      <c r="F46" s="4"/>
      <c r="G46" s="56"/>
      <c r="H46" s="33"/>
      <c r="I46" s="33"/>
      <c r="J46" s="33">
        <f t="shared" si="2"/>
        <v>3000</v>
      </c>
      <c r="K46" s="56"/>
      <c r="L46" s="4"/>
      <c r="M46" s="103">
        <v>45684.0</v>
      </c>
      <c r="N46" s="104"/>
      <c r="O46" s="27">
        <v>400.0</v>
      </c>
      <c r="P46" s="36">
        <f t="shared" si="3"/>
        <v>6400</v>
      </c>
      <c r="Q46" s="39" t="s">
        <v>93</v>
      </c>
      <c r="R46" s="4"/>
      <c r="S46" s="56"/>
      <c r="T46" s="33"/>
      <c r="U46" s="33"/>
      <c r="V46" s="33">
        <f t="shared" si="4"/>
        <v>0</v>
      </c>
      <c r="W46" s="56"/>
      <c r="X46" s="4"/>
      <c r="Y46" s="46">
        <v>45667.0</v>
      </c>
      <c r="Z46" s="72"/>
      <c r="AA46" s="40">
        <v>12000.0</v>
      </c>
      <c r="AB46" s="33">
        <f t="shared" si="5"/>
        <v>204000</v>
      </c>
      <c r="AC46" s="39" t="s">
        <v>96</v>
      </c>
      <c r="AD46" s="4"/>
      <c r="AE46" s="35">
        <v>45667.0</v>
      </c>
      <c r="AF46" s="36"/>
      <c r="AG46" s="40">
        <v>5000.0</v>
      </c>
      <c r="AH46" s="36">
        <f t="shared" si="6"/>
        <v>105000</v>
      </c>
      <c r="AI46" s="39" t="s">
        <v>90</v>
      </c>
      <c r="AJ46" s="4"/>
      <c r="AK46" s="166">
        <v>45692.0</v>
      </c>
      <c r="AL46" s="78">
        <v>30.0</v>
      </c>
      <c r="AM46" s="167"/>
      <c r="AN46" s="78">
        <f t="shared" si="7"/>
        <v>34</v>
      </c>
      <c r="AO46" s="80" t="s">
        <v>88</v>
      </c>
      <c r="AP46" s="4"/>
      <c r="AQ46" s="62">
        <v>45673.0</v>
      </c>
      <c r="AR46" s="112"/>
      <c r="AS46" s="36">
        <v>1.0</v>
      </c>
      <c r="AT46" s="36">
        <f t="shared" si="8"/>
        <v>18</v>
      </c>
      <c r="AU46" s="39" t="s">
        <v>100</v>
      </c>
      <c r="AV46" s="4"/>
      <c r="AW46" s="25">
        <v>45659.0</v>
      </c>
      <c r="AX46" s="26"/>
      <c r="AY46" s="27">
        <v>5.0</v>
      </c>
      <c r="AZ46" s="87">
        <f t="shared" si="9"/>
        <v>59</v>
      </c>
      <c r="BA46" s="29" t="s">
        <v>95</v>
      </c>
      <c r="BB46" s="4"/>
      <c r="BC46" s="64">
        <v>45659.0</v>
      </c>
      <c r="BD46" s="67"/>
      <c r="BE46" s="121"/>
      <c r="BF46" s="67">
        <f t="shared" si="13"/>
        <v>0</v>
      </c>
      <c r="BG46" s="90" t="s">
        <v>95</v>
      </c>
      <c r="BH46" s="4"/>
      <c r="BI46" s="35">
        <v>45662.0</v>
      </c>
      <c r="BJ46" s="36"/>
      <c r="BK46" s="36">
        <v>1.0</v>
      </c>
      <c r="BL46" s="36">
        <f t="shared" si="10"/>
        <v>55</v>
      </c>
      <c r="BM46" s="39" t="s">
        <v>84</v>
      </c>
      <c r="BN46" s="4"/>
      <c r="BO46" s="35">
        <v>45667.0</v>
      </c>
      <c r="BP46" s="36"/>
      <c r="BQ46" s="40">
        <v>5.0</v>
      </c>
      <c r="BR46" s="36">
        <f t="shared" si="11"/>
        <v>121</v>
      </c>
      <c r="BS46" s="39" t="s">
        <v>99</v>
      </c>
      <c r="BT46" s="4"/>
      <c r="BU46" s="97">
        <v>45659.0</v>
      </c>
      <c r="BV46" s="36"/>
      <c r="BW46" s="36"/>
      <c r="BX46" s="36">
        <f t="shared" si="12"/>
        <v>15</v>
      </c>
      <c r="BY46" s="39" t="s">
        <v>107</v>
      </c>
      <c r="BZ46" s="4"/>
    </row>
    <row r="47" ht="14.25" customHeight="1">
      <c r="A47" s="103">
        <v>45669.0</v>
      </c>
      <c r="B47" s="72"/>
      <c r="C47" s="36">
        <v>1.0</v>
      </c>
      <c r="D47" s="33">
        <f t="shared" si="1"/>
        <v>161</v>
      </c>
      <c r="E47" s="39" t="s">
        <v>101</v>
      </c>
      <c r="F47" s="4"/>
      <c r="G47" s="56"/>
      <c r="H47" s="33"/>
      <c r="I47" s="33"/>
      <c r="J47" s="33">
        <f t="shared" si="2"/>
        <v>3000</v>
      </c>
      <c r="K47" s="56"/>
      <c r="L47" s="4"/>
      <c r="M47" s="103">
        <v>45685.0</v>
      </c>
      <c r="N47" s="104"/>
      <c r="O47" s="27">
        <v>400.0</v>
      </c>
      <c r="P47" s="36">
        <f t="shared" si="3"/>
        <v>6000</v>
      </c>
      <c r="Q47" s="39" t="s">
        <v>94</v>
      </c>
      <c r="R47" s="4"/>
      <c r="S47" s="56"/>
      <c r="T47" s="33"/>
      <c r="U47" s="33"/>
      <c r="V47" s="33">
        <f t="shared" si="4"/>
        <v>0</v>
      </c>
      <c r="W47" s="56"/>
      <c r="X47" s="4"/>
      <c r="Y47" s="35">
        <v>45667.0</v>
      </c>
      <c r="Z47" s="36"/>
      <c r="AA47" s="40">
        <v>12000.0</v>
      </c>
      <c r="AB47" s="36">
        <f t="shared" si="5"/>
        <v>192000</v>
      </c>
      <c r="AC47" s="39" t="s">
        <v>83</v>
      </c>
      <c r="AD47" s="4"/>
      <c r="AE47" s="35">
        <v>45667.0</v>
      </c>
      <c r="AF47" s="36"/>
      <c r="AG47" s="40">
        <v>5000.0</v>
      </c>
      <c r="AH47" s="36">
        <f t="shared" si="6"/>
        <v>100000</v>
      </c>
      <c r="AI47" s="39" t="s">
        <v>91</v>
      </c>
      <c r="AJ47" s="4"/>
      <c r="AK47" s="62"/>
      <c r="AL47" s="36"/>
      <c r="AM47" s="36"/>
      <c r="AN47" s="36">
        <f t="shared" si="7"/>
        <v>34</v>
      </c>
      <c r="AO47" s="39"/>
      <c r="AP47" s="4"/>
      <c r="AQ47" s="103">
        <v>45674.0</v>
      </c>
      <c r="AR47" s="112"/>
      <c r="AS47" s="36">
        <v>1.0</v>
      </c>
      <c r="AT47" s="36">
        <f t="shared" si="8"/>
        <v>17</v>
      </c>
      <c r="AU47" s="39" t="s">
        <v>96</v>
      </c>
      <c r="AV47" s="4"/>
      <c r="AW47" s="25">
        <v>45659.0</v>
      </c>
      <c r="AX47" s="26"/>
      <c r="AY47" s="27">
        <v>2.0</v>
      </c>
      <c r="AZ47" s="87">
        <f t="shared" si="9"/>
        <v>57</v>
      </c>
      <c r="BA47" s="29" t="s">
        <v>107</v>
      </c>
      <c r="BB47" s="4"/>
      <c r="BC47" s="64">
        <v>45659.0</v>
      </c>
      <c r="BD47" s="67"/>
      <c r="BE47" s="121"/>
      <c r="BF47" s="67">
        <f t="shared" si="13"/>
        <v>0</v>
      </c>
      <c r="BG47" s="90" t="s">
        <v>107</v>
      </c>
      <c r="BH47" s="4"/>
      <c r="BI47" s="35">
        <v>45662.0</v>
      </c>
      <c r="BJ47" s="36"/>
      <c r="BK47" s="36">
        <v>1.0</v>
      </c>
      <c r="BL47" s="36">
        <f t="shared" si="10"/>
        <v>54</v>
      </c>
      <c r="BM47" s="39" t="s">
        <v>102</v>
      </c>
      <c r="BN47" s="4"/>
      <c r="BO47" s="35">
        <v>45667.0</v>
      </c>
      <c r="BP47" s="36"/>
      <c r="BQ47" s="40">
        <v>5.0</v>
      </c>
      <c r="BR47" s="36">
        <f t="shared" si="11"/>
        <v>116</v>
      </c>
      <c r="BS47" s="39" t="s">
        <v>83</v>
      </c>
      <c r="BT47" s="4"/>
      <c r="BU47" s="97">
        <v>45659.0</v>
      </c>
      <c r="BV47" s="36"/>
      <c r="BW47" s="36"/>
      <c r="BX47" s="36">
        <f t="shared" si="12"/>
        <v>15</v>
      </c>
      <c r="BY47" s="39" t="s">
        <v>77</v>
      </c>
      <c r="BZ47" s="4"/>
    </row>
    <row r="48" ht="14.25" customHeight="1">
      <c r="A48" s="62">
        <v>45669.0</v>
      </c>
      <c r="B48" s="36"/>
      <c r="C48" s="36">
        <v>1.0</v>
      </c>
      <c r="D48" s="36">
        <f t="shared" si="1"/>
        <v>160</v>
      </c>
      <c r="E48" s="39" t="s">
        <v>90</v>
      </c>
      <c r="F48" s="4"/>
      <c r="G48" s="56"/>
      <c r="H48" s="33"/>
      <c r="I48" s="33"/>
      <c r="J48" s="33">
        <f t="shared" si="2"/>
        <v>3000</v>
      </c>
      <c r="K48" s="56"/>
      <c r="L48" s="4"/>
      <c r="M48" s="103">
        <v>45685.0</v>
      </c>
      <c r="N48" s="33"/>
      <c r="O48" s="38">
        <v>800.0</v>
      </c>
      <c r="P48" s="33">
        <f t="shared" si="3"/>
        <v>5200</v>
      </c>
      <c r="Q48" s="92" t="s">
        <v>108</v>
      </c>
      <c r="R48" s="4"/>
      <c r="S48" s="56"/>
      <c r="T48" s="33"/>
      <c r="U48" s="33"/>
      <c r="V48" s="33">
        <f t="shared" si="4"/>
        <v>0</v>
      </c>
      <c r="W48" s="56"/>
      <c r="X48" s="4"/>
      <c r="Y48" s="46">
        <v>45668.0</v>
      </c>
      <c r="Z48" s="72"/>
      <c r="AA48" s="40">
        <v>12000.0</v>
      </c>
      <c r="AB48" s="33">
        <f t="shared" si="5"/>
        <v>180000</v>
      </c>
      <c r="AC48" s="39" t="s">
        <v>98</v>
      </c>
      <c r="AD48" s="4"/>
      <c r="AE48" s="46">
        <v>45668.0</v>
      </c>
      <c r="AF48" s="72"/>
      <c r="AG48" s="40">
        <v>5000.0</v>
      </c>
      <c r="AH48" s="33">
        <f t="shared" si="6"/>
        <v>95000</v>
      </c>
      <c r="AI48" s="39" t="s">
        <v>98</v>
      </c>
      <c r="AJ48" s="4"/>
      <c r="AK48" s="62"/>
      <c r="AL48" s="36"/>
      <c r="AM48" s="36"/>
      <c r="AN48" s="36">
        <f t="shared" si="7"/>
        <v>34</v>
      </c>
      <c r="AO48" s="39"/>
      <c r="AP48" s="4"/>
      <c r="AQ48" s="62">
        <v>45674.0</v>
      </c>
      <c r="AR48" s="65"/>
      <c r="AS48" s="148">
        <v>1.0</v>
      </c>
      <c r="AT48" s="36">
        <f t="shared" si="8"/>
        <v>16</v>
      </c>
      <c r="AU48" s="39" t="s">
        <v>77</v>
      </c>
      <c r="AV48" s="4"/>
      <c r="AW48" s="25">
        <v>45659.0</v>
      </c>
      <c r="AX48" s="26"/>
      <c r="AY48" s="27">
        <v>5.0</v>
      </c>
      <c r="AZ48" s="87">
        <f t="shared" si="9"/>
        <v>52</v>
      </c>
      <c r="BA48" s="29" t="s">
        <v>77</v>
      </c>
      <c r="BB48" s="4"/>
      <c r="BC48" s="64">
        <v>45659.0</v>
      </c>
      <c r="BD48" s="67"/>
      <c r="BE48" s="121"/>
      <c r="BF48" s="67">
        <f t="shared" si="13"/>
        <v>0</v>
      </c>
      <c r="BG48" s="90" t="s">
        <v>77</v>
      </c>
      <c r="BH48" s="4"/>
      <c r="BI48" s="35">
        <v>45662.0</v>
      </c>
      <c r="BJ48" s="36"/>
      <c r="BK48" s="36">
        <v>1.0</v>
      </c>
      <c r="BL48" s="36">
        <f t="shared" si="10"/>
        <v>53</v>
      </c>
      <c r="BM48" s="39" t="s">
        <v>78</v>
      </c>
      <c r="BN48" s="4"/>
      <c r="BO48" s="35">
        <v>45667.0</v>
      </c>
      <c r="BP48" s="36"/>
      <c r="BQ48" s="40">
        <v>5.0</v>
      </c>
      <c r="BR48" s="36">
        <f t="shared" si="11"/>
        <v>111</v>
      </c>
      <c r="BS48" s="39" t="s">
        <v>91</v>
      </c>
      <c r="BT48" s="4"/>
      <c r="BU48" s="97">
        <v>45659.0</v>
      </c>
      <c r="BV48" s="36"/>
      <c r="BW48" s="36"/>
      <c r="BX48" s="36">
        <f t="shared" si="12"/>
        <v>15</v>
      </c>
      <c r="BY48" s="39" t="s">
        <v>81</v>
      </c>
      <c r="BZ48" s="4"/>
    </row>
    <row r="49" ht="14.25" customHeight="1">
      <c r="A49" s="62">
        <v>45669.0</v>
      </c>
      <c r="B49" s="36"/>
      <c r="C49" s="40">
        <v>2.0</v>
      </c>
      <c r="D49" s="36">
        <f t="shared" si="1"/>
        <v>158</v>
      </c>
      <c r="E49" s="39" t="s">
        <v>102</v>
      </c>
      <c r="F49" s="4"/>
      <c r="G49" s="56"/>
      <c r="H49" s="33"/>
      <c r="I49" s="33"/>
      <c r="J49" s="33">
        <f t="shared" si="2"/>
        <v>3000</v>
      </c>
      <c r="K49" s="56"/>
      <c r="L49" s="4"/>
      <c r="M49" s="103">
        <v>45688.0</v>
      </c>
      <c r="N49" s="104"/>
      <c r="O49" s="27">
        <v>400.0</v>
      </c>
      <c r="P49" s="36">
        <f t="shared" si="3"/>
        <v>4800</v>
      </c>
      <c r="Q49" s="95" t="s">
        <v>101</v>
      </c>
      <c r="R49" s="4"/>
      <c r="S49" s="56"/>
      <c r="T49" s="33"/>
      <c r="U49" s="33"/>
      <c r="V49" s="33">
        <f t="shared" si="4"/>
        <v>0</v>
      </c>
      <c r="W49" s="56"/>
      <c r="X49" s="4"/>
      <c r="Y49" s="46">
        <v>45668.0</v>
      </c>
      <c r="Z49" s="72"/>
      <c r="AA49" s="40">
        <v>12000.0</v>
      </c>
      <c r="AB49" s="33">
        <f t="shared" si="5"/>
        <v>168000</v>
      </c>
      <c r="AC49" s="39" t="s">
        <v>103</v>
      </c>
      <c r="AD49" s="4"/>
      <c r="AE49" s="46">
        <v>45668.0</v>
      </c>
      <c r="AF49" s="72"/>
      <c r="AG49" s="40">
        <v>5000.0</v>
      </c>
      <c r="AH49" s="33">
        <f t="shared" si="6"/>
        <v>90000</v>
      </c>
      <c r="AI49" s="39" t="s">
        <v>100</v>
      </c>
      <c r="AJ49" s="4"/>
      <c r="AK49" s="62"/>
      <c r="AL49" s="36"/>
      <c r="AM49" s="36"/>
      <c r="AN49" s="36">
        <f t="shared" si="7"/>
        <v>34</v>
      </c>
      <c r="AO49" s="39"/>
      <c r="AP49" s="4"/>
      <c r="AQ49" s="103">
        <v>45674.0</v>
      </c>
      <c r="AR49" s="112"/>
      <c r="AS49" s="106">
        <v>1.0</v>
      </c>
      <c r="AT49" s="36">
        <f t="shared" si="8"/>
        <v>15</v>
      </c>
      <c r="AU49" s="147" t="s">
        <v>93</v>
      </c>
      <c r="AV49" s="4"/>
      <c r="AW49" s="25">
        <v>45659.0</v>
      </c>
      <c r="AX49" s="26"/>
      <c r="AY49" s="27">
        <v>5.0</v>
      </c>
      <c r="AZ49" s="87">
        <f t="shared" si="9"/>
        <v>47</v>
      </c>
      <c r="BA49" s="29" t="s">
        <v>81</v>
      </c>
      <c r="BB49" s="4"/>
      <c r="BC49" s="64">
        <v>45659.0</v>
      </c>
      <c r="BD49" s="67"/>
      <c r="BE49" s="121"/>
      <c r="BF49" s="67">
        <f t="shared" si="13"/>
        <v>0</v>
      </c>
      <c r="BG49" s="90" t="s">
        <v>81</v>
      </c>
      <c r="BH49" s="4"/>
      <c r="BI49" s="46">
        <v>45662.0</v>
      </c>
      <c r="BJ49" s="36"/>
      <c r="BK49" s="36">
        <v>1.0</v>
      </c>
      <c r="BL49" s="36">
        <f t="shared" si="10"/>
        <v>52</v>
      </c>
      <c r="BM49" s="37" t="s">
        <v>100</v>
      </c>
      <c r="BN49" s="4"/>
      <c r="BO49" s="46">
        <v>45668.0</v>
      </c>
      <c r="BP49" s="72"/>
      <c r="BQ49" s="40">
        <v>5.0</v>
      </c>
      <c r="BR49" s="33">
        <f t="shared" si="11"/>
        <v>106</v>
      </c>
      <c r="BS49" s="39" t="s">
        <v>98</v>
      </c>
      <c r="BT49" s="4"/>
      <c r="BU49" s="97">
        <v>45659.0</v>
      </c>
      <c r="BV49" s="36"/>
      <c r="BW49" s="36"/>
      <c r="BX49" s="36">
        <f t="shared" si="12"/>
        <v>15</v>
      </c>
      <c r="BY49" s="39" t="s">
        <v>97</v>
      </c>
      <c r="BZ49" s="4"/>
    </row>
    <row r="50" ht="14.25" customHeight="1">
      <c r="A50" s="103">
        <v>45669.0</v>
      </c>
      <c r="B50" s="72"/>
      <c r="C50" s="36">
        <v>1.0</v>
      </c>
      <c r="D50" s="33">
        <f t="shared" si="1"/>
        <v>157</v>
      </c>
      <c r="E50" s="39" t="s">
        <v>85</v>
      </c>
      <c r="F50" s="4"/>
      <c r="G50" s="56"/>
      <c r="H50" s="33"/>
      <c r="I50" s="33"/>
      <c r="J50" s="33">
        <f t="shared" si="2"/>
        <v>3000</v>
      </c>
      <c r="K50" s="56"/>
      <c r="L50" s="4"/>
      <c r="M50" s="62">
        <v>45688.0</v>
      </c>
      <c r="N50" s="65"/>
      <c r="O50" s="27">
        <v>400.0</v>
      </c>
      <c r="P50" s="36">
        <f t="shared" si="3"/>
        <v>4400</v>
      </c>
      <c r="Q50" s="39" t="s">
        <v>96</v>
      </c>
      <c r="R50" s="4"/>
      <c r="S50" s="56"/>
      <c r="T50" s="33"/>
      <c r="U50" s="33"/>
      <c r="V50" s="33">
        <f t="shared" si="4"/>
        <v>0</v>
      </c>
      <c r="W50" s="56"/>
      <c r="X50" s="4"/>
      <c r="Y50" s="46">
        <v>45668.0</v>
      </c>
      <c r="Z50" s="72"/>
      <c r="AA50" s="40">
        <v>12000.0</v>
      </c>
      <c r="AB50" s="33">
        <f t="shared" si="5"/>
        <v>156000</v>
      </c>
      <c r="AC50" s="39" t="s">
        <v>101</v>
      </c>
      <c r="AD50" s="4"/>
      <c r="AE50" s="46">
        <v>45668.0</v>
      </c>
      <c r="AF50" s="72"/>
      <c r="AG50" s="40">
        <v>5000.0</v>
      </c>
      <c r="AH50" s="33">
        <f t="shared" si="6"/>
        <v>85000</v>
      </c>
      <c r="AI50" s="39" t="s">
        <v>96</v>
      </c>
      <c r="AJ50" s="4"/>
      <c r="AK50" s="62"/>
      <c r="AL50" s="36"/>
      <c r="AM50" s="36"/>
      <c r="AN50" s="36">
        <f t="shared" si="7"/>
        <v>34</v>
      </c>
      <c r="AO50" s="39"/>
      <c r="AP50" s="4"/>
      <c r="AQ50" s="103">
        <v>45675.0</v>
      </c>
      <c r="AR50" s="112"/>
      <c r="AS50" s="106">
        <v>1.0</v>
      </c>
      <c r="AT50" s="36">
        <f t="shared" si="8"/>
        <v>14</v>
      </c>
      <c r="AU50" s="39" t="s">
        <v>101</v>
      </c>
      <c r="AV50" s="4"/>
      <c r="AW50" s="25">
        <v>45659.0</v>
      </c>
      <c r="AX50" s="26"/>
      <c r="AY50" s="27">
        <v>2.0</v>
      </c>
      <c r="AZ50" s="87">
        <f t="shared" si="9"/>
        <v>45</v>
      </c>
      <c r="BA50" s="29" t="s">
        <v>97</v>
      </c>
      <c r="BB50" s="4"/>
      <c r="BC50" s="64">
        <v>45659.0</v>
      </c>
      <c r="BD50" s="67"/>
      <c r="BE50" s="121"/>
      <c r="BF50" s="67">
        <f t="shared" si="13"/>
        <v>0</v>
      </c>
      <c r="BG50" s="90" t="s">
        <v>97</v>
      </c>
      <c r="BH50" s="4"/>
      <c r="BI50" s="35">
        <v>45662.0</v>
      </c>
      <c r="BJ50" s="36"/>
      <c r="BK50" s="36">
        <v>1.0</v>
      </c>
      <c r="BL50" s="36">
        <f t="shared" si="10"/>
        <v>51</v>
      </c>
      <c r="BM50" s="39" t="s">
        <v>104</v>
      </c>
      <c r="BN50" s="4"/>
      <c r="BO50" s="46">
        <v>45668.0</v>
      </c>
      <c r="BP50" s="72"/>
      <c r="BQ50" s="40">
        <v>5.0</v>
      </c>
      <c r="BR50" s="33">
        <f t="shared" si="11"/>
        <v>101</v>
      </c>
      <c r="BS50" s="39" t="s">
        <v>87</v>
      </c>
      <c r="BT50" s="4"/>
      <c r="BU50" s="97">
        <v>45659.0</v>
      </c>
      <c r="BV50" s="36"/>
      <c r="BW50" s="40"/>
      <c r="BX50" s="36">
        <f t="shared" si="12"/>
        <v>15</v>
      </c>
      <c r="BY50" s="39" t="s">
        <v>91</v>
      </c>
      <c r="BZ50" s="4"/>
    </row>
    <row r="51" ht="14.25" customHeight="1">
      <c r="A51" s="62">
        <v>45670.0</v>
      </c>
      <c r="B51" s="36"/>
      <c r="C51" s="36">
        <v>1.0</v>
      </c>
      <c r="D51" s="36">
        <f t="shared" si="1"/>
        <v>156</v>
      </c>
      <c r="E51" s="39" t="s">
        <v>98</v>
      </c>
      <c r="F51" s="4"/>
      <c r="G51" s="56"/>
      <c r="H51" s="33"/>
      <c r="I51" s="33"/>
      <c r="J51" s="33">
        <f t="shared" si="2"/>
        <v>3000</v>
      </c>
      <c r="K51" s="56"/>
      <c r="L51" s="4"/>
      <c r="M51" s="103">
        <v>45688.0</v>
      </c>
      <c r="N51" s="104"/>
      <c r="O51" s="27">
        <v>400.0</v>
      </c>
      <c r="P51" s="36">
        <f t="shared" si="3"/>
        <v>4000</v>
      </c>
      <c r="Q51" s="95" t="s">
        <v>91</v>
      </c>
      <c r="R51" s="4"/>
      <c r="S51" s="56"/>
      <c r="T51" s="33"/>
      <c r="U51" s="33"/>
      <c r="V51" s="33">
        <f t="shared" si="4"/>
        <v>0</v>
      </c>
      <c r="W51" s="56"/>
      <c r="X51" s="4"/>
      <c r="Y51" s="46">
        <v>45668.0</v>
      </c>
      <c r="Z51" s="72"/>
      <c r="AA51" s="40">
        <v>12000.0</v>
      </c>
      <c r="AB51" s="33">
        <f t="shared" si="5"/>
        <v>144000</v>
      </c>
      <c r="AC51" s="39" t="s">
        <v>97</v>
      </c>
      <c r="AD51" s="4"/>
      <c r="AE51" s="46">
        <v>45668.0</v>
      </c>
      <c r="AF51" s="72"/>
      <c r="AG51" s="40">
        <v>5000.0</v>
      </c>
      <c r="AH51" s="33">
        <f t="shared" si="6"/>
        <v>80000</v>
      </c>
      <c r="AI51" s="39" t="s">
        <v>95</v>
      </c>
      <c r="AJ51" s="4"/>
      <c r="AK51" s="56"/>
      <c r="AL51" s="33"/>
      <c r="AM51" s="33"/>
      <c r="AN51" s="33">
        <f t="shared" si="7"/>
        <v>34</v>
      </c>
      <c r="AO51" s="56"/>
      <c r="AP51" s="4"/>
      <c r="AQ51" s="103">
        <v>45676.0</v>
      </c>
      <c r="AR51" s="112"/>
      <c r="AS51" s="148">
        <v>1.0</v>
      </c>
      <c r="AT51" s="36">
        <f t="shared" si="8"/>
        <v>13</v>
      </c>
      <c r="AU51" s="39" t="s">
        <v>85</v>
      </c>
      <c r="AV51" s="4"/>
      <c r="AW51" s="25">
        <v>45659.0</v>
      </c>
      <c r="AX51" s="26"/>
      <c r="AY51" s="27">
        <v>2.0</v>
      </c>
      <c r="AZ51" s="26">
        <f t="shared" si="9"/>
        <v>43</v>
      </c>
      <c r="BA51" s="29" t="s">
        <v>91</v>
      </c>
      <c r="BB51" s="4"/>
      <c r="BC51" s="64">
        <v>45659.0</v>
      </c>
      <c r="BD51" s="67"/>
      <c r="BE51" s="121"/>
      <c r="BF51" s="67">
        <f t="shared" si="13"/>
        <v>0</v>
      </c>
      <c r="BG51" s="90" t="s">
        <v>91</v>
      </c>
      <c r="BH51" s="4"/>
      <c r="BI51" s="35">
        <v>45663.0</v>
      </c>
      <c r="BJ51" s="36"/>
      <c r="BK51" s="36">
        <v>1.0</v>
      </c>
      <c r="BL51" s="36">
        <f t="shared" si="10"/>
        <v>50</v>
      </c>
      <c r="BM51" s="39" t="s">
        <v>79</v>
      </c>
      <c r="BN51" s="4"/>
      <c r="BO51" s="46">
        <v>45668.0</v>
      </c>
      <c r="BP51" s="72"/>
      <c r="BQ51" s="40">
        <v>5.0</v>
      </c>
      <c r="BR51" s="33">
        <f t="shared" si="11"/>
        <v>96</v>
      </c>
      <c r="BS51" s="39" t="s">
        <v>80</v>
      </c>
      <c r="BT51" s="4"/>
      <c r="BU51" s="97">
        <v>45659.0</v>
      </c>
      <c r="BV51" s="36"/>
      <c r="BW51" s="40">
        <v>5.0</v>
      </c>
      <c r="BX51" s="36">
        <f t="shared" si="12"/>
        <v>10</v>
      </c>
      <c r="BY51" s="39" t="s">
        <v>84</v>
      </c>
      <c r="BZ51" s="4"/>
    </row>
    <row r="52" ht="14.25" customHeight="1">
      <c r="A52" s="62">
        <v>45670.0</v>
      </c>
      <c r="B52" s="36"/>
      <c r="C52" s="36">
        <v>1.0</v>
      </c>
      <c r="D52" s="36">
        <f t="shared" si="1"/>
        <v>155</v>
      </c>
      <c r="E52" s="39" t="s">
        <v>78</v>
      </c>
      <c r="F52" s="4"/>
      <c r="G52" s="56"/>
      <c r="H52" s="33"/>
      <c r="I52" s="33"/>
      <c r="J52" s="33">
        <f t="shared" si="2"/>
        <v>3000</v>
      </c>
      <c r="K52" s="56"/>
      <c r="L52" s="4"/>
      <c r="M52" s="103">
        <v>45688.0</v>
      </c>
      <c r="N52" s="104"/>
      <c r="O52" s="27">
        <v>400.0</v>
      </c>
      <c r="P52" s="36">
        <f t="shared" si="3"/>
        <v>3600</v>
      </c>
      <c r="Q52" s="95" t="s">
        <v>84</v>
      </c>
      <c r="R52" s="4"/>
      <c r="S52" s="56"/>
      <c r="T52" s="33"/>
      <c r="U52" s="33"/>
      <c r="V52" s="33">
        <f t="shared" si="4"/>
        <v>0</v>
      </c>
      <c r="W52" s="56"/>
      <c r="X52" s="4"/>
      <c r="Y52" s="46">
        <v>45668.0</v>
      </c>
      <c r="Z52" s="72"/>
      <c r="AA52" s="40">
        <v>12000.0</v>
      </c>
      <c r="AB52" s="33">
        <f t="shared" si="5"/>
        <v>132000</v>
      </c>
      <c r="AC52" s="39" t="s">
        <v>91</v>
      </c>
      <c r="AD52" s="4"/>
      <c r="AE52" s="62">
        <v>45669.0</v>
      </c>
      <c r="AF52" s="36"/>
      <c r="AG52" s="40">
        <v>5000.0</v>
      </c>
      <c r="AH52" s="36">
        <f t="shared" si="6"/>
        <v>75000</v>
      </c>
      <c r="AI52" s="39" t="s">
        <v>83</v>
      </c>
      <c r="AJ52" s="4"/>
      <c r="AK52" s="56"/>
      <c r="AL52" s="33"/>
      <c r="AM52" s="33"/>
      <c r="AN52" s="33">
        <f t="shared" si="7"/>
        <v>34</v>
      </c>
      <c r="AO52" s="56"/>
      <c r="AP52" s="4"/>
      <c r="AQ52" s="103">
        <v>45676.0</v>
      </c>
      <c r="AR52" s="112"/>
      <c r="AS52" s="106">
        <v>1.0</v>
      </c>
      <c r="AT52" s="36">
        <f t="shared" si="8"/>
        <v>12</v>
      </c>
      <c r="AU52" s="39" t="s">
        <v>81</v>
      </c>
      <c r="AV52" s="4"/>
      <c r="AW52" s="25">
        <v>45659.0</v>
      </c>
      <c r="AX52" s="26"/>
      <c r="AY52" s="27">
        <v>3.0</v>
      </c>
      <c r="AZ52" s="26">
        <f t="shared" si="9"/>
        <v>40</v>
      </c>
      <c r="BA52" s="29" t="s">
        <v>84</v>
      </c>
      <c r="BB52" s="4"/>
      <c r="BC52" s="64">
        <v>45659.0</v>
      </c>
      <c r="BD52" s="67"/>
      <c r="BE52" s="121"/>
      <c r="BF52" s="67">
        <f t="shared" si="13"/>
        <v>0</v>
      </c>
      <c r="BG52" s="90" t="s">
        <v>84</v>
      </c>
      <c r="BH52" s="4"/>
      <c r="BI52" s="35">
        <v>45663.0</v>
      </c>
      <c r="BJ52" s="36"/>
      <c r="BK52" s="36">
        <v>1.0</v>
      </c>
      <c r="BL52" s="36">
        <f t="shared" si="10"/>
        <v>49</v>
      </c>
      <c r="BM52" s="39" t="s">
        <v>85</v>
      </c>
      <c r="BN52" s="4"/>
      <c r="BO52" s="46">
        <v>45668.0</v>
      </c>
      <c r="BP52" s="72"/>
      <c r="BQ52" s="40">
        <v>5.0</v>
      </c>
      <c r="BR52" s="33">
        <f t="shared" si="11"/>
        <v>91</v>
      </c>
      <c r="BS52" s="39" t="s">
        <v>101</v>
      </c>
      <c r="BT52" s="4"/>
      <c r="BU52" s="97">
        <v>45659.0</v>
      </c>
      <c r="BV52" s="36"/>
      <c r="BW52" s="36"/>
      <c r="BX52" s="36">
        <f t="shared" si="12"/>
        <v>10</v>
      </c>
      <c r="BY52" s="39" t="s">
        <v>93</v>
      </c>
      <c r="BZ52" s="4"/>
    </row>
    <row r="53" ht="14.25" customHeight="1">
      <c r="A53" s="30">
        <v>45670.0</v>
      </c>
      <c r="B53" s="26"/>
      <c r="C53" s="26">
        <v>1.0</v>
      </c>
      <c r="D53" s="26">
        <f t="shared" si="1"/>
        <v>154</v>
      </c>
      <c r="E53" s="29" t="s">
        <v>96</v>
      </c>
      <c r="F53" s="4"/>
      <c r="G53" s="56"/>
      <c r="H53" s="33"/>
      <c r="I53" s="33"/>
      <c r="J53" s="33">
        <f t="shared" si="2"/>
        <v>3000</v>
      </c>
      <c r="K53" s="56"/>
      <c r="L53" s="4"/>
      <c r="M53" s="62">
        <v>45688.0</v>
      </c>
      <c r="N53" s="65"/>
      <c r="O53" s="27">
        <v>400.0</v>
      </c>
      <c r="P53" s="36">
        <f t="shared" si="3"/>
        <v>3200</v>
      </c>
      <c r="Q53" s="39" t="s">
        <v>79</v>
      </c>
      <c r="R53" s="4"/>
      <c r="S53" s="56"/>
      <c r="T53" s="33"/>
      <c r="U53" s="33"/>
      <c r="V53" s="33">
        <f t="shared" si="4"/>
        <v>0</v>
      </c>
      <c r="W53" s="56"/>
      <c r="X53" s="4"/>
      <c r="Y53" s="103">
        <v>45669.0</v>
      </c>
      <c r="Z53" s="72"/>
      <c r="AA53" s="40">
        <v>12000.0</v>
      </c>
      <c r="AB53" s="33">
        <f t="shared" si="5"/>
        <v>120000</v>
      </c>
      <c r="AC53" s="39" t="s">
        <v>99</v>
      </c>
      <c r="AD53" s="4"/>
      <c r="AE53" s="62">
        <v>45669.0</v>
      </c>
      <c r="AF53" s="36"/>
      <c r="AG53" s="40">
        <v>5000.0</v>
      </c>
      <c r="AH53" s="36">
        <f t="shared" si="6"/>
        <v>70000</v>
      </c>
      <c r="AI53" s="39" t="s">
        <v>77</v>
      </c>
      <c r="AJ53" s="4"/>
      <c r="AK53" s="56"/>
      <c r="AL53" s="33"/>
      <c r="AM53" s="33"/>
      <c r="AN53" s="33">
        <f t="shared" si="7"/>
        <v>34</v>
      </c>
      <c r="AO53" s="56"/>
      <c r="AP53" s="4"/>
      <c r="AQ53" s="103">
        <v>45677.0</v>
      </c>
      <c r="AR53" s="112"/>
      <c r="AS53" s="106">
        <v>1.0</v>
      </c>
      <c r="AT53" s="36">
        <f t="shared" si="8"/>
        <v>11</v>
      </c>
      <c r="AU53" s="39" t="s">
        <v>99</v>
      </c>
      <c r="AV53" s="4"/>
      <c r="AW53" s="25">
        <v>45659.0</v>
      </c>
      <c r="AX53" s="26"/>
      <c r="AY53" s="27">
        <v>5.0</v>
      </c>
      <c r="AZ53" s="26">
        <f t="shared" si="9"/>
        <v>35</v>
      </c>
      <c r="BA53" s="29" t="s">
        <v>93</v>
      </c>
      <c r="BB53" s="4"/>
      <c r="BC53" s="64">
        <v>45659.0</v>
      </c>
      <c r="BD53" s="67"/>
      <c r="BE53" s="121"/>
      <c r="BF53" s="67">
        <f t="shared" si="13"/>
        <v>0</v>
      </c>
      <c r="BG53" s="90" t="s">
        <v>93</v>
      </c>
      <c r="BH53" s="4"/>
      <c r="BI53" s="35">
        <v>45663.0</v>
      </c>
      <c r="BJ53" s="36"/>
      <c r="BK53" s="36">
        <v>1.0</v>
      </c>
      <c r="BL53" s="36">
        <f t="shared" si="10"/>
        <v>48</v>
      </c>
      <c r="BM53" s="39" t="s">
        <v>96</v>
      </c>
      <c r="BN53" s="4"/>
      <c r="BO53" s="46">
        <v>45668.0</v>
      </c>
      <c r="BP53" s="72"/>
      <c r="BQ53" s="40">
        <v>5.0</v>
      </c>
      <c r="BR53" s="33">
        <f t="shared" si="11"/>
        <v>86</v>
      </c>
      <c r="BS53" s="39" t="s">
        <v>95</v>
      </c>
      <c r="BT53" s="4"/>
      <c r="BU53" s="97">
        <v>45659.0</v>
      </c>
      <c r="BV53" s="33"/>
      <c r="BW53" s="38">
        <v>10.0</v>
      </c>
      <c r="BX53" s="33">
        <f t="shared" si="12"/>
        <v>0</v>
      </c>
      <c r="BY53" s="37" t="s">
        <v>102</v>
      </c>
      <c r="BZ53" s="4"/>
    </row>
    <row r="54" ht="14.25" customHeight="1">
      <c r="A54" s="103">
        <v>45670.0</v>
      </c>
      <c r="B54" s="72"/>
      <c r="C54" s="36">
        <v>1.0</v>
      </c>
      <c r="D54" s="33">
        <f t="shared" si="1"/>
        <v>153</v>
      </c>
      <c r="E54" s="39" t="s">
        <v>99</v>
      </c>
      <c r="F54" s="4"/>
      <c r="G54" s="56"/>
      <c r="H54" s="33"/>
      <c r="I54" s="33"/>
      <c r="J54" s="33">
        <f t="shared" si="2"/>
        <v>3000</v>
      </c>
      <c r="K54" s="56"/>
      <c r="L54" s="4"/>
      <c r="M54" s="56"/>
      <c r="N54" s="33"/>
      <c r="O54" s="33"/>
      <c r="P54" s="33">
        <f t="shared" si="3"/>
        <v>3200</v>
      </c>
      <c r="Q54" s="56"/>
      <c r="R54" s="4"/>
      <c r="S54" s="56"/>
      <c r="T54" s="33"/>
      <c r="U54" s="33"/>
      <c r="V54" s="33">
        <f t="shared" si="4"/>
        <v>0</v>
      </c>
      <c r="W54" s="56"/>
      <c r="X54" s="4"/>
      <c r="Y54" s="62">
        <v>45669.0</v>
      </c>
      <c r="Z54" s="36"/>
      <c r="AA54" s="40">
        <v>24000.0</v>
      </c>
      <c r="AB54" s="36">
        <f t="shared" si="5"/>
        <v>96000</v>
      </c>
      <c r="AC54" s="39" t="s">
        <v>102</v>
      </c>
      <c r="AD54" s="4"/>
      <c r="AE54" s="30">
        <v>45669.0</v>
      </c>
      <c r="AF54" s="26"/>
      <c r="AG54" s="27">
        <v>10000.0</v>
      </c>
      <c r="AH54" s="26">
        <f t="shared" si="6"/>
        <v>60000</v>
      </c>
      <c r="AI54" s="29" t="s">
        <v>102</v>
      </c>
      <c r="AJ54" s="4"/>
      <c r="AK54" s="56"/>
      <c r="AL54" s="33"/>
      <c r="AM54" s="33"/>
      <c r="AN54" s="33">
        <f t="shared" si="7"/>
        <v>34</v>
      </c>
      <c r="AO54" s="56"/>
      <c r="AP54" s="4"/>
      <c r="AQ54" s="108">
        <v>45678.0</v>
      </c>
      <c r="AR54" s="163">
        <v>20.0</v>
      </c>
      <c r="AS54" s="158"/>
      <c r="AT54" s="60">
        <f t="shared" si="8"/>
        <v>31</v>
      </c>
      <c r="AU54" s="163" t="s">
        <v>88</v>
      </c>
      <c r="AV54" s="4"/>
      <c r="AW54" s="25">
        <v>45659.0</v>
      </c>
      <c r="AX54" s="71"/>
      <c r="AY54" s="87">
        <v>13.0</v>
      </c>
      <c r="AZ54" s="71">
        <f t="shared" si="9"/>
        <v>22</v>
      </c>
      <c r="BA54" s="81" t="s">
        <v>102</v>
      </c>
      <c r="BB54" s="4"/>
      <c r="BC54" s="64">
        <v>45659.0</v>
      </c>
      <c r="BD54" s="154"/>
      <c r="BE54" s="155"/>
      <c r="BF54" s="154">
        <f t="shared" si="13"/>
        <v>0</v>
      </c>
      <c r="BG54" s="89" t="s">
        <v>102</v>
      </c>
      <c r="BH54" s="4"/>
      <c r="BI54" s="35">
        <v>45663.0</v>
      </c>
      <c r="BJ54" s="36"/>
      <c r="BK54" s="36">
        <v>1.0</v>
      </c>
      <c r="BL54" s="36">
        <f t="shared" si="10"/>
        <v>47</v>
      </c>
      <c r="BM54" s="39" t="s">
        <v>87</v>
      </c>
      <c r="BN54" s="4"/>
      <c r="BO54" s="46">
        <v>45668.0</v>
      </c>
      <c r="BP54" s="72"/>
      <c r="BQ54" s="40">
        <v>5.0</v>
      </c>
      <c r="BR54" s="33">
        <f t="shared" si="11"/>
        <v>81</v>
      </c>
      <c r="BS54" s="39" t="s">
        <v>93</v>
      </c>
      <c r="BT54" s="4"/>
      <c r="BU54" s="97">
        <v>45659.0</v>
      </c>
      <c r="BV54" s="33"/>
      <c r="BW54" s="33"/>
      <c r="BX54" s="33">
        <f t="shared" si="12"/>
        <v>0</v>
      </c>
      <c r="BY54" s="37" t="s">
        <v>106</v>
      </c>
      <c r="BZ54" s="4"/>
    </row>
    <row r="55" ht="14.25" customHeight="1">
      <c r="A55" s="103">
        <v>45670.0</v>
      </c>
      <c r="B55" s="72"/>
      <c r="C55" s="36">
        <v>1.0</v>
      </c>
      <c r="D55" s="33">
        <f t="shared" si="1"/>
        <v>152</v>
      </c>
      <c r="E55" s="39" t="s">
        <v>81</v>
      </c>
      <c r="F55" s="4"/>
      <c r="G55" s="56"/>
      <c r="H55" s="33"/>
      <c r="I55" s="33"/>
      <c r="J55" s="33">
        <f t="shared" si="2"/>
        <v>3000</v>
      </c>
      <c r="K55" s="56"/>
      <c r="L55" s="4"/>
      <c r="M55" s="56"/>
      <c r="N55" s="33"/>
      <c r="O55" s="33"/>
      <c r="P55" s="33">
        <f t="shared" si="3"/>
        <v>3200</v>
      </c>
      <c r="Q55" s="56"/>
      <c r="R55" s="4"/>
      <c r="S55" s="56"/>
      <c r="T55" s="33"/>
      <c r="U55" s="33"/>
      <c r="V55" s="33">
        <f t="shared" si="4"/>
        <v>0</v>
      </c>
      <c r="W55" s="56"/>
      <c r="X55" s="4"/>
      <c r="Y55" s="103">
        <v>45669.0</v>
      </c>
      <c r="Z55" s="72"/>
      <c r="AA55" s="40">
        <v>12000.0</v>
      </c>
      <c r="AB55" s="33">
        <f t="shared" si="5"/>
        <v>84000</v>
      </c>
      <c r="AC55" s="39" t="s">
        <v>78</v>
      </c>
      <c r="AD55" s="4"/>
      <c r="AE55" s="103">
        <v>45669.0</v>
      </c>
      <c r="AF55" s="72"/>
      <c r="AG55" s="40">
        <v>5000.0</v>
      </c>
      <c r="AH55" s="33">
        <f t="shared" si="6"/>
        <v>55000</v>
      </c>
      <c r="AI55" s="39" t="s">
        <v>104</v>
      </c>
      <c r="AJ55" s="4"/>
      <c r="AK55" s="56"/>
      <c r="AL55" s="33"/>
      <c r="AM55" s="33"/>
      <c r="AN55" s="33">
        <f t="shared" si="7"/>
        <v>34</v>
      </c>
      <c r="AO55" s="56"/>
      <c r="AP55" s="4"/>
      <c r="AQ55" s="103">
        <v>45678.0</v>
      </c>
      <c r="AR55" s="112"/>
      <c r="AS55" s="106">
        <v>1.0</v>
      </c>
      <c r="AT55" s="143">
        <f t="shared" si="8"/>
        <v>30</v>
      </c>
      <c r="AU55" s="39" t="s">
        <v>78</v>
      </c>
      <c r="AV55" s="4"/>
      <c r="AW55" s="46">
        <v>45659.0</v>
      </c>
      <c r="AX55" s="33"/>
      <c r="AY55" s="38"/>
      <c r="AZ55" s="33">
        <f t="shared" si="9"/>
        <v>22</v>
      </c>
      <c r="BA55" s="37" t="s">
        <v>106</v>
      </c>
      <c r="BB55" s="4"/>
      <c r="BC55" s="64">
        <v>45659.0</v>
      </c>
      <c r="BD55" s="154"/>
      <c r="BE55" s="155"/>
      <c r="BF55" s="154">
        <f t="shared" si="13"/>
        <v>0</v>
      </c>
      <c r="BG55" s="89" t="s">
        <v>106</v>
      </c>
      <c r="BH55" s="4"/>
      <c r="BI55" s="35">
        <v>45663.0</v>
      </c>
      <c r="BJ55" s="36"/>
      <c r="BK55" s="36">
        <v>1.0</v>
      </c>
      <c r="BL55" s="36">
        <f t="shared" si="10"/>
        <v>46</v>
      </c>
      <c r="BM55" s="39" t="s">
        <v>95</v>
      </c>
      <c r="BN55" s="4"/>
      <c r="BO55" s="62">
        <v>45669.0</v>
      </c>
      <c r="BP55" s="36"/>
      <c r="BQ55" s="40">
        <v>5.0</v>
      </c>
      <c r="BR55" s="36">
        <f t="shared" si="11"/>
        <v>76</v>
      </c>
      <c r="BS55" s="39" t="s">
        <v>90</v>
      </c>
      <c r="BT55" s="4"/>
      <c r="BU55" s="49">
        <v>45660.0</v>
      </c>
      <c r="BV55" s="59">
        <v>50.0</v>
      </c>
      <c r="BW55" s="60"/>
      <c r="BX55" s="78">
        <f t="shared" si="12"/>
        <v>50</v>
      </c>
      <c r="BY55" s="80" t="s">
        <v>88</v>
      </c>
      <c r="BZ55" s="4"/>
    </row>
    <row r="56" ht="14.25" customHeight="1">
      <c r="A56" s="103">
        <v>45670.0</v>
      </c>
      <c r="B56" s="72"/>
      <c r="C56" s="36">
        <v>1.0</v>
      </c>
      <c r="D56" s="33">
        <f t="shared" si="1"/>
        <v>151</v>
      </c>
      <c r="E56" s="39" t="s">
        <v>97</v>
      </c>
      <c r="F56" s="4"/>
      <c r="G56" s="56"/>
      <c r="H56" s="33"/>
      <c r="I56" s="33"/>
      <c r="J56" s="33">
        <f t="shared" si="2"/>
        <v>3000</v>
      </c>
      <c r="K56" s="56"/>
      <c r="L56" s="4"/>
      <c r="M56" s="56"/>
      <c r="N56" s="33"/>
      <c r="O56" s="33"/>
      <c r="P56" s="33">
        <f t="shared" si="3"/>
        <v>3200</v>
      </c>
      <c r="Q56" s="56"/>
      <c r="R56" s="4"/>
      <c r="S56" s="56"/>
      <c r="T56" s="33"/>
      <c r="U56" s="33"/>
      <c r="V56" s="33">
        <f t="shared" si="4"/>
        <v>0</v>
      </c>
      <c r="W56" s="56"/>
      <c r="X56" s="4"/>
      <c r="Y56" s="116">
        <v>45670.0</v>
      </c>
      <c r="Z56" s="52">
        <f>5*12000</f>
        <v>60000</v>
      </c>
      <c r="AA56" s="78"/>
      <c r="AB56" s="78">
        <f t="shared" si="5"/>
        <v>144000</v>
      </c>
      <c r="AC56" s="63" t="s">
        <v>86</v>
      </c>
      <c r="AD56" s="4"/>
      <c r="AE56" s="103">
        <v>45669.0</v>
      </c>
      <c r="AF56" s="72"/>
      <c r="AG56" s="40">
        <v>5000.0</v>
      </c>
      <c r="AH56" s="33">
        <f t="shared" si="6"/>
        <v>50000</v>
      </c>
      <c r="AI56" s="39" t="s">
        <v>85</v>
      </c>
      <c r="AJ56" s="4"/>
      <c r="AK56" s="56"/>
      <c r="AL56" s="33"/>
      <c r="AM56" s="33"/>
      <c r="AN56" s="33">
        <f t="shared" si="7"/>
        <v>34</v>
      </c>
      <c r="AO56" s="56"/>
      <c r="AP56" s="4"/>
      <c r="AQ56" s="103">
        <v>45679.0</v>
      </c>
      <c r="AR56" s="104"/>
      <c r="AS56" s="106">
        <v>1.0</v>
      </c>
      <c r="AT56" s="143">
        <f t="shared" si="8"/>
        <v>29</v>
      </c>
      <c r="AU56" s="39" t="s">
        <v>83</v>
      </c>
      <c r="AV56" s="4"/>
      <c r="AW56" s="49">
        <v>45660.0</v>
      </c>
      <c r="AX56" s="59">
        <v>70.0</v>
      </c>
      <c r="AY56" s="60"/>
      <c r="AZ56" s="78">
        <f t="shared" si="9"/>
        <v>92</v>
      </c>
      <c r="BA56" s="80" t="s">
        <v>88</v>
      </c>
      <c r="BB56" s="4"/>
      <c r="BC56" s="160">
        <v>45660.0</v>
      </c>
      <c r="BD56" s="66"/>
      <c r="BE56" s="67"/>
      <c r="BF56" s="161">
        <f t="shared" si="13"/>
        <v>0</v>
      </c>
      <c r="BG56" s="162" t="s">
        <v>88</v>
      </c>
      <c r="BH56" s="4"/>
      <c r="BI56" s="35">
        <v>45663.0</v>
      </c>
      <c r="BJ56" s="36"/>
      <c r="BK56" s="36">
        <v>1.0</v>
      </c>
      <c r="BL56" s="36">
        <f t="shared" si="10"/>
        <v>45</v>
      </c>
      <c r="BM56" s="39" t="s">
        <v>81</v>
      </c>
      <c r="BN56" s="4"/>
      <c r="BO56" s="62">
        <v>45669.0</v>
      </c>
      <c r="BP56" s="36"/>
      <c r="BQ56" s="40">
        <v>5.0</v>
      </c>
      <c r="BR56" s="36">
        <f t="shared" si="11"/>
        <v>71</v>
      </c>
      <c r="BS56" s="39" t="s">
        <v>107</v>
      </c>
      <c r="BT56" s="4"/>
      <c r="BU56" s="46">
        <v>45660.0</v>
      </c>
      <c r="BV56" s="36"/>
      <c r="BW56" s="37">
        <v>5.0</v>
      </c>
      <c r="BX56" s="36">
        <f t="shared" si="12"/>
        <v>45</v>
      </c>
      <c r="BY56" s="39" t="s">
        <v>79</v>
      </c>
      <c r="BZ56" s="4"/>
    </row>
    <row r="57" ht="14.25" customHeight="1">
      <c r="A57" s="103">
        <v>45671.0</v>
      </c>
      <c r="B57" s="72"/>
      <c r="C57" s="36">
        <v>1.0</v>
      </c>
      <c r="D57" s="33">
        <f t="shared" si="1"/>
        <v>150</v>
      </c>
      <c r="E57" s="39" t="s">
        <v>83</v>
      </c>
      <c r="F57" s="4"/>
      <c r="G57" s="56"/>
      <c r="H57" s="33"/>
      <c r="I57" s="33"/>
      <c r="J57" s="33">
        <f t="shared" si="2"/>
        <v>3000</v>
      </c>
      <c r="K57" s="56"/>
      <c r="L57" s="4"/>
      <c r="M57" s="56"/>
      <c r="N57" s="33"/>
      <c r="O57" s="33"/>
      <c r="P57" s="33">
        <f t="shared" si="3"/>
        <v>3200</v>
      </c>
      <c r="Q57" s="56"/>
      <c r="R57" s="4"/>
      <c r="S57" s="56"/>
      <c r="T57" s="33"/>
      <c r="U57" s="33"/>
      <c r="V57" s="33">
        <f t="shared" si="4"/>
        <v>0</v>
      </c>
      <c r="W57" s="56"/>
      <c r="X57" s="4"/>
      <c r="Y57" s="62">
        <v>45670.0</v>
      </c>
      <c r="Z57" s="36"/>
      <c r="AA57" s="40">
        <v>12000.0</v>
      </c>
      <c r="AB57" s="36">
        <f t="shared" si="5"/>
        <v>132000</v>
      </c>
      <c r="AC57" s="39" t="s">
        <v>104</v>
      </c>
      <c r="AD57" s="4"/>
      <c r="AE57" s="116">
        <v>45670.0</v>
      </c>
      <c r="AF57" s="59">
        <f>15*5000</f>
        <v>75000</v>
      </c>
      <c r="AG57" s="59"/>
      <c r="AH57" s="78">
        <f t="shared" si="6"/>
        <v>125000</v>
      </c>
      <c r="AI57" s="63" t="s">
        <v>88</v>
      </c>
      <c r="AJ57" s="4"/>
      <c r="AK57" s="56"/>
      <c r="AL57" s="33"/>
      <c r="AM57" s="33"/>
      <c r="AN57" s="33">
        <f t="shared" si="7"/>
        <v>34</v>
      </c>
      <c r="AO57" s="56"/>
      <c r="AP57" s="4"/>
      <c r="AQ57" s="62">
        <v>45679.0</v>
      </c>
      <c r="AR57" s="65"/>
      <c r="AS57" s="148">
        <v>1.0</v>
      </c>
      <c r="AT57" s="143">
        <f t="shared" si="8"/>
        <v>28</v>
      </c>
      <c r="AU57" s="39" t="s">
        <v>95</v>
      </c>
      <c r="AV57" s="4"/>
      <c r="AW57" s="25">
        <v>45660.0</v>
      </c>
      <c r="AX57" s="26"/>
      <c r="AY57" s="81">
        <v>3.0</v>
      </c>
      <c r="AZ57" s="26">
        <f t="shared" si="9"/>
        <v>89</v>
      </c>
      <c r="BA57" s="29" t="s">
        <v>79</v>
      </c>
      <c r="BB57" s="4"/>
      <c r="BC57" s="64">
        <v>45660.0</v>
      </c>
      <c r="BD57" s="67"/>
      <c r="BE57" s="89"/>
      <c r="BF57" s="67">
        <f t="shared" si="13"/>
        <v>0</v>
      </c>
      <c r="BG57" s="90" t="s">
        <v>79</v>
      </c>
      <c r="BH57" s="4"/>
      <c r="BI57" s="35">
        <v>45663.0</v>
      </c>
      <c r="BJ57" s="36"/>
      <c r="BK57" s="36">
        <v>1.0</v>
      </c>
      <c r="BL57" s="36">
        <f t="shared" si="10"/>
        <v>44</v>
      </c>
      <c r="BM57" s="39" t="s">
        <v>91</v>
      </c>
      <c r="BN57" s="4"/>
      <c r="BO57" s="62">
        <v>45669.0</v>
      </c>
      <c r="BP57" s="36"/>
      <c r="BQ57" s="40">
        <v>5.0</v>
      </c>
      <c r="BR57" s="36">
        <f t="shared" si="11"/>
        <v>66</v>
      </c>
      <c r="BS57" s="39" t="s">
        <v>77</v>
      </c>
      <c r="BT57" s="4"/>
      <c r="BU57" s="46">
        <v>45660.0</v>
      </c>
      <c r="BV57" s="36"/>
      <c r="BW57" s="39"/>
      <c r="BX57" s="36">
        <f t="shared" si="12"/>
        <v>45</v>
      </c>
      <c r="BY57" s="39" t="s">
        <v>98</v>
      </c>
      <c r="BZ57" s="4"/>
    </row>
    <row r="58" ht="14.25" customHeight="1">
      <c r="A58" s="103">
        <v>45671.0</v>
      </c>
      <c r="B58" s="72"/>
      <c r="C58" s="36">
        <v>1.0</v>
      </c>
      <c r="D58" s="33">
        <f t="shared" si="1"/>
        <v>149</v>
      </c>
      <c r="E58" s="39" t="s">
        <v>77</v>
      </c>
      <c r="F58" s="4"/>
      <c r="G58" s="56"/>
      <c r="H58" s="33"/>
      <c r="I58" s="33"/>
      <c r="J58" s="33">
        <f t="shared" si="2"/>
        <v>3000</v>
      </c>
      <c r="K58" s="56"/>
      <c r="L58" s="4"/>
      <c r="M58" s="56"/>
      <c r="N58" s="33"/>
      <c r="O58" s="33"/>
      <c r="P58" s="33">
        <f t="shared" si="3"/>
        <v>3200</v>
      </c>
      <c r="Q58" s="56"/>
      <c r="R58" s="4"/>
      <c r="S58" s="56"/>
      <c r="T58" s="33"/>
      <c r="U58" s="33"/>
      <c r="V58" s="33">
        <f t="shared" si="4"/>
        <v>0</v>
      </c>
      <c r="W58" s="56"/>
      <c r="X58" s="4"/>
      <c r="Y58" s="62">
        <v>45670.0</v>
      </c>
      <c r="Z58" s="36"/>
      <c r="AA58" s="40">
        <v>24000.0</v>
      </c>
      <c r="AB58" s="36">
        <f t="shared" si="5"/>
        <v>108000</v>
      </c>
      <c r="AC58" s="96" t="s">
        <v>105</v>
      </c>
      <c r="AD58" s="4"/>
      <c r="AE58" s="62">
        <v>45670.0</v>
      </c>
      <c r="AF58" s="36"/>
      <c r="AG58" s="40">
        <v>10000.0</v>
      </c>
      <c r="AH58" s="36">
        <f t="shared" si="6"/>
        <v>115000</v>
      </c>
      <c r="AI58" s="96" t="s">
        <v>105</v>
      </c>
      <c r="AJ58" s="4"/>
      <c r="AK58" s="56"/>
      <c r="AL58" s="33"/>
      <c r="AM58" s="33"/>
      <c r="AN58" s="33">
        <f t="shared" si="7"/>
        <v>34</v>
      </c>
      <c r="AO58" s="56"/>
      <c r="AP58" s="4"/>
      <c r="AQ58" s="103">
        <v>45680.0</v>
      </c>
      <c r="AR58" s="104"/>
      <c r="AS58" s="106">
        <v>1.0</v>
      </c>
      <c r="AT58" s="36">
        <f t="shared" si="8"/>
        <v>27</v>
      </c>
      <c r="AU58" s="39" t="s">
        <v>104</v>
      </c>
      <c r="AV58" s="4"/>
      <c r="AW58" s="25">
        <v>45660.0</v>
      </c>
      <c r="AX58" s="26"/>
      <c r="AY58" s="81">
        <v>4.0</v>
      </c>
      <c r="AZ58" s="26">
        <f t="shared" si="9"/>
        <v>85</v>
      </c>
      <c r="BA58" s="29" t="s">
        <v>98</v>
      </c>
      <c r="BB58" s="4"/>
      <c r="BC58" s="64">
        <v>45660.0</v>
      </c>
      <c r="BD58" s="67"/>
      <c r="BE58" s="89"/>
      <c r="BF58" s="67">
        <f t="shared" si="13"/>
        <v>0</v>
      </c>
      <c r="BG58" s="90" t="s">
        <v>98</v>
      </c>
      <c r="BH58" s="4"/>
      <c r="BI58" s="46">
        <v>45663.0</v>
      </c>
      <c r="BJ58" s="72"/>
      <c r="BK58" s="36">
        <v>1.0</v>
      </c>
      <c r="BL58" s="33">
        <f t="shared" si="10"/>
        <v>43</v>
      </c>
      <c r="BM58" s="39" t="s">
        <v>93</v>
      </c>
      <c r="BN58" s="4"/>
      <c r="BO58" s="103">
        <v>45669.0</v>
      </c>
      <c r="BP58" s="72"/>
      <c r="BQ58" s="40">
        <v>5.0</v>
      </c>
      <c r="BR58" s="33">
        <f t="shared" si="11"/>
        <v>61</v>
      </c>
      <c r="BS58" s="39" t="s">
        <v>79</v>
      </c>
      <c r="BT58" s="4"/>
      <c r="BU58" s="46">
        <v>45660.0</v>
      </c>
      <c r="BV58" s="36"/>
      <c r="BW58" s="39"/>
      <c r="BX58" s="36">
        <f t="shared" si="12"/>
        <v>45</v>
      </c>
      <c r="BY58" s="39" t="s">
        <v>78</v>
      </c>
      <c r="BZ58" s="4"/>
    </row>
    <row r="59" ht="14.25" customHeight="1">
      <c r="A59" s="62">
        <v>45672.0</v>
      </c>
      <c r="B59" s="65"/>
      <c r="C59" s="40">
        <v>4.0</v>
      </c>
      <c r="D59" s="36">
        <f t="shared" si="1"/>
        <v>145</v>
      </c>
      <c r="E59" s="39" t="s">
        <v>94</v>
      </c>
      <c r="F59" s="4"/>
      <c r="G59" s="56"/>
      <c r="H59" s="33"/>
      <c r="I59" s="33"/>
      <c r="J59" s="33">
        <f t="shared" si="2"/>
        <v>3000</v>
      </c>
      <c r="K59" s="56"/>
      <c r="L59" s="4"/>
      <c r="M59" s="56"/>
      <c r="N59" s="33"/>
      <c r="O59" s="33"/>
      <c r="P59" s="33">
        <f t="shared" si="3"/>
        <v>3200</v>
      </c>
      <c r="Q59" s="56"/>
      <c r="R59" s="4"/>
      <c r="S59" s="56"/>
      <c r="T59" s="33"/>
      <c r="U59" s="33"/>
      <c r="V59" s="33">
        <f t="shared" si="4"/>
        <v>0</v>
      </c>
      <c r="W59" s="56"/>
      <c r="X59" s="4"/>
      <c r="Y59" s="103">
        <v>45670.0</v>
      </c>
      <c r="Z59" s="72"/>
      <c r="AA59" s="40">
        <v>12000.0</v>
      </c>
      <c r="AB59" s="33">
        <f t="shared" si="5"/>
        <v>96000</v>
      </c>
      <c r="AC59" s="39" t="s">
        <v>95</v>
      </c>
      <c r="AD59" s="4"/>
      <c r="AE59" s="103">
        <v>45670.0</v>
      </c>
      <c r="AF59" s="72"/>
      <c r="AG59" s="40">
        <v>5000.0</v>
      </c>
      <c r="AH59" s="33">
        <f t="shared" si="6"/>
        <v>110000</v>
      </c>
      <c r="AI59" s="39" t="s">
        <v>101</v>
      </c>
      <c r="AJ59" s="4"/>
      <c r="AK59" s="56"/>
      <c r="AL59" s="33"/>
      <c r="AM59" s="33"/>
      <c r="AN59" s="33">
        <f t="shared" si="7"/>
        <v>34</v>
      </c>
      <c r="AO59" s="56"/>
      <c r="AP59" s="4"/>
      <c r="AQ59" s="62">
        <v>45680.0</v>
      </c>
      <c r="AR59" s="65"/>
      <c r="AS59" s="148">
        <v>1.0</v>
      </c>
      <c r="AT59" s="36">
        <f t="shared" si="8"/>
        <v>26</v>
      </c>
      <c r="AU59" s="37" t="s">
        <v>83</v>
      </c>
      <c r="AV59" s="4"/>
      <c r="AW59" s="25">
        <v>45660.0</v>
      </c>
      <c r="AX59" s="26"/>
      <c r="AY59" s="81">
        <v>1.0</v>
      </c>
      <c r="AZ59" s="26">
        <f t="shared" si="9"/>
        <v>84</v>
      </c>
      <c r="BA59" s="29" t="s">
        <v>78</v>
      </c>
      <c r="BB59" s="4"/>
      <c r="BC59" s="64">
        <v>45660.0</v>
      </c>
      <c r="BD59" s="67"/>
      <c r="BE59" s="89"/>
      <c r="BF59" s="67">
        <f t="shared" si="13"/>
        <v>0</v>
      </c>
      <c r="BG59" s="90" t="s">
        <v>78</v>
      </c>
      <c r="BH59" s="4"/>
      <c r="BI59" s="35">
        <v>45664.0</v>
      </c>
      <c r="BJ59" s="36"/>
      <c r="BK59" s="36">
        <v>1.0</v>
      </c>
      <c r="BL59" s="36">
        <f t="shared" si="10"/>
        <v>42</v>
      </c>
      <c r="BM59" s="39" t="s">
        <v>83</v>
      </c>
      <c r="BN59" s="4"/>
      <c r="BO59" s="62">
        <v>45669.0</v>
      </c>
      <c r="BP59" s="36"/>
      <c r="BQ59" s="40">
        <v>5.0</v>
      </c>
      <c r="BR59" s="36">
        <f t="shared" si="11"/>
        <v>56</v>
      </c>
      <c r="BS59" s="39" t="s">
        <v>81</v>
      </c>
      <c r="BT59" s="4"/>
      <c r="BU59" s="46">
        <v>45660.0</v>
      </c>
      <c r="BV59" s="36"/>
      <c r="BW59" s="37">
        <v>5.0</v>
      </c>
      <c r="BX59" s="36">
        <f t="shared" si="12"/>
        <v>40</v>
      </c>
      <c r="BY59" s="39" t="s">
        <v>104</v>
      </c>
      <c r="BZ59" s="4"/>
    </row>
    <row r="60" ht="14.25" customHeight="1">
      <c r="A60" s="103">
        <v>45671.0</v>
      </c>
      <c r="B60" s="72"/>
      <c r="C60" s="106">
        <v>1.0</v>
      </c>
      <c r="D60" s="33">
        <f t="shared" si="1"/>
        <v>144</v>
      </c>
      <c r="E60" s="39" t="s">
        <v>104</v>
      </c>
      <c r="F60" s="4"/>
      <c r="G60" s="56"/>
      <c r="H60" s="33"/>
      <c r="I60" s="33"/>
      <c r="J60" s="33">
        <f t="shared" si="2"/>
        <v>3000</v>
      </c>
      <c r="K60" s="56"/>
      <c r="L60" s="4"/>
      <c r="M60" s="56"/>
      <c r="N60" s="33"/>
      <c r="O60" s="33"/>
      <c r="P60" s="33">
        <f t="shared" si="3"/>
        <v>3200</v>
      </c>
      <c r="Q60" s="56"/>
      <c r="R60" s="4"/>
      <c r="S60" s="56"/>
      <c r="T60" s="33"/>
      <c r="U60" s="33"/>
      <c r="V60" s="33">
        <f t="shared" si="4"/>
        <v>0</v>
      </c>
      <c r="W60" s="56"/>
      <c r="X60" s="4"/>
      <c r="Y60" s="103">
        <v>45670.0</v>
      </c>
      <c r="Z60" s="72"/>
      <c r="AA60" s="40">
        <v>12000.0</v>
      </c>
      <c r="AB60" s="33">
        <f t="shared" si="5"/>
        <v>84000</v>
      </c>
      <c r="AC60" s="39" t="s">
        <v>84</v>
      </c>
      <c r="AD60" s="4"/>
      <c r="AE60" s="103">
        <v>45670.0</v>
      </c>
      <c r="AF60" s="72"/>
      <c r="AG60" s="40">
        <v>5000.0</v>
      </c>
      <c r="AH60" s="33">
        <f t="shared" si="6"/>
        <v>105000</v>
      </c>
      <c r="AI60" s="39" t="s">
        <v>99</v>
      </c>
      <c r="AJ60" s="4"/>
      <c r="AK60" s="56"/>
      <c r="AL60" s="33"/>
      <c r="AM60" s="33"/>
      <c r="AN60" s="33">
        <f t="shared" si="7"/>
        <v>34</v>
      </c>
      <c r="AO60" s="56"/>
      <c r="AP60" s="4"/>
      <c r="AQ60" s="103">
        <v>45681.0</v>
      </c>
      <c r="AR60" s="104"/>
      <c r="AS60" s="106">
        <v>1.0</v>
      </c>
      <c r="AT60" s="36">
        <f t="shared" si="8"/>
        <v>25</v>
      </c>
      <c r="AU60" s="39" t="s">
        <v>79</v>
      </c>
      <c r="AV60" s="4"/>
      <c r="AW60" s="25">
        <v>45660.0</v>
      </c>
      <c r="AX60" s="26"/>
      <c r="AY60" s="81">
        <v>2.0</v>
      </c>
      <c r="AZ60" s="26">
        <f t="shared" si="9"/>
        <v>82</v>
      </c>
      <c r="BA60" s="29" t="s">
        <v>104</v>
      </c>
      <c r="BB60" s="4"/>
      <c r="BC60" s="64">
        <v>45660.0</v>
      </c>
      <c r="BD60" s="67"/>
      <c r="BE60" s="89"/>
      <c r="BF60" s="67">
        <f t="shared" si="13"/>
        <v>0</v>
      </c>
      <c r="BG60" s="90" t="s">
        <v>104</v>
      </c>
      <c r="BH60" s="4"/>
      <c r="BI60" s="35">
        <v>45665.0</v>
      </c>
      <c r="BJ60" s="36"/>
      <c r="BK60" s="36">
        <v>1.0</v>
      </c>
      <c r="BL60" s="36">
        <f t="shared" si="10"/>
        <v>41</v>
      </c>
      <c r="BM60" s="39" t="s">
        <v>85</v>
      </c>
      <c r="BN60" s="4"/>
      <c r="BO60" s="62">
        <v>45669.0</v>
      </c>
      <c r="BP60" s="36"/>
      <c r="BQ60" s="40">
        <v>5.0</v>
      </c>
      <c r="BR60" s="36">
        <f t="shared" si="11"/>
        <v>51</v>
      </c>
      <c r="BS60" s="39" t="s">
        <v>97</v>
      </c>
      <c r="BT60" s="4"/>
      <c r="BU60" s="46">
        <v>45660.0</v>
      </c>
      <c r="BV60" s="36"/>
      <c r="BW60" s="37">
        <v>5.0</v>
      </c>
      <c r="BX60" s="36">
        <f t="shared" si="12"/>
        <v>35</v>
      </c>
      <c r="BY60" s="39" t="s">
        <v>85</v>
      </c>
      <c r="BZ60" s="4"/>
    </row>
    <row r="61" ht="14.25" customHeight="1">
      <c r="A61" s="103">
        <v>45674.0</v>
      </c>
      <c r="B61" s="112"/>
      <c r="C61" s="106">
        <v>1.0</v>
      </c>
      <c r="D61" s="36">
        <f t="shared" si="1"/>
        <v>143</v>
      </c>
      <c r="E61" s="39" t="s">
        <v>79</v>
      </c>
      <c r="F61" s="4"/>
      <c r="G61" s="56"/>
      <c r="H61" s="33"/>
      <c r="I61" s="33"/>
      <c r="J61" s="33">
        <f t="shared" si="2"/>
        <v>3000</v>
      </c>
      <c r="K61" s="56"/>
      <c r="L61" s="4"/>
      <c r="M61" s="56"/>
      <c r="N61" s="33"/>
      <c r="O61" s="33"/>
      <c r="P61" s="33">
        <f t="shared" si="3"/>
        <v>3200</v>
      </c>
      <c r="Q61" s="56"/>
      <c r="R61" s="4"/>
      <c r="S61" s="56"/>
      <c r="T61" s="33"/>
      <c r="U61" s="33"/>
      <c r="V61" s="33">
        <f t="shared" si="4"/>
        <v>0</v>
      </c>
      <c r="W61" s="56"/>
      <c r="X61" s="4"/>
      <c r="Y61" s="49">
        <v>45671.0</v>
      </c>
      <c r="Z61" s="52">
        <f>5*12000</f>
        <v>60000</v>
      </c>
      <c r="AA61" s="78"/>
      <c r="AB61" s="78">
        <f t="shared" si="5"/>
        <v>144000</v>
      </c>
      <c r="AC61" s="63" t="s">
        <v>86</v>
      </c>
      <c r="AD61" s="4"/>
      <c r="AE61" s="103">
        <v>45670.0</v>
      </c>
      <c r="AF61" s="72"/>
      <c r="AG61" s="40">
        <v>5000.0</v>
      </c>
      <c r="AH61" s="33">
        <f t="shared" si="6"/>
        <v>100000</v>
      </c>
      <c r="AI61" s="39" t="s">
        <v>107</v>
      </c>
      <c r="AJ61" s="4"/>
      <c r="AK61" s="56"/>
      <c r="AL61" s="33"/>
      <c r="AM61" s="33"/>
      <c r="AN61" s="33">
        <f t="shared" si="7"/>
        <v>34</v>
      </c>
      <c r="AO61" s="56"/>
      <c r="AP61" s="4"/>
      <c r="AQ61" s="62">
        <v>45681.0</v>
      </c>
      <c r="AR61" s="65"/>
      <c r="AS61" s="148">
        <v>1.0</v>
      </c>
      <c r="AT61" s="36">
        <f t="shared" si="8"/>
        <v>24</v>
      </c>
      <c r="AU61" s="39" t="s">
        <v>85</v>
      </c>
      <c r="AV61" s="4"/>
      <c r="AW61" s="25">
        <v>45660.0</v>
      </c>
      <c r="AX61" s="26"/>
      <c r="AY61" s="81">
        <v>3.0</v>
      </c>
      <c r="AZ61" s="26">
        <f t="shared" si="9"/>
        <v>79</v>
      </c>
      <c r="BA61" s="29" t="s">
        <v>85</v>
      </c>
      <c r="BB61" s="4"/>
      <c r="BC61" s="64">
        <v>45660.0</v>
      </c>
      <c r="BD61" s="67"/>
      <c r="BE61" s="89"/>
      <c r="BF61" s="67">
        <f t="shared" si="13"/>
        <v>0</v>
      </c>
      <c r="BG61" s="90" t="s">
        <v>85</v>
      </c>
      <c r="BH61" s="4"/>
      <c r="BI61" s="35">
        <v>45665.0</v>
      </c>
      <c r="BJ61" s="36"/>
      <c r="BK61" s="36">
        <v>1.0</v>
      </c>
      <c r="BL61" s="36">
        <f t="shared" si="10"/>
        <v>40</v>
      </c>
      <c r="BM61" s="39" t="s">
        <v>96</v>
      </c>
      <c r="BN61" s="4"/>
      <c r="BO61" s="62">
        <v>45669.0</v>
      </c>
      <c r="BP61" s="36"/>
      <c r="BQ61" s="40">
        <v>5.0</v>
      </c>
      <c r="BR61" s="36">
        <f t="shared" si="11"/>
        <v>46</v>
      </c>
      <c r="BS61" s="39" t="s">
        <v>84</v>
      </c>
      <c r="BT61" s="4"/>
      <c r="BU61" s="46">
        <v>45660.0</v>
      </c>
      <c r="BV61" s="36"/>
      <c r="BW61" s="39"/>
      <c r="BX61" s="36">
        <f t="shared" si="12"/>
        <v>35</v>
      </c>
      <c r="BY61" s="39" t="s">
        <v>96</v>
      </c>
      <c r="BZ61" s="4"/>
    </row>
    <row r="62" ht="14.25" customHeight="1">
      <c r="A62" s="62">
        <v>45674.0</v>
      </c>
      <c r="B62" s="65"/>
      <c r="C62" s="106">
        <v>1.0</v>
      </c>
      <c r="D62" s="36">
        <f t="shared" si="1"/>
        <v>142</v>
      </c>
      <c r="E62" s="39" t="s">
        <v>81</v>
      </c>
      <c r="F62" s="4"/>
      <c r="G62" s="56"/>
      <c r="H62" s="33"/>
      <c r="I62" s="33"/>
      <c r="J62" s="33">
        <f t="shared" si="2"/>
        <v>3000</v>
      </c>
      <c r="K62" s="56"/>
      <c r="L62" s="4"/>
      <c r="M62" s="56"/>
      <c r="N62" s="33"/>
      <c r="O62" s="33"/>
      <c r="P62" s="33">
        <f t="shared" si="3"/>
        <v>3200</v>
      </c>
      <c r="Q62" s="56"/>
      <c r="R62" s="4"/>
      <c r="S62" s="56"/>
      <c r="T62" s="33"/>
      <c r="U62" s="33"/>
      <c r="V62" s="33">
        <f t="shared" si="4"/>
        <v>0</v>
      </c>
      <c r="W62" s="56"/>
      <c r="X62" s="4"/>
      <c r="Y62" s="103">
        <v>45671.0</v>
      </c>
      <c r="Z62" s="72"/>
      <c r="AA62" s="40">
        <v>12000.0</v>
      </c>
      <c r="AB62" s="33">
        <f t="shared" si="5"/>
        <v>132000</v>
      </c>
      <c r="AC62" s="39" t="s">
        <v>81</v>
      </c>
      <c r="AD62" s="4"/>
      <c r="AE62" s="103">
        <v>45670.0</v>
      </c>
      <c r="AF62" s="72"/>
      <c r="AG62" s="40">
        <v>5000.0</v>
      </c>
      <c r="AH62" s="33">
        <f t="shared" si="6"/>
        <v>95000</v>
      </c>
      <c r="AI62" s="39" t="s">
        <v>91</v>
      </c>
      <c r="AJ62" s="4"/>
      <c r="AK62" s="56"/>
      <c r="AL62" s="33"/>
      <c r="AM62" s="33"/>
      <c r="AN62" s="33">
        <f t="shared" si="7"/>
        <v>34</v>
      </c>
      <c r="AO62" s="56"/>
      <c r="AP62" s="4"/>
      <c r="AQ62" s="103">
        <v>45682.0</v>
      </c>
      <c r="AR62" s="104"/>
      <c r="AS62" s="106">
        <v>1.0</v>
      </c>
      <c r="AT62" s="36">
        <f t="shared" si="8"/>
        <v>23</v>
      </c>
      <c r="AU62" s="39" t="s">
        <v>81</v>
      </c>
      <c r="AV62" s="4"/>
      <c r="AW62" s="25">
        <v>45660.0</v>
      </c>
      <c r="AX62" s="26"/>
      <c r="AY62" s="81">
        <v>4.0</v>
      </c>
      <c r="AZ62" s="26">
        <f t="shared" si="9"/>
        <v>75</v>
      </c>
      <c r="BA62" s="29" t="s">
        <v>96</v>
      </c>
      <c r="BB62" s="4"/>
      <c r="BC62" s="64">
        <v>45660.0</v>
      </c>
      <c r="BD62" s="67"/>
      <c r="BE62" s="89"/>
      <c r="BF62" s="67">
        <f t="shared" si="13"/>
        <v>0</v>
      </c>
      <c r="BG62" s="90" t="s">
        <v>96</v>
      </c>
      <c r="BH62" s="4"/>
      <c r="BI62" s="35">
        <v>45665.0</v>
      </c>
      <c r="BJ62" s="36"/>
      <c r="BK62" s="36">
        <v>1.0</v>
      </c>
      <c r="BL62" s="36">
        <f t="shared" si="10"/>
        <v>39</v>
      </c>
      <c r="BM62" s="39" t="s">
        <v>104</v>
      </c>
      <c r="BN62" s="4"/>
      <c r="BO62" s="103">
        <v>45669.0</v>
      </c>
      <c r="BP62" s="72"/>
      <c r="BQ62" s="40">
        <v>5.0</v>
      </c>
      <c r="BR62" s="33">
        <f t="shared" si="11"/>
        <v>41</v>
      </c>
      <c r="BS62" s="39" t="s">
        <v>100</v>
      </c>
      <c r="BT62" s="4"/>
      <c r="BU62" s="46">
        <v>45660.0</v>
      </c>
      <c r="BV62" s="36"/>
      <c r="BW62" s="36"/>
      <c r="BX62" s="36">
        <f t="shared" si="12"/>
        <v>35</v>
      </c>
      <c r="BY62" s="39" t="s">
        <v>80</v>
      </c>
      <c r="BZ62" s="4"/>
    </row>
    <row r="63" ht="14.25" customHeight="1">
      <c r="A63" s="103">
        <v>45674.0</v>
      </c>
      <c r="B63" s="112"/>
      <c r="C63" s="106">
        <v>1.0</v>
      </c>
      <c r="D63" s="36">
        <f t="shared" si="1"/>
        <v>141</v>
      </c>
      <c r="E63" s="39" t="s">
        <v>80</v>
      </c>
      <c r="F63" s="4"/>
      <c r="G63" s="56"/>
      <c r="H63" s="33"/>
      <c r="I63" s="33"/>
      <c r="J63" s="33">
        <f t="shared" si="2"/>
        <v>3000</v>
      </c>
      <c r="K63" s="56"/>
      <c r="L63" s="4"/>
      <c r="M63" s="56"/>
      <c r="N63" s="33"/>
      <c r="O63" s="33"/>
      <c r="P63" s="33">
        <f t="shared" si="3"/>
        <v>3200</v>
      </c>
      <c r="Q63" s="56"/>
      <c r="R63" s="4"/>
      <c r="S63" s="56"/>
      <c r="T63" s="33"/>
      <c r="U63" s="33"/>
      <c r="V63" s="33">
        <f t="shared" si="4"/>
        <v>0</v>
      </c>
      <c r="W63" s="56"/>
      <c r="X63" s="4"/>
      <c r="Y63" s="108">
        <v>45672.0</v>
      </c>
      <c r="Z63" s="99">
        <f>2*12000</f>
        <v>24000</v>
      </c>
      <c r="AA63" s="120"/>
      <c r="AB63" s="45">
        <f t="shared" si="5"/>
        <v>156000</v>
      </c>
      <c r="AC63" s="63" t="s">
        <v>88</v>
      </c>
      <c r="AD63" s="4"/>
      <c r="AE63" s="103">
        <v>45670.0</v>
      </c>
      <c r="AF63" s="72"/>
      <c r="AG63" s="40">
        <v>5000.0</v>
      </c>
      <c r="AH63" s="33">
        <f t="shared" si="6"/>
        <v>90000</v>
      </c>
      <c r="AI63" s="39" t="s">
        <v>84</v>
      </c>
      <c r="AJ63" s="4"/>
      <c r="AK63" s="56"/>
      <c r="AL63" s="33"/>
      <c r="AM63" s="33"/>
      <c r="AN63" s="33">
        <f t="shared" si="7"/>
        <v>34</v>
      </c>
      <c r="AO63" s="56"/>
      <c r="AP63" s="4"/>
      <c r="AQ63" s="103">
        <v>45682.0</v>
      </c>
      <c r="AR63" s="104"/>
      <c r="AS63" s="106">
        <v>1.0</v>
      </c>
      <c r="AT63" s="36">
        <f t="shared" si="8"/>
        <v>22</v>
      </c>
      <c r="AU63" s="39" t="s">
        <v>91</v>
      </c>
      <c r="AV63" s="4"/>
      <c r="AW63" s="25">
        <v>45660.0</v>
      </c>
      <c r="AX63" s="26"/>
      <c r="AY63" s="27">
        <v>2.0</v>
      </c>
      <c r="AZ63" s="26">
        <f t="shared" si="9"/>
        <v>73</v>
      </c>
      <c r="BA63" s="29" t="s">
        <v>80</v>
      </c>
      <c r="BB63" s="4"/>
      <c r="BC63" s="64">
        <v>45660.0</v>
      </c>
      <c r="BD63" s="67"/>
      <c r="BE63" s="121"/>
      <c r="BF63" s="67">
        <f t="shared" si="13"/>
        <v>0</v>
      </c>
      <c r="BG63" s="90" t="s">
        <v>80</v>
      </c>
      <c r="BH63" s="4"/>
      <c r="BI63" s="35">
        <v>45665.0</v>
      </c>
      <c r="BJ63" s="36"/>
      <c r="BK63" s="36">
        <v>1.0</v>
      </c>
      <c r="BL63" s="36">
        <f t="shared" si="10"/>
        <v>38</v>
      </c>
      <c r="BM63" s="39" t="s">
        <v>80</v>
      </c>
      <c r="BN63" s="4"/>
      <c r="BO63" s="103">
        <v>45669.0</v>
      </c>
      <c r="BP63" s="72"/>
      <c r="BQ63" s="40">
        <v>5.0</v>
      </c>
      <c r="BR63" s="33">
        <f t="shared" si="11"/>
        <v>36</v>
      </c>
      <c r="BS63" s="39" t="s">
        <v>103</v>
      </c>
      <c r="BT63" s="4"/>
      <c r="BU63" s="46">
        <v>45660.0</v>
      </c>
      <c r="BV63" s="36"/>
      <c r="BW63" s="36"/>
      <c r="BX63" s="36">
        <f t="shared" si="12"/>
        <v>35</v>
      </c>
      <c r="BY63" s="39" t="s">
        <v>103</v>
      </c>
      <c r="BZ63" s="4"/>
    </row>
    <row r="64" ht="14.25" customHeight="1">
      <c r="A64" s="103">
        <v>45675.0</v>
      </c>
      <c r="B64" s="112"/>
      <c r="C64" s="106">
        <v>1.0</v>
      </c>
      <c r="D64" s="36">
        <f t="shared" si="1"/>
        <v>140</v>
      </c>
      <c r="E64" s="39" t="s">
        <v>91</v>
      </c>
      <c r="F64" s="4"/>
      <c r="G64" s="56"/>
      <c r="H64" s="33"/>
      <c r="I64" s="33"/>
      <c r="J64" s="33">
        <f t="shared" si="2"/>
        <v>3000</v>
      </c>
      <c r="K64" s="56"/>
      <c r="L64" s="4"/>
      <c r="M64" s="56"/>
      <c r="N64" s="33"/>
      <c r="O64" s="33"/>
      <c r="P64" s="33">
        <f t="shared" si="3"/>
        <v>3200</v>
      </c>
      <c r="Q64" s="56"/>
      <c r="R64" s="4"/>
      <c r="S64" s="56"/>
      <c r="T64" s="33"/>
      <c r="U64" s="33"/>
      <c r="V64" s="33">
        <f t="shared" si="4"/>
        <v>0</v>
      </c>
      <c r="W64" s="56"/>
      <c r="X64" s="4"/>
      <c r="Y64" s="62">
        <v>45672.0</v>
      </c>
      <c r="Z64" s="36"/>
      <c r="AA64" s="40">
        <v>24000.0</v>
      </c>
      <c r="AB64" s="36">
        <f t="shared" si="5"/>
        <v>132000</v>
      </c>
      <c r="AC64" s="39" t="s">
        <v>94</v>
      </c>
      <c r="AD64" s="4"/>
      <c r="AE64" s="103">
        <v>45671.0</v>
      </c>
      <c r="AF64" s="72"/>
      <c r="AG64" s="40">
        <v>5000.0</v>
      </c>
      <c r="AH64" s="33">
        <f t="shared" si="6"/>
        <v>85000</v>
      </c>
      <c r="AI64" s="39" t="s">
        <v>90</v>
      </c>
      <c r="AJ64" s="4"/>
      <c r="AK64" s="56"/>
      <c r="AL64" s="33"/>
      <c r="AM64" s="33"/>
      <c r="AN64" s="33">
        <f t="shared" si="7"/>
        <v>34</v>
      </c>
      <c r="AO64" s="56"/>
      <c r="AP64" s="4"/>
      <c r="AQ64" s="103">
        <v>45684.0</v>
      </c>
      <c r="AR64" s="104"/>
      <c r="AS64" s="106">
        <v>1.0</v>
      </c>
      <c r="AT64" s="36">
        <f t="shared" si="8"/>
        <v>21</v>
      </c>
      <c r="AU64" s="39" t="s">
        <v>98</v>
      </c>
      <c r="AV64" s="4"/>
      <c r="AW64" s="25">
        <v>45660.0</v>
      </c>
      <c r="AX64" s="26"/>
      <c r="AY64" s="27">
        <v>1.0</v>
      </c>
      <c r="AZ64" s="26">
        <f t="shared" si="9"/>
        <v>72</v>
      </c>
      <c r="BA64" s="29" t="s">
        <v>103</v>
      </c>
      <c r="BB64" s="4"/>
      <c r="BC64" s="64">
        <v>45660.0</v>
      </c>
      <c r="BD64" s="67"/>
      <c r="BE64" s="121"/>
      <c r="BF64" s="67">
        <f t="shared" si="13"/>
        <v>0</v>
      </c>
      <c r="BG64" s="90" t="s">
        <v>103</v>
      </c>
      <c r="BH64" s="4"/>
      <c r="BI64" s="46">
        <v>45665.0</v>
      </c>
      <c r="BJ64" s="72"/>
      <c r="BK64" s="36">
        <v>1.0</v>
      </c>
      <c r="BL64" s="33">
        <f t="shared" si="10"/>
        <v>37</v>
      </c>
      <c r="BM64" s="39" t="s">
        <v>90</v>
      </c>
      <c r="BN64" s="4"/>
      <c r="BO64" s="103">
        <v>45669.0</v>
      </c>
      <c r="BP64" s="72"/>
      <c r="BQ64" s="40">
        <v>5.0</v>
      </c>
      <c r="BR64" s="33">
        <f t="shared" si="11"/>
        <v>31</v>
      </c>
      <c r="BS64" s="39" t="s">
        <v>96</v>
      </c>
      <c r="BT64" s="4"/>
      <c r="BU64" s="46">
        <v>45660.0</v>
      </c>
      <c r="BV64" s="36"/>
      <c r="BW64" s="36"/>
      <c r="BX64" s="36">
        <f t="shared" si="12"/>
        <v>35</v>
      </c>
      <c r="BY64" s="39" t="s">
        <v>87</v>
      </c>
      <c r="BZ64" s="4"/>
    </row>
    <row r="65" ht="14.25" customHeight="1">
      <c r="A65" s="103">
        <v>45675.0</v>
      </c>
      <c r="B65" s="112"/>
      <c r="C65" s="106">
        <v>1.0</v>
      </c>
      <c r="D65" s="36">
        <f t="shared" si="1"/>
        <v>139</v>
      </c>
      <c r="E65" s="39" t="s">
        <v>90</v>
      </c>
      <c r="F65" s="4"/>
      <c r="G65" s="56"/>
      <c r="H65" s="33"/>
      <c r="I65" s="33"/>
      <c r="J65" s="33">
        <f t="shared" si="2"/>
        <v>3000</v>
      </c>
      <c r="K65" s="56"/>
      <c r="L65" s="4"/>
      <c r="M65" s="56"/>
      <c r="N65" s="33"/>
      <c r="O65" s="33"/>
      <c r="P65" s="33">
        <f t="shared" si="3"/>
        <v>3200</v>
      </c>
      <c r="Q65" s="56"/>
      <c r="R65" s="4"/>
      <c r="S65" s="56"/>
      <c r="T65" s="33"/>
      <c r="U65" s="33"/>
      <c r="V65" s="33">
        <f t="shared" si="4"/>
        <v>0</v>
      </c>
      <c r="W65" s="56"/>
      <c r="X65" s="4"/>
      <c r="Y65" s="62">
        <v>45672.0</v>
      </c>
      <c r="Z65" s="36"/>
      <c r="AA65" s="40">
        <v>12000.0</v>
      </c>
      <c r="AB65" s="36">
        <f t="shared" si="5"/>
        <v>120000</v>
      </c>
      <c r="AC65" s="37" t="s">
        <v>96</v>
      </c>
      <c r="AD65" s="4"/>
      <c r="AE65" s="62">
        <v>45672.0</v>
      </c>
      <c r="AF65" s="65"/>
      <c r="AG65" s="40">
        <v>15000.0</v>
      </c>
      <c r="AH65" s="36">
        <f t="shared" si="6"/>
        <v>70000</v>
      </c>
      <c r="AI65" s="39" t="s">
        <v>94</v>
      </c>
      <c r="AJ65" s="4"/>
      <c r="AK65" s="56"/>
      <c r="AL65" s="33"/>
      <c r="AM65" s="33"/>
      <c r="AN65" s="33">
        <f t="shared" si="7"/>
        <v>34</v>
      </c>
      <c r="AO65" s="56"/>
      <c r="AP65" s="4"/>
      <c r="AQ65" s="103">
        <v>45685.0</v>
      </c>
      <c r="AR65" s="104"/>
      <c r="AS65" s="106">
        <v>1.0</v>
      </c>
      <c r="AT65" s="36">
        <f t="shared" si="8"/>
        <v>20</v>
      </c>
      <c r="AU65" s="39" t="s">
        <v>107</v>
      </c>
      <c r="AV65" s="4"/>
      <c r="AW65" s="25">
        <v>45660.0</v>
      </c>
      <c r="AX65" s="26"/>
      <c r="AY65" s="27">
        <v>2.0</v>
      </c>
      <c r="AZ65" s="26">
        <f t="shared" si="9"/>
        <v>70</v>
      </c>
      <c r="BA65" s="29" t="s">
        <v>87</v>
      </c>
      <c r="BB65" s="4"/>
      <c r="BC65" s="64">
        <v>45660.0</v>
      </c>
      <c r="BD65" s="67"/>
      <c r="BE65" s="121"/>
      <c r="BF65" s="67">
        <f t="shared" si="13"/>
        <v>0</v>
      </c>
      <c r="BG65" s="90" t="s">
        <v>87</v>
      </c>
      <c r="BH65" s="4"/>
      <c r="BI65" s="46">
        <v>45665.0</v>
      </c>
      <c r="BJ65" s="72"/>
      <c r="BK65" s="98">
        <v>1.0</v>
      </c>
      <c r="BL65" s="33">
        <f t="shared" si="10"/>
        <v>36</v>
      </c>
      <c r="BM65" s="39" t="s">
        <v>107</v>
      </c>
      <c r="BN65" s="4"/>
      <c r="BO65" s="103">
        <v>45669.0</v>
      </c>
      <c r="BP65" s="72"/>
      <c r="BQ65" s="40">
        <v>5.0</v>
      </c>
      <c r="BR65" s="33">
        <f t="shared" si="11"/>
        <v>26</v>
      </c>
      <c r="BS65" s="39" t="s">
        <v>78</v>
      </c>
      <c r="BT65" s="4"/>
      <c r="BU65" s="46">
        <v>45660.0</v>
      </c>
      <c r="BV65" s="36"/>
      <c r="BW65" s="40">
        <v>5.0</v>
      </c>
      <c r="BX65" s="36">
        <f t="shared" si="12"/>
        <v>30</v>
      </c>
      <c r="BY65" s="39" t="s">
        <v>100</v>
      </c>
      <c r="BZ65" s="4"/>
    </row>
    <row r="66" ht="14.25" customHeight="1">
      <c r="A66" s="113">
        <v>45676.0</v>
      </c>
      <c r="B66" s="105"/>
      <c r="C66" s="150">
        <v>1.0</v>
      </c>
      <c r="D66" s="26">
        <f t="shared" si="1"/>
        <v>138</v>
      </c>
      <c r="E66" s="29" t="s">
        <v>96</v>
      </c>
      <c r="F66" s="4"/>
      <c r="G66" s="56"/>
      <c r="H66" s="33"/>
      <c r="I66" s="33"/>
      <c r="J66" s="33">
        <f t="shared" si="2"/>
        <v>3000</v>
      </c>
      <c r="K66" s="56"/>
      <c r="L66" s="4"/>
      <c r="M66" s="56"/>
      <c r="N66" s="33"/>
      <c r="O66" s="33"/>
      <c r="P66" s="33">
        <f t="shared" si="3"/>
        <v>3200</v>
      </c>
      <c r="Q66" s="56"/>
      <c r="R66" s="4"/>
      <c r="S66" s="56"/>
      <c r="T66" s="33"/>
      <c r="U66" s="33"/>
      <c r="V66" s="33">
        <f t="shared" si="4"/>
        <v>0</v>
      </c>
      <c r="W66" s="56"/>
      <c r="X66" s="4"/>
      <c r="Y66" s="103">
        <v>45672.0</v>
      </c>
      <c r="Z66" s="72"/>
      <c r="AA66" s="40">
        <v>12000.0</v>
      </c>
      <c r="AB66" s="33">
        <f t="shared" si="5"/>
        <v>108000</v>
      </c>
      <c r="AC66" s="39" t="s">
        <v>90</v>
      </c>
      <c r="AD66" s="4"/>
      <c r="AE66" s="103">
        <v>45672.0</v>
      </c>
      <c r="AF66" s="72"/>
      <c r="AG66" s="40">
        <v>5000.0</v>
      </c>
      <c r="AH66" s="33">
        <f t="shared" si="6"/>
        <v>65000</v>
      </c>
      <c r="AI66" s="39" t="s">
        <v>98</v>
      </c>
      <c r="AJ66" s="4"/>
      <c r="AK66" s="56"/>
      <c r="AL66" s="33"/>
      <c r="AM66" s="33"/>
      <c r="AN66" s="33">
        <f t="shared" si="7"/>
        <v>34</v>
      </c>
      <c r="AO66" s="56"/>
      <c r="AP66" s="4"/>
      <c r="AQ66" s="62">
        <v>45686.0</v>
      </c>
      <c r="AR66" s="65"/>
      <c r="AS66" s="148">
        <v>1.0</v>
      </c>
      <c r="AT66" s="36">
        <f t="shared" si="8"/>
        <v>19</v>
      </c>
      <c r="AU66" s="37" t="s">
        <v>107</v>
      </c>
      <c r="AV66" s="4"/>
      <c r="AW66" s="25">
        <v>45660.0</v>
      </c>
      <c r="AX66" s="26"/>
      <c r="AY66" s="27">
        <v>2.0</v>
      </c>
      <c r="AZ66" s="26">
        <f t="shared" si="9"/>
        <v>68</v>
      </c>
      <c r="BA66" s="29" t="s">
        <v>100</v>
      </c>
      <c r="BB66" s="4"/>
      <c r="BC66" s="64">
        <v>45660.0</v>
      </c>
      <c r="BD66" s="67"/>
      <c r="BE66" s="121"/>
      <c r="BF66" s="67">
        <f t="shared" si="13"/>
        <v>0</v>
      </c>
      <c r="BG66" s="90" t="s">
        <v>100</v>
      </c>
      <c r="BH66" s="4"/>
      <c r="BI66" s="35">
        <v>45665.0</v>
      </c>
      <c r="BJ66" s="36"/>
      <c r="BK66" s="36">
        <v>1.0</v>
      </c>
      <c r="BL66" s="36">
        <f t="shared" si="10"/>
        <v>35</v>
      </c>
      <c r="BM66" s="39" t="s">
        <v>84</v>
      </c>
      <c r="BN66" s="4"/>
      <c r="BO66" s="103">
        <v>45669.0</v>
      </c>
      <c r="BP66" s="72"/>
      <c r="BQ66" s="40">
        <v>5.0</v>
      </c>
      <c r="BR66" s="33">
        <f t="shared" si="11"/>
        <v>21</v>
      </c>
      <c r="BS66" s="39" t="s">
        <v>85</v>
      </c>
      <c r="BT66" s="4"/>
      <c r="BU66" s="46">
        <v>45660.0</v>
      </c>
      <c r="BV66" s="36"/>
      <c r="BW66" s="40">
        <v>5.0</v>
      </c>
      <c r="BX66" s="36">
        <f t="shared" si="12"/>
        <v>25</v>
      </c>
      <c r="BY66" s="96" t="s">
        <v>105</v>
      </c>
      <c r="BZ66" s="4"/>
    </row>
    <row r="67" ht="14.25" customHeight="1">
      <c r="A67" s="103">
        <v>45676.0</v>
      </c>
      <c r="B67" s="112"/>
      <c r="C67" s="106">
        <v>1.0</v>
      </c>
      <c r="D67" s="36">
        <f t="shared" si="1"/>
        <v>137</v>
      </c>
      <c r="E67" s="39" t="s">
        <v>85</v>
      </c>
      <c r="F67" s="4"/>
      <c r="G67" s="56"/>
      <c r="H67" s="33"/>
      <c r="I67" s="33"/>
      <c r="J67" s="33">
        <f t="shared" si="2"/>
        <v>3000</v>
      </c>
      <c r="K67" s="56"/>
      <c r="L67" s="4"/>
      <c r="M67" s="56"/>
      <c r="N67" s="33"/>
      <c r="O67" s="33"/>
      <c r="P67" s="33">
        <f t="shared" si="3"/>
        <v>3200</v>
      </c>
      <c r="Q67" s="56"/>
      <c r="R67" s="4"/>
      <c r="S67" s="56"/>
      <c r="T67" s="33"/>
      <c r="U67" s="33"/>
      <c r="V67" s="33">
        <f t="shared" si="4"/>
        <v>0</v>
      </c>
      <c r="W67" s="56"/>
      <c r="X67" s="4"/>
      <c r="Y67" s="103">
        <v>45672.0</v>
      </c>
      <c r="Z67" s="72"/>
      <c r="AA67" s="40">
        <v>12000.0</v>
      </c>
      <c r="AB67" s="33">
        <f t="shared" si="5"/>
        <v>96000</v>
      </c>
      <c r="AC67" s="39" t="s">
        <v>93</v>
      </c>
      <c r="AD67" s="4"/>
      <c r="AE67" s="62">
        <v>45671.0</v>
      </c>
      <c r="AF67" s="65"/>
      <c r="AG67" s="40">
        <v>5000.0</v>
      </c>
      <c r="AH67" s="36">
        <f t="shared" si="6"/>
        <v>60000</v>
      </c>
      <c r="AI67" s="39" t="s">
        <v>79</v>
      </c>
      <c r="AJ67" s="4"/>
      <c r="AK67" s="56"/>
      <c r="AL67" s="33"/>
      <c r="AM67" s="33"/>
      <c r="AN67" s="33">
        <f t="shared" si="7"/>
        <v>34</v>
      </c>
      <c r="AO67" s="56"/>
      <c r="AP67" s="4"/>
      <c r="AQ67" s="62">
        <v>45686.0</v>
      </c>
      <c r="AR67" s="65"/>
      <c r="AS67" s="148">
        <v>1.0</v>
      </c>
      <c r="AT67" s="36">
        <f t="shared" si="8"/>
        <v>18</v>
      </c>
      <c r="AU67" s="39" t="s">
        <v>81</v>
      </c>
      <c r="AV67" s="4"/>
      <c r="AW67" s="25">
        <v>45660.0</v>
      </c>
      <c r="AX67" s="26"/>
      <c r="AY67" s="27">
        <v>1.0</v>
      </c>
      <c r="AZ67" s="26">
        <f t="shared" si="9"/>
        <v>67</v>
      </c>
      <c r="BA67" s="29" t="s">
        <v>105</v>
      </c>
      <c r="BB67" s="4"/>
      <c r="BC67" s="64">
        <v>45660.0</v>
      </c>
      <c r="BD67" s="67"/>
      <c r="BE67" s="121"/>
      <c r="BF67" s="67">
        <f t="shared" si="13"/>
        <v>0</v>
      </c>
      <c r="BG67" s="90" t="s">
        <v>105</v>
      </c>
      <c r="BH67" s="4"/>
      <c r="BI67" s="46">
        <v>45665.0</v>
      </c>
      <c r="BJ67" s="72"/>
      <c r="BK67" s="36">
        <v>1.0</v>
      </c>
      <c r="BL67" s="33">
        <f t="shared" si="10"/>
        <v>34</v>
      </c>
      <c r="BM67" s="39" t="s">
        <v>93</v>
      </c>
      <c r="BN67" s="4"/>
      <c r="BO67" s="116">
        <v>45670.0</v>
      </c>
      <c r="BP67" s="78">
        <f>48*3</f>
        <v>144</v>
      </c>
      <c r="BQ67" s="59"/>
      <c r="BR67" s="78">
        <f t="shared" si="11"/>
        <v>165</v>
      </c>
      <c r="BS67" s="63" t="s">
        <v>88</v>
      </c>
      <c r="BT67" s="4"/>
      <c r="BU67" s="46">
        <v>45660.0</v>
      </c>
      <c r="BV67" s="36"/>
      <c r="BW67" s="40">
        <v>5.0</v>
      </c>
      <c r="BX67" s="36">
        <f t="shared" si="12"/>
        <v>20</v>
      </c>
      <c r="BY67" s="39" t="s">
        <v>101</v>
      </c>
      <c r="BZ67" s="4"/>
    </row>
    <row r="68" ht="14.25" customHeight="1">
      <c r="A68" s="103">
        <v>45676.0</v>
      </c>
      <c r="B68" s="112"/>
      <c r="C68" s="106">
        <v>1.0</v>
      </c>
      <c r="D68" s="36">
        <f t="shared" si="1"/>
        <v>136</v>
      </c>
      <c r="E68" s="39" t="s">
        <v>104</v>
      </c>
      <c r="F68" s="4"/>
      <c r="G68" s="56"/>
      <c r="H68" s="33"/>
      <c r="I68" s="33"/>
      <c r="J68" s="33">
        <f t="shared" si="2"/>
        <v>3000</v>
      </c>
      <c r="K68" s="56"/>
      <c r="L68" s="4"/>
      <c r="M68" s="56"/>
      <c r="N68" s="33"/>
      <c r="O68" s="33"/>
      <c r="P68" s="33">
        <f t="shared" si="3"/>
        <v>3200</v>
      </c>
      <c r="Q68" s="56"/>
      <c r="R68" s="4"/>
      <c r="S68" s="56"/>
      <c r="T68" s="33"/>
      <c r="U68" s="33"/>
      <c r="V68" s="33">
        <f t="shared" si="4"/>
        <v>0</v>
      </c>
      <c r="W68" s="56"/>
      <c r="X68" s="4"/>
      <c r="Y68" s="103">
        <v>45671.0</v>
      </c>
      <c r="Z68" s="72"/>
      <c r="AA68" s="40">
        <v>12000.0</v>
      </c>
      <c r="AB68" s="33">
        <f t="shared" si="5"/>
        <v>84000</v>
      </c>
      <c r="AC68" s="39" t="s">
        <v>85</v>
      </c>
      <c r="AD68" s="4"/>
      <c r="AE68" s="62">
        <v>45671.0</v>
      </c>
      <c r="AF68" s="65"/>
      <c r="AG68" s="40">
        <v>5000.0</v>
      </c>
      <c r="AH68" s="36">
        <f t="shared" si="6"/>
        <v>55000</v>
      </c>
      <c r="AI68" s="37" t="s">
        <v>125</v>
      </c>
      <c r="AJ68" s="4"/>
      <c r="AK68" s="56"/>
      <c r="AL68" s="33"/>
      <c r="AM68" s="33"/>
      <c r="AN68" s="33">
        <f t="shared" si="7"/>
        <v>34</v>
      </c>
      <c r="AO68" s="56"/>
      <c r="AP68" s="4"/>
      <c r="AQ68" s="103">
        <v>45687.0</v>
      </c>
      <c r="AR68" s="104"/>
      <c r="AS68" s="106">
        <v>1.0</v>
      </c>
      <c r="AT68" s="36">
        <f t="shared" si="8"/>
        <v>17</v>
      </c>
      <c r="AU68" s="39" t="s">
        <v>90</v>
      </c>
      <c r="AV68" s="4"/>
      <c r="AW68" s="25">
        <v>45660.0</v>
      </c>
      <c r="AX68" s="26"/>
      <c r="AY68" s="27">
        <v>2.0</v>
      </c>
      <c r="AZ68" s="26">
        <f t="shared" si="9"/>
        <v>65</v>
      </c>
      <c r="BA68" s="29" t="s">
        <v>101</v>
      </c>
      <c r="BB68" s="4"/>
      <c r="BC68" s="64">
        <v>45660.0</v>
      </c>
      <c r="BD68" s="67"/>
      <c r="BE68" s="121"/>
      <c r="BF68" s="67">
        <f t="shared" si="13"/>
        <v>0</v>
      </c>
      <c r="BG68" s="90" t="s">
        <v>101</v>
      </c>
      <c r="BH68" s="4"/>
      <c r="BI68" s="35">
        <v>45666.0</v>
      </c>
      <c r="BJ68" s="36"/>
      <c r="BK68" s="36">
        <v>1.0</v>
      </c>
      <c r="BL68" s="36">
        <f t="shared" si="10"/>
        <v>33</v>
      </c>
      <c r="BM68" s="39" t="s">
        <v>99</v>
      </c>
      <c r="BN68" s="4"/>
      <c r="BO68" s="62">
        <v>45670.0</v>
      </c>
      <c r="BP68" s="36"/>
      <c r="BQ68" s="40">
        <v>5.0</v>
      </c>
      <c r="BR68" s="36">
        <f t="shared" si="11"/>
        <v>160</v>
      </c>
      <c r="BS68" s="39" t="s">
        <v>98</v>
      </c>
      <c r="BT68" s="4"/>
      <c r="BU68" s="46">
        <v>45660.0</v>
      </c>
      <c r="BV68" s="36"/>
      <c r="BW68" s="36"/>
      <c r="BX68" s="36">
        <f t="shared" si="12"/>
        <v>20</v>
      </c>
      <c r="BY68" s="39" t="s">
        <v>99</v>
      </c>
      <c r="BZ68" s="4"/>
    </row>
    <row r="69" ht="14.25" customHeight="1">
      <c r="A69" s="103">
        <v>45676.0</v>
      </c>
      <c r="B69" s="112"/>
      <c r="C69" s="106">
        <v>1.0</v>
      </c>
      <c r="D69" s="36">
        <f t="shared" si="1"/>
        <v>135</v>
      </c>
      <c r="E69" s="39" t="s">
        <v>78</v>
      </c>
      <c r="F69" s="4"/>
      <c r="G69" s="56"/>
      <c r="H69" s="33"/>
      <c r="I69" s="33"/>
      <c r="J69" s="33">
        <f t="shared" si="2"/>
        <v>3000</v>
      </c>
      <c r="K69" s="56"/>
      <c r="L69" s="4"/>
      <c r="M69" s="56"/>
      <c r="N69" s="33"/>
      <c r="O69" s="33"/>
      <c r="P69" s="33">
        <f t="shared" si="3"/>
        <v>3200</v>
      </c>
      <c r="Q69" s="56"/>
      <c r="R69" s="4"/>
      <c r="S69" s="56"/>
      <c r="T69" s="33"/>
      <c r="U69" s="33"/>
      <c r="V69" s="33">
        <f t="shared" si="4"/>
        <v>0</v>
      </c>
      <c r="W69" s="56"/>
      <c r="X69" s="4"/>
      <c r="Y69" s="103">
        <v>45673.0</v>
      </c>
      <c r="Z69" s="72"/>
      <c r="AA69" s="40">
        <v>12000.0</v>
      </c>
      <c r="AB69" s="33">
        <f t="shared" si="5"/>
        <v>72000</v>
      </c>
      <c r="AC69" s="39" t="s">
        <v>102</v>
      </c>
      <c r="AD69" s="4"/>
      <c r="AE69" s="103">
        <v>45671.0</v>
      </c>
      <c r="AF69" s="72"/>
      <c r="AG69" s="40">
        <v>5000.0</v>
      </c>
      <c r="AH69" s="33">
        <f t="shared" si="6"/>
        <v>50000</v>
      </c>
      <c r="AI69" s="39" t="s">
        <v>103</v>
      </c>
      <c r="AJ69" s="4"/>
      <c r="AK69" s="56"/>
      <c r="AL69" s="33"/>
      <c r="AM69" s="33"/>
      <c r="AN69" s="33">
        <f t="shared" si="7"/>
        <v>34</v>
      </c>
      <c r="AO69" s="56"/>
      <c r="AP69" s="4"/>
      <c r="AQ69" s="103">
        <v>45687.0</v>
      </c>
      <c r="AR69" s="104"/>
      <c r="AS69" s="106">
        <v>1.0</v>
      </c>
      <c r="AT69" s="36">
        <f t="shared" si="8"/>
        <v>16</v>
      </c>
      <c r="AU69" s="39" t="s">
        <v>95</v>
      </c>
      <c r="AV69" s="4"/>
      <c r="AW69" s="25">
        <v>45660.0</v>
      </c>
      <c r="AX69" s="26"/>
      <c r="AY69" s="27">
        <v>3.0</v>
      </c>
      <c r="AZ69" s="26">
        <f t="shared" si="9"/>
        <v>62</v>
      </c>
      <c r="BA69" s="29" t="s">
        <v>99</v>
      </c>
      <c r="BB69" s="4"/>
      <c r="BC69" s="64">
        <v>45660.0</v>
      </c>
      <c r="BD69" s="67"/>
      <c r="BE69" s="121"/>
      <c r="BF69" s="67">
        <f t="shared" si="13"/>
        <v>0</v>
      </c>
      <c r="BG69" s="90" t="s">
        <v>99</v>
      </c>
      <c r="BH69" s="4"/>
      <c r="BI69" s="46">
        <v>45666.0</v>
      </c>
      <c r="BJ69" s="72"/>
      <c r="BK69" s="36">
        <v>1.0</v>
      </c>
      <c r="BL69" s="33">
        <f t="shared" si="10"/>
        <v>32</v>
      </c>
      <c r="BM69" s="39" t="s">
        <v>95</v>
      </c>
      <c r="BN69" s="4"/>
      <c r="BO69" s="62">
        <v>45670.0</v>
      </c>
      <c r="BP69" s="36"/>
      <c r="BQ69" s="40">
        <v>5.0</v>
      </c>
      <c r="BR69" s="36">
        <f t="shared" si="11"/>
        <v>155</v>
      </c>
      <c r="BS69" s="39" t="s">
        <v>104</v>
      </c>
      <c r="BT69" s="4"/>
      <c r="BU69" s="46">
        <v>45660.0</v>
      </c>
      <c r="BV69" s="36"/>
      <c r="BW69" s="36"/>
      <c r="BX69" s="36">
        <f t="shared" si="12"/>
        <v>20</v>
      </c>
      <c r="BY69" s="39" t="s">
        <v>90</v>
      </c>
      <c r="BZ69" s="4"/>
    </row>
    <row r="70" ht="14.25" customHeight="1">
      <c r="A70" s="103">
        <v>45676.0</v>
      </c>
      <c r="B70" s="112"/>
      <c r="C70" s="106">
        <v>1.0</v>
      </c>
      <c r="D70" s="36">
        <f t="shared" si="1"/>
        <v>134</v>
      </c>
      <c r="E70" s="39" t="s">
        <v>98</v>
      </c>
      <c r="F70" s="4"/>
      <c r="G70" s="56"/>
      <c r="H70" s="33"/>
      <c r="I70" s="33"/>
      <c r="J70" s="33">
        <f t="shared" si="2"/>
        <v>3000</v>
      </c>
      <c r="K70" s="56"/>
      <c r="L70" s="4"/>
      <c r="M70" s="56"/>
      <c r="N70" s="33"/>
      <c r="O70" s="33"/>
      <c r="P70" s="33">
        <f t="shared" si="3"/>
        <v>3200</v>
      </c>
      <c r="Q70" s="56"/>
      <c r="R70" s="4"/>
      <c r="S70" s="56"/>
      <c r="T70" s="33"/>
      <c r="U70" s="33"/>
      <c r="V70" s="33">
        <f t="shared" si="4"/>
        <v>0</v>
      </c>
      <c r="W70" s="56"/>
      <c r="X70" s="4"/>
      <c r="Y70" s="62">
        <v>45673.0</v>
      </c>
      <c r="Z70" s="36"/>
      <c r="AA70" s="40">
        <v>12000.0</v>
      </c>
      <c r="AB70" s="36">
        <f t="shared" si="5"/>
        <v>60000</v>
      </c>
      <c r="AC70" s="39" t="s">
        <v>100</v>
      </c>
      <c r="AD70" s="4"/>
      <c r="AE70" s="62">
        <v>45673.0</v>
      </c>
      <c r="AF70" s="65"/>
      <c r="AG70" s="40">
        <v>5000.0</v>
      </c>
      <c r="AH70" s="36">
        <f t="shared" si="6"/>
        <v>45000</v>
      </c>
      <c r="AI70" s="39" t="s">
        <v>78</v>
      </c>
      <c r="AJ70" s="4"/>
      <c r="AK70" s="56"/>
      <c r="AL70" s="33"/>
      <c r="AM70" s="33"/>
      <c r="AN70" s="33">
        <f t="shared" si="7"/>
        <v>34</v>
      </c>
      <c r="AO70" s="56"/>
      <c r="AP70" s="4"/>
      <c r="AQ70" s="103">
        <v>45687.0</v>
      </c>
      <c r="AR70" s="104"/>
      <c r="AS70" s="106">
        <v>1.0</v>
      </c>
      <c r="AT70" s="36">
        <f t="shared" si="8"/>
        <v>15</v>
      </c>
      <c r="AU70" s="39" t="s">
        <v>77</v>
      </c>
      <c r="AV70" s="4"/>
      <c r="AW70" s="25">
        <v>45660.0</v>
      </c>
      <c r="AX70" s="26"/>
      <c r="AY70" s="27">
        <v>3.0</v>
      </c>
      <c r="AZ70" s="26">
        <f t="shared" si="9"/>
        <v>59</v>
      </c>
      <c r="BA70" s="29" t="s">
        <v>90</v>
      </c>
      <c r="BB70" s="4"/>
      <c r="BC70" s="64">
        <v>45660.0</v>
      </c>
      <c r="BD70" s="67"/>
      <c r="BE70" s="121"/>
      <c r="BF70" s="67">
        <f t="shared" si="13"/>
        <v>0</v>
      </c>
      <c r="BG70" s="90" t="s">
        <v>90</v>
      </c>
      <c r="BH70" s="4"/>
      <c r="BI70" s="46">
        <v>45666.0</v>
      </c>
      <c r="BJ70" s="72"/>
      <c r="BK70" s="36">
        <v>1.0</v>
      </c>
      <c r="BL70" s="33">
        <f t="shared" si="10"/>
        <v>31</v>
      </c>
      <c r="BM70" s="39" t="s">
        <v>77</v>
      </c>
      <c r="BN70" s="4"/>
      <c r="BO70" s="62">
        <v>45670.0</v>
      </c>
      <c r="BP70" s="36"/>
      <c r="BQ70" s="40">
        <v>10.0</v>
      </c>
      <c r="BR70" s="36">
        <f t="shared" si="11"/>
        <v>145</v>
      </c>
      <c r="BS70" s="96" t="s">
        <v>105</v>
      </c>
      <c r="BT70" s="4"/>
      <c r="BU70" s="46">
        <v>45660.0</v>
      </c>
      <c r="BV70" s="36"/>
      <c r="BW70" s="40">
        <v>5.0</v>
      </c>
      <c r="BX70" s="36">
        <f t="shared" si="12"/>
        <v>15</v>
      </c>
      <c r="BY70" s="39" t="s">
        <v>83</v>
      </c>
      <c r="BZ70" s="4"/>
    </row>
    <row r="71" ht="14.25" customHeight="1">
      <c r="A71" s="103">
        <v>45676.0</v>
      </c>
      <c r="B71" s="112"/>
      <c r="C71" s="106">
        <v>1.0</v>
      </c>
      <c r="D71" s="36">
        <f t="shared" si="1"/>
        <v>133</v>
      </c>
      <c r="E71" s="39" t="s">
        <v>93</v>
      </c>
      <c r="F71" s="4"/>
      <c r="G71" s="56"/>
      <c r="H71" s="33"/>
      <c r="I71" s="33"/>
      <c r="J71" s="33">
        <f t="shared" si="2"/>
        <v>3000</v>
      </c>
      <c r="K71" s="56"/>
      <c r="L71" s="4"/>
      <c r="M71" s="56"/>
      <c r="N71" s="33"/>
      <c r="O71" s="33"/>
      <c r="P71" s="33">
        <f t="shared" si="3"/>
        <v>3200</v>
      </c>
      <c r="Q71" s="56"/>
      <c r="R71" s="4"/>
      <c r="S71" s="56"/>
      <c r="T71" s="33"/>
      <c r="U71" s="33"/>
      <c r="V71" s="33">
        <f t="shared" si="4"/>
        <v>0</v>
      </c>
      <c r="W71" s="56"/>
      <c r="X71" s="4"/>
      <c r="Y71" s="103">
        <v>45674.0</v>
      </c>
      <c r="Z71" s="39"/>
      <c r="AA71" s="40">
        <v>12000.0</v>
      </c>
      <c r="AB71" s="36">
        <f t="shared" si="5"/>
        <v>48000</v>
      </c>
      <c r="AC71" s="39" t="s">
        <v>106</v>
      </c>
      <c r="AD71" s="4"/>
      <c r="AE71" s="103">
        <v>45674.0</v>
      </c>
      <c r="AF71" s="112"/>
      <c r="AG71" s="40">
        <v>5000.0</v>
      </c>
      <c r="AH71" s="36">
        <f t="shared" si="6"/>
        <v>40000</v>
      </c>
      <c r="AI71" s="39" t="s">
        <v>85</v>
      </c>
      <c r="AJ71" s="4"/>
      <c r="AK71" s="56"/>
      <c r="AL71" s="33"/>
      <c r="AM71" s="33"/>
      <c r="AN71" s="33">
        <f t="shared" si="7"/>
        <v>34</v>
      </c>
      <c r="AO71" s="56"/>
      <c r="AP71" s="4"/>
      <c r="AQ71" s="103">
        <v>45687.0</v>
      </c>
      <c r="AR71" s="104"/>
      <c r="AS71" s="106">
        <v>1.0</v>
      </c>
      <c r="AT71" s="36">
        <f t="shared" si="8"/>
        <v>14</v>
      </c>
      <c r="AU71" s="39" t="s">
        <v>97</v>
      </c>
      <c r="AV71" s="4"/>
      <c r="AW71" s="25">
        <v>45660.0</v>
      </c>
      <c r="AX71" s="26"/>
      <c r="AY71" s="27">
        <v>1.0</v>
      </c>
      <c r="AZ71" s="26">
        <f t="shared" si="9"/>
        <v>58</v>
      </c>
      <c r="BA71" s="29" t="s">
        <v>83</v>
      </c>
      <c r="BB71" s="4"/>
      <c r="BC71" s="64">
        <v>45660.0</v>
      </c>
      <c r="BD71" s="67"/>
      <c r="BE71" s="121"/>
      <c r="BF71" s="67">
        <f t="shared" si="13"/>
        <v>0</v>
      </c>
      <c r="BG71" s="90" t="s">
        <v>83</v>
      </c>
      <c r="BH71" s="4"/>
      <c r="BI71" s="46">
        <v>45666.0</v>
      </c>
      <c r="BJ71" s="72"/>
      <c r="BK71" s="98">
        <v>2.0</v>
      </c>
      <c r="BL71" s="33">
        <f t="shared" si="10"/>
        <v>29</v>
      </c>
      <c r="BM71" s="39" t="s">
        <v>81</v>
      </c>
      <c r="BN71" s="4"/>
      <c r="BO71" s="103">
        <v>45670.0</v>
      </c>
      <c r="BP71" s="72"/>
      <c r="BQ71" s="37">
        <v>5.0</v>
      </c>
      <c r="BR71" s="33">
        <f t="shared" si="11"/>
        <v>140</v>
      </c>
      <c r="BS71" s="39" t="s">
        <v>99</v>
      </c>
      <c r="BT71" s="4"/>
      <c r="BU71" s="46">
        <v>45660.0</v>
      </c>
      <c r="BV71" s="36"/>
      <c r="BW71" s="36"/>
      <c r="BX71" s="36">
        <f t="shared" si="12"/>
        <v>15</v>
      </c>
      <c r="BY71" s="39" t="s">
        <v>95</v>
      </c>
      <c r="BZ71" s="4"/>
    </row>
    <row r="72" ht="14.25" customHeight="1">
      <c r="A72" s="103">
        <v>45676.0</v>
      </c>
      <c r="B72" s="112"/>
      <c r="C72" s="106">
        <v>1.0</v>
      </c>
      <c r="D72" s="36">
        <f t="shared" si="1"/>
        <v>132</v>
      </c>
      <c r="E72" s="39" t="s">
        <v>77</v>
      </c>
      <c r="F72" s="4"/>
      <c r="G72" s="56"/>
      <c r="H72" s="33"/>
      <c r="I72" s="33"/>
      <c r="J72" s="33">
        <f t="shared" si="2"/>
        <v>3000</v>
      </c>
      <c r="K72" s="56"/>
      <c r="L72" s="4"/>
      <c r="M72" s="56"/>
      <c r="N72" s="33"/>
      <c r="O72" s="33"/>
      <c r="P72" s="33">
        <f t="shared" si="3"/>
        <v>3200</v>
      </c>
      <c r="Q72" s="56"/>
      <c r="R72" s="4"/>
      <c r="S72" s="56"/>
      <c r="T72" s="33"/>
      <c r="U72" s="33"/>
      <c r="V72" s="33">
        <f t="shared" si="4"/>
        <v>0</v>
      </c>
      <c r="W72" s="56"/>
      <c r="X72" s="4"/>
      <c r="Y72" s="103">
        <v>45675.0</v>
      </c>
      <c r="Z72" s="39"/>
      <c r="AA72" s="40">
        <v>12000.0</v>
      </c>
      <c r="AB72" s="36">
        <f t="shared" si="5"/>
        <v>36000</v>
      </c>
      <c r="AC72" s="39" t="s">
        <v>77</v>
      </c>
      <c r="AD72" s="4"/>
      <c r="AE72" s="103">
        <v>45674.0</v>
      </c>
      <c r="AF72" s="112"/>
      <c r="AG72" s="40">
        <v>5000.0</v>
      </c>
      <c r="AH72" s="36">
        <f t="shared" si="6"/>
        <v>35000</v>
      </c>
      <c r="AI72" s="39" t="s">
        <v>104</v>
      </c>
      <c r="AJ72" s="4"/>
      <c r="AK72" s="56"/>
      <c r="AL72" s="33"/>
      <c r="AM72" s="33"/>
      <c r="AN72" s="33">
        <f t="shared" si="7"/>
        <v>34</v>
      </c>
      <c r="AO72" s="56"/>
      <c r="AP72" s="4"/>
      <c r="AQ72" s="103">
        <v>45687.0</v>
      </c>
      <c r="AR72" s="104"/>
      <c r="AS72" s="148">
        <v>1.0</v>
      </c>
      <c r="AT72" s="36">
        <f t="shared" si="8"/>
        <v>13</v>
      </c>
      <c r="AU72" s="39" t="s">
        <v>102</v>
      </c>
      <c r="AV72" s="4"/>
      <c r="AW72" s="25">
        <v>45660.0</v>
      </c>
      <c r="AX72" s="26"/>
      <c r="AY72" s="27">
        <v>4.0</v>
      </c>
      <c r="AZ72" s="26">
        <f t="shared" si="9"/>
        <v>54</v>
      </c>
      <c r="BA72" s="29" t="s">
        <v>95</v>
      </c>
      <c r="BB72" s="4"/>
      <c r="BC72" s="64">
        <v>45660.0</v>
      </c>
      <c r="BD72" s="67"/>
      <c r="BE72" s="121"/>
      <c r="BF72" s="67">
        <f t="shared" si="13"/>
        <v>0</v>
      </c>
      <c r="BG72" s="90" t="s">
        <v>95</v>
      </c>
      <c r="BH72" s="4"/>
      <c r="BI72" s="46">
        <v>45666.0</v>
      </c>
      <c r="BJ72" s="72"/>
      <c r="BK72" s="98">
        <v>1.0</v>
      </c>
      <c r="BL72" s="33">
        <f t="shared" si="10"/>
        <v>28</v>
      </c>
      <c r="BM72" s="39" t="s">
        <v>97</v>
      </c>
      <c r="BN72" s="4"/>
      <c r="BO72" s="103">
        <v>45670.0</v>
      </c>
      <c r="BP72" s="72"/>
      <c r="BQ72" s="37">
        <v>5.0</v>
      </c>
      <c r="BR72" s="33">
        <f t="shared" si="11"/>
        <v>135</v>
      </c>
      <c r="BS72" s="39" t="s">
        <v>91</v>
      </c>
      <c r="BT72" s="4"/>
      <c r="BU72" s="46">
        <v>45660.0</v>
      </c>
      <c r="BV72" s="36"/>
      <c r="BW72" s="36"/>
      <c r="BX72" s="36">
        <f t="shared" si="12"/>
        <v>15</v>
      </c>
      <c r="BY72" s="39" t="s">
        <v>107</v>
      </c>
      <c r="BZ72" s="4"/>
    </row>
    <row r="73" ht="14.25" customHeight="1">
      <c r="A73" s="103">
        <v>45676.0</v>
      </c>
      <c r="B73" s="112"/>
      <c r="C73" s="106">
        <v>1.0</v>
      </c>
      <c r="D73" s="36">
        <f t="shared" si="1"/>
        <v>131</v>
      </c>
      <c r="E73" s="39" t="s">
        <v>107</v>
      </c>
      <c r="F73" s="4"/>
      <c r="G73" s="56"/>
      <c r="H73" s="33"/>
      <c r="I73" s="33"/>
      <c r="J73" s="33">
        <f t="shared" si="2"/>
        <v>3000</v>
      </c>
      <c r="K73" s="56"/>
      <c r="L73" s="4"/>
      <c r="M73" s="56"/>
      <c r="N73" s="33"/>
      <c r="O73" s="33"/>
      <c r="P73" s="33">
        <f t="shared" si="3"/>
        <v>3200</v>
      </c>
      <c r="Q73" s="56"/>
      <c r="R73" s="4"/>
      <c r="S73" s="56"/>
      <c r="T73" s="33"/>
      <c r="U73" s="33"/>
      <c r="V73" s="33">
        <f t="shared" si="4"/>
        <v>0</v>
      </c>
      <c r="W73" s="56"/>
      <c r="X73" s="4"/>
      <c r="Y73" s="103">
        <v>45676.0</v>
      </c>
      <c r="Z73" s="39"/>
      <c r="AA73" s="40">
        <v>12000.0</v>
      </c>
      <c r="AB73" s="36">
        <f t="shared" si="5"/>
        <v>24000</v>
      </c>
      <c r="AC73" s="39" t="s">
        <v>104</v>
      </c>
      <c r="AD73" s="4"/>
      <c r="AE73" s="103">
        <v>45674.0</v>
      </c>
      <c r="AF73" s="112"/>
      <c r="AG73" s="40">
        <v>5000.0</v>
      </c>
      <c r="AH73" s="36">
        <f t="shared" si="6"/>
        <v>30000</v>
      </c>
      <c r="AI73" s="39" t="s">
        <v>97</v>
      </c>
      <c r="AJ73" s="4"/>
      <c r="AK73" s="56"/>
      <c r="AL73" s="33"/>
      <c r="AM73" s="33"/>
      <c r="AN73" s="33">
        <f t="shared" si="7"/>
        <v>34</v>
      </c>
      <c r="AO73" s="56"/>
      <c r="AP73" s="4"/>
      <c r="AQ73" s="62">
        <v>45688.0</v>
      </c>
      <c r="AR73" s="65"/>
      <c r="AS73" s="148">
        <v>1.0</v>
      </c>
      <c r="AT73" s="36">
        <f t="shared" si="8"/>
        <v>12</v>
      </c>
      <c r="AU73" s="39" t="s">
        <v>87</v>
      </c>
      <c r="AV73" s="4"/>
      <c r="AW73" s="25">
        <v>45660.0</v>
      </c>
      <c r="AX73" s="26"/>
      <c r="AY73" s="27">
        <v>2.0</v>
      </c>
      <c r="AZ73" s="26">
        <f t="shared" si="9"/>
        <v>52</v>
      </c>
      <c r="BA73" s="29" t="s">
        <v>107</v>
      </c>
      <c r="BB73" s="4"/>
      <c r="BC73" s="64">
        <v>45660.0</v>
      </c>
      <c r="BD73" s="67"/>
      <c r="BE73" s="121"/>
      <c r="BF73" s="67">
        <f t="shared" si="13"/>
        <v>0</v>
      </c>
      <c r="BG73" s="90" t="s">
        <v>107</v>
      </c>
      <c r="BH73" s="4"/>
      <c r="BI73" s="46">
        <v>45666.0</v>
      </c>
      <c r="BJ73" s="72"/>
      <c r="BK73" s="98">
        <v>1.0</v>
      </c>
      <c r="BL73" s="33">
        <f t="shared" si="10"/>
        <v>27</v>
      </c>
      <c r="BM73" s="39" t="s">
        <v>91</v>
      </c>
      <c r="BN73" s="4"/>
      <c r="BO73" s="62">
        <v>45672.0</v>
      </c>
      <c r="BP73" s="65"/>
      <c r="BQ73" s="40">
        <v>15.0</v>
      </c>
      <c r="BR73" s="36">
        <f t="shared" si="11"/>
        <v>120</v>
      </c>
      <c r="BS73" s="39" t="s">
        <v>94</v>
      </c>
      <c r="BT73" s="4"/>
      <c r="BU73" s="46">
        <v>45660.0</v>
      </c>
      <c r="BV73" s="36"/>
      <c r="BW73" s="36"/>
      <c r="BX73" s="36">
        <f t="shared" si="12"/>
        <v>15</v>
      </c>
      <c r="BY73" s="39" t="s">
        <v>77</v>
      </c>
      <c r="BZ73" s="4"/>
    </row>
    <row r="74" ht="14.25" customHeight="1">
      <c r="A74" s="103">
        <v>45676.0</v>
      </c>
      <c r="B74" s="112"/>
      <c r="C74" s="106">
        <v>1.0</v>
      </c>
      <c r="D74" s="36">
        <f t="shared" si="1"/>
        <v>130</v>
      </c>
      <c r="E74" s="39" t="s">
        <v>90</v>
      </c>
      <c r="F74" s="4"/>
      <c r="G74" s="56"/>
      <c r="H74" s="33"/>
      <c r="I74" s="33"/>
      <c r="J74" s="33">
        <f t="shared" si="2"/>
        <v>3000</v>
      </c>
      <c r="K74" s="56"/>
      <c r="L74" s="4"/>
      <c r="M74" s="56"/>
      <c r="N74" s="33"/>
      <c r="O74" s="33"/>
      <c r="P74" s="33">
        <f t="shared" si="3"/>
        <v>3200</v>
      </c>
      <c r="Q74" s="56"/>
      <c r="R74" s="4"/>
      <c r="S74" s="56"/>
      <c r="T74" s="33"/>
      <c r="U74" s="33"/>
      <c r="V74" s="33">
        <f t="shared" si="4"/>
        <v>0</v>
      </c>
      <c r="W74" s="56"/>
      <c r="X74" s="4"/>
      <c r="Y74" s="103">
        <v>45676.0</v>
      </c>
      <c r="Z74" s="39"/>
      <c r="AA74" s="40">
        <v>12000.0</v>
      </c>
      <c r="AB74" s="36">
        <f t="shared" si="5"/>
        <v>12000</v>
      </c>
      <c r="AC74" s="39" t="s">
        <v>91</v>
      </c>
      <c r="AD74" s="4"/>
      <c r="AE74" s="113">
        <v>45676.0</v>
      </c>
      <c r="AF74" s="105"/>
      <c r="AG74" s="40">
        <v>5000.0</v>
      </c>
      <c r="AH74" s="26">
        <f t="shared" si="6"/>
        <v>25000</v>
      </c>
      <c r="AI74" s="29" t="s">
        <v>96</v>
      </c>
      <c r="AJ74" s="4"/>
      <c r="AK74" s="56"/>
      <c r="AL74" s="33"/>
      <c r="AM74" s="33"/>
      <c r="AN74" s="33">
        <f t="shared" si="7"/>
        <v>34</v>
      </c>
      <c r="AO74" s="56"/>
      <c r="AP74" s="4"/>
      <c r="AQ74" s="103">
        <v>45688.0</v>
      </c>
      <c r="AR74" s="104"/>
      <c r="AS74" s="148">
        <v>1.0</v>
      </c>
      <c r="AT74" s="36">
        <f t="shared" si="8"/>
        <v>11</v>
      </c>
      <c r="AU74" s="95" t="s">
        <v>95</v>
      </c>
      <c r="AV74" s="4"/>
      <c r="AW74" s="25">
        <v>45660.0</v>
      </c>
      <c r="AX74" s="26"/>
      <c r="AY74" s="27">
        <v>3.0</v>
      </c>
      <c r="AZ74" s="26">
        <f t="shared" si="9"/>
        <v>49</v>
      </c>
      <c r="BA74" s="29" t="s">
        <v>77</v>
      </c>
      <c r="BB74" s="4"/>
      <c r="BC74" s="64">
        <v>45660.0</v>
      </c>
      <c r="BD74" s="67"/>
      <c r="BE74" s="121"/>
      <c r="BF74" s="67">
        <f t="shared" si="13"/>
        <v>0</v>
      </c>
      <c r="BG74" s="90" t="s">
        <v>77</v>
      </c>
      <c r="BH74" s="4"/>
      <c r="BI74" s="46">
        <v>45666.0</v>
      </c>
      <c r="BJ74" s="72"/>
      <c r="BK74" s="98">
        <v>1.0</v>
      </c>
      <c r="BL74" s="33">
        <f t="shared" si="10"/>
        <v>26</v>
      </c>
      <c r="BM74" s="39" t="s">
        <v>93</v>
      </c>
      <c r="BN74" s="4"/>
      <c r="BO74" s="103">
        <v>45672.0</v>
      </c>
      <c r="BP74" s="72"/>
      <c r="BQ74" s="98">
        <v>5.0</v>
      </c>
      <c r="BR74" s="33">
        <f t="shared" si="11"/>
        <v>115</v>
      </c>
      <c r="BS74" s="39" t="s">
        <v>84</v>
      </c>
      <c r="BT74" s="4"/>
      <c r="BU74" s="46">
        <v>45660.0</v>
      </c>
      <c r="BV74" s="36"/>
      <c r="BW74" s="36"/>
      <c r="BX74" s="36">
        <f t="shared" si="12"/>
        <v>15</v>
      </c>
      <c r="BY74" s="39" t="s">
        <v>81</v>
      </c>
      <c r="BZ74" s="4"/>
    </row>
    <row r="75" ht="14.25" customHeight="1">
      <c r="A75" s="103">
        <v>45677.0</v>
      </c>
      <c r="B75" s="112"/>
      <c r="C75" s="106">
        <v>1.0</v>
      </c>
      <c r="D75" s="36">
        <f t="shared" si="1"/>
        <v>129</v>
      </c>
      <c r="E75" s="39" t="s">
        <v>84</v>
      </c>
      <c r="F75" s="4"/>
      <c r="G75" s="56"/>
      <c r="H75" s="33"/>
      <c r="I75" s="33"/>
      <c r="J75" s="33">
        <f t="shared" si="2"/>
        <v>3000</v>
      </c>
      <c r="K75" s="56"/>
      <c r="L75" s="4"/>
      <c r="M75" s="56"/>
      <c r="N75" s="33"/>
      <c r="O75" s="33"/>
      <c r="P75" s="33">
        <f t="shared" si="3"/>
        <v>3200</v>
      </c>
      <c r="Q75" s="56"/>
      <c r="R75" s="4"/>
      <c r="S75" s="56"/>
      <c r="T75" s="33"/>
      <c r="U75" s="33"/>
      <c r="V75" s="33">
        <f t="shared" si="4"/>
        <v>0</v>
      </c>
      <c r="W75" s="56"/>
      <c r="X75" s="4"/>
      <c r="Y75" s="108">
        <v>45677.0</v>
      </c>
      <c r="Z75" s="170">
        <f>15*12000</f>
        <v>180000</v>
      </c>
      <c r="AA75" s="171"/>
      <c r="AB75" s="78">
        <f t="shared" si="5"/>
        <v>192000</v>
      </c>
      <c r="AC75" s="170" t="s">
        <v>88</v>
      </c>
      <c r="AD75" s="4"/>
      <c r="AE75" s="113">
        <v>45676.0</v>
      </c>
      <c r="AF75" s="105"/>
      <c r="AG75" s="40">
        <v>5000.0</v>
      </c>
      <c r="AH75" s="26">
        <f t="shared" si="6"/>
        <v>20000</v>
      </c>
      <c r="AI75" s="29" t="s">
        <v>102</v>
      </c>
      <c r="AJ75" s="4"/>
      <c r="AK75" s="56"/>
      <c r="AL75" s="33"/>
      <c r="AM75" s="33"/>
      <c r="AN75" s="33">
        <f t="shared" si="7"/>
        <v>34</v>
      </c>
      <c r="AO75" s="56"/>
      <c r="AP75" s="4"/>
      <c r="AQ75" s="103">
        <v>45688.0</v>
      </c>
      <c r="AR75" s="104"/>
      <c r="AS75" s="106">
        <v>1.0</v>
      </c>
      <c r="AT75" s="36">
        <f t="shared" si="8"/>
        <v>10</v>
      </c>
      <c r="AU75" s="95" t="s">
        <v>84</v>
      </c>
      <c r="AV75" s="4"/>
      <c r="AW75" s="25">
        <v>45660.0</v>
      </c>
      <c r="AX75" s="26"/>
      <c r="AY75" s="27">
        <v>3.0</v>
      </c>
      <c r="AZ75" s="26">
        <f t="shared" si="9"/>
        <v>46</v>
      </c>
      <c r="BA75" s="29" t="s">
        <v>81</v>
      </c>
      <c r="BB75" s="4"/>
      <c r="BC75" s="64">
        <v>45660.0</v>
      </c>
      <c r="BD75" s="67"/>
      <c r="BE75" s="121"/>
      <c r="BF75" s="67">
        <f t="shared" si="13"/>
        <v>0</v>
      </c>
      <c r="BG75" s="90" t="s">
        <v>81</v>
      </c>
      <c r="BH75" s="4"/>
      <c r="BI75" s="46">
        <v>45666.0</v>
      </c>
      <c r="BJ75" s="72"/>
      <c r="BK75" s="98">
        <v>2.0</v>
      </c>
      <c r="BL75" s="33">
        <f t="shared" si="10"/>
        <v>24</v>
      </c>
      <c r="BM75" s="39" t="s">
        <v>102</v>
      </c>
      <c r="BN75" s="4"/>
      <c r="BO75" s="103">
        <v>45673.0</v>
      </c>
      <c r="BP75" s="72"/>
      <c r="BQ75" s="98">
        <v>5.0</v>
      </c>
      <c r="BR75" s="33">
        <f t="shared" si="11"/>
        <v>110</v>
      </c>
      <c r="BS75" s="39" t="s">
        <v>90</v>
      </c>
      <c r="BT75" s="4"/>
      <c r="BU75" s="46">
        <v>45660.0</v>
      </c>
      <c r="BV75" s="36"/>
      <c r="BW75" s="36"/>
      <c r="BX75" s="36">
        <f t="shared" si="12"/>
        <v>15</v>
      </c>
      <c r="BY75" s="39" t="s">
        <v>97</v>
      </c>
      <c r="BZ75" s="4"/>
    </row>
    <row r="76" ht="14.25" customHeight="1">
      <c r="A76" s="103">
        <v>45677.0</v>
      </c>
      <c r="B76" s="112"/>
      <c r="C76" s="106">
        <v>1.0</v>
      </c>
      <c r="D76" s="36">
        <f t="shared" si="1"/>
        <v>128</v>
      </c>
      <c r="E76" s="39" t="s">
        <v>95</v>
      </c>
      <c r="F76" s="4"/>
      <c r="G76" s="56"/>
      <c r="H76" s="33"/>
      <c r="I76" s="33"/>
      <c r="J76" s="33">
        <f t="shared" si="2"/>
        <v>3000</v>
      </c>
      <c r="K76" s="56"/>
      <c r="L76" s="4"/>
      <c r="M76" s="56"/>
      <c r="N76" s="33"/>
      <c r="O76" s="33"/>
      <c r="P76" s="33">
        <f t="shared" si="3"/>
        <v>3200</v>
      </c>
      <c r="Q76" s="56"/>
      <c r="R76" s="4"/>
      <c r="S76" s="56"/>
      <c r="T76" s="33"/>
      <c r="U76" s="33"/>
      <c r="V76" s="33">
        <f t="shared" si="4"/>
        <v>0</v>
      </c>
      <c r="W76" s="56"/>
      <c r="X76" s="4"/>
      <c r="Y76" s="103">
        <v>45677.0</v>
      </c>
      <c r="Z76" s="39"/>
      <c r="AA76" s="40">
        <v>12000.0</v>
      </c>
      <c r="AB76" s="36">
        <f t="shared" si="5"/>
        <v>180000</v>
      </c>
      <c r="AC76" s="39" t="s">
        <v>85</v>
      </c>
      <c r="AD76" s="4"/>
      <c r="AE76" s="113">
        <v>45676.0</v>
      </c>
      <c r="AF76" s="105"/>
      <c r="AG76" s="40">
        <v>5000.0</v>
      </c>
      <c r="AH76" s="26">
        <f t="shared" si="6"/>
        <v>15000</v>
      </c>
      <c r="AI76" s="29" t="s">
        <v>93</v>
      </c>
      <c r="AJ76" s="4"/>
      <c r="AK76" s="56"/>
      <c r="AL76" s="33"/>
      <c r="AM76" s="33"/>
      <c r="AN76" s="33">
        <f t="shared" si="7"/>
        <v>34</v>
      </c>
      <c r="AO76" s="56"/>
      <c r="AP76" s="4"/>
      <c r="AQ76" s="103">
        <v>45687.0</v>
      </c>
      <c r="AR76" s="104"/>
      <c r="AS76" s="134">
        <v>2.0</v>
      </c>
      <c r="AT76" s="36">
        <f t="shared" si="8"/>
        <v>8</v>
      </c>
      <c r="AU76" s="37" t="s">
        <v>108</v>
      </c>
      <c r="AV76" s="4"/>
      <c r="AW76" s="25">
        <v>45660.0</v>
      </c>
      <c r="AX76" s="26"/>
      <c r="AY76" s="27">
        <v>2.0</v>
      </c>
      <c r="AZ76" s="26">
        <f t="shared" si="9"/>
        <v>44</v>
      </c>
      <c r="BA76" s="29" t="s">
        <v>97</v>
      </c>
      <c r="BB76" s="4"/>
      <c r="BC76" s="64">
        <v>45660.0</v>
      </c>
      <c r="BD76" s="67"/>
      <c r="BE76" s="121"/>
      <c r="BF76" s="67">
        <f t="shared" si="13"/>
        <v>0</v>
      </c>
      <c r="BG76" s="90" t="s">
        <v>97</v>
      </c>
      <c r="BH76" s="4"/>
      <c r="BI76" s="46">
        <v>45666.0</v>
      </c>
      <c r="BJ76" s="72"/>
      <c r="BK76" s="98">
        <v>1.0</v>
      </c>
      <c r="BL76" s="33">
        <f t="shared" si="10"/>
        <v>23</v>
      </c>
      <c r="BM76" s="39" t="s">
        <v>79</v>
      </c>
      <c r="BN76" s="4"/>
      <c r="BO76" s="103">
        <v>45673.0</v>
      </c>
      <c r="BP76" s="72"/>
      <c r="BQ76" s="98">
        <v>5.0</v>
      </c>
      <c r="BR76" s="33">
        <f t="shared" si="11"/>
        <v>105</v>
      </c>
      <c r="BS76" s="39" t="s">
        <v>102</v>
      </c>
      <c r="BT76" s="4"/>
      <c r="BU76" s="46">
        <v>45660.0</v>
      </c>
      <c r="BV76" s="36"/>
      <c r="BW76" s="40">
        <v>10.0</v>
      </c>
      <c r="BX76" s="36">
        <f t="shared" si="12"/>
        <v>5</v>
      </c>
      <c r="BY76" s="39" t="s">
        <v>91</v>
      </c>
      <c r="BZ76" s="4"/>
    </row>
    <row r="77" ht="14.25" customHeight="1">
      <c r="A77" s="103">
        <v>45677.0</v>
      </c>
      <c r="B77" s="112"/>
      <c r="C77" s="106">
        <v>1.0</v>
      </c>
      <c r="D77" s="36">
        <f t="shared" si="1"/>
        <v>127</v>
      </c>
      <c r="E77" s="39" t="s">
        <v>99</v>
      </c>
      <c r="F77" s="4"/>
      <c r="G77" s="56"/>
      <c r="H77" s="33"/>
      <c r="I77" s="33"/>
      <c r="J77" s="33">
        <f t="shared" si="2"/>
        <v>3000</v>
      </c>
      <c r="K77" s="56"/>
      <c r="L77" s="4"/>
      <c r="M77" s="56"/>
      <c r="N77" s="33"/>
      <c r="O77" s="33"/>
      <c r="P77" s="33">
        <f t="shared" si="3"/>
        <v>3200</v>
      </c>
      <c r="Q77" s="56"/>
      <c r="R77" s="4"/>
      <c r="S77" s="56"/>
      <c r="T77" s="33"/>
      <c r="U77" s="33"/>
      <c r="V77" s="33">
        <f t="shared" si="4"/>
        <v>0</v>
      </c>
      <c r="W77" s="56"/>
      <c r="X77" s="4"/>
      <c r="Y77" s="103">
        <v>45677.0</v>
      </c>
      <c r="Z77" s="39"/>
      <c r="AA77" s="40">
        <v>12000.0</v>
      </c>
      <c r="AB77" s="36">
        <f t="shared" si="5"/>
        <v>168000</v>
      </c>
      <c r="AC77" s="39" t="s">
        <v>78</v>
      </c>
      <c r="AD77" s="4"/>
      <c r="AE77" s="113">
        <v>45676.0</v>
      </c>
      <c r="AF77" s="105"/>
      <c r="AG77" s="40">
        <v>5000.0</v>
      </c>
      <c r="AH77" s="26">
        <f t="shared" si="6"/>
        <v>10000</v>
      </c>
      <c r="AI77" s="29" t="s">
        <v>91</v>
      </c>
      <c r="AJ77" s="4"/>
      <c r="AK77" s="56"/>
      <c r="AL77" s="33"/>
      <c r="AM77" s="33"/>
      <c r="AN77" s="33">
        <f t="shared" si="7"/>
        <v>34</v>
      </c>
      <c r="AO77" s="56"/>
      <c r="AP77" s="4"/>
      <c r="AQ77" s="56"/>
      <c r="AR77" s="33"/>
      <c r="AS77" s="33"/>
      <c r="AT77" s="33">
        <f t="shared" si="8"/>
        <v>8</v>
      </c>
      <c r="AU77" s="56"/>
      <c r="AV77" s="4"/>
      <c r="AW77" s="25">
        <v>45660.0</v>
      </c>
      <c r="AX77" s="26"/>
      <c r="AY77" s="27">
        <v>2.0</v>
      </c>
      <c r="AZ77" s="26">
        <f t="shared" si="9"/>
        <v>42</v>
      </c>
      <c r="BA77" s="29" t="s">
        <v>91</v>
      </c>
      <c r="BB77" s="4"/>
      <c r="BC77" s="64">
        <v>45660.0</v>
      </c>
      <c r="BD77" s="67"/>
      <c r="BE77" s="121"/>
      <c r="BF77" s="67">
        <f t="shared" si="13"/>
        <v>0</v>
      </c>
      <c r="BG77" s="90" t="s">
        <v>91</v>
      </c>
      <c r="BH77" s="4"/>
      <c r="BI77" s="35">
        <v>45666.0</v>
      </c>
      <c r="BJ77" s="39"/>
      <c r="BK77" s="39">
        <v>1.0</v>
      </c>
      <c r="BL77" s="36">
        <f t="shared" si="10"/>
        <v>22</v>
      </c>
      <c r="BM77" s="39" t="s">
        <v>78</v>
      </c>
      <c r="BN77" s="4"/>
      <c r="BO77" s="103">
        <v>45674.0</v>
      </c>
      <c r="BP77" s="112"/>
      <c r="BQ77" s="98">
        <v>5.0</v>
      </c>
      <c r="BR77" s="36">
        <f t="shared" si="11"/>
        <v>100</v>
      </c>
      <c r="BS77" s="39" t="s">
        <v>95</v>
      </c>
      <c r="BT77" s="4"/>
      <c r="BU77" s="46">
        <v>45660.0</v>
      </c>
      <c r="BV77" s="36"/>
      <c r="BW77" s="36"/>
      <c r="BX77" s="36">
        <f t="shared" si="12"/>
        <v>5</v>
      </c>
      <c r="BY77" s="39" t="s">
        <v>84</v>
      </c>
      <c r="BZ77" s="4"/>
    </row>
    <row r="78" ht="14.25" customHeight="1">
      <c r="A78" s="103">
        <v>45678.0</v>
      </c>
      <c r="B78" s="112"/>
      <c r="C78" s="106">
        <v>1.0</v>
      </c>
      <c r="D78" s="36">
        <f t="shared" si="1"/>
        <v>126</v>
      </c>
      <c r="E78" s="39" t="s">
        <v>101</v>
      </c>
      <c r="F78" s="4"/>
      <c r="G78" s="56"/>
      <c r="H78" s="33"/>
      <c r="I78" s="33"/>
      <c r="J78" s="33">
        <f t="shared" si="2"/>
        <v>3000</v>
      </c>
      <c r="K78" s="56"/>
      <c r="L78" s="4"/>
      <c r="M78" s="56"/>
      <c r="N78" s="33"/>
      <c r="O78" s="33"/>
      <c r="P78" s="33">
        <f t="shared" si="3"/>
        <v>3200</v>
      </c>
      <c r="Q78" s="56"/>
      <c r="R78" s="4"/>
      <c r="S78" s="56"/>
      <c r="T78" s="33"/>
      <c r="U78" s="33"/>
      <c r="V78" s="33">
        <f t="shared" si="4"/>
        <v>0</v>
      </c>
      <c r="W78" s="56"/>
      <c r="X78" s="4"/>
      <c r="Y78" s="103">
        <v>45677.0</v>
      </c>
      <c r="Z78" s="39"/>
      <c r="AA78" s="40">
        <v>12000.0</v>
      </c>
      <c r="AB78" s="36">
        <f t="shared" si="5"/>
        <v>156000</v>
      </c>
      <c r="AC78" s="39" t="s">
        <v>98</v>
      </c>
      <c r="AD78" s="4"/>
      <c r="AE78" s="113">
        <v>45676.0</v>
      </c>
      <c r="AF78" s="105"/>
      <c r="AG78" s="40">
        <v>5000.0</v>
      </c>
      <c r="AH78" s="26">
        <f t="shared" si="6"/>
        <v>5000</v>
      </c>
      <c r="AI78" s="29" t="s">
        <v>81</v>
      </c>
      <c r="AJ78" s="4"/>
      <c r="AK78" s="56"/>
      <c r="AL78" s="33"/>
      <c r="AM78" s="33"/>
      <c r="AN78" s="33">
        <f t="shared" si="7"/>
        <v>34</v>
      </c>
      <c r="AO78" s="56"/>
      <c r="AP78" s="4"/>
      <c r="AQ78" s="56"/>
      <c r="AR78" s="33"/>
      <c r="AS78" s="33"/>
      <c r="AT78" s="33">
        <f t="shared" si="8"/>
        <v>8</v>
      </c>
      <c r="AU78" s="56"/>
      <c r="AV78" s="4"/>
      <c r="AW78" s="25">
        <v>45660.0</v>
      </c>
      <c r="AX78" s="26"/>
      <c r="AY78" s="27">
        <v>2.0</v>
      </c>
      <c r="AZ78" s="26">
        <f t="shared" si="9"/>
        <v>40</v>
      </c>
      <c r="BA78" s="29" t="s">
        <v>84</v>
      </c>
      <c r="BB78" s="4"/>
      <c r="BC78" s="64">
        <v>45660.0</v>
      </c>
      <c r="BD78" s="67"/>
      <c r="BE78" s="121"/>
      <c r="BF78" s="67">
        <f t="shared" si="13"/>
        <v>0</v>
      </c>
      <c r="BG78" s="90" t="s">
        <v>84</v>
      </c>
      <c r="BH78" s="4"/>
      <c r="BI78" s="35">
        <v>45666.0</v>
      </c>
      <c r="BJ78" s="39"/>
      <c r="BK78" s="39">
        <v>1.0</v>
      </c>
      <c r="BL78" s="36">
        <f t="shared" si="10"/>
        <v>21</v>
      </c>
      <c r="BM78" s="39" t="s">
        <v>103</v>
      </c>
      <c r="BN78" s="4"/>
      <c r="BO78" s="103">
        <v>45674.0</v>
      </c>
      <c r="BP78" s="112"/>
      <c r="BQ78" s="98">
        <v>5.0</v>
      </c>
      <c r="BR78" s="36">
        <f t="shared" si="11"/>
        <v>95</v>
      </c>
      <c r="BS78" s="39" t="s">
        <v>85</v>
      </c>
      <c r="BT78" s="4"/>
      <c r="BU78" s="46">
        <v>45660.0</v>
      </c>
      <c r="BV78" s="36"/>
      <c r="BW78" s="36"/>
      <c r="BX78" s="36">
        <f t="shared" si="12"/>
        <v>5</v>
      </c>
      <c r="BY78" s="39" t="s">
        <v>93</v>
      </c>
      <c r="BZ78" s="4"/>
    </row>
    <row r="79" ht="14.25" customHeight="1">
      <c r="A79" s="103">
        <v>45679.0</v>
      </c>
      <c r="B79" s="112"/>
      <c r="C79" s="106">
        <v>1.0</v>
      </c>
      <c r="D79" s="36">
        <f t="shared" si="1"/>
        <v>125</v>
      </c>
      <c r="E79" s="39" t="s">
        <v>98</v>
      </c>
      <c r="F79" s="4"/>
      <c r="G79" s="56"/>
      <c r="H79" s="33"/>
      <c r="I79" s="33"/>
      <c r="J79" s="33">
        <f t="shared" si="2"/>
        <v>3000</v>
      </c>
      <c r="K79" s="56"/>
      <c r="L79" s="4"/>
      <c r="M79" s="56"/>
      <c r="N79" s="33"/>
      <c r="O79" s="33"/>
      <c r="P79" s="33">
        <f t="shared" si="3"/>
        <v>3200</v>
      </c>
      <c r="Q79" s="56"/>
      <c r="R79" s="4"/>
      <c r="S79" s="56"/>
      <c r="T79" s="33"/>
      <c r="U79" s="33"/>
      <c r="V79" s="33">
        <f t="shared" si="4"/>
        <v>0</v>
      </c>
      <c r="W79" s="56"/>
      <c r="X79" s="4"/>
      <c r="Y79" s="103">
        <v>45677.0</v>
      </c>
      <c r="Z79" s="39"/>
      <c r="AA79" s="40">
        <v>12000.0</v>
      </c>
      <c r="AB79" s="36">
        <f t="shared" si="5"/>
        <v>144000</v>
      </c>
      <c r="AC79" s="39" t="s">
        <v>95</v>
      </c>
      <c r="AD79" s="4"/>
      <c r="AE79" s="113">
        <v>45677.0</v>
      </c>
      <c r="AF79" s="105"/>
      <c r="AG79" s="40">
        <v>5000.0</v>
      </c>
      <c r="AH79" s="26">
        <f t="shared" si="6"/>
        <v>0</v>
      </c>
      <c r="AI79" s="29" t="s">
        <v>85</v>
      </c>
      <c r="AJ79" s="4"/>
      <c r="AK79" s="56"/>
      <c r="AL79" s="33"/>
      <c r="AM79" s="33"/>
      <c r="AN79" s="33">
        <f t="shared" si="7"/>
        <v>34</v>
      </c>
      <c r="AO79" s="56"/>
      <c r="AP79" s="4"/>
      <c r="AQ79" s="56"/>
      <c r="AR79" s="33"/>
      <c r="AS79" s="33"/>
      <c r="AT79" s="33">
        <f t="shared" si="8"/>
        <v>8</v>
      </c>
      <c r="AU79" s="56"/>
      <c r="AV79" s="4"/>
      <c r="AW79" s="25">
        <v>45660.0</v>
      </c>
      <c r="AX79" s="26"/>
      <c r="AY79" s="27">
        <v>3.0</v>
      </c>
      <c r="AZ79" s="26">
        <f t="shared" si="9"/>
        <v>37</v>
      </c>
      <c r="BA79" s="29" t="s">
        <v>93</v>
      </c>
      <c r="BB79" s="4"/>
      <c r="BC79" s="64">
        <v>45660.0</v>
      </c>
      <c r="BD79" s="67"/>
      <c r="BE79" s="121"/>
      <c r="BF79" s="67">
        <f t="shared" si="13"/>
        <v>0</v>
      </c>
      <c r="BG79" s="90" t="s">
        <v>93</v>
      </c>
      <c r="BH79" s="4"/>
      <c r="BI79" s="35">
        <v>45667.0</v>
      </c>
      <c r="BJ79" s="39"/>
      <c r="BK79" s="39">
        <v>1.0</v>
      </c>
      <c r="BL79" s="36">
        <f t="shared" si="10"/>
        <v>20</v>
      </c>
      <c r="BM79" s="39" t="s">
        <v>101</v>
      </c>
      <c r="BN79" s="4"/>
      <c r="BO79" s="103">
        <v>45675.0</v>
      </c>
      <c r="BP79" s="112"/>
      <c r="BQ79" s="98">
        <v>5.0</v>
      </c>
      <c r="BR79" s="36">
        <f t="shared" si="11"/>
        <v>90</v>
      </c>
      <c r="BS79" s="39" t="s">
        <v>83</v>
      </c>
      <c r="BT79" s="4"/>
      <c r="BU79" s="46">
        <v>45660.0</v>
      </c>
      <c r="BV79" s="33"/>
      <c r="BW79" s="33"/>
      <c r="BX79" s="33">
        <f t="shared" si="12"/>
        <v>5</v>
      </c>
      <c r="BY79" s="37" t="s">
        <v>102</v>
      </c>
      <c r="BZ79" s="4"/>
    </row>
    <row r="80" ht="14.25" customHeight="1">
      <c r="A80" s="113">
        <v>45679.0</v>
      </c>
      <c r="B80" s="140"/>
      <c r="C80" s="150">
        <v>1.0</v>
      </c>
      <c r="D80" s="26">
        <f t="shared" si="1"/>
        <v>124</v>
      </c>
      <c r="E80" s="29" t="s">
        <v>96</v>
      </c>
      <c r="F80" s="4"/>
      <c r="G80" s="56"/>
      <c r="H80" s="33"/>
      <c r="I80" s="33"/>
      <c r="J80" s="33">
        <f t="shared" si="2"/>
        <v>3000</v>
      </c>
      <c r="K80" s="56"/>
      <c r="L80" s="4"/>
      <c r="M80" s="56"/>
      <c r="N80" s="33"/>
      <c r="O80" s="33"/>
      <c r="P80" s="33">
        <f t="shared" si="3"/>
        <v>3200</v>
      </c>
      <c r="Q80" s="56"/>
      <c r="R80" s="4"/>
      <c r="S80" s="56"/>
      <c r="T80" s="33"/>
      <c r="U80" s="33"/>
      <c r="V80" s="33">
        <f t="shared" si="4"/>
        <v>0</v>
      </c>
      <c r="W80" s="56"/>
      <c r="X80" s="4"/>
      <c r="Y80" s="103">
        <v>45677.0</v>
      </c>
      <c r="Z80" s="39"/>
      <c r="AA80" s="40">
        <v>12000.0</v>
      </c>
      <c r="AB80" s="36">
        <f t="shared" si="5"/>
        <v>132000</v>
      </c>
      <c r="AC80" s="39" t="s">
        <v>83</v>
      </c>
      <c r="AD80" s="4"/>
      <c r="AE80" s="113">
        <v>45677.0</v>
      </c>
      <c r="AF80" s="105"/>
      <c r="AG80" s="40">
        <v>5000.0</v>
      </c>
      <c r="AH80" s="26">
        <f t="shared" si="6"/>
        <v>-5000</v>
      </c>
      <c r="AI80" s="29" t="s">
        <v>83</v>
      </c>
      <c r="AJ80" s="4"/>
      <c r="AK80" s="56"/>
      <c r="AL80" s="33"/>
      <c r="AM80" s="33"/>
      <c r="AN80" s="33">
        <f t="shared" si="7"/>
        <v>34</v>
      </c>
      <c r="AO80" s="56"/>
      <c r="AP80" s="4"/>
      <c r="AQ80" s="56"/>
      <c r="AR80" s="33"/>
      <c r="AS80" s="33"/>
      <c r="AT80" s="33">
        <f t="shared" si="8"/>
        <v>8</v>
      </c>
      <c r="AU80" s="56"/>
      <c r="AV80" s="4"/>
      <c r="AW80" s="25">
        <v>45660.0</v>
      </c>
      <c r="AX80" s="71"/>
      <c r="AY80" s="87">
        <v>0.0</v>
      </c>
      <c r="AZ80" s="71">
        <f t="shared" si="9"/>
        <v>37</v>
      </c>
      <c r="BA80" s="81" t="s">
        <v>102</v>
      </c>
      <c r="BB80" s="4"/>
      <c r="BC80" s="64">
        <v>45660.0</v>
      </c>
      <c r="BD80" s="154"/>
      <c r="BE80" s="155"/>
      <c r="BF80" s="154">
        <f t="shared" si="13"/>
        <v>0</v>
      </c>
      <c r="BG80" s="89" t="s">
        <v>102</v>
      </c>
      <c r="BH80" s="4"/>
      <c r="BI80" s="35">
        <v>45667.0</v>
      </c>
      <c r="BJ80" s="39"/>
      <c r="BK80" s="39">
        <v>1.0</v>
      </c>
      <c r="BL80" s="36">
        <f t="shared" si="10"/>
        <v>19</v>
      </c>
      <c r="BM80" s="39" t="s">
        <v>90</v>
      </c>
      <c r="BN80" s="4"/>
      <c r="BO80" s="103">
        <v>45676.0</v>
      </c>
      <c r="BP80" s="112"/>
      <c r="BQ80" s="98">
        <v>5.0</v>
      </c>
      <c r="BR80" s="36">
        <f t="shared" si="11"/>
        <v>85</v>
      </c>
      <c r="BS80" s="39" t="s">
        <v>96</v>
      </c>
      <c r="BT80" s="4"/>
      <c r="BU80" s="46">
        <v>45660.0</v>
      </c>
      <c r="BV80" s="33"/>
      <c r="BW80" s="33"/>
      <c r="BX80" s="33">
        <f t="shared" si="12"/>
        <v>5</v>
      </c>
      <c r="BY80" s="37" t="s">
        <v>106</v>
      </c>
      <c r="BZ80" s="4"/>
    </row>
    <row r="81" ht="14.25" customHeight="1">
      <c r="A81" s="103">
        <v>45679.0</v>
      </c>
      <c r="B81" s="112"/>
      <c r="C81" s="106">
        <v>1.0</v>
      </c>
      <c r="D81" s="36">
        <f t="shared" si="1"/>
        <v>123</v>
      </c>
      <c r="E81" s="39" t="s">
        <v>97</v>
      </c>
      <c r="F81" s="4"/>
      <c r="G81" s="56"/>
      <c r="H81" s="33"/>
      <c r="I81" s="33"/>
      <c r="J81" s="33">
        <f t="shared" si="2"/>
        <v>3000</v>
      </c>
      <c r="K81" s="56"/>
      <c r="L81" s="4"/>
      <c r="M81" s="56"/>
      <c r="N81" s="33"/>
      <c r="O81" s="33"/>
      <c r="P81" s="33">
        <f t="shared" si="3"/>
        <v>3200</v>
      </c>
      <c r="Q81" s="56"/>
      <c r="R81" s="4"/>
      <c r="S81" s="56"/>
      <c r="T81" s="33"/>
      <c r="U81" s="33"/>
      <c r="V81" s="33">
        <f t="shared" si="4"/>
        <v>0</v>
      </c>
      <c r="W81" s="56"/>
      <c r="X81" s="4"/>
      <c r="Y81" s="108">
        <v>45678.0</v>
      </c>
      <c r="Z81" s="172">
        <f>5*12000</f>
        <v>60000</v>
      </c>
      <c r="AA81" s="173"/>
      <c r="AB81" s="78">
        <f t="shared" si="5"/>
        <v>192000</v>
      </c>
      <c r="AC81" s="172" t="s">
        <v>88</v>
      </c>
      <c r="AD81" s="4"/>
      <c r="AE81" s="108">
        <v>45678.0</v>
      </c>
      <c r="AF81" s="163">
        <v>150000.0</v>
      </c>
      <c r="AG81" s="158"/>
      <c r="AH81" s="78">
        <f t="shared" si="6"/>
        <v>145000</v>
      </c>
      <c r="AI81" s="163" t="s">
        <v>88</v>
      </c>
      <c r="AJ81" s="4"/>
      <c r="AK81" s="56"/>
      <c r="AL81" s="33"/>
      <c r="AM81" s="33"/>
      <c r="AN81" s="33">
        <f t="shared" si="7"/>
        <v>34</v>
      </c>
      <c r="AO81" s="56"/>
      <c r="AP81" s="4"/>
      <c r="AQ81" s="56"/>
      <c r="AR81" s="33"/>
      <c r="AS81" s="33"/>
      <c r="AT81" s="33">
        <f t="shared" si="8"/>
        <v>8</v>
      </c>
      <c r="AU81" s="56"/>
      <c r="AV81" s="4"/>
      <c r="AW81" s="46">
        <v>45660.0</v>
      </c>
      <c r="AX81" s="33"/>
      <c r="AY81" s="38">
        <v>0.0</v>
      </c>
      <c r="AZ81" s="33">
        <f t="shared" si="9"/>
        <v>37</v>
      </c>
      <c r="BA81" s="37" t="s">
        <v>106</v>
      </c>
      <c r="BB81" s="4"/>
      <c r="BC81" s="64">
        <v>45660.0</v>
      </c>
      <c r="BD81" s="154"/>
      <c r="BE81" s="155"/>
      <c r="BF81" s="154">
        <f t="shared" si="13"/>
        <v>0</v>
      </c>
      <c r="BG81" s="89" t="s">
        <v>106</v>
      </c>
      <c r="BH81" s="4"/>
      <c r="BI81" s="35">
        <v>45667.0</v>
      </c>
      <c r="BJ81" s="39"/>
      <c r="BK81" s="39">
        <v>1.0</v>
      </c>
      <c r="BL81" s="36">
        <f t="shared" si="10"/>
        <v>18</v>
      </c>
      <c r="BM81" s="39" t="s">
        <v>95</v>
      </c>
      <c r="BN81" s="4"/>
      <c r="BO81" s="103">
        <v>45676.0</v>
      </c>
      <c r="BP81" s="112"/>
      <c r="BQ81" s="98">
        <v>5.0</v>
      </c>
      <c r="BR81" s="36">
        <f t="shared" si="11"/>
        <v>80</v>
      </c>
      <c r="BS81" s="39" t="s">
        <v>104</v>
      </c>
      <c r="BT81" s="4"/>
      <c r="BU81" s="49">
        <v>45661.0</v>
      </c>
      <c r="BV81" s="59">
        <v>50.0</v>
      </c>
      <c r="BW81" s="60"/>
      <c r="BX81" s="78">
        <f t="shared" si="12"/>
        <v>55</v>
      </c>
      <c r="BY81" s="80" t="s">
        <v>88</v>
      </c>
      <c r="BZ81" s="4"/>
    </row>
    <row r="82" ht="14.25" customHeight="1">
      <c r="A82" s="103">
        <v>45680.0</v>
      </c>
      <c r="B82" s="104"/>
      <c r="C82" s="106">
        <v>1.0</v>
      </c>
      <c r="D82" s="36">
        <f t="shared" si="1"/>
        <v>122</v>
      </c>
      <c r="E82" s="39" t="s">
        <v>79</v>
      </c>
      <c r="F82" s="4"/>
      <c r="G82" s="56"/>
      <c r="H82" s="33"/>
      <c r="I82" s="33"/>
      <c r="J82" s="33">
        <f t="shared" si="2"/>
        <v>3000</v>
      </c>
      <c r="K82" s="56"/>
      <c r="L82" s="4"/>
      <c r="M82" s="56"/>
      <c r="N82" s="33"/>
      <c r="O82" s="33"/>
      <c r="P82" s="33">
        <f t="shared" si="3"/>
        <v>3200</v>
      </c>
      <c r="Q82" s="56"/>
      <c r="R82" s="4"/>
      <c r="S82" s="56"/>
      <c r="T82" s="33"/>
      <c r="U82" s="33"/>
      <c r="V82" s="33">
        <f t="shared" si="4"/>
        <v>0</v>
      </c>
      <c r="W82" s="56"/>
      <c r="X82" s="4"/>
      <c r="Y82" s="103">
        <v>45678.0</v>
      </c>
      <c r="Z82" s="39"/>
      <c r="AA82" s="40">
        <v>12000.0</v>
      </c>
      <c r="AB82" s="36">
        <f t="shared" si="5"/>
        <v>180000</v>
      </c>
      <c r="AC82" s="39" t="s">
        <v>79</v>
      </c>
      <c r="AD82" s="4"/>
      <c r="AE82" s="113">
        <v>45678.0</v>
      </c>
      <c r="AF82" s="105"/>
      <c r="AG82" s="40">
        <v>5000.0</v>
      </c>
      <c r="AH82" s="26">
        <f t="shared" si="6"/>
        <v>140000</v>
      </c>
      <c r="AI82" s="29" t="s">
        <v>104</v>
      </c>
      <c r="AJ82" s="4"/>
      <c r="AK82" s="56"/>
      <c r="AL82" s="33"/>
      <c r="AM82" s="33"/>
      <c r="AN82" s="33">
        <f t="shared" si="7"/>
        <v>34</v>
      </c>
      <c r="AO82" s="56"/>
      <c r="AP82" s="4"/>
      <c r="AQ82" s="56"/>
      <c r="AR82" s="33"/>
      <c r="AS82" s="33"/>
      <c r="AT82" s="33">
        <f t="shared" si="8"/>
        <v>8</v>
      </c>
      <c r="AU82" s="56"/>
      <c r="AV82" s="4"/>
      <c r="AW82" s="49">
        <v>45661.0</v>
      </c>
      <c r="AX82" s="59">
        <v>120.0</v>
      </c>
      <c r="AY82" s="60"/>
      <c r="AZ82" s="78">
        <f t="shared" si="9"/>
        <v>157</v>
      </c>
      <c r="BA82" s="80" t="s">
        <v>88</v>
      </c>
      <c r="BB82" s="4"/>
      <c r="BC82" s="160">
        <v>45661.0</v>
      </c>
      <c r="BD82" s="66"/>
      <c r="BE82" s="67"/>
      <c r="BF82" s="161">
        <f t="shared" si="13"/>
        <v>0</v>
      </c>
      <c r="BG82" s="162" t="s">
        <v>88</v>
      </c>
      <c r="BH82" s="4"/>
      <c r="BI82" s="35">
        <v>45667.0</v>
      </c>
      <c r="BJ82" s="36"/>
      <c r="BK82" s="36">
        <v>1.0</v>
      </c>
      <c r="BL82" s="36">
        <f t="shared" si="10"/>
        <v>17</v>
      </c>
      <c r="BM82" s="39" t="s">
        <v>93</v>
      </c>
      <c r="BN82" s="4"/>
      <c r="BO82" s="103">
        <v>45676.0</v>
      </c>
      <c r="BP82" s="112"/>
      <c r="BQ82" s="98">
        <v>5.0</v>
      </c>
      <c r="BR82" s="36">
        <f t="shared" si="11"/>
        <v>75</v>
      </c>
      <c r="BS82" s="39" t="s">
        <v>80</v>
      </c>
      <c r="BT82" s="4"/>
      <c r="BU82" s="97">
        <v>45661.0</v>
      </c>
      <c r="BV82" s="36"/>
      <c r="BW82" s="37">
        <v>7.0</v>
      </c>
      <c r="BX82" s="36">
        <f t="shared" si="12"/>
        <v>48</v>
      </c>
      <c r="BY82" s="39" t="s">
        <v>79</v>
      </c>
      <c r="BZ82" s="4"/>
    </row>
    <row r="83" ht="14.25" customHeight="1">
      <c r="A83" s="103">
        <v>45680.0</v>
      </c>
      <c r="B83" s="104"/>
      <c r="C83" s="106">
        <v>1.0</v>
      </c>
      <c r="D83" s="36">
        <f t="shared" si="1"/>
        <v>121</v>
      </c>
      <c r="E83" s="39" t="s">
        <v>87</v>
      </c>
      <c r="F83" s="4"/>
      <c r="G83" s="56"/>
      <c r="H83" s="33"/>
      <c r="I83" s="33"/>
      <c r="J83" s="33">
        <f t="shared" si="2"/>
        <v>3000</v>
      </c>
      <c r="K83" s="56"/>
      <c r="L83" s="4"/>
      <c r="M83" s="56"/>
      <c r="N83" s="33"/>
      <c r="O83" s="33"/>
      <c r="P83" s="33">
        <f t="shared" si="3"/>
        <v>3200</v>
      </c>
      <c r="Q83" s="56"/>
      <c r="R83" s="4"/>
      <c r="S83" s="56"/>
      <c r="T83" s="33"/>
      <c r="U83" s="33"/>
      <c r="V83" s="33">
        <f t="shared" si="4"/>
        <v>0</v>
      </c>
      <c r="W83" s="56"/>
      <c r="X83" s="4"/>
      <c r="Y83" s="103">
        <v>45678.0</v>
      </c>
      <c r="Z83" s="39"/>
      <c r="AA83" s="40">
        <v>12000.0</v>
      </c>
      <c r="AB83" s="36">
        <f t="shared" si="5"/>
        <v>168000</v>
      </c>
      <c r="AC83" s="39" t="s">
        <v>101</v>
      </c>
      <c r="AD83" s="4"/>
      <c r="AE83" s="113">
        <v>45678.0</v>
      </c>
      <c r="AF83" s="105"/>
      <c r="AG83" s="40">
        <v>5000.0</v>
      </c>
      <c r="AH83" s="26">
        <f t="shared" si="6"/>
        <v>135000</v>
      </c>
      <c r="AI83" s="29" t="s">
        <v>98</v>
      </c>
      <c r="AJ83" s="4"/>
      <c r="AK83" s="56"/>
      <c r="AL83" s="33"/>
      <c r="AM83" s="33"/>
      <c r="AN83" s="33">
        <f t="shared" si="7"/>
        <v>34</v>
      </c>
      <c r="AO83" s="56"/>
      <c r="AP83" s="4"/>
      <c r="AQ83" s="56"/>
      <c r="AR83" s="33"/>
      <c r="AS83" s="33"/>
      <c r="AT83" s="33">
        <f t="shared" si="8"/>
        <v>8</v>
      </c>
      <c r="AU83" s="56"/>
      <c r="AV83" s="4"/>
      <c r="AW83" s="25">
        <v>45661.0</v>
      </c>
      <c r="AX83" s="26"/>
      <c r="AY83" s="81">
        <v>2.0</v>
      </c>
      <c r="AZ83" s="26">
        <f t="shared" si="9"/>
        <v>155</v>
      </c>
      <c r="BA83" s="29" t="s">
        <v>79</v>
      </c>
      <c r="BB83" s="4"/>
      <c r="BC83" s="64">
        <v>45661.0</v>
      </c>
      <c r="BD83" s="67"/>
      <c r="BE83" s="89"/>
      <c r="BF83" s="67">
        <f t="shared" si="13"/>
        <v>0</v>
      </c>
      <c r="BG83" s="90" t="s">
        <v>79</v>
      </c>
      <c r="BH83" s="4"/>
      <c r="BI83" s="46">
        <v>45668.0</v>
      </c>
      <c r="BJ83" s="72"/>
      <c r="BK83" s="36">
        <v>1.0</v>
      </c>
      <c r="BL83" s="33">
        <f t="shared" si="10"/>
        <v>16</v>
      </c>
      <c r="BM83" s="39" t="s">
        <v>98</v>
      </c>
      <c r="BN83" s="4"/>
      <c r="BO83" s="103">
        <v>45676.0</v>
      </c>
      <c r="BP83" s="112"/>
      <c r="BQ83" s="98">
        <v>5.0</v>
      </c>
      <c r="BR83" s="36">
        <f t="shared" si="11"/>
        <v>70</v>
      </c>
      <c r="BS83" s="39" t="s">
        <v>91</v>
      </c>
      <c r="BT83" s="4"/>
      <c r="BU83" s="97">
        <v>45661.0</v>
      </c>
      <c r="BV83" s="36"/>
      <c r="BW83" s="39"/>
      <c r="BX83" s="36">
        <f t="shared" si="12"/>
        <v>48</v>
      </c>
      <c r="BY83" s="39" t="s">
        <v>98</v>
      </c>
      <c r="BZ83" s="4"/>
    </row>
    <row r="84" ht="14.25" customHeight="1">
      <c r="A84" s="103">
        <v>45680.0</v>
      </c>
      <c r="B84" s="104"/>
      <c r="C84" s="106">
        <v>1.0</v>
      </c>
      <c r="D84" s="36">
        <f t="shared" si="1"/>
        <v>120</v>
      </c>
      <c r="E84" s="39" t="s">
        <v>100</v>
      </c>
      <c r="F84" s="4"/>
      <c r="G84" s="56"/>
      <c r="H84" s="33"/>
      <c r="I84" s="33"/>
      <c r="J84" s="33">
        <f t="shared" si="2"/>
        <v>3000</v>
      </c>
      <c r="K84" s="56"/>
      <c r="L84" s="4"/>
      <c r="M84" s="56"/>
      <c r="N84" s="33"/>
      <c r="O84" s="33"/>
      <c r="P84" s="33">
        <f t="shared" si="3"/>
        <v>3200</v>
      </c>
      <c r="Q84" s="56"/>
      <c r="R84" s="4"/>
      <c r="S84" s="56"/>
      <c r="T84" s="33"/>
      <c r="U84" s="33"/>
      <c r="V84" s="33">
        <f t="shared" si="4"/>
        <v>0</v>
      </c>
      <c r="W84" s="56"/>
      <c r="X84" s="4"/>
      <c r="Y84" s="103">
        <v>45679.0</v>
      </c>
      <c r="Z84" s="95"/>
      <c r="AA84" s="40">
        <v>12000.0</v>
      </c>
      <c r="AB84" s="36">
        <f t="shared" si="5"/>
        <v>156000</v>
      </c>
      <c r="AC84" s="39" t="s">
        <v>94</v>
      </c>
      <c r="AD84" s="4"/>
      <c r="AE84" s="113">
        <v>45678.0</v>
      </c>
      <c r="AF84" s="105"/>
      <c r="AG84" s="40">
        <v>5000.0</v>
      </c>
      <c r="AH84" s="26">
        <f t="shared" si="6"/>
        <v>130000</v>
      </c>
      <c r="AI84" s="29" t="s">
        <v>77</v>
      </c>
      <c r="AJ84" s="4"/>
      <c r="AK84" s="56"/>
      <c r="AL84" s="33"/>
      <c r="AM84" s="33"/>
      <c r="AN84" s="33">
        <f t="shared" si="7"/>
        <v>34</v>
      </c>
      <c r="AO84" s="56"/>
      <c r="AP84" s="4"/>
      <c r="AQ84" s="56"/>
      <c r="AR84" s="33"/>
      <c r="AS84" s="33"/>
      <c r="AT84" s="33">
        <f t="shared" si="8"/>
        <v>8</v>
      </c>
      <c r="AU84" s="56"/>
      <c r="AV84" s="4"/>
      <c r="AW84" s="25">
        <v>45661.0</v>
      </c>
      <c r="AX84" s="26"/>
      <c r="AY84" s="81">
        <v>2.0</v>
      </c>
      <c r="AZ84" s="26">
        <f t="shared" si="9"/>
        <v>153</v>
      </c>
      <c r="BA84" s="29" t="s">
        <v>98</v>
      </c>
      <c r="BB84" s="4"/>
      <c r="BC84" s="64">
        <v>45661.0</v>
      </c>
      <c r="BD84" s="67"/>
      <c r="BE84" s="89"/>
      <c r="BF84" s="67">
        <f t="shared" si="13"/>
        <v>0</v>
      </c>
      <c r="BG84" s="90" t="s">
        <v>98</v>
      </c>
      <c r="BH84" s="4"/>
      <c r="BI84" s="46">
        <v>45668.0</v>
      </c>
      <c r="BJ84" s="72"/>
      <c r="BK84" s="36">
        <v>1.0</v>
      </c>
      <c r="BL84" s="33">
        <f t="shared" si="10"/>
        <v>15</v>
      </c>
      <c r="BM84" s="39" t="s">
        <v>78</v>
      </c>
      <c r="BN84" s="4"/>
      <c r="BO84" s="103">
        <v>45676.0</v>
      </c>
      <c r="BP84" s="112"/>
      <c r="BQ84" s="98">
        <v>5.0</v>
      </c>
      <c r="BR84" s="36">
        <f t="shared" si="11"/>
        <v>65</v>
      </c>
      <c r="BS84" s="39" t="s">
        <v>90</v>
      </c>
      <c r="BT84" s="4"/>
      <c r="BU84" s="97">
        <v>45661.0</v>
      </c>
      <c r="BV84" s="36"/>
      <c r="BW84" s="37">
        <v>4.0</v>
      </c>
      <c r="BX84" s="36">
        <f t="shared" si="12"/>
        <v>44</v>
      </c>
      <c r="BY84" s="39" t="s">
        <v>78</v>
      </c>
      <c r="BZ84" s="4"/>
    </row>
    <row r="85" ht="14.25" customHeight="1">
      <c r="A85" s="62">
        <v>45680.0</v>
      </c>
      <c r="B85" s="65"/>
      <c r="C85" s="106">
        <v>1.0</v>
      </c>
      <c r="D85" s="36">
        <f t="shared" si="1"/>
        <v>119</v>
      </c>
      <c r="E85" s="37" t="s">
        <v>83</v>
      </c>
      <c r="F85" s="4"/>
      <c r="G85" s="56"/>
      <c r="H85" s="33"/>
      <c r="I85" s="33"/>
      <c r="J85" s="33">
        <f t="shared" si="2"/>
        <v>3000</v>
      </c>
      <c r="K85" s="56"/>
      <c r="L85" s="4"/>
      <c r="M85" s="56"/>
      <c r="N85" s="33"/>
      <c r="O85" s="33"/>
      <c r="P85" s="33">
        <f t="shared" si="3"/>
        <v>3200</v>
      </c>
      <c r="Q85" s="56"/>
      <c r="R85" s="4"/>
      <c r="S85" s="56"/>
      <c r="T85" s="33"/>
      <c r="U85" s="33"/>
      <c r="V85" s="33">
        <f t="shared" si="4"/>
        <v>0</v>
      </c>
      <c r="W85" s="56"/>
      <c r="X85" s="4"/>
      <c r="Y85" s="103">
        <v>45679.0</v>
      </c>
      <c r="Z85" s="95"/>
      <c r="AA85" s="40">
        <v>12000.0</v>
      </c>
      <c r="AB85" s="36">
        <f t="shared" si="5"/>
        <v>144000</v>
      </c>
      <c r="AC85" s="39" t="s">
        <v>107</v>
      </c>
      <c r="AD85" s="4"/>
      <c r="AE85" s="113">
        <v>45678.0</v>
      </c>
      <c r="AF85" s="105"/>
      <c r="AG85" s="40">
        <v>5000.0</v>
      </c>
      <c r="AH85" s="26">
        <f t="shared" si="6"/>
        <v>125000</v>
      </c>
      <c r="AI85" s="29" t="s">
        <v>95</v>
      </c>
      <c r="AJ85" s="4"/>
      <c r="AK85" s="56"/>
      <c r="AL85" s="33"/>
      <c r="AM85" s="33"/>
      <c r="AN85" s="33">
        <f t="shared" si="7"/>
        <v>34</v>
      </c>
      <c r="AO85" s="56"/>
      <c r="AP85" s="4"/>
      <c r="AQ85" s="56"/>
      <c r="AR85" s="33"/>
      <c r="AS85" s="33"/>
      <c r="AT85" s="33">
        <f t="shared" si="8"/>
        <v>8</v>
      </c>
      <c r="AU85" s="56"/>
      <c r="AV85" s="4"/>
      <c r="AW85" s="25">
        <v>45661.0</v>
      </c>
      <c r="AX85" s="26"/>
      <c r="AY85" s="81">
        <v>3.0</v>
      </c>
      <c r="AZ85" s="26">
        <f t="shared" si="9"/>
        <v>150</v>
      </c>
      <c r="BA85" s="29" t="s">
        <v>78</v>
      </c>
      <c r="BB85" s="4"/>
      <c r="BC85" s="64">
        <v>45661.0</v>
      </c>
      <c r="BD85" s="67"/>
      <c r="BE85" s="89"/>
      <c r="BF85" s="67">
        <f t="shared" si="13"/>
        <v>0</v>
      </c>
      <c r="BG85" s="90" t="s">
        <v>78</v>
      </c>
      <c r="BH85" s="4"/>
      <c r="BI85" s="46">
        <v>45668.0</v>
      </c>
      <c r="BJ85" s="72"/>
      <c r="BK85" s="98">
        <v>1.0</v>
      </c>
      <c r="BL85" s="33">
        <f t="shared" si="10"/>
        <v>14</v>
      </c>
      <c r="BM85" s="39" t="s">
        <v>104</v>
      </c>
      <c r="BN85" s="4"/>
      <c r="BO85" s="103">
        <v>45676.0</v>
      </c>
      <c r="BP85" s="112"/>
      <c r="BQ85" s="98">
        <v>5.0</v>
      </c>
      <c r="BR85" s="36">
        <f t="shared" si="11"/>
        <v>60</v>
      </c>
      <c r="BS85" s="39" t="s">
        <v>99</v>
      </c>
      <c r="BT85" s="4"/>
      <c r="BU85" s="97">
        <v>45661.0</v>
      </c>
      <c r="BV85" s="36"/>
      <c r="BW85" s="39"/>
      <c r="BX85" s="36">
        <f t="shared" si="12"/>
        <v>44</v>
      </c>
      <c r="BY85" s="39" t="s">
        <v>104</v>
      </c>
      <c r="BZ85" s="4"/>
    </row>
    <row r="86" ht="14.25" customHeight="1">
      <c r="A86" s="103">
        <v>45680.0</v>
      </c>
      <c r="B86" s="104"/>
      <c r="C86" s="106">
        <v>1.0</v>
      </c>
      <c r="D86" s="36">
        <f t="shared" si="1"/>
        <v>118</v>
      </c>
      <c r="E86" s="39" t="s">
        <v>91</v>
      </c>
      <c r="F86" s="4"/>
      <c r="G86" s="56"/>
      <c r="H86" s="33"/>
      <c r="I86" s="33"/>
      <c r="J86" s="33">
        <f t="shared" si="2"/>
        <v>3000</v>
      </c>
      <c r="K86" s="56"/>
      <c r="L86" s="4"/>
      <c r="M86" s="56"/>
      <c r="N86" s="33"/>
      <c r="O86" s="33"/>
      <c r="P86" s="33">
        <f t="shared" si="3"/>
        <v>3200</v>
      </c>
      <c r="Q86" s="56"/>
      <c r="R86" s="4"/>
      <c r="S86" s="56"/>
      <c r="T86" s="33"/>
      <c r="U86" s="33"/>
      <c r="V86" s="33">
        <f t="shared" si="4"/>
        <v>0</v>
      </c>
      <c r="W86" s="56"/>
      <c r="X86" s="4"/>
      <c r="Y86" s="108">
        <v>45680.0</v>
      </c>
      <c r="Z86" s="52">
        <f>5*12000</f>
        <v>60000</v>
      </c>
      <c r="AA86" s="78"/>
      <c r="AB86" s="78">
        <f t="shared" si="5"/>
        <v>204000</v>
      </c>
      <c r="AC86" s="63" t="s">
        <v>88</v>
      </c>
      <c r="AD86" s="4"/>
      <c r="AE86" s="113">
        <v>45678.0</v>
      </c>
      <c r="AF86" s="105"/>
      <c r="AG86" s="40">
        <v>5000.0</v>
      </c>
      <c r="AH86" s="26">
        <f t="shared" si="6"/>
        <v>120000</v>
      </c>
      <c r="AI86" s="29" t="s">
        <v>90</v>
      </c>
      <c r="AJ86" s="4"/>
      <c r="AK86" s="56"/>
      <c r="AL86" s="33"/>
      <c r="AM86" s="33"/>
      <c r="AN86" s="33">
        <f t="shared" si="7"/>
        <v>34</v>
      </c>
      <c r="AO86" s="56"/>
      <c r="AP86" s="4"/>
      <c r="AQ86" s="56"/>
      <c r="AR86" s="33"/>
      <c r="AS86" s="33"/>
      <c r="AT86" s="33">
        <f t="shared" si="8"/>
        <v>8</v>
      </c>
      <c r="AU86" s="56"/>
      <c r="AV86" s="4"/>
      <c r="AW86" s="25">
        <v>45661.0</v>
      </c>
      <c r="AX86" s="26"/>
      <c r="AY86" s="81">
        <v>2.0</v>
      </c>
      <c r="AZ86" s="26">
        <f t="shared" si="9"/>
        <v>148</v>
      </c>
      <c r="BA86" s="29" t="s">
        <v>104</v>
      </c>
      <c r="BB86" s="4"/>
      <c r="BC86" s="64">
        <v>45661.0</v>
      </c>
      <c r="BD86" s="67"/>
      <c r="BE86" s="89"/>
      <c r="BF86" s="67">
        <f t="shared" si="13"/>
        <v>0</v>
      </c>
      <c r="BG86" s="90" t="s">
        <v>104</v>
      </c>
      <c r="BH86" s="4"/>
      <c r="BI86" s="46">
        <v>45668.0</v>
      </c>
      <c r="BJ86" s="72"/>
      <c r="BK86" s="98">
        <v>1.0</v>
      </c>
      <c r="BL86" s="33">
        <f t="shared" si="10"/>
        <v>13</v>
      </c>
      <c r="BM86" s="39" t="s">
        <v>85</v>
      </c>
      <c r="BN86" s="4"/>
      <c r="BO86" s="103">
        <v>45677.0</v>
      </c>
      <c r="BP86" s="112"/>
      <c r="BQ86" s="98">
        <v>5.0</v>
      </c>
      <c r="BR86" s="36">
        <f t="shared" si="11"/>
        <v>55</v>
      </c>
      <c r="BS86" s="39" t="s">
        <v>85</v>
      </c>
      <c r="BT86" s="4"/>
      <c r="BU86" s="97">
        <v>45661.0</v>
      </c>
      <c r="BV86" s="36"/>
      <c r="BW86" s="39"/>
      <c r="BX86" s="36">
        <f t="shared" si="12"/>
        <v>44</v>
      </c>
      <c r="BY86" s="39" t="s">
        <v>85</v>
      </c>
      <c r="BZ86" s="4"/>
    </row>
    <row r="87" ht="14.25" customHeight="1">
      <c r="A87" s="103">
        <v>45680.0</v>
      </c>
      <c r="B87" s="104"/>
      <c r="C87" s="106">
        <v>1.0</v>
      </c>
      <c r="D87" s="36">
        <f t="shared" si="1"/>
        <v>117</v>
      </c>
      <c r="E87" s="39" t="s">
        <v>93</v>
      </c>
      <c r="F87" s="4"/>
      <c r="G87" s="56"/>
      <c r="H87" s="33"/>
      <c r="I87" s="33"/>
      <c r="J87" s="33">
        <f t="shared" si="2"/>
        <v>3000</v>
      </c>
      <c r="K87" s="56"/>
      <c r="L87" s="4"/>
      <c r="M87" s="56"/>
      <c r="N87" s="33"/>
      <c r="O87" s="33"/>
      <c r="P87" s="33">
        <f t="shared" si="3"/>
        <v>3200</v>
      </c>
      <c r="Q87" s="56"/>
      <c r="R87" s="4"/>
      <c r="S87" s="56"/>
      <c r="T87" s="33"/>
      <c r="U87" s="33"/>
      <c r="V87" s="33">
        <f t="shared" si="4"/>
        <v>0</v>
      </c>
      <c r="W87" s="56"/>
      <c r="X87" s="4"/>
      <c r="Y87" s="103">
        <v>45680.0</v>
      </c>
      <c r="Z87" s="104"/>
      <c r="AA87" s="40">
        <v>12000.0</v>
      </c>
      <c r="AB87" s="36">
        <f t="shared" si="5"/>
        <v>192000</v>
      </c>
      <c r="AC87" s="39" t="s">
        <v>87</v>
      </c>
      <c r="AD87" s="4"/>
      <c r="AE87" s="103">
        <v>45679.0</v>
      </c>
      <c r="AF87" s="104"/>
      <c r="AG87" s="40">
        <v>5000.0</v>
      </c>
      <c r="AH87" s="36">
        <f t="shared" si="6"/>
        <v>115000</v>
      </c>
      <c r="AI87" s="39" t="s">
        <v>96</v>
      </c>
      <c r="AJ87" s="4"/>
      <c r="AK87" s="56"/>
      <c r="AL87" s="33"/>
      <c r="AM87" s="33"/>
      <c r="AN87" s="33">
        <f t="shared" si="7"/>
        <v>34</v>
      </c>
      <c r="AO87" s="56"/>
      <c r="AP87" s="4"/>
      <c r="AQ87" s="56"/>
      <c r="AR87" s="33"/>
      <c r="AS87" s="33"/>
      <c r="AT87" s="33">
        <f t="shared" si="8"/>
        <v>8</v>
      </c>
      <c r="AU87" s="56"/>
      <c r="AV87" s="4"/>
      <c r="AW87" s="25">
        <v>45661.0</v>
      </c>
      <c r="AX87" s="26"/>
      <c r="AY87" s="81">
        <v>2.0</v>
      </c>
      <c r="AZ87" s="26">
        <f t="shared" si="9"/>
        <v>146</v>
      </c>
      <c r="BA87" s="29" t="s">
        <v>85</v>
      </c>
      <c r="BB87" s="4"/>
      <c r="BC87" s="64">
        <v>45661.0</v>
      </c>
      <c r="BD87" s="67"/>
      <c r="BE87" s="89"/>
      <c r="BF87" s="67">
        <f t="shared" si="13"/>
        <v>0</v>
      </c>
      <c r="BG87" s="90" t="s">
        <v>85</v>
      </c>
      <c r="BH87" s="4"/>
      <c r="BI87" s="46">
        <v>45668.0</v>
      </c>
      <c r="BJ87" s="72"/>
      <c r="BK87" s="98">
        <v>1.0</v>
      </c>
      <c r="BL87" s="33">
        <f t="shared" si="10"/>
        <v>12</v>
      </c>
      <c r="BM87" s="39" t="s">
        <v>96</v>
      </c>
      <c r="BN87" s="4"/>
      <c r="BO87" s="103">
        <v>45677.0</v>
      </c>
      <c r="BP87" s="112"/>
      <c r="BQ87" s="98">
        <v>5.0</v>
      </c>
      <c r="BR87" s="36">
        <f t="shared" si="11"/>
        <v>50</v>
      </c>
      <c r="BS87" s="39" t="s">
        <v>78</v>
      </c>
      <c r="BT87" s="4"/>
      <c r="BU87" s="97">
        <v>45661.0</v>
      </c>
      <c r="BV87" s="36"/>
      <c r="BW87" s="37">
        <v>6.0</v>
      </c>
      <c r="BX87" s="36">
        <f t="shared" si="12"/>
        <v>38</v>
      </c>
      <c r="BY87" s="39" t="s">
        <v>96</v>
      </c>
      <c r="BZ87" s="4"/>
    </row>
    <row r="88" ht="14.25" customHeight="1">
      <c r="A88" s="62">
        <v>45680.0</v>
      </c>
      <c r="B88" s="65"/>
      <c r="C88" s="106">
        <v>1.0</v>
      </c>
      <c r="D88" s="36">
        <f t="shared" si="1"/>
        <v>116</v>
      </c>
      <c r="E88" s="37" t="s">
        <v>105</v>
      </c>
      <c r="F88" s="4"/>
      <c r="G88" s="56"/>
      <c r="H88" s="33"/>
      <c r="I88" s="33"/>
      <c r="J88" s="33">
        <f t="shared" si="2"/>
        <v>3000</v>
      </c>
      <c r="K88" s="56"/>
      <c r="L88" s="4"/>
      <c r="M88" s="56"/>
      <c r="N88" s="33"/>
      <c r="O88" s="33"/>
      <c r="P88" s="33">
        <f t="shared" si="3"/>
        <v>3200</v>
      </c>
      <c r="Q88" s="56"/>
      <c r="R88" s="4"/>
      <c r="S88" s="56"/>
      <c r="T88" s="33"/>
      <c r="U88" s="33"/>
      <c r="V88" s="33">
        <f t="shared" si="4"/>
        <v>0</v>
      </c>
      <c r="W88" s="56"/>
      <c r="X88" s="4"/>
      <c r="Y88" s="103">
        <v>45680.0</v>
      </c>
      <c r="Z88" s="104"/>
      <c r="AA88" s="40">
        <v>12000.0</v>
      </c>
      <c r="AB88" s="36">
        <f t="shared" si="5"/>
        <v>180000</v>
      </c>
      <c r="AC88" s="39" t="s">
        <v>100</v>
      </c>
      <c r="AD88" s="4"/>
      <c r="AE88" s="103">
        <v>45679.0</v>
      </c>
      <c r="AF88" s="104"/>
      <c r="AG88" s="40">
        <v>5000.0</v>
      </c>
      <c r="AH88" s="36">
        <f t="shared" si="6"/>
        <v>110000</v>
      </c>
      <c r="AI88" s="39" t="s">
        <v>87</v>
      </c>
      <c r="AJ88" s="4"/>
      <c r="AK88" s="56"/>
      <c r="AL88" s="33"/>
      <c r="AM88" s="33"/>
      <c r="AN88" s="33">
        <f t="shared" si="7"/>
        <v>34</v>
      </c>
      <c r="AO88" s="56"/>
      <c r="AP88" s="4"/>
      <c r="AQ88" s="56"/>
      <c r="AR88" s="33"/>
      <c r="AS88" s="33"/>
      <c r="AT88" s="33">
        <f t="shared" si="8"/>
        <v>8</v>
      </c>
      <c r="AU88" s="56"/>
      <c r="AV88" s="4"/>
      <c r="AW88" s="25">
        <v>45661.0</v>
      </c>
      <c r="AX88" s="26"/>
      <c r="AY88" s="81">
        <v>3.0</v>
      </c>
      <c r="AZ88" s="26">
        <f t="shared" si="9"/>
        <v>143</v>
      </c>
      <c r="BA88" s="29" t="s">
        <v>96</v>
      </c>
      <c r="BB88" s="4"/>
      <c r="BC88" s="64">
        <v>45661.0</v>
      </c>
      <c r="BD88" s="67"/>
      <c r="BE88" s="89"/>
      <c r="BF88" s="67">
        <f t="shared" si="13"/>
        <v>0</v>
      </c>
      <c r="BG88" s="90" t="s">
        <v>96</v>
      </c>
      <c r="BH88" s="4"/>
      <c r="BI88" s="46">
        <v>45668.0</v>
      </c>
      <c r="BJ88" s="72"/>
      <c r="BK88" s="98">
        <v>1.0</v>
      </c>
      <c r="BL88" s="33">
        <f t="shared" si="10"/>
        <v>11</v>
      </c>
      <c r="BM88" s="39" t="s">
        <v>83</v>
      </c>
      <c r="BN88" s="4"/>
      <c r="BO88" s="103">
        <v>45677.0</v>
      </c>
      <c r="BP88" s="112"/>
      <c r="BQ88" s="98">
        <v>5.0</v>
      </c>
      <c r="BR88" s="36">
        <f t="shared" si="11"/>
        <v>45</v>
      </c>
      <c r="BS88" s="39" t="s">
        <v>79</v>
      </c>
      <c r="BT88" s="4"/>
      <c r="BU88" s="97">
        <v>45661.0</v>
      </c>
      <c r="BV88" s="36"/>
      <c r="BW88" s="40">
        <v>3.0</v>
      </c>
      <c r="BX88" s="36">
        <f t="shared" si="12"/>
        <v>35</v>
      </c>
      <c r="BY88" s="39" t="s">
        <v>80</v>
      </c>
      <c r="BZ88" s="4"/>
    </row>
    <row r="89" ht="14.25" customHeight="1">
      <c r="A89" s="62">
        <v>45680.0</v>
      </c>
      <c r="B89" s="65"/>
      <c r="C89" s="106">
        <v>1.0</v>
      </c>
      <c r="D89" s="36">
        <f t="shared" si="1"/>
        <v>115</v>
      </c>
      <c r="E89" s="39" t="s">
        <v>102</v>
      </c>
      <c r="F89" s="4"/>
      <c r="G89" s="56"/>
      <c r="H89" s="33"/>
      <c r="I89" s="33"/>
      <c r="J89" s="33">
        <f t="shared" si="2"/>
        <v>3000</v>
      </c>
      <c r="K89" s="56"/>
      <c r="L89" s="4"/>
      <c r="M89" s="56"/>
      <c r="N89" s="33"/>
      <c r="O89" s="33"/>
      <c r="P89" s="33">
        <f t="shared" si="3"/>
        <v>3200</v>
      </c>
      <c r="Q89" s="56"/>
      <c r="R89" s="4"/>
      <c r="S89" s="56"/>
      <c r="T89" s="33"/>
      <c r="U89" s="33"/>
      <c r="V89" s="33">
        <f t="shared" si="4"/>
        <v>0</v>
      </c>
      <c r="W89" s="56"/>
      <c r="X89" s="4"/>
      <c r="Y89" s="103">
        <v>45680.0</v>
      </c>
      <c r="Z89" s="104"/>
      <c r="AA89" s="40">
        <v>12000.0</v>
      </c>
      <c r="AB89" s="36">
        <f t="shared" si="5"/>
        <v>168000</v>
      </c>
      <c r="AC89" s="39" t="s">
        <v>104</v>
      </c>
      <c r="AD89" s="4"/>
      <c r="AE89" s="103">
        <v>45680.0</v>
      </c>
      <c r="AF89" s="104"/>
      <c r="AG89" s="40">
        <v>5000.0</v>
      </c>
      <c r="AH89" s="36">
        <f t="shared" si="6"/>
        <v>105000</v>
      </c>
      <c r="AI89" s="39" t="s">
        <v>78</v>
      </c>
      <c r="AJ89" s="4"/>
      <c r="AK89" s="56"/>
      <c r="AL89" s="33"/>
      <c r="AM89" s="33"/>
      <c r="AN89" s="33">
        <f t="shared" si="7"/>
        <v>34</v>
      </c>
      <c r="AO89" s="56"/>
      <c r="AP89" s="4"/>
      <c r="AQ89" s="56"/>
      <c r="AR89" s="33"/>
      <c r="AS89" s="33"/>
      <c r="AT89" s="33">
        <f t="shared" si="8"/>
        <v>8</v>
      </c>
      <c r="AU89" s="56"/>
      <c r="AV89" s="4"/>
      <c r="AW89" s="25">
        <v>45661.0</v>
      </c>
      <c r="AX89" s="26"/>
      <c r="AY89" s="27">
        <v>1.0</v>
      </c>
      <c r="AZ89" s="26">
        <f t="shared" si="9"/>
        <v>142</v>
      </c>
      <c r="BA89" s="29" t="s">
        <v>80</v>
      </c>
      <c r="BB89" s="4"/>
      <c r="BC89" s="64">
        <v>45661.0</v>
      </c>
      <c r="BD89" s="67"/>
      <c r="BE89" s="121"/>
      <c r="BF89" s="67">
        <f t="shared" si="13"/>
        <v>0</v>
      </c>
      <c r="BG89" s="90" t="s">
        <v>80</v>
      </c>
      <c r="BH89" s="4"/>
      <c r="BI89" s="46">
        <v>45668.0</v>
      </c>
      <c r="BJ89" s="72"/>
      <c r="BK89" s="98">
        <v>1.0</v>
      </c>
      <c r="BL89" s="33">
        <f t="shared" si="10"/>
        <v>10</v>
      </c>
      <c r="BM89" s="39" t="s">
        <v>95</v>
      </c>
      <c r="BN89" s="4"/>
      <c r="BO89" s="103">
        <v>45677.0</v>
      </c>
      <c r="BP89" s="112"/>
      <c r="BQ89" s="40">
        <v>5.0</v>
      </c>
      <c r="BR89" s="36">
        <f t="shared" si="11"/>
        <v>40</v>
      </c>
      <c r="BS89" s="39" t="s">
        <v>93</v>
      </c>
      <c r="BT89" s="4"/>
      <c r="BU89" s="97">
        <v>45661.0</v>
      </c>
      <c r="BV89" s="36"/>
      <c r="BW89" s="36"/>
      <c r="BX89" s="36">
        <f t="shared" si="12"/>
        <v>35</v>
      </c>
      <c r="BY89" s="39" t="s">
        <v>103</v>
      </c>
      <c r="BZ89" s="4"/>
    </row>
    <row r="90" ht="14.25" customHeight="1">
      <c r="A90" s="103">
        <v>45681.0</v>
      </c>
      <c r="B90" s="104"/>
      <c r="C90" s="106">
        <v>1.0</v>
      </c>
      <c r="D90" s="36">
        <f t="shared" si="1"/>
        <v>114</v>
      </c>
      <c r="E90" s="39" t="s">
        <v>100</v>
      </c>
      <c r="F90" s="4"/>
      <c r="G90" s="56"/>
      <c r="H90" s="33"/>
      <c r="I90" s="33"/>
      <c r="J90" s="33">
        <f t="shared" si="2"/>
        <v>3000</v>
      </c>
      <c r="K90" s="56"/>
      <c r="L90" s="4"/>
      <c r="M90" s="56"/>
      <c r="N90" s="33"/>
      <c r="O90" s="33"/>
      <c r="P90" s="33">
        <f t="shared" si="3"/>
        <v>3200</v>
      </c>
      <c r="Q90" s="56"/>
      <c r="R90" s="4"/>
      <c r="S90" s="56"/>
      <c r="T90" s="33"/>
      <c r="U90" s="33"/>
      <c r="V90" s="33">
        <f t="shared" si="4"/>
        <v>0</v>
      </c>
      <c r="W90" s="56"/>
      <c r="X90" s="4"/>
      <c r="Y90" s="62">
        <v>45680.0</v>
      </c>
      <c r="Z90" s="112"/>
      <c r="AA90" s="40">
        <v>12000.0</v>
      </c>
      <c r="AB90" s="36">
        <f t="shared" si="5"/>
        <v>156000</v>
      </c>
      <c r="AC90" s="39" t="s">
        <v>99</v>
      </c>
      <c r="AD90" s="4"/>
      <c r="AE90" s="103">
        <v>45680.0</v>
      </c>
      <c r="AF90" s="104"/>
      <c r="AG90" s="40">
        <v>5000.0</v>
      </c>
      <c r="AH90" s="36">
        <f t="shared" si="6"/>
        <v>100000</v>
      </c>
      <c r="AI90" s="39" t="s">
        <v>80</v>
      </c>
      <c r="AJ90" s="4"/>
      <c r="AK90" s="56"/>
      <c r="AL90" s="33"/>
      <c r="AM90" s="33"/>
      <c r="AN90" s="33">
        <f t="shared" si="7"/>
        <v>34</v>
      </c>
      <c r="AO90" s="56"/>
      <c r="AP90" s="4"/>
      <c r="AQ90" s="56"/>
      <c r="AR90" s="33"/>
      <c r="AS90" s="33"/>
      <c r="AT90" s="33">
        <f t="shared" si="8"/>
        <v>8</v>
      </c>
      <c r="AU90" s="56"/>
      <c r="AV90" s="4"/>
      <c r="AW90" s="25">
        <v>45661.0</v>
      </c>
      <c r="AX90" s="26"/>
      <c r="AY90" s="27">
        <v>1.0</v>
      </c>
      <c r="AZ90" s="26">
        <f t="shared" si="9"/>
        <v>141</v>
      </c>
      <c r="BA90" s="29" t="s">
        <v>103</v>
      </c>
      <c r="BB90" s="4"/>
      <c r="BC90" s="64">
        <v>45661.0</v>
      </c>
      <c r="BD90" s="67"/>
      <c r="BE90" s="121"/>
      <c r="BF90" s="67">
        <f t="shared" si="13"/>
        <v>0</v>
      </c>
      <c r="BG90" s="90" t="s">
        <v>103</v>
      </c>
      <c r="BH90" s="4"/>
      <c r="BI90" s="46">
        <v>45668.0</v>
      </c>
      <c r="BJ90" s="72"/>
      <c r="BK90" s="98">
        <v>1.0</v>
      </c>
      <c r="BL90" s="33">
        <f t="shared" si="10"/>
        <v>9</v>
      </c>
      <c r="BM90" s="39" t="s">
        <v>84</v>
      </c>
      <c r="BN90" s="4"/>
      <c r="BO90" s="103">
        <v>45677.0</v>
      </c>
      <c r="BP90" s="112"/>
      <c r="BQ90" s="98">
        <v>5.0</v>
      </c>
      <c r="BR90" s="36">
        <f t="shared" si="11"/>
        <v>35</v>
      </c>
      <c r="BS90" s="39" t="s">
        <v>81</v>
      </c>
      <c r="BT90" s="4"/>
      <c r="BU90" s="97">
        <v>45661.0</v>
      </c>
      <c r="BV90" s="36"/>
      <c r="BW90" s="40">
        <v>4.0</v>
      </c>
      <c r="BX90" s="36">
        <f t="shared" si="12"/>
        <v>31</v>
      </c>
      <c r="BY90" s="39" t="s">
        <v>87</v>
      </c>
      <c r="BZ90" s="4"/>
    </row>
    <row r="91" ht="14.25" customHeight="1">
      <c r="A91" s="103">
        <v>45682.0</v>
      </c>
      <c r="B91" s="104"/>
      <c r="C91" s="106">
        <v>1.0</v>
      </c>
      <c r="D91" s="36">
        <f t="shared" si="1"/>
        <v>113</v>
      </c>
      <c r="E91" s="39" t="s">
        <v>77</v>
      </c>
      <c r="F91" s="4"/>
      <c r="G91" s="56"/>
      <c r="H91" s="33"/>
      <c r="I91" s="33"/>
      <c r="J91" s="33">
        <f t="shared" si="2"/>
        <v>3000</v>
      </c>
      <c r="K91" s="56"/>
      <c r="L91" s="4"/>
      <c r="M91" s="56"/>
      <c r="N91" s="33"/>
      <c r="O91" s="33"/>
      <c r="P91" s="33">
        <f t="shared" si="3"/>
        <v>3200</v>
      </c>
      <c r="Q91" s="56"/>
      <c r="R91" s="4"/>
      <c r="S91" s="56"/>
      <c r="T91" s="33"/>
      <c r="U91" s="33"/>
      <c r="V91" s="33">
        <f t="shared" si="4"/>
        <v>0</v>
      </c>
      <c r="W91" s="56"/>
      <c r="X91" s="4"/>
      <c r="Y91" s="62">
        <v>45680.0</v>
      </c>
      <c r="Z91" s="65"/>
      <c r="AA91" s="40">
        <v>12000.0</v>
      </c>
      <c r="AB91" s="36">
        <f t="shared" si="5"/>
        <v>144000</v>
      </c>
      <c r="AC91" s="39" t="s">
        <v>81</v>
      </c>
      <c r="AD91" s="4"/>
      <c r="AE91" s="62">
        <v>45680.0</v>
      </c>
      <c r="AF91" s="65"/>
      <c r="AG91" s="40">
        <v>5000.0</v>
      </c>
      <c r="AH91" s="36">
        <f t="shared" si="6"/>
        <v>95000</v>
      </c>
      <c r="AI91" s="39" t="s">
        <v>101</v>
      </c>
      <c r="AJ91" s="4"/>
      <c r="AK91" s="56"/>
      <c r="AL91" s="33"/>
      <c r="AM91" s="33"/>
      <c r="AN91" s="33">
        <f t="shared" si="7"/>
        <v>34</v>
      </c>
      <c r="AO91" s="56"/>
      <c r="AP91" s="4"/>
      <c r="AQ91" s="56"/>
      <c r="AR91" s="33"/>
      <c r="AS91" s="33"/>
      <c r="AT91" s="33">
        <f t="shared" si="8"/>
        <v>8</v>
      </c>
      <c r="AU91" s="56"/>
      <c r="AV91" s="4"/>
      <c r="AW91" s="25">
        <v>45661.0</v>
      </c>
      <c r="AX91" s="26"/>
      <c r="AY91" s="27">
        <v>2.0</v>
      </c>
      <c r="AZ91" s="26">
        <f t="shared" si="9"/>
        <v>139</v>
      </c>
      <c r="BA91" s="29" t="s">
        <v>87</v>
      </c>
      <c r="BB91" s="4"/>
      <c r="BC91" s="64">
        <v>45661.0</v>
      </c>
      <c r="BD91" s="67"/>
      <c r="BE91" s="121"/>
      <c r="BF91" s="67">
        <f t="shared" si="13"/>
        <v>0</v>
      </c>
      <c r="BG91" s="90" t="s">
        <v>87</v>
      </c>
      <c r="BH91" s="4"/>
      <c r="BI91" s="62">
        <v>45669.0</v>
      </c>
      <c r="BJ91" s="39"/>
      <c r="BK91" s="36">
        <v>1.0</v>
      </c>
      <c r="BL91" s="36">
        <f t="shared" si="10"/>
        <v>8</v>
      </c>
      <c r="BM91" s="39" t="s">
        <v>90</v>
      </c>
      <c r="BN91" s="4"/>
      <c r="BO91" s="103">
        <v>45677.0</v>
      </c>
      <c r="BP91" s="112"/>
      <c r="BQ91" s="98">
        <v>5.0</v>
      </c>
      <c r="BR91" s="36">
        <f t="shared" si="11"/>
        <v>30</v>
      </c>
      <c r="BS91" s="39" t="s">
        <v>77</v>
      </c>
      <c r="BT91" s="4"/>
      <c r="BU91" s="97">
        <v>45661.0</v>
      </c>
      <c r="BV91" s="36"/>
      <c r="BW91" s="40">
        <v>3.0</v>
      </c>
      <c r="BX91" s="36">
        <f t="shared" si="12"/>
        <v>28</v>
      </c>
      <c r="BY91" s="39" t="s">
        <v>100</v>
      </c>
      <c r="BZ91" s="4"/>
    </row>
    <row r="92" ht="14.25" customHeight="1">
      <c r="A92" s="103">
        <v>45682.0</v>
      </c>
      <c r="B92" s="104"/>
      <c r="C92" s="106">
        <v>1.0</v>
      </c>
      <c r="D92" s="36">
        <f t="shared" si="1"/>
        <v>112</v>
      </c>
      <c r="E92" s="39" t="s">
        <v>81</v>
      </c>
      <c r="F92" s="4"/>
      <c r="G92" s="56"/>
      <c r="H92" s="33"/>
      <c r="I92" s="33"/>
      <c r="J92" s="33">
        <f t="shared" si="2"/>
        <v>3000</v>
      </c>
      <c r="K92" s="56"/>
      <c r="L92" s="4"/>
      <c r="M92" s="56"/>
      <c r="N92" s="33"/>
      <c r="O92" s="33"/>
      <c r="P92" s="33">
        <f t="shared" si="3"/>
        <v>3200</v>
      </c>
      <c r="Q92" s="56"/>
      <c r="R92" s="4"/>
      <c r="S92" s="56"/>
      <c r="T92" s="33"/>
      <c r="U92" s="33"/>
      <c r="V92" s="33">
        <f t="shared" si="4"/>
        <v>0</v>
      </c>
      <c r="W92" s="56"/>
      <c r="X92" s="4"/>
      <c r="Y92" s="103">
        <v>45680.0</v>
      </c>
      <c r="Z92" s="104"/>
      <c r="AA92" s="40">
        <v>12000.0</v>
      </c>
      <c r="AB92" s="36">
        <f t="shared" si="5"/>
        <v>132000</v>
      </c>
      <c r="AC92" s="37" t="s">
        <v>84</v>
      </c>
      <c r="AD92" s="4"/>
      <c r="AE92" s="62">
        <v>45680.0</v>
      </c>
      <c r="AF92" s="65"/>
      <c r="AG92" s="40">
        <v>5000.0</v>
      </c>
      <c r="AH92" s="36">
        <f t="shared" si="6"/>
        <v>90000</v>
      </c>
      <c r="AI92" s="39" t="s">
        <v>99</v>
      </c>
      <c r="AJ92" s="4"/>
      <c r="AK92" s="56"/>
      <c r="AL92" s="33"/>
      <c r="AM92" s="33"/>
      <c r="AN92" s="33">
        <f t="shared" si="7"/>
        <v>34</v>
      </c>
      <c r="AO92" s="56"/>
      <c r="AP92" s="4"/>
      <c r="AQ92" s="56"/>
      <c r="AR92" s="33"/>
      <c r="AS92" s="33"/>
      <c r="AT92" s="33">
        <f t="shared" si="8"/>
        <v>8</v>
      </c>
      <c r="AU92" s="56"/>
      <c r="AV92" s="4"/>
      <c r="AW92" s="25">
        <v>45661.0</v>
      </c>
      <c r="AX92" s="26"/>
      <c r="AY92" s="27">
        <v>1.0</v>
      </c>
      <c r="AZ92" s="26">
        <f t="shared" si="9"/>
        <v>138</v>
      </c>
      <c r="BA92" s="29" t="s">
        <v>100</v>
      </c>
      <c r="BB92" s="4"/>
      <c r="BC92" s="64">
        <v>45661.0</v>
      </c>
      <c r="BD92" s="67"/>
      <c r="BE92" s="121"/>
      <c r="BF92" s="67">
        <f t="shared" si="13"/>
        <v>0</v>
      </c>
      <c r="BG92" s="90" t="s">
        <v>100</v>
      </c>
      <c r="BH92" s="4"/>
      <c r="BI92" s="62">
        <v>45669.0</v>
      </c>
      <c r="BJ92" s="39"/>
      <c r="BK92" s="36">
        <v>1.0</v>
      </c>
      <c r="BL92" s="36">
        <f t="shared" si="10"/>
        <v>7</v>
      </c>
      <c r="BM92" s="39" t="s">
        <v>107</v>
      </c>
      <c r="BN92" s="4"/>
      <c r="BO92" s="108">
        <v>45678.0</v>
      </c>
      <c r="BP92" s="158">
        <f>48*3</f>
        <v>144</v>
      </c>
      <c r="BQ92" s="158"/>
      <c r="BR92" s="78">
        <f t="shared" si="11"/>
        <v>174</v>
      </c>
      <c r="BS92" s="163" t="s">
        <v>88</v>
      </c>
      <c r="BT92" s="4"/>
      <c r="BU92" s="97">
        <v>45661.0</v>
      </c>
      <c r="BV92" s="36"/>
      <c r="BW92" s="36"/>
      <c r="BX92" s="36">
        <f t="shared" si="12"/>
        <v>28</v>
      </c>
      <c r="BY92" s="39" t="s">
        <v>105</v>
      </c>
      <c r="BZ92" s="4"/>
    </row>
    <row r="93" ht="14.25" customHeight="1">
      <c r="A93" s="103">
        <v>45682.0</v>
      </c>
      <c r="B93" s="104"/>
      <c r="C93" s="106">
        <v>1.0</v>
      </c>
      <c r="D93" s="36">
        <f t="shared" si="1"/>
        <v>111</v>
      </c>
      <c r="E93" s="39" t="s">
        <v>78</v>
      </c>
      <c r="F93" s="4"/>
      <c r="G93" s="56"/>
      <c r="H93" s="33"/>
      <c r="I93" s="33"/>
      <c r="J93" s="33">
        <f t="shared" si="2"/>
        <v>3000</v>
      </c>
      <c r="K93" s="56"/>
      <c r="L93" s="4"/>
      <c r="M93" s="56"/>
      <c r="N93" s="33"/>
      <c r="O93" s="33"/>
      <c r="P93" s="33">
        <f t="shared" si="3"/>
        <v>3200</v>
      </c>
      <c r="Q93" s="56"/>
      <c r="R93" s="4"/>
      <c r="S93" s="56"/>
      <c r="T93" s="33"/>
      <c r="U93" s="33"/>
      <c r="V93" s="33">
        <f t="shared" si="4"/>
        <v>0</v>
      </c>
      <c r="W93" s="56"/>
      <c r="X93" s="4"/>
      <c r="Y93" s="62">
        <v>45680.0</v>
      </c>
      <c r="Z93" s="65"/>
      <c r="AA93" s="40">
        <v>12000.0</v>
      </c>
      <c r="AB93" s="36">
        <f t="shared" si="5"/>
        <v>120000</v>
      </c>
      <c r="AC93" s="39" t="s">
        <v>102</v>
      </c>
      <c r="AD93" s="4"/>
      <c r="AE93" s="103">
        <v>45680.0</v>
      </c>
      <c r="AF93" s="104"/>
      <c r="AG93" s="40">
        <v>5000.0</v>
      </c>
      <c r="AH93" s="36">
        <f t="shared" si="6"/>
        <v>85000</v>
      </c>
      <c r="AI93" s="37" t="s">
        <v>84</v>
      </c>
      <c r="AJ93" s="4"/>
      <c r="AK93" s="56"/>
      <c r="AL93" s="33"/>
      <c r="AM93" s="33"/>
      <c r="AN93" s="33">
        <f t="shared" si="7"/>
        <v>34</v>
      </c>
      <c r="AO93" s="56"/>
      <c r="AP93" s="4"/>
      <c r="AQ93" s="56"/>
      <c r="AR93" s="33"/>
      <c r="AS93" s="33"/>
      <c r="AT93" s="33">
        <f t="shared" si="8"/>
        <v>8</v>
      </c>
      <c r="AU93" s="56"/>
      <c r="AV93" s="4"/>
      <c r="AW93" s="25">
        <v>45661.0</v>
      </c>
      <c r="AX93" s="26"/>
      <c r="AY93" s="27">
        <v>0.0</v>
      </c>
      <c r="AZ93" s="26">
        <f t="shared" si="9"/>
        <v>138</v>
      </c>
      <c r="BA93" s="29" t="s">
        <v>105</v>
      </c>
      <c r="BB93" s="4"/>
      <c r="BC93" s="64">
        <v>45661.0</v>
      </c>
      <c r="BD93" s="67"/>
      <c r="BE93" s="67"/>
      <c r="BF93" s="67">
        <f t="shared" si="13"/>
        <v>0</v>
      </c>
      <c r="BG93" s="90" t="s">
        <v>105</v>
      </c>
      <c r="BH93" s="4"/>
      <c r="BI93" s="62">
        <v>45669.0</v>
      </c>
      <c r="BJ93" s="39"/>
      <c r="BK93" s="36">
        <v>1.0</v>
      </c>
      <c r="BL93" s="36">
        <f t="shared" si="10"/>
        <v>6</v>
      </c>
      <c r="BM93" s="39" t="s">
        <v>77</v>
      </c>
      <c r="BN93" s="4"/>
      <c r="BO93" s="103">
        <v>45678.0</v>
      </c>
      <c r="BP93" s="112"/>
      <c r="BQ93" s="98">
        <v>5.0</v>
      </c>
      <c r="BR93" s="36">
        <f t="shared" si="11"/>
        <v>169</v>
      </c>
      <c r="BS93" s="39" t="s">
        <v>96</v>
      </c>
      <c r="BT93" s="4"/>
      <c r="BU93" s="97">
        <v>45661.0</v>
      </c>
      <c r="BV93" s="36"/>
      <c r="BW93" s="36"/>
      <c r="BX93" s="36">
        <f t="shared" si="12"/>
        <v>28</v>
      </c>
      <c r="BY93" s="39" t="s">
        <v>101</v>
      </c>
      <c r="BZ93" s="4"/>
    </row>
    <row r="94" ht="14.25" customHeight="1">
      <c r="A94" s="103">
        <v>45682.0</v>
      </c>
      <c r="B94" s="104"/>
      <c r="C94" s="106">
        <v>1.0</v>
      </c>
      <c r="D94" s="36">
        <f t="shared" si="1"/>
        <v>110</v>
      </c>
      <c r="E94" s="39" t="s">
        <v>85</v>
      </c>
      <c r="F94" s="4"/>
      <c r="G94" s="56"/>
      <c r="H94" s="33"/>
      <c r="I94" s="33"/>
      <c r="J94" s="33">
        <f t="shared" si="2"/>
        <v>3000</v>
      </c>
      <c r="K94" s="56"/>
      <c r="L94" s="4"/>
      <c r="M94" s="56"/>
      <c r="N94" s="33"/>
      <c r="O94" s="33"/>
      <c r="P94" s="33">
        <f t="shared" si="3"/>
        <v>3200</v>
      </c>
      <c r="Q94" s="56"/>
      <c r="R94" s="4"/>
      <c r="S94" s="56"/>
      <c r="T94" s="33"/>
      <c r="U94" s="33"/>
      <c r="V94" s="33">
        <f t="shared" si="4"/>
        <v>0</v>
      </c>
      <c r="W94" s="56"/>
      <c r="X94" s="4"/>
      <c r="Y94" s="108">
        <v>45682.0</v>
      </c>
      <c r="Z94" s="52">
        <f>5*12000</f>
        <v>60000</v>
      </c>
      <c r="AA94" s="110"/>
      <c r="AB94" s="78">
        <f t="shared" si="5"/>
        <v>180000</v>
      </c>
      <c r="AC94" s="63" t="s">
        <v>86</v>
      </c>
      <c r="AD94" s="4"/>
      <c r="AE94" s="62">
        <v>45680.0</v>
      </c>
      <c r="AF94" s="65"/>
      <c r="AG94" s="134">
        <v>10000.0</v>
      </c>
      <c r="AH94" s="36">
        <f t="shared" si="6"/>
        <v>75000</v>
      </c>
      <c r="AI94" s="39" t="s">
        <v>102</v>
      </c>
      <c r="AJ94" s="4"/>
      <c r="AK94" s="56"/>
      <c r="AL94" s="33"/>
      <c r="AM94" s="33"/>
      <c r="AN94" s="33">
        <f t="shared" si="7"/>
        <v>34</v>
      </c>
      <c r="AO94" s="56"/>
      <c r="AP94" s="4"/>
      <c r="AQ94" s="56"/>
      <c r="AR94" s="33"/>
      <c r="AS94" s="33"/>
      <c r="AT94" s="33">
        <f t="shared" si="8"/>
        <v>8</v>
      </c>
      <c r="AU94" s="56"/>
      <c r="AV94" s="4"/>
      <c r="AW94" s="25">
        <v>45661.0</v>
      </c>
      <c r="AX94" s="26"/>
      <c r="AY94" s="27">
        <v>2.0</v>
      </c>
      <c r="AZ94" s="26">
        <f t="shared" si="9"/>
        <v>136</v>
      </c>
      <c r="BA94" s="29" t="s">
        <v>101</v>
      </c>
      <c r="BB94" s="4"/>
      <c r="BC94" s="64">
        <v>45661.0</v>
      </c>
      <c r="BD94" s="67"/>
      <c r="BE94" s="121"/>
      <c r="BF94" s="67">
        <f t="shared" si="13"/>
        <v>0</v>
      </c>
      <c r="BG94" s="90" t="s">
        <v>101</v>
      </c>
      <c r="BH94" s="4"/>
      <c r="BI94" s="103">
        <v>45669.0</v>
      </c>
      <c r="BJ94" s="72"/>
      <c r="BK94" s="98">
        <v>1.0</v>
      </c>
      <c r="BL94" s="33">
        <f t="shared" si="10"/>
        <v>5</v>
      </c>
      <c r="BM94" s="39" t="s">
        <v>79</v>
      </c>
      <c r="BN94" s="4"/>
      <c r="BO94" s="103">
        <v>45678.0</v>
      </c>
      <c r="BP94" s="112"/>
      <c r="BQ94" s="98">
        <v>5.0</v>
      </c>
      <c r="BR94" s="36">
        <f t="shared" si="11"/>
        <v>164</v>
      </c>
      <c r="BS94" s="39" t="s">
        <v>98</v>
      </c>
      <c r="BT94" s="4"/>
      <c r="BU94" s="97">
        <v>45661.0</v>
      </c>
      <c r="BV94" s="36"/>
      <c r="BW94" s="40">
        <v>4.0</v>
      </c>
      <c r="BX94" s="36">
        <f t="shared" si="12"/>
        <v>24</v>
      </c>
      <c r="BY94" s="39" t="s">
        <v>99</v>
      </c>
      <c r="BZ94" s="4"/>
    </row>
    <row r="95" ht="14.25" customHeight="1">
      <c r="A95" s="103">
        <v>45682.0</v>
      </c>
      <c r="B95" s="104"/>
      <c r="C95" s="106">
        <v>1.0</v>
      </c>
      <c r="D95" s="36">
        <f t="shared" si="1"/>
        <v>109</v>
      </c>
      <c r="E95" s="39" t="s">
        <v>104</v>
      </c>
      <c r="F95" s="4"/>
      <c r="G95" s="56"/>
      <c r="H95" s="33"/>
      <c r="I95" s="33"/>
      <c r="J95" s="33">
        <f t="shared" si="2"/>
        <v>3000</v>
      </c>
      <c r="K95" s="56"/>
      <c r="L95" s="4"/>
      <c r="M95" s="56"/>
      <c r="N95" s="33"/>
      <c r="O95" s="33"/>
      <c r="P95" s="33">
        <f t="shared" si="3"/>
        <v>3200</v>
      </c>
      <c r="Q95" s="56"/>
      <c r="R95" s="4"/>
      <c r="S95" s="56"/>
      <c r="T95" s="33"/>
      <c r="U95" s="33"/>
      <c r="V95" s="33">
        <f t="shared" si="4"/>
        <v>0</v>
      </c>
      <c r="W95" s="56"/>
      <c r="X95" s="4"/>
      <c r="Y95" s="103">
        <v>45682.0</v>
      </c>
      <c r="Z95" s="104"/>
      <c r="AA95" s="40">
        <v>12000.0</v>
      </c>
      <c r="AB95" s="36">
        <f t="shared" si="5"/>
        <v>168000</v>
      </c>
      <c r="AC95" s="39" t="s">
        <v>90</v>
      </c>
      <c r="AD95" s="4"/>
      <c r="AE95" s="103">
        <v>45681.0</v>
      </c>
      <c r="AF95" s="104"/>
      <c r="AG95" s="40">
        <v>5000.0</v>
      </c>
      <c r="AH95" s="36">
        <f t="shared" si="6"/>
        <v>70000</v>
      </c>
      <c r="AI95" s="39" t="s">
        <v>91</v>
      </c>
      <c r="AJ95" s="4"/>
      <c r="AK95" s="56"/>
      <c r="AL95" s="33"/>
      <c r="AM95" s="33"/>
      <c r="AN95" s="33">
        <f t="shared" si="7"/>
        <v>34</v>
      </c>
      <c r="AO95" s="56"/>
      <c r="AP95" s="4"/>
      <c r="AQ95" s="56"/>
      <c r="AR95" s="33"/>
      <c r="AS95" s="33"/>
      <c r="AT95" s="33">
        <f t="shared" si="8"/>
        <v>8</v>
      </c>
      <c r="AU95" s="56"/>
      <c r="AV95" s="4"/>
      <c r="AW95" s="25">
        <v>45661.0</v>
      </c>
      <c r="AX95" s="26"/>
      <c r="AY95" s="27">
        <v>3.0</v>
      </c>
      <c r="AZ95" s="26">
        <f t="shared" si="9"/>
        <v>133</v>
      </c>
      <c r="BA95" s="29" t="s">
        <v>99</v>
      </c>
      <c r="BB95" s="4"/>
      <c r="BC95" s="64">
        <v>45661.0</v>
      </c>
      <c r="BD95" s="67"/>
      <c r="BE95" s="121"/>
      <c r="BF95" s="67">
        <f t="shared" si="13"/>
        <v>0</v>
      </c>
      <c r="BG95" s="90" t="s">
        <v>99</v>
      </c>
      <c r="BH95" s="4"/>
      <c r="BI95" s="62">
        <v>45669.0</v>
      </c>
      <c r="BJ95" s="39"/>
      <c r="BK95" s="36">
        <v>1.0</v>
      </c>
      <c r="BL95" s="36">
        <f t="shared" si="10"/>
        <v>4</v>
      </c>
      <c r="BM95" s="39" t="s">
        <v>81</v>
      </c>
      <c r="BN95" s="4"/>
      <c r="BO95" s="103">
        <v>45678.0</v>
      </c>
      <c r="BP95" s="112"/>
      <c r="BQ95" s="98">
        <v>5.0</v>
      </c>
      <c r="BR95" s="36">
        <f t="shared" si="11"/>
        <v>159</v>
      </c>
      <c r="BS95" s="39" t="s">
        <v>84</v>
      </c>
      <c r="BT95" s="4"/>
      <c r="BU95" s="97">
        <v>45661.0</v>
      </c>
      <c r="BV95" s="36"/>
      <c r="BW95" s="40">
        <v>4.0</v>
      </c>
      <c r="BX95" s="36">
        <f t="shared" si="12"/>
        <v>20</v>
      </c>
      <c r="BY95" s="39" t="s">
        <v>90</v>
      </c>
      <c r="BZ95" s="4"/>
    </row>
    <row r="96" ht="14.25" customHeight="1">
      <c r="A96" s="103">
        <v>45683.0</v>
      </c>
      <c r="B96" s="104"/>
      <c r="C96" s="106">
        <v>1.0</v>
      </c>
      <c r="D96" s="36">
        <f t="shared" si="1"/>
        <v>108</v>
      </c>
      <c r="E96" s="39" t="s">
        <v>99</v>
      </c>
      <c r="F96" s="4"/>
      <c r="G96" s="56"/>
      <c r="H96" s="33"/>
      <c r="I96" s="33"/>
      <c r="J96" s="33">
        <f t="shared" si="2"/>
        <v>3000</v>
      </c>
      <c r="K96" s="56"/>
      <c r="L96" s="4"/>
      <c r="M96" s="56"/>
      <c r="N96" s="33"/>
      <c r="O96" s="33"/>
      <c r="P96" s="33">
        <f t="shared" si="3"/>
        <v>3200</v>
      </c>
      <c r="Q96" s="56"/>
      <c r="R96" s="4"/>
      <c r="S96" s="56"/>
      <c r="T96" s="33"/>
      <c r="U96" s="33"/>
      <c r="V96" s="33">
        <f t="shared" si="4"/>
        <v>0</v>
      </c>
      <c r="W96" s="56"/>
      <c r="X96" s="4"/>
      <c r="Y96" s="103">
        <v>45682.0</v>
      </c>
      <c r="Z96" s="104"/>
      <c r="AA96" s="40">
        <v>12000.0</v>
      </c>
      <c r="AB96" s="36">
        <f t="shared" si="5"/>
        <v>156000</v>
      </c>
      <c r="AC96" s="39" t="s">
        <v>91</v>
      </c>
      <c r="AD96" s="4"/>
      <c r="AE96" s="103">
        <v>45681.0</v>
      </c>
      <c r="AF96" s="104"/>
      <c r="AG96" s="40">
        <v>5000.0</v>
      </c>
      <c r="AH96" s="36">
        <f t="shared" si="6"/>
        <v>65000</v>
      </c>
      <c r="AI96" s="39" t="s">
        <v>79</v>
      </c>
      <c r="AJ96" s="4"/>
      <c r="AK96" s="56"/>
      <c r="AL96" s="33"/>
      <c r="AM96" s="33"/>
      <c r="AN96" s="33">
        <f t="shared" si="7"/>
        <v>34</v>
      </c>
      <c r="AO96" s="56"/>
      <c r="AP96" s="4"/>
      <c r="AQ96" s="56"/>
      <c r="AR96" s="33"/>
      <c r="AS96" s="33"/>
      <c r="AT96" s="33">
        <f t="shared" si="8"/>
        <v>8</v>
      </c>
      <c r="AU96" s="56"/>
      <c r="AV96" s="4"/>
      <c r="AW96" s="25">
        <v>45661.0</v>
      </c>
      <c r="AX96" s="26"/>
      <c r="AY96" s="27">
        <v>4.0</v>
      </c>
      <c r="AZ96" s="26">
        <f t="shared" si="9"/>
        <v>129</v>
      </c>
      <c r="BA96" s="29" t="s">
        <v>90</v>
      </c>
      <c r="BB96" s="4"/>
      <c r="BC96" s="64">
        <v>45661.0</v>
      </c>
      <c r="BD96" s="67"/>
      <c r="BE96" s="121"/>
      <c r="BF96" s="67">
        <f t="shared" si="13"/>
        <v>0</v>
      </c>
      <c r="BG96" s="90" t="s">
        <v>90</v>
      </c>
      <c r="BH96" s="4"/>
      <c r="BI96" s="103">
        <v>45669.0</v>
      </c>
      <c r="BJ96" s="72"/>
      <c r="BK96" s="36">
        <v>1.0</v>
      </c>
      <c r="BL96" s="33">
        <f t="shared" si="10"/>
        <v>3</v>
      </c>
      <c r="BM96" s="39" t="s">
        <v>98</v>
      </c>
      <c r="BN96" s="4"/>
      <c r="BO96" s="103">
        <v>45678.0</v>
      </c>
      <c r="BP96" s="112"/>
      <c r="BQ96" s="98">
        <v>5.0</v>
      </c>
      <c r="BR96" s="36">
        <f t="shared" si="11"/>
        <v>154</v>
      </c>
      <c r="BS96" s="39" t="s">
        <v>97</v>
      </c>
      <c r="BT96" s="4"/>
      <c r="BU96" s="97">
        <v>45661.0</v>
      </c>
      <c r="BV96" s="36"/>
      <c r="BW96" s="36"/>
      <c r="BX96" s="36">
        <f t="shared" si="12"/>
        <v>20</v>
      </c>
      <c r="BY96" s="39" t="s">
        <v>83</v>
      </c>
      <c r="BZ96" s="4"/>
    </row>
    <row r="97" ht="14.25" customHeight="1">
      <c r="A97" s="103">
        <v>45683.0</v>
      </c>
      <c r="B97" s="104"/>
      <c r="C97" s="106">
        <v>1.0</v>
      </c>
      <c r="D97" s="36">
        <f t="shared" si="1"/>
        <v>107</v>
      </c>
      <c r="E97" s="39" t="s">
        <v>84</v>
      </c>
      <c r="F97" s="4"/>
      <c r="G97" s="56"/>
      <c r="H97" s="33"/>
      <c r="I97" s="33"/>
      <c r="J97" s="33">
        <f t="shared" si="2"/>
        <v>3000</v>
      </c>
      <c r="K97" s="56"/>
      <c r="L97" s="4"/>
      <c r="M97" s="56"/>
      <c r="N97" s="33"/>
      <c r="O97" s="33"/>
      <c r="P97" s="33">
        <f t="shared" si="3"/>
        <v>3200</v>
      </c>
      <c r="Q97" s="56"/>
      <c r="R97" s="4"/>
      <c r="S97" s="56"/>
      <c r="T97" s="33"/>
      <c r="U97" s="33"/>
      <c r="V97" s="33">
        <f t="shared" si="4"/>
        <v>0</v>
      </c>
      <c r="W97" s="56"/>
      <c r="X97" s="4"/>
      <c r="Y97" s="103">
        <v>45682.0</v>
      </c>
      <c r="Z97" s="104"/>
      <c r="AA97" s="40">
        <v>12000.0</v>
      </c>
      <c r="AB97" s="36">
        <f t="shared" si="5"/>
        <v>144000</v>
      </c>
      <c r="AC97" s="39" t="s">
        <v>93</v>
      </c>
      <c r="AD97" s="4"/>
      <c r="AE97" s="103">
        <v>45681.0</v>
      </c>
      <c r="AF97" s="104"/>
      <c r="AG97" s="40">
        <v>5000.0</v>
      </c>
      <c r="AH97" s="36">
        <f t="shared" si="6"/>
        <v>60000</v>
      </c>
      <c r="AI97" s="39" t="s">
        <v>100</v>
      </c>
      <c r="AJ97" s="4"/>
      <c r="AK97" s="56"/>
      <c r="AL97" s="33"/>
      <c r="AM97" s="33"/>
      <c r="AN97" s="33">
        <f t="shared" si="7"/>
        <v>34</v>
      </c>
      <c r="AO97" s="56"/>
      <c r="AP97" s="4"/>
      <c r="AQ97" s="56"/>
      <c r="AR97" s="33"/>
      <c r="AS97" s="33"/>
      <c r="AT97" s="33">
        <f t="shared" si="8"/>
        <v>8</v>
      </c>
      <c r="AU97" s="56"/>
      <c r="AV97" s="4"/>
      <c r="AW97" s="25">
        <v>45661.0</v>
      </c>
      <c r="AX97" s="26"/>
      <c r="AY97" s="27">
        <v>3.0</v>
      </c>
      <c r="AZ97" s="26">
        <f t="shared" si="9"/>
        <v>126</v>
      </c>
      <c r="BA97" s="29" t="s">
        <v>83</v>
      </c>
      <c r="BB97" s="4"/>
      <c r="BC97" s="64">
        <v>45661.0</v>
      </c>
      <c r="BD97" s="67"/>
      <c r="BE97" s="121"/>
      <c r="BF97" s="67">
        <f t="shared" si="13"/>
        <v>0</v>
      </c>
      <c r="BG97" s="90" t="s">
        <v>83</v>
      </c>
      <c r="BH97" s="4"/>
      <c r="BI97" s="62">
        <v>45669.0</v>
      </c>
      <c r="BJ97" s="39"/>
      <c r="BK97" s="40">
        <v>2.0</v>
      </c>
      <c r="BL97" s="36">
        <f t="shared" si="10"/>
        <v>1</v>
      </c>
      <c r="BM97" s="39" t="s">
        <v>102</v>
      </c>
      <c r="BN97" s="4"/>
      <c r="BO97" s="103">
        <v>45678.0</v>
      </c>
      <c r="BP97" s="112"/>
      <c r="BQ97" s="98">
        <v>5.0</v>
      </c>
      <c r="BR97" s="36">
        <f t="shared" si="11"/>
        <v>149</v>
      </c>
      <c r="BS97" s="39" t="s">
        <v>107</v>
      </c>
      <c r="BT97" s="4"/>
      <c r="BU97" s="97">
        <v>45661.0</v>
      </c>
      <c r="BV97" s="36"/>
      <c r="BW97" s="36"/>
      <c r="BX97" s="36">
        <f t="shared" si="12"/>
        <v>20</v>
      </c>
      <c r="BY97" s="39" t="s">
        <v>95</v>
      </c>
      <c r="BZ97" s="4"/>
    </row>
    <row r="98" ht="14.25" customHeight="1">
      <c r="A98" s="103">
        <v>45684.0</v>
      </c>
      <c r="B98" s="104"/>
      <c r="C98" s="106">
        <v>1.0</v>
      </c>
      <c r="D98" s="36">
        <f t="shared" si="1"/>
        <v>106</v>
      </c>
      <c r="E98" s="39" t="s">
        <v>98</v>
      </c>
      <c r="F98" s="4"/>
      <c r="G98" s="56"/>
      <c r="H98" s="33"/>
      <c r="I98" s="33"/>
      <c r="J98" s="33">
        <f t="shared" si="2"/>
        <v>3000</v>
      </c>
      <c r="K98" s="56"/>
      <c r="L98" s="4"/>
      <c r="M98" s="56"/>
      <c r="N98" s="33"/>
      <c r="O98" s="33"/>
      <c r="P98" s="33">
        <f t="shared" si="3"/>
        <v>3200</v>
      </c>
      <c r="Q98" s="56"/>
      <c r="R98" s="4"/>
      <c r="S98" s="56"/>
      <c r="T98" s="33"/>
      <c r="U98" s="33"/>
      <c r="V98" s="33">
        <f t="shared" si="4"/>
        <v>0</v>
      </c>
      <c r="W98" s="56"/>
      <c r="X98" s="4"/>
      <c r="Y98" s="103">
        <v>45682.0</v>
      </c>
      <c r="Z98" s="104"/>
      <c r="AA98" s="40">
        <v>12000.0</v>
      </c>
      <c r="AB98" s="36">
        <f t="shared" si="5"/>
        <v>132000</v>
      </c>
      <c r="AC98" s="39" t="s">
        <v>96</v>
      </c>
      <c r="AD98" s="4"/>
      <c r="AE98" s="62">
        <v>45681.0</v>
      </c>
      <c r="AF98" s="65"/>
      <c r="AG98" s="40">
        <v>5000.0</v>
      </c>
      <c r="AH98" s="36">
        <f t="shared" si="6"/>
        <v>55000</v>
      </c>
      <c r="AI98" s="39" t="s">
        <v>85</v>
      </c>
      <c r="AJ98" s="4"/>
      <c r="AK98" s="56"/>
      <c r="AL98" s="33"/>
      <c r="AM98" s="33"/>
      <c r="AN98" s="33">
        <f t="shared" si="7"/>
        <v>34</v>
      </c>
      <c r="AO98" s="56"/>
      <c r="AP98" s="4"/>
      <c r="AQ98" s="56"/>
      <c r="AR98" s="33"/>
      <c r="AS98" s="33"/>
      <c r="AT98" s="33">
        <f t="shared" si="8"/>
        <v>8</v>
      </c>
      <c r="AU98" s="56"/>
      <c r="AV98" s="4"/>
      <c r="AW98" s="25">
        <v>45661.0</v>
      </c>
      <c r="AX98" s="26"/>
      <c r="AY98" s="27">
        <v>3.0</v>
      </c>
      <c r="AZ98" s="26">
        <f t="shared" si="9"/>
        <v>123</v>
      </c>
      <c r="BA98" s="29" t="s">
        <v>95</v>
      </c>
      <c r="BB98" s="4"/>
      <c r="BC98" s="64">
        <v>45661.0</v>
      </c>
      <c r="BD98" s="67"/>
      <c r="BE98" s="121"/>
      <c r="BF98" s="67">
        <f t="shared" si="13"/>
        <v>0</v>
      </c>
      <c r="BG98" s="90" t="s">
        <v>95</v>
      </c>
      <c r="BH98" s="4"/>
      <c r="BI98" s="49">
        <v>45670.0</v>
      </c>
      <c r="BJ98" s="59">
        <v>100.0</v>
      </c>
      <c r="BK98" s="60"/>
      <c r="BL98" s="78">
        <f t="shared" si="10"/>
        <v>101</v>
      </c>
      <c r="BM98" s="80" t="s">
        <v>88</v>
      </c>
      <c r="BN98" s="4"/>
      <c r="BO98" s="103">
        <v>45679.0</v>
      </c>
      <c r="BP98" s="112"/>
      <c r="BQ98" s="98">
        <v>5.0</v>
      </c>
      <c r="BR98" s="36">
        <f t="shared" si="11"/>
        <v>144</v>
      </c>
      <c r="BS98" s="39" t="s">
        <v>104</v>
      </c>
      <c r="BT98" s="4"/>
      <c r="BU98" s="97">
        <v>45661.0</v>
      </c>
      <c r="BV98" s="36"/>
      <c r="BW98" s="36"/>
      <c r="BX98" s="36">
        <f t="shared" si="12"/>
        <v>20</v>
      </c>
      <c r="BY98" s="39" t="s">
        <v>107</v>
      </c>
      <c r="BZ98" s="4"/>
    </row>
    <row r="99" ht="14.25" customHeight="1">
      <c r="A99" s="103">
        <v>45684.0</v>
      </c>
      <c r="B99" s="104"/>
      <c r="C99" s="106">
        <v>1.0</v>
      </c>
      <c r="D99" s="36">
        <f t="shared" si="1"/>
        <v>105</v>
      </c>
      <c r="E99" s="39" t="s">
        <v>93</v>
      </c>
      <c r="F99" s="4"/>
      <c r="G99" s="56"/>
      <c r="H99" s="33"/>
      <c r="I99" s="33"/>
      <c r="J99" s="33">
        <f t="shared" si="2"/>
        <v>3000</v>
      </c>
      <c r="K99" s="56"/>
      <c r="L99" s="4"/>
      <c r="M99" s="56"/>
      <c r="N99" s="33"/>
      <c r="O99" s="33"/>
      <c r="P99" s="33">
        <f t="shared" si="3"/>
        <v>3200</v>
      </c>
      <c r="Q99" s="56"/>
      <c r="R99" s="4"/>
      <c r="S99" s="56"/>
      <c r="T99" s="33"/>
      <c r="U99" s="33"/>
      <c r="V99" s="33">
        <f t="shared" si="4"/>
        <v>0</v>
      </c>
      <c r="W99" s="56"/>
      <c r="X99" s="4"/>
      <c r="Y99" s="103">
        <v>45682.0</v>
      </c>
      <c r="Z99" s="104"/>
      <c r="AA99" s="40">
        <v>12000.0</v>
      </c>
      <c r="AB99" s="36">
        <f t="shared" si="5"/>
        <v>120000</v>
      </c>
      <c r="AC99" s="39" t="s">
        <v>104</v>
      </c>
      <c r="AD99" s="4"/>
      <c r="AE99" s="103">
        <v>45683.0</v>
      </c>
      <c r="AF99" s="104"/>
      <c r="AG99" s="40">
        <v>5000.0</v>
      </c>
      <c r="AH99" s="36">
        <f t="shared" si="6"/>
        <v>50000</v>
      </c>
      <c r="AI99" s="39" t="s">
        <v>94</v>
      </c>
      <c r="AJ99" s="4"/>
      <c r="AK99" s="56"/>
      <c r="AL99" s="33"/>
      <c r="AM99" s="33"/>
      <c r="AN99" s="33">
        <f t="shared" si="7"/>
        <v>34</v>
      </c>
      <c r="AO99" s="56"/>
      <c r="AP99" s="4"/>
      <c r="AQ99" s="56"/>
      <c r="AR99" s="33"/>
      <c r="AS99" s="33"/>
      <c r="AT99" s="33">
        <f t="shared" si="8"/>
        <v>8</v>
      </c>
      <c r="AU99" s="56"/>
      <c r="AV99" s="4"/>
      <c r="AW99" s="25">
        <v>45661.0</v>
      </c>
      <c r="AX99" s="26"/>
      <c r="AY99" s="27">
        <v>2.0</v>
      </c>
      <c r="AZ99" s="26">
        <f t="shared" si="9"/>
        <v>121</v>
      </c>
      <c r="BA99" s="29" t="s">
        <v>107</v>
      </c>
      <c r="BB99" s="4"/>
      <c r="BC99" s="64">
        <v>45661.0</v>
      </c>
      <c r="BD99" s="67"/>
      <c r="BE99" s="121"/>
      <c r="BF99" s="67">
        <f t="shared" si="13"/>
        <v>0</v>
      </c>
      <c r="BG99" s="90" t="s">
        <v>107</v>
      </c>
      <c r="BH99" s="4"/>
      <c r="BI99" s="113">
        <v>45671.0</v>
      </c>
      <c r="BJ99" s="84"/>
      <c r="BK99" s="70">
        <v>1.0</v>
      </c>
      <c r="BL99" s="71">
        <f t="shared" si="10"/>
        <v>100</v>
      </c>
      <c r="BM99" s="29" t="s">
        <v>101</v>
      </c>
      <c r="BN99" s="4"/>
      <c r="BO99" s="103">
        <v>45679.0</v>
      </c>
      <c r="BP99" s="104"/>
      <c r="BQ99" s="98">
        <v>5.0</v>
      </c>
      <c r="BR99" s="36">
        <f t="shared" si="11"/>
        <v>139</v>
      </c>
      <c r="BS99" s="39" t="s">
        <v>101</v>
      </c>
      <c r="BT99" s="4"/>
      <c r="BU99" s="97">
        <v>45661.0</v>
      </c>
      <c r="BV99" s="36"/>
      <c r="BW99" s="40">
        <v>4.0</v>
      </c>
      <c r="BX99" s="36">
        <f t="shared" si="12"/>
        <v>16</v>
      </c>
      <c r="BY99" s="39" t="s">
        <v>77</v>
      </c>
      <c r="BZ99" s="4"/>
    </row>
    <row r="100" ht="14.25" customHeight="1">
      <c r="A100" s="113">
        <v>45685.0</v>
      </c>
      <c r="B100" s="140"/>
      <c r="C100" s="150">
        <v>1.0</v>
      </c>
      <c r="D100" s="26">
        <f t="shared" si="1"/>
        <v>104</v>
      </c>
      <c r="E100" s="29" t="s">
        <v>96</v>
      </c>
      <c r="F100" s="4"/>
      <c r="G100" s="56"/>
      <c r="H100" s="33"/>
      <c r="I100" s="33"/>
      <c r="J100" s="33">
        <f t="shared" si="2"/>
        <v>3000</v>
      </c>
      <c r="K100" s="56"/>
      <c r="L100" s="4"/>
      <c r="M100" s="56"/>
      <c r="N100" s="33"/>
      <c r="O100" s="33"/>
      <c r="P100" s="33">
        <f t="shared" si="3"/>
        <v>3200</v>
      </c>
      <c r="Q100" s="56"/>
      <c r="R100" s="4"/>
      <c r="S100" s="56"/>
      <c r="T100" s="33"/>
      <c r="U100" s="33"/>
      <c r="V100" s="33">
        <f t="shared" si="4"/>
        <v>0</v>
      </c>
      <c r="W100" s="56"/>
      <c r="X100" s="4"/>
      <c r="Y100" s="103">
        <v>45682.0</v>
      </c>
      <c r="Z100" s="104"/>
      <c r="AA100" s="40">
        <v>12000.0</v>
      </c>
      <c r="AB100" s="36">
        <f t="shared" si="5"/>
        <v>108000</v>
      </c>
      <c r="AC100" s="39" t="s">
        <v>80</v>
      </c>
      <c r="AD100" s="4"/>
      <c r="AE100" s="103">
        <v>45684.0</v>
      </c>
      <c r="AF100" s="104"/>
      <c r="AG100" s="40">
        <v>5000.0</v>
      </c>
      <c r="AH100" s="36">
        <f t="shared" si="6"/>
        <v>45000</v>
      </c>
      <c r="AI100" s="39" t="s">
        <v>98</v>
      </c>
      <c r="AJ100" s="4"/>
      <c r="AK100" s="56"/>
      <c r="AL100" s="33"/>
      <c r="AM100" s="33"/>
      <c r="AN100" s="33">
        <f t="shared" si="7"/>
        <v>34</v>
      </c>
      <c r="AO100" s="56"/>
      <c r="AP100" s="4"/>
      <c r="AQ100" s="56"/>
      <c r="AR100" s="33"/>
      <c r="AS100" s="33"/>
      <c r="AT100" s="33">
        <f t="shared" si="8"/>
        <v>8</v>
      </c>
      <c r="AU100" s="56"/>
      <c r="AV100" s="4"/>
      <c r="AW100" s="25">
        <v>45661.0</v>
      </c>
      <c r="AX100" s="26"/>
      <c r="AY100" s="27">
        <v>2.0</v>
      </c>
      <c r="AZ100" s="26">
        <f t="shared" si="9"/>
        <v>119</v>
      </c>
      <c r="BA100" s="29" t="s">
        <v>77</v>
      </c>
      <c r="BB100" s="4"/>
      <c r="BC100" s="64">
        <v>45661.0</v>
      </c>
      <c r="BD100" s="67"/>
      <c r="BE100" s="121"/>
      <c r="BF100" s="67">
        <f t="shared" si="13"/>
        <v>0</v>
      </c>
      <c r="BG100" s="90" t="s">
        <v>77</v>
      </c>
      <c r="BH100" s="4"/>
      <c r="BI100" s="113">
        <v>45671.0</v>
      </c>
      <c r="BJ100" s="84"/>
      <c r="BK100" s="70">
        <v>1.0</v>
      </c>
      <c r="BL100" s="71">
        <f t="shared" si="10"/>
        <v>99</v>
      </c>
      <c r="BM100" s="29" t="s">
        <v>99</v>
      </c>
      <c r="BN100" s="4"/>
      <c r="BO100" s="62">
        <v>45680.0</v>
      </c>
      <c r="BP100" s="65"/>
      <c r="BQ100" s="134">
        <v>5.0</v>
      </c>
      <c r="BR100" s="36">
        <f t="shared" si="11"/>
        <v>134</v>
      </c>
      <c r="BS100" s="39" t="s">
        <v>85</v>
      </c>
      <c r="BT100" s="4"/>
      <c r="BU100" s="97">
        <v>45661.0</v>
      </c>
      <c r="BV100" s="36"/>
      <c r="BW100" s="40">
        <v>4.0</v>
      </c>
      <c r="BX100" s="36">
        <f t="shared" si="12"/>
        <v>12</v>
      </c>
      <c r="BY100" s="39" t="s">
        <v>81</v>
      </c>
      <c r="BZ100" s="4"/>
    </row>
    <row r="101" ht="14.25" customHeight="1">
      <c r="A101" s="103">
        <v>45686.0</v>
      </c>
      <c r="B101" s="104"/>
      <c r="C101" s="106">
        <v>1.0</v>
      </c>
      <c r="D101" s="36">
        <f t="shared" si="1"/>
        <v>103</v>
      </c>
      <c r="E101" s="37" t="s">
        <v>80</v>
      </c>
      <c r="F101" s="4"/>
      <c r="G101" s="56"/>
      <c r="H101" s="33"/>
      <c r="I101" s="33"/>
      <c r="J101" s="33">
        <f t="shared" si="2"/>
        <v>3000</v>
      </c>
      <c r="K101" s="56"/>
      <c r="L101" s="4"/>
      <c r="M101" s="56"/>
      <c r="N101" s="33"/>
      <c r="O101" s="33"/>
      <c r="P101" s="33">
        <f t="shared" si="3"/>
        <v>3200</v>
      </c>
      <c r="Q101" s="56"/>
      <c r="R101" s="4"/>
      <c r="S101" s="56"/>
      <c r="T101" s="33"/>
      <c r="U101" s="33"/>
      <c r="V101" s="33">
        <f t="shared" si="4"/>
        <v>0</v>
      </c>
      <c r="W101" s="56"/>
      <c r="X101" s="4"/>
      <c r="Y101" s="103">
        <v>45684.0</v>
      </c>
      <c r="Z101" s="104"/>
      <c r="AA101" s="40">
        <v>12000.0</v>
      </c>
      <c r="AB101" s="36">
        <f t="shared" si="5"/>
        <v>96000</v>
      </c>
      <c r="AC101" s="39" t="s">
        <v>98</v>
      </c>
      <c r="AD101" s="4"/>
      <c r="AE101" s="103">
        <v>45684.0</v>
      </c>
      <c r="AF101" s="104"/>
      <c r="AG101" s="40">
        <v>5000.0</v>
      </c>
      <c r="AH101" s="36">
        <f t="shared" si="6"/>
        <v>40000</v>
      </c>
      <c r="AI101" s="39" t="s">
        <v>104</v>
      </c>
      <c r="AJ101" s="4"/>
      <c r="AK101" s="56"/>
      <c r="AL101" s="33"/>
      <c r="AM101" s="33"/>
      <c r="AN101" s="33">
        <f t="shared" si="7"/>
        <v>34</v>
      </c>
      <c r="AO101" s="56"/>
      <c r="AP101" s="4"/>
      <c r="AQ101" s="56"/>
      <c r="AR101" s="33"/>
      <c r="AS101" s="33"/>
      <c r="AT101" s="33">
        <f t="shared" si="8"/>
        <v>8</v>
      </c>
      <c r="AU101" s="56"/>
      <c r="AV101" s="4"/>
      <c r="AW101" s="25">
        <v>45661.0</v>
      </c>
      <c r="AX101" s="26"/>
      <c r="AY101" s="27">
        <v>4.0</v>
      </c>
      <c r="AZ101" s="26">
        <f t="shared" si="9"/>
        <v>115</v>
      </c>
      <c r="BA101" s="29" t="s">
        <v>81</v>
      </c>
      <c r="BB101" s="4"/>
      <c r="BC101" s="64">
        <v>45661.0</v>
      </c>
      <c r="BD101" s="67"/>
      <c r="BE101" s="121"/>
      <c r="BF101" s="67">
        <f t="shared" si="13"/>
        <v>0</v>
      </c>
      <c r="BG101" s="90" t="s">
        <v>81</v>
      </c>
      <c r="BH101" s="4"/>
      <c r="BI101" s="113">
        <v>45671.0</v>
      </c>
      <c r="BJ101" s="84"/>
      <c r="BK101" s="70">
        <v>1.0</v>
      </c>
      <c r="BL101" s="71">
        <f t="shared" si="10"/>
        <v>98</v>
      </c>
      <c r="BM101" s="29" t="s">
        <v>83</v>
      </c>
      <c r="BN101" s="4"/>
      <c r="BO101" s="103">
        <v>45680.0</v>
      </c>
      <c r="BP101" s="104"/>
      <c r="BQ101" s="106">
        <v>5.0</v>
      </c>
      <c r="BR101" s="36">
        <f t="shared" si="11"/>
        <v>129</v>
      </c>
      <c r="BS101" s="39" t="s">
        <v>91</v>
      </c>
      <c r="BT101" s="4"/>
      <c r="BU101" s="97">
        <v>45661.0</v>
      </c>
      <c r="BV101" s="36"/>
      <c r="BW101" s="40">
        <v>3.0</v>
      </c>
      <c r="BX101" s="36">
        <f t="shared" si="12"/>
        <v>9</v>
      </c>
      <c r="BY101" s="39" t="s">
        <v>97</v>
      </c>
      <c r="BZ101" s="4"/>
    </row>
    <row r="102" ht="14.25" customHeight="1">
      <c r="A102" s="62">
        <v>45686.0</v>
      </c>
      <c r="B102" s="65"/>
      <c r="C102" s="106">
        <v>1.0</v>
      </c>
      <c r="D102" s="36">
        <f t="shared" si="1"/>
        <v>102</v>
      </c>
      <c r="E102" s="39" t="s">
        <v>95</v>
      </c>
      <c r="F102" s="4"/>
      <c r="G102" s="56"/>
      <c r="H102" s="33"/>
      <c r="I102" s="33"/>
      <c r="J102" s="33">
        <f t="shared" si="2"/>
        <v>3000</v>
      </c>
      <c r="K102" s="56"/>
      <c r="L102" s="4"/>
      <c r="M102" s="56"/>
      <c r="N102" s="33"/>
      <c r="O102" s="33"/>
      <c r="P102" s="33">
        <f t="shared" si="3"/>
        <v>3200</v>
      </c>
      <c r="Q102" s="56"/>
      <c r="R102" s="4"/>
      <c r="S102" s="56"/>
      <c r="T102" s="33"/>
      <c r="U102" s="33"/>
      <c r="V102" s="33">
        <f t="shared" si="4"/>
        <v>0</v>
      </c>
      <c r="W102" s="56"/>
      <c r="X102" s="4"/>
      <c r="Y102" s="103">
        <v>45684.0</v>
      </c>
      <c r="Z102" s="104"/>
      <c r="AA102" s="40">
        <v>12000.0</v>
      </c>
      <c r="AB102" s="36">
        <f t="shared" si="5"/>
        <v>84000</v>
      </c>
      <c r="AC102" s="39" t="s">
        <v>77</v>
      </c>
      <c r="AD102" s="4"/>
      <c r="AE102" s="103">
        <v>45684.0</v>
      </c>
      <c r="AF102" s="104"/>
      <c r="AG102" s="40">
        <v>5000.0</v>
      </c>
      <c r="AH102" s="36">
        <f t="shared" si="6"/>
        <v>35000</v>
      </c>
      <c r="AI102" s="39" t="s">
        <v>95</v>
      </c>
      <c r="AJ102" s="4"/>
      <c r="AK102" s="56"/>
      <c r="AL102" s="33"/>
      <c r="AM102" s="33"/>
      <c r="AN102" s="33">
        <f t="shared" si="7"/>
        <v>34</v>
      </c>
      <c r="AO102" s="56"/>
      <c r="AP102" s="4"/>
      <c r="AQ102" s="56"/>
      <c r="AR102" s="33"/>
      <c r="AS102" s="33"/>
      <c r="AT102" s="33">
        <f t="shared" si="8"/>
        <v>8</v>
      </c>
      <c r="AU102" s="56"/>
      <c r="AV102" s="4"/>
      <c r="AW102" s="25">
        <v>45661.0</v>
      </c>
      <c r="AX102" s="26"/>
      <c r="AY102" s="27">
        <v>1.0</v>
      </c>
      <c r="AZ102" s="26">
        <f t="shared" si="9"/>
        <v>114</v>
      </c>
      <c r="BA102" s="29" t="s">
        <v>97</v>
      </c>
      <c r="BB102" s="4"/>
      <c r="BC102" s="64">
        <v>45661.0</v>
      </c>
      <c r="BD102" s="67"/>
      <c r="BE102" s="121"/>
      <c r="BF102" s="67">
        <f t="shared" si="13"/>
        <v>0</v>
      </c>
      <c r="BG102" s="90" t="s">
        <v>97</v>
      </c>
      <c r="BH102" s="4"/>
      <c r="BI102" s="113">
        <v>45671.0</v>
      </c>
      <c r="BJ102" s="84"/>
      <c r="BK102" s="70">
        <v>1.0</v>
      </c>
      <c r="BL102" s="71">
        <f t="shared" si="10"/>
        <v>97</v>
      </c>
      <c r="BM102" s="29" t="s">
        <v>81</v>
      </c>
      <c r="BN102" s="4"/>
      <c r="BO102" s="62">
        <v>45680.0</v>
      </c>
      <c r="BP102" s="65"/>
      <c r="BQ102" s="134">
        <v>5.0</v>
      </c>
      <c r="BR102" s="36">
        <f t="shared" si="11"/>
        <v>124</v>
      </c>
      <c r="BS102" s="39" t="s">
        <v>102</v>
      </c>
      <c r="BT102" s="4"/>
      <c r="BU102" s="97">
        <v>45661.0</v>
      </c>
      <c r="BV102" s="36"/>
      <c r="BW102" s="36"/>
      <c r="BX102" s="36">
        <f t="shared" si="12"/>
        <v>9</v>
      </c>
      <c r="BY102" s="39" t="s">
        <v>91</v>
      </c>
      <c r="BZ102" s="4"/>
    </row>
    <row r="103" ht="14.25" customHeight="1">
      <c r="A103" s="62">
        <v>45686.0</v>
      </c>
      <c r="B103" s="65"/>
      <c r="C103" s="106">
        <v>1.0</v>
      </c>
      <c r="D103" s="36">
        <f t="shared" si="1"/>
        <v>101</v>
      </c>
      <c r="E103" s="37" t="s">
        <v>107</v>
      </c>
      <c r="F103" s="4"/>
      <c r="G103" s="56"/>
      <c r="H103" s="33"/>
      <c r="I103" s="33"/>
      <c r="J103" s="33">
        <f t="shared" si="2"/>
        <v>3000</v>
      </c>
      <c r="K103" s="56"/>
      <c r="L103" s="4"/>
      <c r="M103" s="56"/>
      <c r="N103" s="33"/>
      <c r="O103" s="33"/>
      <c r="P103" s="33">
        <f t="shared" si="3"/>
        <v>3200</v>
      </c>
      <c r="Q103" s="56"/>
      <c r="R103" s="4"/>
      <c r="S103" s="56"/>
      <c r="T103" s="33"/>
      <c r="U103" s="33"/>
      <c r="V103" s="33">
        <f t="shared" si="4"/>
        <v>0</v>
      </c>
      <c r="W103" s="56"/>
      <c r="X103" s="4"/>
      <c r="Y103" s="108">
        <v>45685.0</v>
      </c>
      <c r="Z103" s="110">
        <f>10*12000</f>
        <v>120000</v>
      </c>
      <c r="AA103" s="110"/>
      <c r="AB103" s="78">
        <f t="shared" si="5"/>
        <v>204000</v>
      </c>
      <c r="AC103" s="63" t="s">
        <v>86</v>
      </c>
      <c r="AD103" s="4"/>
      <c r="AE103" s="103">
        <v>45684.0</v>
      </c>
      <c r="AF103" s="104"/>
      <c r="AG103" s="40">
        <v>5000.0</v>
      </c>
      <c r="AH103" s="36">
        <f t="shared" si="6"/>
        <v>30000</v>
      </c>
      <c r="AI103" s="39" t="s">
        <v>81</v>
      </c>
      <c r="AJ103" s="4"/>
      <c r="AK103" s="56"/>
      <c r="AL103" s="33"/>
      <c r="AM103" s="33"/>
      <c r="AN103" s="33">
        <f t="shared" si="7"/>
        <v>34</v>
      </c>
      <c r="AO103" s="56"/>
      <c r="AP103" s="4"/>
      <c r="AQ103" s="56"/>
      <c r="AR103" s="33"/>
      <c r="AS103" s="33"/>
      <c r="AT103" s="33">
        <f t="shared" si="8"/>
        <v>8</v>
      </c>
      <c r="AU103" s="56"/>
      <c r="AV103" s="4"/>
      <c r="AW103" s="25">
        <v>45661.0</v>
      </c>
      <c r="AX103" s="26"/>
      <c r="AY103" s="27">
        <v>5.0</v>
      </c>
      <c r="AZ103" s="26">
        <f t="shared" si="9"/>
        <v>109</v>
      </c>
      <c r="BA103" s="29" t="s">
        <v>91</v>
      </c>
      <c r="BB103" s="4"/>
      <c r="BC103" s="64">
        <v>45661.0</v>
      </c>
      <c r="BD103" s="67"/>
      <c r="BE103" s="121"/>
      <c r="BF103" s="67">
        <f t="shared" si="13"/>
        <v>0</v>
      </c>
      <c r="BG103" s="90" t="s">
        <v>91</v>
      </c>
      <c r="BH103" s="4"/>
      <c r="BI103" s="113">
        <v>45671.0</v>
      </c>
      <c r="BJ103" s="84"/>
      <c r="BK103" s="70">
        <v>1.0</v>
      </c>
      <c r="BL103" s="71">
        <f t="shared" si="10"/>
        <v>96</v>
      </c>
      <c r="BM103" s="29" t="s">
        <v>97</v>
      </c>
      <c r="BN103" s="4"/>
      <c r="BO103" s="103">
        <v>45681.0</v>
      </c>
      <c r="BP103" s="104"/>
      <c r="BQ103" s="106">
        <v>5.0</v>
      </c>
      <c r="BR103" s="36">
        <f t="shared" si="11"/>
        <v>119</v>
      </c>
      <c r="BS103" s="39" t="s">
        <v>83</v>
      </c>
      <c r="BT103" s="4"/>
      <c r="BU103" s="97">
        <v>45661.0</v>
      </c>
      <c r="BV103" s="36"/>
      <c r="BW103" s="40">
        <v>4.0</v>
      </c>
      <c r="BX103" s="36">
        <f t="shared" si="12"/>
        <v>5</v>
      </c>
      <c r="BY103" s="39" t="s">
        <v>84</v>
      </c>
      <c r="BZ103" s="4"/>
    </row>
    <row r="104" ht="14.25" customHeight="1">
      <c r="A104" s="62">
        <v>45686.0</v>
      </c>
      <c r="B104" s="65"/>
      <c r="C104" s="106">
        <v>1.0</v>
      </c>
      <c r="D104" s="36">
        <f t="shared" si="1"/>
        <v>100</v>
      </c>
      <c r="E104" s="39" t="s">
        <v>81</v>
      </c>
      <c r="F104" s="4"/>
      <c r="G104" s="56"/>
      <c r="H104" s="33"/>
      <c r="I104" s="33"/>
      <c r="J104" s="33">
        <f t="shared" si="2"/>
        <v>3000</v>
      </c>
      <c r="K104" s="56"/>
      <c r="L104" s="4"/>
      <c r="M104" s="56"/>
      <c r="N104" s="33"/>
      <c r="O104" s="33"/>
      <c r="P104" s="33">
        <f t="shared" si="3"/>
        <v>3200</v>
      </c>
      <c r="Q104" s="56"/>
      <c r="R104" s="4"/>
      <c r="S104" s="56"/>
      <c r="T104" s="33"/>
      <c r="U104" s="33"/>
      <c r="V104" s="33">
        <f t="shared" si="4"/>
        <v>0</v>
      </c>
      <c r="W104" s="56"/>
      <c r="X104" s="4"/>
      <c r="Y104" s="103">
        <v>45685.0</v>
      </c>
      <c r="Z104" s="104"/>
      <c r="AA104" s="40">
        <v>12000.0</v>
      </c>
      <c r="AB104" s="36">
        <f t="shared" si="5"/>
        <v>192000</v>
      </c>
      <c r="AC104" s="39" t="s">
        <v>95</v>
      </c>
      <c r="AD104" s="4"/>
      <c r="AE104" s="103">
        <v>45684.0</v>
      </c>
      <c r="AF104" s="104"/>
      <c r="AG104" s="40">
        <v>5000.0</v>
      </c>
      <c r="AH104" s="36">
        <f t="shared" si="6"/>
        <v>25000</v>
      </c>
      <c r="AI104" s="39" t="s">
        <v>97</v>
      </c>
      <c r="AJ104" s="4"/>
      <c r="AK104" s="56"/>
      <c r="AL104" s="33"/>
      <c r="AM104" s="33"/>
      <c r="AN104" s="33">
        <f t="shared" si="7"/>
        <v>34</v>
      </c>
      <c r="AO104" s="56"/>
      <c r="AP104" s="4"/>
      <c r="AQ104" s="56"/>
      <c r="AR104" s="33"/>
      <c r="AS104" s="33"/>
      <c r="AT104" s="33">
        <f t="shared" si="8"/>
        <v>8</v>
      </c>
      <c r="AU104" s="56"/>
      <c r="AV104" s="4"/>
      <c r="AW104" s="25">
        <v>45661.0</v>
      </c>
      <c r="AX104" s="26"/>
      <c r="AY104" s="27">
        <v>3.0</v>
      </c>
      <c r="AZ104" s="26">
        <f t="shared" si="9"/>
        <v>106</v>
      </c>
      <c r="BA104" s="29" t="s">
        <v>84</v>
      </c>
      <c r="BB104" s="4"/>
      <c r="BC104" s="64">
        <v>45661.0</v>
      </c>
      <c r="BD104" s="67"/>
      <c r="BE104" s="121"/>
      <c r="BF104" s="67">
        <f t="shared" si="13"/>
        <v>0</v>
      </c>
      <c r="BG104" s="90" t="s">
        <v>84</v>
      </c>
      <c r="BH104" s="4"/>
      <c r="BI104" s="113">
        <v>45671.0</v>
      </c>
      <c r="BJ104" s="84"/>
      <c r="BK104" s="70">
        <v>1.0</v>
      </c>
      <c r="BL104" s="71">
        <f t="shared" si="10"/>
        <v>95</v>
      </c>
      <c r="BM104" s="29" t="s">
        <v>91</v>
      </c>
      <c r="BN104" s="4"/>
      <c r="BO104" s="103">
        <v>45682.0</v>
      </c>
      <c r="BP104" s="104"/>
      <c r="BQ104" s="106">
        <v>5.0</v>
      </c>
      <c r="BR104" s="36">
        <f t="shared" si="11"/>
        <v>114</v>
      </c>
      <c r="BS104" s="39" t="s">
        <v>99</v>
      </c>
      <c r="BT104" s="4"/>
      <c r="BU104" s="97">
        <v>45661.0</v>
      </c>
      <c r="BV104" s="36"/>
      <c r="BW104" s="40">
        <v>4.0</v>
      </c>
      <c r="BX104" s="36">
        <f t="shared" si="12"/>
        <v>1</v>
      </c>
      <c r="BY104" s="39" t="s">
        <v>93</v>
      </c>
      <c r="BZ104" s="4"/>
    </row>
    <row r="105" ht="14.25" customHeight="1">
      <c r="A105" s="103">
        <v>45687.0</v>
      </c>
      <c r="B105" s="104"/>
      <c r="C105" s="106">
        <v>1.0</v>
      </c>
      <c r="D105" s="36">
        <f t="shared" si="1"/>
        <v>99</v>
      </c>
      <c r="E105" s="39" t="s">
        <v>83</v>
      </c>
      <c r="F105" s="4"/>
      <c r="G105" s="56"/>
      <c r="H105" s="33"/>
      <c r="I105" s="33"/>
      <c r="J105" s="33">
        <f t="shared" si="2"/>
        <v>3000</v>
      </c>
      <c r="K105" s="56"/>
      <c r="L105" s="4"/>
      <c r="M105" s="56"/>
      <c r="N105" s="33"/>
      <c r="O105" s="33"/>
      <c r="P105" s="33">
        <f t="shared" si="3"/>
        <v>3200</v>
      </c>
      <c r="Q105" s="56"/>
      <c r="R105" s="4"/>
      <c r="S105" s="56"/>
      <c r="T105" s="33"/>
      <c r="U105" s="33"/>
      <c r="V105" s="33">
        <f t="shared" si="4"/>
        <v>0</v>
      </c>
      <c r="W105" s="56"/>
      <c r="X105" s="4"/>
      <c r="Y105" s="103">
        <v>45685.0</v>
      </c>
      <c r="Z105" s="104"/>
      <c r="AA105" s="40">
        <v>12000.0</v>
      </c>
      <c r="AB105" s="36">
        <f t="shared" si="5"/>
        <v>180000</v>
      </c>
      <c r="AC105" s="39" t="s">
        <v>97</v>
      </c>
      <c r="AD105" s="4"/>
      <c r="AE105" s="103">
        <v>45684.0</v>
      </c>
      <c r="AF105" s="104"/>
      <c r="AG105" s="40">
        <v>5000.0</v>
      </c>
      <c r="AH105" s="36">
        <f t="shared" si="6"/>
        <v>20000</v>
      </c>
      <c r="AI105" s="39" t="s">
        <v>93</v>
      </c>
      <c r="AJ105" s="4"/>
      <c r="AK105" s="56"/>
      <c r="AL105" s="33"/>
      <c r="AM105" s="33"/>
      <c r="AN105" s="33">
        <f t="shared" si="7"/>
        <v>34</v>
      </c>
      <c r="AO105" s="56"/>
      <c r="AP105" s="4"/>
      <c r="AQ105" s="56"/>
      <c r="AR105" s="33"/>
      <c r="AS105" s="33"/>
      <c r="AT105" s="33">
        <f t="shared" si="8"/>
        <v>8</v>
      </c>
      <c r="AU105" s="56"/>
      <c r="AV105" s="4"/>
      <c r="AW105" s="25">
        <v>45661.0</v>
      </c>
      <c r="AX105" s="26"/>
      <c r="AY105" s="27">
        <v>3.0</v>
      </c>
      <c r="AZ105" s="26">
        <f t="shared" si="9"/>
        <v>103</v>
      </c>
      <c r="BA105" s="29" t="s">
        <v>93</v>
      </c>
      <c r="BB105" s="4"/>
      <c r="BC105" s="64">
        <v>45661.0</v>
      </c>
      <c r="BD105" s="67"/>
      <c r="BE105" s="121"/>
      <c r="BF105" s="67">
        <f t="shared" si="13"/>
        <v>0</v>
      </c>
      <c r="BG105" s="90" t="s">
        <v>93</v>
      </c>
      <c r="BH105" s="4"/>
      <c r="BI105" s="113">
        <v>45671.0</v>
      </c>
      <c r="BJ105" s="84"/>
      <c r="BK105" s="70">
        <v>1.0</v>
      </c>
      <c r="BL105" s="71">
        <f t="shared" si="10"/>
        <v>94</v>
      </c>
      <c r="BM105" s="29" t="s">
        <v>84</v>
      </c>
      <c r="BN105" s="4"/>
      <c r="BO105" s="103">
        <v>45682.0</v>
      </c>
      <c r="BP105" s="104"/>
      <c r="BQ105" s="106">
        <v>5.0</v>
      </c>
      <c r="BR105" s="36">
        <f t="shared" si="11"/>
        <v>109</v>
      </c>
      <c r="BS105" s="39" t="s">
        <v>90</v>
      </c>
      <c r="BT105" s="4"/>
      <c r="BU105" s="97">
        <v>45661.0</v>
      </c>
      <c r="BV105" s="33"/>
      <c r="BW105" s="33"/>
      <c r="BX105" s="33">
        <f t="shared" si="12"/>
        <v>1</v>
      </c>
      <c r="BY105" s="37" t="s">
        <v>102</v>
      </c>
      <c r="BZ105" s="4"/>
    </row>
    <row r="106" ht="14.25" customHeight="1">
      <c r="A106" s="103">
        <v>45687.0</v>
      </c>
      <c r="B106" s="104"/>
      <c r="C106" s="106">
        <v>1.0</v>
      </c>
      <c r="D106" s="36">
        <f t="shared" si="1"/>
        <v>98</v>
      </c>
      <c r="E106" s="39" t="s">
        <v>102</v>
      </c>
      <c r="F106" s="4"/>
      <c r="G106" s="56"/>
      <c r="H106" s="33"/>
      <c r="I106" s="33"/>
      <c r="J106" s="33">
        <f t="shared" si="2"/>
        <v>3000</v>
      </c>
      <c r="K106" s="56"/>
      <c r="L106" s="4"/>
      <c r="M106" s="56"/>
      <c r="N106" s="33"/>
      <c r="O106" s="33"/>
      <c r="P106" s="33">
        <f t="shared" si="3"/>
        <v>3200</v>
      </c>
      <c r="Q106" s="56"/>
      <c r="R106" s="4"/>
      <c r="S106" s="56"/>
      <c r="T106" s="33"/>
      <c r="U106" s="33"/>
      <c r="V106" s="33">
        <f t="shared" si="4"/>
        <v>0</v>
      </c>
      <c r="W106" s="56"/>
      <c r="X106" s="4"/>
      <c r="Y106" s="103">
        <v>45685.0</v>
      </c>
      <c r="Z106" s="104"/>
      <c r="AA106" s="40">
        <v>12000.0</v>
      </c>
      <c r="AB106" s="36">
        <f t="shared" si="5"/>
        <v>168000</v>
      </c>
      <c r="AC106" s="39" t="s">
        <v>103</v>
      </c>
      <c r="AD106" s="4"/>
      <c r="AE106" s="108">
        <v>45685.0</v>
      </c>
      <c r="AF106" s="110">
        <v>150000.0</v>
      </c>
      <c r="AG106" s="110"/>
      <c r="AH106" s="78">
        <f t="shared" si="6"/>
        <v>170000</v>
      </c>
      <c r="AI106" s="63" t="s">
        <v>88</v>
      </c>
      <c r="AJ106" s="4"/>
      <c r="AK106" s="56"/>
      <c r="AL106" s="33"/>
      <c r="AM106" s="33"/>
      <c r="AN106" s="33">
        <f t="shared" si="7"/>
        <v>34</v>
      </c>
      <c r="AO106" s="56"/>
      <c r="AP106" s="4"/>
      <c r="AQ106" s="56"/>
      <c r="AR106" s="33"/>
      <c r="AS106" s="33"/>
      <c r="AT106" s="33">
        <f t="shared" si="8"/>
        <v>8</v>
      </c>
      <c r="AU106" s="56"/>
      <c r="AV106" s="4"/>
      <c r="AW106" s="25">
        <v>45661.0</v>
      </c>
      <c r="AX106" s="71"/>
      <c r="AY106" s="71"/>
      <c r="AZ106" s="71">
        <f t="shared" si="9"/>
        <v>103</v>
      </c>
      <c r="BA106" s="81" t="s">
        <v>102</v>
      </c>
      <c r="BB106" s="4"/>
      <c r="BC106" s="64">
        <v>45661.0</v>
      </c>
      <c r="BD106" s="154"/>
      <c r="BE106" s="154"/>
      <c r="BF106" s="154">
        <f t="shared" si="13"/>
        <v>0</v>
      </c>
      <c r="BG106" s="89" t="s">
        <v>102</v>
      </c>
      <c r="BH106" s="4"/>
      <c r="BI106" s="113">
        <v>45671.0</v>
      </c>
      <c r="BJ106" s="84"/>
      <c r="BK106" s="70">
        <v>1.0</v>
      </c>
      <c r="BL106" s="71">
        <f t="shared" si="10"/>
        <v>93</v>
      </c>
      <c r="BM106" s="29" t="s">
        <v>93</v>
      </c>
      <c r="BN106" s="4"/>
      <c r="BO106" s="103">
        <v>45683.0</v>
      </c>
      <c r="BP106" s="104"/>
      <c r="BQ106" s="106">
        <v>5.0</v>
      </c>
      <c r="BR106" s="36">
        <f t="shared" si="11"/>
        <v>104</v>
      </c>
      <c r="BS106" s="39" t="s">
        <v>80</v>
      </c>
      <c r="BT106" s="4"/>
      <c r="BU106" s="97">
        <v>45661.0</v>
      </c>
      <c r="BV106" s="33"/>
      <c r="BW106" s="33"/>
      <c r="BX106" s="33">
        <f t="shared" si="12"/>
        <v>1</v>
      </c>
      <c r="BY106" s="37" t="s">
        <v>106</v>
      </c>
      <c r="BZ106" s="4"/>
    </row>
    <row r="107" ht="14.25" customHeight="1">
      <c r="A107" s="62">
        <v>45686.0</v>
      </c>
      <c r="B107" s="33"/>
      <c r="C107" s="106">
        <v>4.0</v>
      </c>
      <c r="D107" s="33">
        <f t="shared" si="1"/>
        <v>94</v>
      </c>
      <c r="E107" s="92" t="s">
        <v>108</v>
      </c>
      <c r="F107" s="4"/>
      <c r="G107" s="56"/>
      <c r="H107" s="33"/>
      <c r="I107" s="33"/>
      <c r="J107" s="33">
        <f t="shared" si="2"/>
        <v>3000</v>
      </c>
      <c r="K107" s="56"/>
      <c r="L107" s="4"/>
      <c r="M107" s="56"/>
      <c r="N107" s="33"/>
      <c r="O107" s="33"/>
      <c r="P107" s="33">
        <f t="shared" si="3"/>
        <v>3200</v>
      </c>
      <c r="Q107" s="56"/>
      <c r="R107" s="4"/>
      <c r="S107" s="56"/>
      <c r="T107" s="33"/>
      <c r="U107" s="33"/>
      <c r="V107" s="33">
        <f t="shared" si="4"/>
        <v>0</v>
      </c>
      <c r="W107" s="56"/>
      <c r="X107" s="4"/>
      <c r="Y107" s="103">
        <v>45685.0</v>
      </c>
      <c r="Z107" s="104"/>
      <c r="AA107" s="40">
        <v>12000.0</v>
      </c>
      <c r="AB107" s="36">
        <f t="shared" si="5"/>
        <v>156000</v>
      </c>
      <c r="AC107" s="39" t="s">
        <v>85</v>
      </c>
      <c r="AD107" s="4"/>
      <c r="AE107" s="103">
        <v>45685.0</v>
      </c>
      <c r="AF107" s="112"/>
      <c r="AG107" s="40">
        <v>5000.0</v>
      </c>
      <c r="AH107" s="36">
        <f t="shared" si="6"/>
        <v>165000</v>
      </c>
      <c r="AI107" s="39" t="s">
        <v>90</v>
      </c>
      <c r="AJ107" s="4"/>
      <c r="AK107" s="56"/>
      <c r="AL107" s="33"/>
      <c r="AM107" s="33"/>
      <c r="AN107" s="33">
        <f t="shared" si="7"/>
        <v>34</v>
      </c>
      <c r="AO107" s="56"/>
      <c r="AP107" s="4"/>
      <c r="AQ107" s="56"/>
      <c r="AR107" s="33"/>
      <c r="AS107" s="33"/>
      <c r="AT107" s="33">
        <f t="shared" si="8"/>
        <v>8</v>
      </c>
      <c r="AU107" s="56"/>
      <c r="AV107" s="4"/>
      <c r="AW107" s="46">
        <v>45661.0</v>
      </c>
      <c r="AX107" s="33"/>
      <c r="AY107" s="33"/>
      <c r="AZ107" s="33">
        <f t="shared" si="9"/>
        <v>103</v>
      </c>
      <c r="BA107" s="37" t="s">
        <v>106</v>
      </c>
      <c r="BB107" s="4"/>
      <c r="BC107" s="64">
        <v>45661.0</v>
      </c>
      <c r="BD107" s="154"/>
      <c r="BE107" s="154"/>
      <c r="BF107" s="154">
        <f t="shared" si="13"/>
        <v>0</v>
      </c>
      <c r="BG107" s="89" t="s">
        <v>106</v>
      </c>
      <c r="BH107" s="4"/>
      <c r="BI107" s="97">
        <v>45673.0</v>
      </c>
      <c r="BJ107" s="65"/>
      <c r="BK107" s="40">
        <v>4.0</v>
      </c>
      <c r="BL107" s="36">
        <f t="shared" si="10"/>
        <v>89</v>
      </c>
      <c r="BM107" s="39" t="s">
        <v>94</v>
      </c>
      <c r="BN107" s="4"/>
      <c r="BO107" s="103">
        <v>45684.0</v>
      </c>
      <c r="BP107" s="104"/>
      <c r="BQ107" s="106">
        <v>5.0</v>
      </c>
      <c r="BR107" s="36">
        <f t="shared" si="11"/>
        <v>99</v>
      </c>
      <c r="BS107" s="39" t="s">
        <v>78</v>
      </c>
      <c r="BT107" s="4"/>
      <c r="BU107" s="49">
        <v>45662.0</v>
      </c>
      <c r="BV107" s="59">
        <v>50.0</v>
      </c>
      <c r="BW107" s="60"/>
      <c r="BX107" s="78">
        <f t="shared" si="12"/>
        <v>51</v>
      </c>
      <c r="BY107" s="80" t="s">
        <v>88</v>
      </c>
      <c r="BZ107" s="4"/>
    </row>
    <row r="108" ht="14.25" customHeight="1">
      <c r="A108" s="62">
        <v>45687.0</v>
      </c>
      <c r="B108" s="65"/>
      <c r="C108" s="106">
        <v>1.0</v>
      </c>
      <c r="D108" s="36">
        <f t="shared" si="1"/>
        <v>93</v>
      </c>
      <c r="E108" s="39" t="s">
        <v>79</v>
      </c>
      <c r="F108" s="4"/>
      <c r="G108" s="56"/>
      <c r="H108" s="33"/>
      <c r="I108" s="33"/>
      <c r="J108" s="33">
        <f t="shared" si="2"/>
        <v>3000</v>
      </c>
      <c r="K108" s="56"/>
      <c r="L108" s="4"/>
      <c r="M108" s="56"/>
      <c r="N108" s="33"/>
      <c r="O108" s="33"/>
      <c r="P108" s="33">
        <f t="shared" si="3"/>
        <v>3200</v>
      </c>
      <c r="Q108" s="56"/>
      <c r="R108" s="4"/>
      <c r="S108" s="56"/>
      <c r="T108" s="33"/>
      <c r="U108" s="33"/>
      <c r="V108" s="33">
        <f t="shared" si="4"/>
        <v>0</v>
      </c>
      <c r="W108" s="56"/>
      <c r="X108" s="4"/>
      <c r="Y108" s="103">
        <v>45685.0</v>
      </c>
      <c r="Z108" s="104"/>
      <c r="AA108" s="40">
        <v>12000.0</v>
      </c>
      <c r="AB108" s="36">
        <f t="shared" si="5"/>
        <v>144000</v>
      </c>
      <c r="AC108" s="39" t="s">
        <v>94</v>
      </c>
      <c r="AD108" s="4"/>
      <c r="AE108" s="103">
        <v>45685.0</v>
      </c>
      <c r="AF108" s="104"/>
      <c r="AG108" s="40">
        <v>5000.0</v>
      </c>
      <c r="AH108" s="36">
        <f t="shared" si="6"/>
        <v>160000</v>
      </c>
      <c r="AI108" s="39" t="s">
        <v>91</v>
      </c>
      <c r="AJ108" s="4"/>
      <c r="AK108" s="56"/>
      <c r="AL108" s="33"/>
      <c r="AM108" s="33"/>
      <c r="AN108" s="33">
        <f t="shared" si="7"/>
        <v>34</v>
      </c>
      <c r="AO108" s="56"/>
      <c r="AP108" s="4"/>
      <c r="AQ108" s="56"/>
      <c r="AR108" s="33"/>
      <c r="AS108" s="33"/>
      <c r="AT108" s="33">
        <f t="shared" si="8"/>
        <v>8</v>
      </c>
      <c r="AU108" s="56"/>
      <c r="AV108" s="4"/>
      <c r="AW108" s="49">
        <v>45662.0</v>
      </c>
      <c r="AX108" s="78"/>
      <c r="AY108" s="60"/>
      <c r="AZ108" s="78">
        <f t="shared" si="9"/>
        <v>103</v>
      </c>
      <c r="BA108" s="80" t="s">
        <v>88</v>
      </c>
      <c r="BB108" s="4"/>
      <c r="BC108" s="160">
        <v>45662.0</v>
      </c>
      <c r="BD108" s="161"/>
      <c r="BE108" s="67"/>
      <c r="BF108" s="161">
        <f t="shared" si="13"/>
        <v>0</v>
      </c>
      <c r="BG108" s="162" t="s">
        <v>88</v>
      </c>
      <c r="BH108" s="4"/>
      <c r="BI108" s="113">
        <v>45672.0</v>
      </c>
      <c r="BJ108" s="84"/>
      <c r="BK108" s="70">
        <v>1.0</v>
      </c>
      <c r="BL108" s="71">
        <f t="shared" si="10"/>
        <v>88</v>
      </c>
      <c r="BM108" s="29" t="s">
        <v>104</v>
      </c>
      <c r="BN108" s="4"/>
      <c r="BO108" s="103">
        <v>45684.0</v>
      </c>
      <c r="BP108" s="104"/>
      <c r="BQ108" s="106">
        <v>5.0</v>
      </c>
      <c r="BR108" s="36">
        <f t="shared" si="11"/>
        <v>94</v>
      </c>
      <c r="BS108" s="39" t="s">
        <v>96</v>
      </c>
      <c r="BT108" s="4"/>
      <c r="BU108" s="97">
        <v>45662.0</v>
      </c>
      <c r="BV108" s="36"/>
      <c r="BW108" s="37">
        <v>4.0</v>
      </c>
      <c r="BX108" s="36">
        <f t="shared" si="12"/>
        <v>47</v>
      </c>
      <c r="BY108" s="39" t="s">
        <v>79</v>
      </c>
      <c r="BZ108" s="4"/>
    </row>
    <row r="109" ht="14.25" customHeight="1">
      <c r="A109" s="30">
        <v>45687.0</v>
      </c>
      <c r="B109" s="61"/>
      <c r="C109" s="150">
        <v>1.0</v>
      </c>
      <c r="D109" s="26">
        <f t="shared" si="1"/>
        <v>92</v>
      </c>
      <c r="E109" s="29" t="s">
        <v>96</v>
      </c>
      <c r="F109" s="4"/>
      <c r="G109" s="56"/>
      <c r="H109" s="33"/>
      <c r="I109" s="33"/>
      <c r="J109" s="33">
        <f t="shared" si="2"/>
        <v>3000</v>
      </c>
      <c r="K109" s="56"/>
      <c r="L109" s="4"/>
      <c r="M109" s="56"/>
      <c r="N109" s="33"/>
      <c r="O109" s="33"/>
      <c r="P109" s="33">
        <f t="shared" si="3"/>
        <v>3200</v>
      </c>
      <c r="Q109" s="56"/>
      <c r="R109" s="4"/>
      <c r="S109" s="56"/>
      <c r="T109" s="33"/>
      <c r="U109" s="33"/>
      <c r="V109" s="33">
        <f t="shared" si="4"/>
        <v>0</v>
      </c>
      <c r="W109" s="56"/>
      <c r="X109" s="4"/>
      <c r="Y109" s="62">
        <v>45686.0</v>
      </c>
      <c r="Z109" s="65"/>
      <c r="AA109" s="40">
        <v>12000.0</v>
      </c>
      <c r="AB109" s="36">
        <f t="shared" si="5"/>
        <v>132000</v>
      </c>
      <c r="AC109" s="39" t="s">
        <v>78</v>
      </c>
      <c r="AD109" s="4"/>
      <c r="AE109" s="103">
        <v>45685.0</v>
      </c>
      <c r="AF109" s="104"/>
      <c r="AG109" s="40">
        <v>5000.0</v>
      </c>
      <c r="AH109" s="36">
        <f t="shared" si="6"/>
        <v>155000</v>
      </c>
      <c r="AI109" s="39" t="s">
        <v>103</v>
      </c>
      <c r="AJ109" s="4"/>
      <c r="AK109" s="56"/>
      <c r="AL109" s="33"/>
      <c r="AM109" s="33"/>
      <c r="AN109" s="33">
        <f t="shared" si="7"/>
        <v>34</v>
      </c>
      <c r="AO109" s="56"/>
      <c r="AP109" s="4"/>
      <c r="AQ109" s="56"/>
      <c r="AR109" s="33"/>
      <c r="AS109" s="33"/>
      <c r="AT109" s="33">
        <f t="shared" si="8"/>
        <v>8</v>
      </c>
      <c r="AU109" s="56"/>
      <c r="AV109" s="4"/>
      <c r="AW109" s="25">
        <v>45662.0</v>
      </c>
      <c r="AX109" s="26"/>
      <c r="AY109" s="81">
        <v>3.0</v>
      </c>
      <c r="AZ109" s="26">
        <f t="shared" si="9"/>
        <v>100</v>
      </c>
      <c r="BA109" s="29" t="s">
        <v>79</v>
      </c>
      <c r="BB109" s="4"/>
      <c r="BC109" s="64">
        <v>45662.0</v>
      </c>
      <c r="BD109" s="67"/>
      <c r="BE109" s="89"/>
      <c r="BF109" s="67">
        <f t="shared" si="13"/>
        <v>0</v>
      </c>
      <c r="BG109" s="90" t="s">
        <v>79</v>
      </c>
      <c r="BH109" s="4"/>
      <c r="BI109" s="113">
        <v>45672.0</v>
      </c>
      <c r="BJ109" s="84"/>
      <c r="BK109" s="70">
        <v>1.0</v>
      </c>
      <c r="BL109" s="71">
        <f t="shared" si="10"/>
        <v>87</v>
      </c>
      <c r="BM109" s="29" t="s">
        <v>90</v>
      </c>
      <c r="BN109" s="4"/>
      <c r="BO109" s="103">
        <v>45684.0</v>
      </c>
      <c r="BP109" s="104"/>
      <c r="BQ109" s="106">
        <v>5.0</v>
      </c>
      <c r="BR109" s="36">
        <f t="shared" si="11"/>
        <v>89</v>
      </c>
      <c r="BS109" s="39" t="s">
        <v>95</v>
      </c>
      <c r="BT109" s="4"/>
      <c r="BU109" s="97">
        <v>45662.0</v>
      </c>
      <c r="BV109" s="36"/>
      <c r="BW109" s="39"/>
      <c r="BX109" s="36">
        <f t="shared" si="12"/>
        <v>47</v>
      </c>
      <c r="BY109" s="39" t="s">
        <v>98</v>
      </c>
      <c r="BZ109" s="4"/>
    </row>
    <row r="110" ht="14.25" customHeight="1">
      <c r="A110" s="103">
        <v>45688.0</v>
      </c>
      <c r="B110" s="104"/>
      <c r="C110" s="106">
        <v>1.0</v>
      </c>
      <c r="D110" s="36">
        <f t="shared" si="1"/>
        <v>91</v>
      </c>
      <c r="E110" s="95" t="s">
        <v>91</v>
      </c>
      <c r="F110" s="4"/>
      <c r="G110" s="56"/>
      <c r="H110" s="33"/>
      <c r="I110" s="33"/>
      <c r="J110" s="33">
        <f t="shared" si="2"/>
        <v>3000</v>
      </c>
      <c r="K110" s="56"/>
      <c r="L110" s="4"/>
      <c r="M110" s="56"/>
      <c r="N110" s="33"/>
      <c r="O110" s="33"/>
      <c r="P110" s="33">
        <f t="shared" si="3"/>
        <v>3200</v>
      </c>
      <c r="Q110" s="56"/>
      <c r="R110" s="4"/>
      <c r="S110" s="56"/>
      <c r="T110" s="33"/>
      <c r="U110" s="33"/>
      <c r="V110" s="33">
        <f t="shared" si="4"/>
        <v>0</v>
      </c>
      <c r="W110" s="56"/>
      <c r="X110" s="4"/>
      <c r="Y110" s="103">
        <v>45687.0</v>
      </c>
      <c r="Z110" s="104"/>
      <c r="AA110" s="40">
        <v>12000.0</v>
      </c>
      <c r="AB110" s="36">
        <f t="shared" si="5"/>
        <v>120000</v>
      </c>
      <c r="AC110" s="39" t="s">
        <v>102</v>
      </c>
      <c r="AD110" s="4"/>
      <c r="AE110" s="103">
        <v>45685.0</v>
      </c>
      <c r="AF110" s="104"/>
      <c r="AG110" s="40">
        <v>5000.0</v>
      </c>
      <c r="AH110" s="36">
        <f t="shared" si="6"/>
        <v>150000</v>
      </c>
      <c r="AI110" s="39" t="s">
        <v>96</v>
      </c>
      <c r="AJ110" s="4"/>
      <c r="AK110" s="56"/>
      <c r="AL110" s="33"/>
      <c r="AM110" s="33"/>
      <c r="AN110" s="33">
        <f t="shared" si="7"/>
        <v>34</v>
      </c>
      <c r="AO110" s="56"/>
      <c r="AP110" s="4"/>
      <c r="AQ110" s="56"/>
      <c r="AR110" s="33"/>
      <c r="AS110" s="33"/>
      <c r="AT110" s="33">
        <f t="shared" si="8"/>
        <v>8</v>
      </c>
      <c r="AU110" s="56"/>
      <c r="AV110" s="4"/>
      <c r="AW110" s="25">
        <v>45662.0</v>
      </c>
      <c r="AX110" s="26"/>
      <c r="AY110" s="81">
        <v>2.0</v>
      </c>
      <c r="AZ110" s="26">
        <f t="shared" si="9"/>
        <v>98</v>
      </c>
      <c r="BA110" s="29" t="s">
        <v>98</v>
      </c>
      <c r="BB110" s="4"/>
      <c r="BC110" s="64">
        <v>45662.0</v>
      </c>
      <c r="BD110" s="67"/>
      <c r="BE110" s="89"/>
      <c r="BF110" s="67">
        <f t="shared" si="13"/>
        <v>0</v>
      </c>
      <c r="BG110" s="90" t="s">
        <v>98</v>
      </c>
      <c r="BH110" s="4"/>
      <c r="BI110" s="113">
        <v>45672.0</v>
      </c>
      <c r="BJ110" s="84"/>
      <c r="BK110" s="70">
        <v>1.0</v>
      </c>
      <c r="BL110" s="71">
        <f t="shared" si="10"/>
        <v>86</v>
      </c>
      <c r="BM110" s="29" t="s">
        <v>93</v>
      </c>
      <c r="BN110" s="4"/>
      <c r="BO110" s="103">
        <v>45684.0</v>
      </c>
      <c r="BP110" s="104"/>
      <c r="BQ110" s="106">
        <v>5.0</v>
      </c>
      <c r="BR110" s="36">
        <f t="shared" si="11"/>
        <v>84</v>
      </c>
      <c r="BS110" s="39" t="s">
        <v>97</v>
      </c>
      <c r="BT110" s="4"/>
      <c r="BU110" s="97">
        <v>45662.0</v>
      </c>
      <c r="BV110" s="36"/>
      <c r="BW110" s="37">
        <v>3.0</v>
      </c>
      <c r="BX110" s="36">
        <f t="shared" si="12"/>
        <v>44</v>
      </c>
      <c r="BY110" s="39" t="s">
        <v>78</v>
      </c>
      <c r="BZ110" s="4"/>
    </row>
    <row r="111" ht="14.25" customHeight="1">
      <c r="A111" s="62">
        <v>45688.0</v>
      </c>
      <c r="B111" s="65"/>
      <c r="C111" s="106">
        <v>1.0</v>
      </c>
      <c r="D111" s="36">
        <f t="shared" si="1"/>
        <v>90</v>
      </c>
      <c r="E111" s="39" t="s">
        <v>78</v>
      </c>
      <c r="F111" s="4"/>
      <c r="G111" s="56"/>
      <c r="H111" s="33"/>
      <c r="I111" s="33"/>
      <c r="J111" s="33">
        <f t="shared" si="2"/>
        <v>3000</v>
      </c>
      <c r="K111" s="56"/>
      <c r="L111" s="4"/>
      <c r="M111" s="56"/>
      <c r="N111" s="33"/>
      <c r="O111" s="33"/>
      <c r="P111" s="33">
        <f t="shared" si="3"/>
        <v>3200</v>
      </c>
      <c r="Q111" s="56"/>
      <c r="R111" s="4"/>
      <c r="S111" s="56"/>
      <c r="T111" s="33"/>
      <c r="U111" s="33"/>
      <c r="V111" s="33">
        <f t="shared" si="4"/>
        <v>0</v>
      </c>
      <c r="W111" s="56"/>
      <c r="X111" s="4"/>
      <c r="Y111" s="108">
        <v>45687.0</v>
      </c>
      <c r="Z111" s="52">
        <f>5*12000</f>
        <v>60000</v>
      </c>
      <c r="AA111" s="129"/>
      <c r="AB111" s="78">
        <f t="shared" si="5"/>
        <v>180000</v>
      </c>
      <c r="AC111" s="63" t="s">
        <v>88</v>
      </c>
      <c r="AD111" s="4"/>
      <c r="AE111" s="103">
        <v>45685.0</v>
      </c>
      <c r="AF111" s="104"/>
      <c r="AG111" s="40">
        <v>5000.0</v>
      </c>
      <c r="AH111" s="36">
        <f t="shared" si="6"/>
        <v>145000</v>
      </c>
      <c r="AI111" s="39" t="s">
        <v>94</v>
      </c>
      <c r="AJ111" s="4"/>
      <c r="AK111" s="56"/>
      <c r="AL111" s="33"/>
      <c r="AM111" s="33"/>
      <c r="AN111" s="33">
        <f t="shared" si="7"/>
        <v>34</v>
      </c>
      <c r="AO111" s="56"/>
      <c r="AP111" s="4"/>
      <c r="AQ111" s="56"/>
      <c r="AR111" s="33"/>
      <c r="AS111" s="33"/>
      <c r="AT111" s="33">
        <f t="shared" si="8"/>
        <v>8</v>
      </c>
      <c r="AU111" s="56"/>
      <c r="AV111" s="4"/>
      <c r="AW111" s="25">
        <v>45662.0</v>
      </c>
      <c r="AX111" s="26"/>
      <c r="AY111" s="81">
        <v>3.0</v>
      </c>
      <c r="AZ111" s="26">
        <f t="shared" si="9"/>
        <v>95</v>
      </c>
      <c r="BA111" s="29" t="s">
        <v>78</v>
      </c>
      <c r="BB111" s="4"/>
      <c r="BC111" s="64">
        <v>45662.0</v>
      </c>
      <c r="BD111" s="67"/>
      <c r="BE111" s="89"/>
      <c r="BF111" s="67">
        <f t="shared" si="13"/>
        <v>0</v>
      </c>
      <c r="BG111" s="90" t="s">
        <v>78</v>
      </c>
      <c r="BH111" s="4"/>
      <c r="BI111" s="30">
        <v>45671.0</v>
      </c>
      <c r="BJ111" s="61"/>
      <c r="BK111" s="26">
        <v>1.0</v>
      </c>
      <c r="BL111" s="26">
        <f t="shared" si="10"/>
        <v>85</v>
      </c>
      <c r="BM111" s="29" t="s">
        <v>79</v>
      </c>
      <c r="BN111" s="4"/>
      <c r="BO111" s="103">
        <v>45684.0</v>
      </c>
      <c r="BP111" s="104"/>
      <c r="BQ111" s="106">
        <v>5.0</v>
      </c>
      <c r="BR111" s="36">
        <f t="shared" si="11"/>
        <v>79</v>
      </c>
      <c r="BS111" s="39" t="s">
        <v>93</v>
      </c>
      <c r="BT111" s="4"/>
      <c r="BU111" s="97">
        <v>45662.0</v>
      </c>
      <c r="BV111" s="36"/>
      <c r="BW111" s="37">
        <v>4.0</v>
      </c>
      <c r="BX111" s="36">
        <f t="shared" si="12"/>
        <v>40</v>
      </c>
      <c r="BY111" s="39" t="s">
        <v>104</v>
      </c>
      <c r="BZ111" s="4"/>
    </row>
    <row r="112" ht="14.25" customHeight="1">
      <c r="A112" s="56"/>
      <c r="B112" s="33"/>
      <c r="C112" s="33"/>
      <c r="D112" s="33">
        <f t="shared" si="1"/>
        <v>90</v>
      </c>
      <c r="E112" s="56"/>
      <c r="F112" s="4"/>
      <c r="G112" s="56"/>
      <c r="H112" s="33"/>
      <c r="I112" s="33"/>
      <c r="J112" s="33">
        <f t="shared" si="2"/>
        <v>3000</v>
      </c>
      <c r="K112" s="56"/>
      <c r="L112" s="4"/>
      <c r="M112" s="56"/>
      <c r="N112" s="33"/>
      <c r="O112" s="33"/>
      <c r="P112" s="33">
        <f t="shared" si="3"/>
        <v>3200</v>
      </c>
      <c r="Q112" s="56"/>
      <c r="R112" s="4"/>
      <c r="S112" s="56"/>
      <c r="T112" s="33"/>
      <c r="U112" s="33"/>
      <c r="V112" s="33">
        <f t="shared" si="4"/>
        <v>0</v>
      </c>
      <c r="W112" s="56"/>
      <c r="X112" s="4"/>
      <c r="Y112" s="62">
        <v>45687.0</v>
      </c>
      <c r="Z112" s="65"/>
      <c r="AA112" s="40">
        <v>12000.0</v>
      </c>
      <c r="AB112" s="36">
        <f t="shared" si="5"/>
        <v>168000</v>
      </c>
      <c r="AC112" s="39" t="s">
        <v>96</v>
      </c>
      <c r="AD112" s="4"/>
      <c r="AE112" s="62">
        <v>45686.0</v>
      </c>
      <c r="AF112" s="65"/>
      <c r="AG112" s="40">
        <v>5000.0</v>
      </c>
      <c r="AH112" s="36">
        <f t="shared" si="6"/>
        <v>140000</v>
      </c>
      <c r="AI112" s="39" t="s">
        <v>85</v>
      </c>
      <c r="AJ112" s="4"/>
      <c r="AK112" s="56"/>
      <c r="AL112" s="33"/>
      <c r="AM112" s="33"/>
      <c r="AN112" s="33">
        <f t="shared" si="7"/>
        <v>34</v>
      </c>
      <c r="AO112" s="56"/>
      <c r="AP112" s="4"/>
      <c r="AQ112" s="56"/>
      <c r="AR112" s="33"/>
      <c r="AS112" s="33"/>
      <c r="AT112" s="33">
        <f t="shared" si="8"/>
        <v>8</v>
      </c>
      <c r="AU112" s="56"/>
      <c r="AV112" s="4"/>
      <c r="AW112" s="25">
        <v>45662.0</v>
      </c>
      <c r="AX112" s="26"/>
      <c r="AY112" s="81">
        <v>2.0</v>
      </c>
      <c r="AZ112" s="26">
        <f t="shared" si="9"/>
        <v>93</v>
      </c>
      <c r="BA112" s="29" t="s">
        <v>104</v>
      </c>
      <c r="BB112" s="4"/>
      <c r="BC112" s="64">
        <v>45662.0</v>
      </c>
      <c r="BD112" s="67"/>
      <c r="BE112" s="89"/>
      <c r="BF112" s="67">
        <f t="shared" si="13"/>
        <v>0</v>
      </c>
      <c r="BG112" s="90" t="s">
        <v>104</v>
      </c>
      <c r="BH112" s="4"/>
      <c r="BI112" s="30">
        <v>45671.0</v>
      </c>
      <c r="BJ112" s="61"/>
      <c r="BK112" s="26">
        <v>1.0</v>
      </c>
      <c r="BL112" s="26">
        <f t="shared" si="10"/>
        <v>84</v>
      </c>
      <c r="BM112" s="29" t="s">
        <v>78</v>
      </c>
      <c r="BN112" s="4"/>
      <c r="BO112" s="108">
        <v>45685.0</v>
      </c>
      <c r="BP112" s="110">
        <v>96.0</v>
      </c>
      <c r="BQ112" s="110"/>
      <c r="BR112" s="78">
        <f t="shared" si="11"/>
        <v>175</v>
      </c>
      <c r="BS112" s="63" t="s">
        <v>86</v>
      </c>
      <c r="BT112" s="4"/>
      <c r="BU112" s="97">
        <v>45662.0</v>
      </c>
      <c r="BV112" s="36"/>
      <c r="BW112" s="37">
        <v>3.0</v>
      </c>
      <c r="BX112" s="36">
        <f t="shared" si="12"/>
        <v>37</v>
      </c>
      <c r="BY112" s="39" t="s">
        <v>85</v>
      </c>
      <c r="BZ112" s="4"/>
    </row>
    <row r="113" ht="14.25" customHeight="1">
      <c r="A113" s="56"/>
      <c r="B113" s="33"/>
      <c r="C113" s="33"/>
      <c r="D113" s="33">
        <f t="shared" si="1"/>
        <v>90</v>
      </c>
      <c r="E113" s="56"/>
      <c r="F113" s="4"/>
      <c r="G113" s="56"/>
      <c r="H113" s="33"/>
      <c r="I113" s="33"/>
      <c r="J113" s="33">
        <f t="shared" si="2"/>
        <v>3000</v>
      </c>
      <c r="K113" s="56"/>
      <c r="L113" s="4"/>
      <c r="M113" s="56"/>
      <c r="N113" s="33"/>
      <c r="O113" s="33"/>
      <c r="P113" s="33">
        <f t="shared" si="3"/>
        <v>3200</v>
      </c>
      <c r="Q113" s="56"/>
      <c r="R113" s="4"/>
      <c r="S113" s="56"/>
      <c r="T113" s="33"/>
      <c r="U113" s="33"/>
      <c r="V113" s="33">
        <f t="shared" si="4"/>
        <v>0</v>
      </c>
      <c r="W113" s="56"/>
      <c r="X113" s="4"/>
      <c r="Y113" s="108">
        <v>45688.0</v>
      </c>
      <c r="Z113" s="52">
        <f>5*12000</f>
        <v>60000</v>
      </c>
      <c r="AA113" s="129"/>
      <c r="AB113" s="78">
        <f t="shared" si="5"/>
        <v>228000</v>
      </c>
      <c r="AC113" s="63" t="s">
        <v>86</v>
      </c>
      <c r="AD113" s="4"/>
      <c r="AE113" s="62">
        <v>45686.0</v>
      </c>
      <c r="AF113" s="65"/>
      <c r="AG113" s="40">
        <v>5000.0</v>
      </c>
      <c r="AH113" s="36">
        <f t="shared" si="6"/>
        <v>135000</v>
      </c>
      <c r="AI113" s="37" t="s">
        <v>107</v>
      </c>
      <c r="AJ113" s="4"/>
      <c r="AK113" s="56"/>
      <c r="AL113" s="33"/>
      <c r="AM113" s="33"/>
      <c r="AN113" s="33">
        <f t="shared" si="7"/>
        <v>34</v>
      </c>
      <c r="AO113" s="56"/>
      <c r="AP113" s="4"/>
      <c r="AQ113" s="56"/>
      <c r="AR113" s="33"/>
      <c r="AS113" s="33"/>
      <c r="AT113" s="33">
        <f t="shared" si="8"/>
        <v>8</v>
      </c>
      <c r="AU113" s="56"/>
      <c r="AV113" s="4"/>
      <c r="AW113" s="25">
        <v>45662.0</v>
      </c>
      <c r="AX113" s="26"/>
      <c r="AY113" s="81">
        <v>2.0</v>
      </c>
      <c r="AZ113" s="26">
        <f t="shared" si="9"/>
        <v>91</v>
      </c>
      <c r="BA113" s="29" t="s">
        <v>85</v>
      </c>
      <c r="BB113" s="4"/>
      <c r="BC113" s="64">
        <v>45662.0</v>
      </c>
      <c r="BD113" s="67"/>
      <c r="BE113" s="89"/>
      <c r="BF113" s="67">
        <f t="shared" si="13"/>
        <v>0</v>
      </c>
      <c r="BG113" s="90" t="s">
        <v>85</v>
      </c>
      <c r="BH113" s="4"/>
      <c r="BI113" s="113">
        <v>45671.0</v>
      </c>
      <c r="BJ113" s="84"/>
      <c r="BK113" s="70">
        <v>1.0</v>
      </c>
      <c r="BL113" s="71">
        <f t="shared" si="10"/>
        <v>83</v>
      </c>
      <c r="BM113" s="29" t="s">
        <v>85</v>
      </c>
      <c r="BN113" s="4"/>
      <c r="BO113" s="103">
        <v>45685.0</v>
      </c>
      <c r="BP113" s="104"/>
      <c r="BQ113" s="106">
        <v>5.0</v>
      </c>
      <c r="BR113" s="36">
        <f t="shared" si="11"/>
        <v>170</v>
      </c>
      <c r="BS113" s="39" t="s">
        <v>77</v>
      </c>
      <c r="BT113" s="4"/>
      <c r="BU113" s="97">
        <v>45662.0</v>
      </c>
      <c r="BV113" s="36"/>
      <c r="BW113" s="39"/>
      <c r="BX113" s="36">
        <f t="shared" si="12"/>
        <v>37</v>
      </c>
      <c r="BY113" s="39" t="s">
        <v>96</v>
      </c>
      <c r="BZ113" s="4"/>
    </row>
    <row r="114" ht="14.25" customHeight="1">
      <c r="A114" s="56"/>
      <c r="B114" s="33"/>
      <c r="C114" s="33"/>
      <c r="D114" s="33">
        <f t="shared" si="1"/>
        <v>90</v>
      </c>
      <c r="E114" s="56"/>
      <c r="F114" s="4"/>
      <c r="G114" s="56"/>
      <c r="H114" s="33"/>
      <c r="I114" s="33"/>
      <c r="J114" s="33">
        <f t="shared" si="2"/>
        <v>3000</v>
      </c>
      <c r="K114" s="56"/>
      <c r="L114" s="4"/>
      <c r="M114" s="56"/>
      <c r="N114" s="33"/>
      <c r="O114" s="33"/>
      <c r="P114" s="33">
        <f t="shared" si="3"/>
        <v>3200</v>
      </c>
      <c r="Q114" s="56"/>
      <c r="R114" s="4"/>
      <c r="S114" s="56"/>
      <c r="T114" s="33"/>
      <c r="U114" s="33"/>
      <c r="V114" s="33">
        <f t="shared" si="4"/>
        <v>0</v>
      </c>
      <c r="W114" s="56"/>
      <c r="X114" s="4"/>
      <c r="Y114" s="103">
        <v>45688.0</v>
      </c>
      <c r="Z114" s="104"/>
      <c r="AA114" s="40">
        <v>12000.0</v>
      </c>
      <c r="AB114" s="36">
        <f t="shared" si="5"/>
        <v>216000</v>
      </c>
      <c r="AC114" s="95" t="s">
        <v>81</v>
      </c>
      <c r="AD114" s="4"/>
      <c r="AE114" s="62">
        <v>45686.0</v>
      </c>
      <c r="AF114" s="65"/>
      <c r="AG114" s="40">
        <v>5000.0</v>
      </c>
      <c r="AH114" s="36">
        <f t="shared" si="6"/>
        <v>130000</v>
      </c>
      <c r="AI114" s="39" t="s">
        <v>77</v>
      </c>
      <c r="AJ114" s="4"/>
      <c r="AK114" s="56"/>
      <c r="AL114" s="33"/>
      <c r="AM114" s="33"/>
      <c r="AN114" s="33">
        <f t="shared" si="7"/>
        <v>34</v>
      </c>
      <c r="AO114" s="56"/>
      <c r="AP114" s="4"/>
      <c r="AQ114" s="56"/>
      <c r="AR114" s="33"/>
      <c r="AS114" s="33"/>
      <c r="AT114" s="33">
        <f t="shared" si="8"/>
        <v>8</v>
      </c>
      <c r="AU114" s="56"/>
      <c r="AV114" s="4"/>
      <c r="AW114" s="25">
        <v>45662.0</v>
      </c>
      <c r="AX114" s="26"/>
      <c r="AY114" s="81">
        <v>4.0</v>
      </c>
      <c r="AZ114" s="26">
        <f t="shared" si="9"/>
        <v>87</v>
      </c>
      <c r="BA114" s="29" t="s">
        <v>96</v>
      </c>
      <c r="BB114" s="4"/>
      <c r="BC114" s="64">
        <v>45662.0</v>
      </c>
      <c r="BD114" s="67"/>
      <c r="BE114" s="89"/>
      <c r="BF114" s="67">
        <f t="shared" si="13"/>
        <v>0</v>
      </c>
      <c r="BG114" s="90" t="s">
        <v>96</v>
      </c>
      <c r="BH114" s="4"/>
      <c r="BI114" s="30">
        <v>45671.0</v>
      </c>
      <c r="BJ114" s="61"/>
      <c r="BK114" s="27">
        <v>2.0</v>
      </c>
      <c r="BL114" s="26">
        <f t="shared" si="10"/>
        <v>81</v>
      </c>
      <c r="BM114" s="29" t="s">
        <v>96</v>
      </c>
      <c r="BN114" s="4"/>
      <c r="BO114" s="103">
        <v>45685.0</v>
      </c>
      <c r="BP114" s="104"/>
      <c r="BQ114" s="106">
        <v>5.0</v>
      </c>
      <c r="BR114" s="36">
        <f t="shared" si="11"/>
        <v>165</v>
      </c>
      <c r="BS114" s="39" t="s">
        <v>91</v>
      </c>
      <c r="BT114" s="4"/>
      <c r="BU114" s="97">
        <v>45662.0</v>
      </c>
      <c r="BV114" s="36"/>
      <c r="BW114" s="36"/>
      <c r="BX114" s="36">
        <f t="shared" si="12"/>
        <v>37</v>
      </c>
      <c r="BY114" s="39" t="s">
        <v>80</v>
      </c>
      <c r="BZ114" s="4"/>
    </row>
    <row r="115" ht="14.25" customHeight="1">
      <c r="A115" s="56"/>
      <c r="B115" s="33"/>
      <c r="C115" s="33"/>
      <c r="D115" s="33">
        <f t="shared" si="1"/>
        <v>90</v>
      </c>
      <c r="E115" s="56"/>
      <c r="F115" s="4"/>
      <c r="G115" s="56"/>
      <c r="H115" s="33"/>
      <c r="I115" s="33"/>
      <c r="J115" s="33">
        <f t="shared" si="2"/>
        <v>3000</v>
      </c>
      <c r="K115" s="56"/>
      <c r="L115" s="4"/>
      <c r="M115" s="56"/>
      <c r="N115" s="33"/>
      <c r="O115" s="33"/>
      <c r="P115" s="33">
        <f t="shared" si="3"/>
        <v>3200</v>
      </c>
      <c r="Q115" s="56"/>
      <c r="R115" s="4"/>
      <c r="S115" s="56"/>
      <c r="T115" s="33"/>
      <c r="U115" s="33"/>
      <c r="V115" s="33">
        <f t="shared" si="4"/>
        <v>0</v>
      </c>
      <c r="W115" s="56"/>
      <c r="X115" s="4"/>
      <c r="Y115" s="103">
        <v>45688.0</v>
      </c>
      <c r="Z115" s="104"/>
      <c r="AA115" s="40">
        <v>12000.0</v>
      </c>
      <c r="AB115" s="36">
        <f t="shared" si="5"/>
        <v>204000</v>
      </c>
      <c r="AC115" s="95" t="s">
        <v>84</v>
      </c>
      <c r="AD115" s="4"/>
      <c r="AE115" s="103">
        <v>45687.0</v>
      </c>
      <c r="AF115" s="104"/>
      <c r="AG115" s="40">
        <v>5000.0</v>
      </c>
      <c r="AH115" s="36">
        <f t="shared" si="6"/>
        <v>125000</v>
      </c>
      <c r="AI115" s="39" t="s">
        <v>99</v>
      </c>
      <c r="AJ115" s="4"/>
      <c r="AK115" s="56"/>
      <c r="AL115" s="33"/>
      <c r="AM115" s="33"/>
      <c r="AN115" s="33">
        <f t="shared" si="7"/>
        <v>34</v>
      </c>
      <c r="AO115" s="56"/>
      <c r="AP115" s="4"/>
      <c r="AQ115" s="56"/>
      <c r="AR115" s="33"/>
      <c r="AS115" s="33"/>
      <c r="AT115" s="33">
        <f t="shared" si="8"/>
        <v>8</v>
      </c>
      <c r="AU115" s="56"/>
      <c r="AV115" s="4"/>
      <c r="AW115" s="25">
        <v>45662.0</v>
      </c>
      <c r="AX115" s="26"/>
      <c r="AY115" s="27">
        <v>1.0</v>
      </c>
      <c r="AZ115" s="26">
        <f t="shared" si="9"/>
        <v>86</v>
      </c>
      <c r="BA115" s="29" t="s">
        <v>80</v>
      </c>
      <c r="BB115" s="4"/>
      <c r="BC115" s="64">
        <v>45662.0</v>
      </c>
      <c r="BD115" s="67"/>
      <c r="BE115" s="121"/>
      <c r="BF115" s="67">
        <f t="shared" si="13"/>
        <v>0</v>
      </c>
      <c r="BG115" s="90" t="s">
        <v>80</v>
      </c>
      <c r="BH115" s="4"/>
      <c r="BI115" s="30">
        <v>45671.0</v>
      </c>
      <c r="BJ115" s="61"/>
      <c r="BK115" s="26">
        <v>1.0</v>
      </c>
      <c r="BL115" s="26">
        <f t="shared" si="10"/>
        <v>80</v>
      </c>
      <c r="BM115" s="81" t="s">
        <v>80</v>
      </c>
      <c r="BN115" s="4"/>
      <c r="BO115" s="103">
        <v>45685.0</v>
      </c>
      <c r="BP115" s="104"/>
      <c r="BQ115" s="106">
        <v>5.0</v>
      </c>
      <c r="BR115" s="36">
        <f t="shared" si="11"/>
        <v>160</v>
      </c>
      <c r="BS115" s="39" t="s">
        <v>87</v>
      </c>
      <c r="BT115" s="4"/>
      <c r="BU115" s="97">
        <v>45662.0</v>
      </c>
      <c r="BV115" s="36"/>
      <c r="BW115" s="36"/>
      <c r="BX115" s="36">
        <f t="shared" si="12"/>
        <v>37</v>
      </c>
      <c r="BY115" s="39" t="s">
        <v>103</v>
      </c>
      <c r="BZ115" s="4"/>
    </row>
    <row r="116" ht="14.25" customHeight="1">
      <c r="A116" s="56"/>
      <c r="B116" s="33"/>
      <c r="C116" s="33"/>
      <c r="D116" s="33">
        <f t="shared" si="1"/>
        <v>90</v>
      </c>
      <c r="E116" s="56"/>
      <c r="F116" s="4"/>
      <c r="G116" s="56"/>
      <c r="H116" s="33"/>
      <c r="I116" s="33"/>
      <c r="J116" s="33">
        <f t="shared" si="2"/>
        <v>3000</v>
      </c>
      <c r="K116" s="56"/>
      <c r="L116" s="4"/>
      <c r="M116" s="56"/>
      <c r="N116" s="33"/>
      <c r="O116" s="33"/>
      <c r="P116" s="33">
        <f t="shared" si="3"/>
        <v>3200</v>
      </c>
      <c r="Q116" s="56"/>
      <c r="R116" s="4"/>
      <c r="S116" s="56"/>
      <c r="T116" s="33"/>
      <c r="U116" s="33"/>
      <c r="V116" s="33">
        <f t="shared" si="4"/>
        <v>0</v>
      </c>
      <c r="W116" s="56"/>
      <c r="X116" s="4"/>
      <c r="Y116" s="62">
        <v>45688.0</v>
      </c>
      <c r="Z116" s="65"/>
      <c r="AA116" s="40">
        <v>12000.0</v>
      </c>
      <c r="AB116" s="36">
        <f t="shared" si="5"/>
        <v>192000</v>
      </c>
      <c r="AC116" s="39" t="s">
        <v>79</v>
      </c>
      <c r="AD116" s="4"/>
      <c r="AE116" s="103">
        <v>45687.0</v>
      </c>
      <c r="AF116" s="104"/>
      <c r="AG116" s="40">
        <v>5000.0</v>
      </c>
      <c r="AH116" s="36">
        <f t="shared" si="6"/>
        <v>120000</v>
      </c>
      <c r="AI116" s="39" t="s">
        <v>83</v>
      </c>
      <c r="AJ116" s="4"/>
      <c r="AK116" s="56"/>
      <c r="AL116" s="33"/>
      <c r="AM116" s="33"/>
      <c r="AN116" s="33">
        <f t="shared" si="7"/>
        <v>34</v>
      </c>
      <c r="AO116" s="56"/>
      <c r="AP116" s="4"/>
      <c r="AQ116" s="56"/>
      <c r="AR116" s="33"/>
      <c r="AS116" s="33"/>
      <c r="AT116" s="33">
        <f t="shared" si="8"/>
        <v>8</v>
      </c>
      <c r="AU116" s="56"/>
      <c r="AV116" s="4"/>
      <c r="AW116" s="25">
        <v>45662.0</v>
      </c>
      <c r="AX116" s="26"/>
      <c r="AY116" s="27">
        <v>1.0</v>
      </c>
      <c r="AZ116" s="26">
        <f t="shared" si="9"/>
        <v>85</v>
      </c>
      <c r="BA116" s="29" t="s">
        <v>103</v>
      </c>
      <c r="BB116" s="4"/>
      <c r="BC116" s="64">
        <v>45662.0</v>
      </c>
      <c r="BD116" s="67"/>
      <c r="BE116" s="121"/>
      <c r="BF116" s="67">
        <f t="shared" si="13"/>
        <v>0</v>
      </c>
      <c r="BG116" s="90" t="s">
        <v>103</v>
      </c>
      <c r="BH116" s="4"/>
      <c r="BI116" s="113">
        <v>45671.0</v>
      </c>
      <c r="BJ116" s="84"/>
      <c r="BK116" s="70">
        <v>1.0</v>
      </c>
      <c r="BL116" s="71">
        <f t="shared" si="10"/>
        <v>79</v>
      </c>
      <c r="BM116" s="81" t="s">
        <v>87</v>
      </c>
      <c r="BN116" s="4"/>
      <c r="BO116" s="103">
        <v>45685.0</v>
      </c>
      <c r="BP116" s="104"/>
      <c r="BQ116" s="106">
        <v>5.0</v>
      </c>
      <c r="BR116" s="36">
        <f t="shared" si="11"/>
        <v>155</v>
      </c>
      <c r="BS116" s="39" t="s">
        <v>94</v>
      </c>
      <c r="BT116" s="4"/>
      <c r="BU116" s="97">
        <v>45662.0</v>
      </c>
      <c r="BV116" s="36"/>
      <c r="BW116" s="36"/>
      <c r="BX116" s="36">
        <f t="shared" si="12"/>
        <v>37</v>
      </c>
      <c r="BY116" s="39" t="s">
        <v>87</v>
      </c>
      <c r="BZ116" s="4"/>
    </row>
    <row r="117" ht="14.25" customHeight="1">
      <c r="A117" s="56"/>
      <c r="B117" s="33"/>
      <c r="C117" s="33"/>
      <c r="D117" s="33">
        <f t="shared" si="1"/>
        <v>90</v>
      </c>
      <c r="E117" s="56"/>
      <c r="F117" s="4"/>
      <c r="G117" s="56"/>
      <c r="H117" s="33"/>
      <c r="I117" s="33"/>
      <c r="J117" s="33">
        <f t="shared" si="2"/>
        <v>3000</v>
      </c>
      <c r="K117" s="56"/>
      <c r="L117" s="4"/>
      <c r="M117" s="56"/>
      <c r="N117" s="33"/>
      <c r="O117" s="33"/>
      <c r="P117" s="33">
        <f t="shared" si="3"/>
        <v>3200</v>
      </c>
      <c r="Q117" s="56"/>
      <c r="R117" s="4"/>
      <c r="S117" s="56"/>
      <c r="T117" s="33"/>
      <c r="U117" s="33"/>
      <c r="V117" s="33">
        <f t="shared" si="4"/>
        <v>0</v>
      </c>
      <c r="W117" s="56"/>
      <c r="X117" s="4"/>
      <c r="Y117" s="103">
        <v>45687.0</v>
      </c>
      <c r="Z117" s="104"/>
      <c r="AA117" s="134">
        <v>24000.0</v>
      </c>
      <c r="AB117" s="36">
        <f t="shared" si="5"/>
        <v>168000</v>
      </c>
      <c r="AC117" s="37" t="s">
        <v>110</v>
      </c>
      <c r="AD117" s="4"/>
      <c r="AE117" s="62">
        <v>45688.0</v>
      </c>
      <c r="AF117" s="65"/>
      <c r="AG117" s="40">
        <v>5000.0</v>
      </c>
      <c r="AH117" s="36">
        <f t="shared" si="6"/>
        <v>115000</v>
      </c>
      <c r="AI117" s="39" t="s">
        <v>96</v>
      </c>
      <c r="AJ117" s="4"/>
      <c r="AK117" s="56"/>
      <c r="AL117" s="33"/>
      <c r="AM117" s="33"/>
      <c r="AN117" s="33">
        <f t="shared" si="7"/>
        <v>34</v>
      </c>
      <c r="AO117" s="56"/>
      <c r="AP117" s="4"/>
      <c r="AQ117" s="56"/>
      <c r="AR117" s="33"/>
      <c r="AS117" s="33"/>
      <c r="AT117" s="33">
        <f t="shared" si="8"/>
        <v>8</v>
      </c>
      <c r="AU117" s="56"/>
      <c r="AV117" s="4"/>
      <c r="AW117" s="25">
        <v>45662.0</v>
      </c>
      <c r="AX117" s="26"/>
      <c r="AY117" s="27">
        <v>1.0</v>
      </c>
      <c r="AZ117" s="26">
        <f t="shared" si="9"/>
        <v>84</v>
      </c>
      <c r="BA117" s="29" t="s">
        <v>87</v>
      </c>
      <c r="BB117" s="4"/>
      <c r="BC117" s="64">
        <v>45662.0</v>
      </c>
      <c r="BD117" s="67"/>
      <c r="BE117" s="121"/>
      <c r="BF117" s="67">
        <f t="shared" si="13"/>
        <v>0</v>
      </c>
      <c r="BG117" s="90" t="s">
        <v>87</v>
      </c>
      <c r="BH117" s="4"/>
      <c r="BI117" s="30">
        <v>45671.0</v>
      </c>
      <c r="BJ117" s="61"/>
      <c r="BK117" s="26">
        <v>1.0</v>
      </c>
      <c r="BL117" s="26">
        <f t="shared" si="10"/>
        <v>78</v>
      </c>
      <c r="BM117" s="29" t="s">
        <v>100</v>
      </c>
      <c r="BN117" s="4"/>
      <c r="BO117" s="62">
        <v>45686.0</v>
      </c>
      <c r="BP117" s="65"/>
      <c r="BQ117" s="134">
        <v>5.0</v>
      </c>
      <c r="BR117" s="36">
        <f t="shared" si="11"/>
        <v>150</v>
      </c>
      <c r="BS117" s="39" t="s">
        <v>79</v>
      </c>
      <c r="BT117" s="4"/>
      <c r="BU117" s="97">
        <v>45662.0</v>
      </c>
      <c r="BV117" s="36"/>
      <c r="BW117" s="36"/>
      <c r="BX117" s="36">
        <f t="shared" si="12"/>
        <v>37</v>
      </c>
      <c r="BY117" s="39" t="s">
        <v>100</v>
      </c>
      <c r="BZ117" s="4"/>
    </row>
    <row r="118" ht="14.25" customHeight="1">
      <c r="A118" s="56"/>
      <c r="B118" s="33"/>
      <c r="C118" s="33"/>
      <c r="D118" s="33">
        <f t="shared" si="1"/>
        <v>90</v>
      </c>
      <c r="E118" s="56"/>
      <c r="F118" s="4"/>
      <c r="G118" s="56"/>
      <c r="H118" s="33"/>
      <c r="I118" s="33"/>
      <c r="J118" s="33">
        <f t="shared" si="2"/>
        <v>3000</v>
      </c>
      <c r="K118" s="56"/>
      <c r="L118" s="4"/>
      <c r="M118" s="56"/>
      <c r="N118" s="33"/>
      <c r="O118" s="33"/>
      <c r="P118" s="33">
        <f t="shared" si="3"/>
        <v>3200</v>
      </c>
      <c r="Q118" s="56"/>
      <c r="R118" s="4"/>
      <c r="S118" s="56"/>
      <c r="T118" s="33"/>
      <c r="U118" s="33"/>
      <c r="V118" s="33">
        <f t="shared" si="4"/>
        <v>0</v>
      </c>
      <c r="W118" s="56"/>
      <c r="X118" s="4"/>
      <c r="Y118" s="56"/>
      <c r="Z118" s="33"/>
      <c r="AA118" s="33"/>
      <c r="AB118" s="33">
        <f t="shared" si="5"/>
        <v>168000</v>
      </c>
      <c r="AC118" s="56"/>
      <c r="AD118" s="4"/>
      <c r="AE118" s="103">
        <v>45688.0</v>
      </c>
      <c r="AF118" s="104"/>
      <c r="AG118" s="40">
        <v>5000.0</v>
      </c>
      <c r="AH118" s="36">
        <f t="shared" si="6"/>
        <v>110000</v>
      </c>
      <c r="AI118" s="95" t="s">
        <v>84</v>
      </c>
      <c r="AJ118" s="4"/>
      <c r="AK118" s="56"/>
      <c r="AL118" s="33"/>
      <c r="AM118" s="33"/>
      <c r="AN118" s="33">
        <f t="shared" si="7"/>
        <v>34</v>
      </c>
      <c r="AO118" s="56"/>
      <c r="AP118" s="4"/>
      <c r="AQ118" s="56"/>
      <c r="AR118" s="33"/>
      <c r="AS118" s="33"/>
      <c r="AT118" s="33">
        <f t="shared" si="8"/>
        <v>8</v>
      </c>
      <c r="AU118" s="56"/>
      <c r="AV118" s="4"/>
      <c r="AW118" s="25">
        <v>45662.0</v>
      </c>
      <c r="AX118" s="26"/>
      <c r="AY118" s="27">
        <v>0.0</v>
      </c>
      <c r="AZ118" s="26">
        <f t="shared" si="9"/>
        <v>84</v>
      </c>
      <c r="BA118" s="29" t="s">
        <v>100</v>
      </c>
      <c r="BB118" s="4"/>
      <c r="BC118" s="64">
        <v>45662.0</v>
      </c>
      <c r="BD118" s="67"/>
      <c r="BE118" s="121"/>
      <c r="BF118" s="67">
        <f t="shared" si="13"/>
        <v>0</v>
      </c>
      <c r="BG118" s="90" t="s">
        <v>100</v>
      </c>
      <c r="BH118" s="4"/>
      <c r="BI118" s="30">
        <v>45674.0</v>
      </c>
      <c r="BJ118" s="61"/>
      <c r="BK118" s="153">
        <v>1.0</v>
      </c>
      <c r="BL118" s="26">
        <f t="shared" si="10"/>
        <v>77</v>
      </c>
      <c r="BM118" s="29" t="s">
        <v>83</v>
      </c>
      <c r="BN118" s="4"/>
      <c r="BO118" s="62">
        <v>45686.0</v>
      </c>
      <c r="BP118" s="65"/>
      <c r="BQ118" s="134">
        <v>5.0</v>
      </c>
      <c r="BR118" s="36">
        <f t="shared" si="11"/>
        <v>145</v>
      </c>
      <c r="BS118" s="39" t="s">
        <v>85</v>
      </c>
      <c r="BT118" s="4"/>
      <c r="BU118" s="97">
        <v>45662.0</v>
      </c>
      <c r="BV118" s="36"/>
      <c r="BW118" s="40">
        <v>10.0</v>
      </c>
      <c r="BX118" s="36">
        <f t="shared" si="12"/>
        <v>27</v>
      </c>
      <c r="BY118" s="39" t="s">
        <v>105</v>
      </c>
      <c r="BZ118" s="4"/>
    </row>
    <row r="119" ht="14.25" customHeight="1">
      <c r="A119" s="56"/>
      <c r="B119" s="33"/>
      <c r="C119" s="33"/>
      <c r="D119" s="33">
        <f t="shared" si="1"/>
        <v>90</v>
      </c>
      <c r="E119" s="56"/>
      <c r="F119" s="4"/>
      <c r="G119" s="56"/>
      <c r="H119" s="33"/>
      <c r="I119" s="33"/>
      <c r="J119" s="33">
        <f t="shared" si="2"/>
        <v>3000</v>
      </c>
      <c r="K119" s="56"/>
      <c r="L119" s="4"/>
      <c r="M119" s="56"/>
      <c r="N119" s="33"/>
      <c r="O119" s="33"/>
      <c r="P119" s="33">
        <f t="shared" si="3"/>
        <v>3200</v>
      </c>
      <c r="Q119" s="56"/>
      <c r="R119" s="4"/>
      <c r="S119" s="56"/>
      <c r="T119" s="33"/>
      <c r="U119" s="33"/>
      <c r="V119" s="33">
        <f t="shared" si="4"/>
        <v>0</v>
      </c>
      <c r="W119" s="56"/>
      <c r="X119" s="4"/>
      <c r="Y119" s="56"/>
      <c r="Z119" s="33"/>
      <c r="AA119" s="33"/>
      <c r="AB119" s="33">
        <f t="shared" si="5"/>
        <v>168000</v>
      </c>
      <c r="AC119" s="56"/>
      <c r="AD119" s="4"/>
      <c r="AE119" s="103">
        <v>45687.0</v>
      </c>
      <c r="AF119" s="104"/>
      <c r="AG119" s="106">
        <v>15000.0</v>
      </c>
      <c r="AH119" s="36">
        <f t="shared" si="6"/>
        <v>95000</v>
      </c>
      <c r="AI119" s="37" t="s">
        <v>110</v>
      </c>
      <c r="AJ119" s="4"/>
      <c r="AK119" s="56"/>
      <c r="AL119" s="33"/>
      <c r="AM119" s="33"/>
      <c r="AN119" s="33">
        <f t="shared" si="7"/>
        <v>34</v>
      </c>
      <c r="AO119" s="56"/>
      <c r="AP119" s="4"/>
      <c r="AQ119" s="56"/>
      <c r="AR119" s="33"/>
      <c r="AS119" s="33"/>
      <c r="AT119" s="33">
        <f t="shared" si="8"/>
        <v>8</v>
      </c>
      <c r="AU119" s="56"/>
      <c r="AV119" s="4"/>
      <c r="AW119" s="25">
        <v>45662.0</v>
      </c>
      <c r="AX119" s="26"/>
      <c r="AY119" s="27">
        <v>7.0</v>
      </c>
      <c r="AZ119" s="26">
        <f t="shared" si="9"/>
        <v>77</v>
      </c>
      <c r="BA119" s="29" t="s">
        <v>105</v>
      </c>
      <c r="BB119" s="4"/>
      <c r="BC119" s="64">
        <v>45662.0</v>
      </c>
      <c r="BD119" s="67"/>
      <c r="BE119" s="121"/>
      <c r="BF119" s="67">
        <f t="shared" si="13"/>
        <v>0</v>
      </c>
      <c r="BG119" s="90" t="s">
        <v>105</v>
      </c>
      <c r="BH119" s="4"/>
      <c r="BI119" s="113">
        <v>45674.0</v>
      </c>
      <c r="BJ119" s="105"/>
      <c r="BK119" s="153">
        <v>1.0</v>
      </c>
      <c r="BL119" s="26">
        <f t="shared" si="10"/>
        <v>76</v>
      </c>
      <c r="BM119" s="29" t="s">
        <v>98</v>
      </c>
      <c r="BN119" s="4"/>
      <c r="BO119" s="103">
        <v>45686.0</v>
      </c>
      <c r="BP119" s="104"/>
      <c r="BQ119" s="106">
        <v>5.0</v>
      </c>
      <c r="BR119" s="36">
        <f t="shared" si="11"/>
        <v>140</v>
      </c>
      <c r="BS119" s="39" t="s">
        <v>104</v>
      </c>
      <c r="BT119" s="4"/>
      <c r="BU119" s="97">
        <v>45662.0</v>
      </c>
      <c r="BV119" s="36"/>
      <c r="BW119" s="36"/>
      <c r="BX119" s="36">
        <f t="shared" si="12"/>
        <v>27</v>
      </c>
      <c r="BY119" s="39" t="s">
        <v>101</v>
      </c>
      <c r="BZ119" s="4"/>
    </row>
    <row r="120" ht="14.25" customHeight="1">
      <c r="A120" s="56"/>
      <c r="B120" s="33"/>
      <c r="C120" s="33"/>
      <c r="D120" s="33">
        <f t="shared" si="1"/>
        <v>90</v>
      </c>
      <c r="E120" s="56"/>
      <c r="F120" s="4"/>
      <c r="G120" s="56"/>
      <c r="H120" s="33"/>
      <c r="I120" s="33"/>
      <c r="J120" s="33">
        <f t="shared" si="2"/>
        <v>3000</v>
      </c>
      <c r="K120" s="56"/>
      <c r="L120" s="4"/>
      <c r="M120" s="56"/>
      <c r="N120" s="33"/>
      <c r="O120" s="33"/>
      <c r="P120" s="33">
        <f t="shared" si="3"/>
        <v>3200</v>
      </c>
      <c r="Q120" s="56"/>
      <c r="R120" s="4"/>
      <c r="S120" s="56"/>
      <c r="T120" s="33"/>
      <c r="U120" s="33"/>
      <c r="V120" s="33">
        <f t="shared" si="4"/>
        <v>0</v>
      </c>
      <c r="W120" s="56"/>
      <c r="X120" s="4"/>
      <c r="Y120" s="56"/>
      <c r="Z120" s="33"/>
      <c r="AA120" s="33"/>
      <c r="AB120" s="33">
        <f t="shared" si="5"/>
        <v>168000</v>
      </c>
      <c r="AC120" s="56"/>
      <c r="AD120" s="4"/>
      <c r="AE120" s="103"/>
      <c r="AF120" s="104"/>
      <c r="AG120" s="106"/>
      <c r="AH120" s="36">
        <f t="shared" si="6"/>
        <v>95000</v>
      </c>
      <c r="AI120" s="37"/>
      <c r="AJ120" s="4"/>
      <c r="AK120" s="56"/>
      <c r="AL120" s="33"/>
      <c r="AM120" s="33"/>
      <c r="AN120" s="33">
        <f t="shared" si="7"/>
        <v>34</v>
      </c>
      <c r="AO120" s="56"/>
      <c r="AP120" s="4"/>
      <c r="AQ120" s="56"/>
      <c r="AR120" s="33"/>
      <c r="AS120" s="33"/>
      <c r="AT120" s="33">
        <f t="shared" si="8"/>
        <v>8</v>
      </c>
      <c r="AU120" s="56"/>
      <c r="AV120" s="4"/>
      <c r="AW120" s="25">
        <v>45662.0</v>
      </c>
      <c r="AX120" s="26"/>
      <c r="AY120" s="27">
        <v>1.0</v>
      </c>
      <c r="AZ120" s="26">
        <f t="shared" si="9"/>
        <v>76</v>
      </c>
      <c r="BA120" s="29" t="s">
        <v>101</v>
      </c>
      <c r="BB120" s="4"/>
      <c r="BC120" s="64">
        <v>45662.0</v>
      </c>
      <c r="BD120" s="67"/>
      <c r="BE120" s="121"/>
      <c r="BF120" s="67">
        <f t="shared" si="13"/>
        <v>0</v>
      </c>
      <c r="BG120" s="90" t="s">
        <v>101</v>
      </c>
      <c r="BH120" s="4"/>
      <c r="BI120" s="113">
        <v>45674.0</v>
      </c>
      <c r="BJ120" s="105"/>
      <c r="BK120" s="150">
        <v>1.0</v>
      </c>
      <c r="BL120" s="26">
        <f t="shared" si="10"/>
        <v>75</v>
      </c>
      <c r="BM120" s="29" t="s">
        <v>78</v>
      </c>
      <c r="BN120" s="4"/>
      <c r="BO120" s="62">
        <v>45686.0</v>
      </c>
      <c r="BP120" s="65"/>
      <c r="BQ120" s="134">
        <v>5.0</v>
      </c>
      <c r="BR120" s="36">
        <f t="shared" si="11"/>
        <v>135</v>
      </c>
      <c r="BS120" s="37" t="s">
        <v>107</v>
      </c>
      <c r="BT120" s="4"/>
      <c r="BU120" s="97">
        <v>45662.0</v>
      </c>
      <c r="BV120" s="36"/>
      <c r="BW120" s="36"/>
      <c r="BX120" s="36">
        <f t="shared" si="12"/>
        <v>27</v>
      </c>
      <c r="BY120" s="39" t="s">
        <v>99</v>
      </c>
      <c r="BZ120" s="4"/>
    </row>
    <row r="121" ht="14.25" customHeight="1">
      <c r="A121" s="56"/>
      <c r="B121" s="33"/>
      <c r="C121" s="33"/>
      <c r="D121" s="33">
        <f t="shared" si="1"/>
        <v>90</v>
      </c>
      <c r="E121" s="56"/>
      <c r="F121" s="4"/>
      <c r="G121" s="56"/>
      <c r="H121" s="33"/>
      <c r="I121" s="33"/>
      <c r="J121" s="33">
        <f t="shared" si="2"/>
        <v>3000</v>
      </c>
      <c r="K121" s="56"/>
      <c r="L121" s="4"/>
      <c r="M121" s="56"/>
      <c r="N121" s="33"/>
      <c r="O121" s="33"/>
      <c r="P121" s="33">
        <f t="shared" si="3"/>
        <v>3200</v>
      </c>
      <c r="Q121" s="56"/>
      <c r="R121" s="4"/>
      <c r="S121" s="56"/>
      <c r="T121" s="33"/>
      <c r="U121" s="33"/>
      <c r="V121" s="33">
        <f t="shared" si="4"/>
        <v>0</v>
      </c>
      <c r="W121" s="56"/>
      <c r="X121" s="4"/>
      <c r="Y121" s="56"/>
      <c r="Z121" s="33"/>
      <c r="AA121" s="33"/>
      <c r="AB121" s="33">
        <f t="shared" si="5"/>
        <v>168000</v>
      </c>
      <c r="AC121" s="56"/>
      <c r="AD121" s="4"/>
      <c r="AE121" s="56"/>
      <c r="AF121" s="33"/>
      <c r="AG121" s="33"/>
      <c r="AH121" s="33">
        <f t="shared" si="6"/>
        <v>95000</v>
      </c>
      <c r="AI121" s="56"/>
      <c r="AJ121" s="4"/>
      <c r="AK121" s="56"/>
      <c r="AL121" s="33"/>
      <c r="AM121" s="33"/>
      <c r="AN121" s="33">
        <f t="shared" si="7"/>
        <v>34</v>
      </c>
      <c r="AO121" s="56"/>
      <c r="AP121" s="4"/>
      <c r="AQ121" s="56"/>
      <c r="AR121" s="33"/>
      <c r="AS121" s="33"/>
      <c r="AT121" s="33">
        <f t="shared" si="8"/>
        <v>8</v>
      </c>
      <c r="AU121" s="56"/>
      <c r="AV121" s="4"/>
      <c r="AW121" s="25">
        <v>45662.0</v>
      </c>
      <c r="AX121" s="26"/>
      <c r="AY121" s="27">
        <v>2.0</v>
      </c>
      <c r="AZ121" s="26">
        <f t="shared" si="9"/>
        <v>74</v>
      </c>
      <c r="BA121" s="29" t="s">
        <v>99</v>
      </c>
      <c r="BB121" s="4"/>
      <c r="BC121" s="64">
        <v>45662.0</v>
      </c>
      <c r="BD121" s="67"/>
      <c r="BE121" s="121"/>
      <c r="BF121" s="67">
        <f t="shared" si="13"/>
        <v>0</v>
      </c>
      <c r="BG121" s="90" t="s">
        <v>99</v>
      </c>
      <c r="BH121" s="4"/>
      <c r="BI121" s="113">
        <v>45674.0</v>
      </c>
      <c r="BJ121" s="105"/>
      <c r="BK121" s="150">
        <v>1.0</v>
      </c>
      <c r="BL121" s="26">
        <f t="shared" si="10"/>
        <v>74</v>
      </c>
      <c r="BM121" s="29" t="s">
        <v>95</v>
      </c>
      <c r="BN121" s="4"/>
      <c r="BO121" s="103">
        <v>45687.0</v>
      </c>
      <c r="BP121" s="104"/>
      <c r="BQ121" s="134">
        <v>5.0</v>
      </c>
      <c r="BR121" s="36">
        <f t="shared" si="11"/>
        <v>130</v>
      </c>
      <c r="BS121" s="39" t="s">
        <v>81</v>
      </c>
      <c r="BT121" s="4"/>
      <c r="BU121" s="97">
        <v>45662.0</v>
      </c>
      <c r="BV121" s="36"/>
      <c r="BW121" s="36"/>
      <c r="BX121" s="36">
        <f t="shared" si="12"/>
        <v>27</v>
      </c>
      <c r="BY121" s="39" t="s">
        <v>90</v>
      </c>
      <c r="BZ121" s="4"/>
    </row>
    <row r="122" ht="14.25" customHeight="1">
      <c r="A122" s="56"/>
      <c r="B122" s="33"/>
      <c r="C122" s="33"/>
      <c r="D122" s="33">
        <f t="shared" si="1"/>
        <v>90</v>
      </c>
      <c r="E122" s="56"/>
      <c r="F122" s="4"/>
      <c r="G122" s="56"/>
      <c r="H122" s="33"/>
      <c r="I122" s="33"/>
      <c r="J122" s="33">
        <f t="shared" si="2"/>
        <v>3000</v>
      </c>
      <c r="K122" s="56"/>
      <c r="L122" s="4"/>
      <c r="M122" s="56"/>
      <c r="N122" s="33"/>
      <c r="O122" s="33"/>
      <c r="P122" s="33">
        <f t="shared" si="3"/>
        <v>3200</v>
      </c>
      <c r="Q122" s="56"/>
      <c r="R122" s="4"/>
      <c r="S122" s="56"/>
      <c r="T122" s="33"/>
      <c r="U122" s="33"/>
      <c r="V122" s="33">
        <f t="shared" si="4"/>
        <v>0</v>
      </c>
      <c r="W122" s="56"/>
      <c r="X122" s="4"/>
      <c r="Y122" s="56"/>
      <c r="Z122" s="33"/>
      <c r="AA122" s="33"/>
      <c r="AB122" s="33">
        <f t="shared" si="5"/>
        <v>168000</v>
      </c>
      <c r="AC122" s="56"/>
      <c r="AD122" s="4"/>
      <c r="AE122" s="56"/>
      <c r="AF122" s="33"/>
      <c r="AG122" s="33"/>
      <c r="AH122" s="33">
        <f t="shared" si="6"/>
        <v>95000</v>
      </c>
      <c r="AI122" s="56"/>
      <c r="AJ122" s="4"/>
      <c r="AK122" s="56"/>
      <c r="AL122" s="33"/>
      <c r="AM122" s="33"/>
      <c r="AN122" s="33">
        <f t="shared" si="7"/>
        <v>34</v>
      </c>
      <c r="AO122" s="56"/>
      <c r="AP122" s="4"/>
      <c r="AQ122" s="56"/>
      <c r="AR122" s="33"/>
      <c r="AS122" s="33"/>
      <c r="AT122" s="33">
        <f t="shared" si="8"/>
        <v>8</v>
      </c>
      <c r="AU122" s="56"/>
      <c r="AV122" s="4"/>
      <c r="AW122" s="25">
        <v>45662.0</v>
      </c>
      <c r="AX122" s="26"/>
      <c r="AY122" s="27">
        <v>1.0</v>
      </c>
      <c r="AZ122" s="26">
        <f t="shared" si="9"/>
        <v>73</v>
      </c>
      <c r="BA122" s="29" t="s">
        <v>90</v>
      </c>
      <c r="BB122" s="4"/>
      <c r="BC122" s="64">
        <v>45662.0</v>
      </c>
      <c r="BD122" s="67"/>
      <c r="BE122" s="121"/>
      <c r="BF122" s="67">
        <f t="shared" si="13"/>
        <v>0</v>
      </c>
      <c r="BG122" s="90" t="s">
        <v>90</v>
      </c>
      <c r="BH122" s="4"/>
      <c r="BI122" s="30">
        <v>45674.0</v>
      </c>
      <c r="BJ122" s="61"/>
      <c r="BK122" s="153">
        <v>1.0</v>
      </c>
      <c r="BL122" s="26">
        <f t="shared" si="10"/>
        <v>73</v>
      </c>
      <c r="BM122" s="29" t="s">
        <v>77</v>
      </c>
      <c r="BN122" s="4"/>
      <c r="BO122" s="103">
        <v>45687.0</v>
      </c>
      <c r="BP122" s="104"/>
      <c r="BQ122" s="134">
        <v>5.0</v>
      </c>
      <c r="BR122" s="36">
        <f t="shared" si="11"/>
        <v>125</v>
      </c>
      <c r="BS122" s="39" t="s">
        <v>84</v>
      </c>
      <c r="BT122" s="4"/>
      <c r="BU122" s="97">
        <v>45662.0</v>
      </c>
      <c r="BV122" s="36"/>
      <c r="BW122" s="40">
        <v>4.0</v>
      </c>
      <c r="BX122" s="36">
        <f t="shared" si="12"/>
        <v>23</v>
      </c>
      <c r="BY122" s="39" t="s">
        <v>83</v>
      </c>
      <c r="BZ122" s="4"/>
    </row>
    <row r="123" ht="14.25" customHeight="1">
      <c r="A123" s="56"/>
      <c r="B123" s="33"/>
      <c r="C123" s="33"/>
      <c r="D123" s="33">
        <f t="shared" si="1"/>
        <v>90</v>
      </c>
      <c r="E123" s="56"/>
      <c r="F123" s="4"/>
      <c r="G123" s="56"/>
      <c r="H123" s="33"/>
      <c r="I123" s="33"/>
      <c r="J123" s="33">
        <f t="shared" si="2"/>
        <v>3000</v>
      </c>
      <c r="K123" s="56"/>
      <c r="L123" s="4"/>
      <c r="M123" s="56"/>
      <c r="N123" s="33"/>
      <c r="O123" s="33"/>
      <c r="P123" s="33">
        <f t="shared" si="3"/>
        <v>3200</v>
      </c>
      <c r="Q123" s="56"/>
      <c r="R123" s="4"/>
      <c r="S123" s="56"/>
      <c r="T123" s="33"/>
      <c r="U123" s="33"/>
      <c r="V123" s="33">
        <f t="shared" si="4"/>
        <v>0</v>
      </c>
      <c r="W123" s="56"/>
      <c r="X123" s="4"/>
      <c r="Y123" s="56"/>
      <c r="Z123" s="33"/>
      <c r="AA123" s="33"/>
      <c r="AB123" s="33">
        <f t="shared" si="5"/>
        <v>168000</v>
      </c>
      <c r="AC123" s="56"/>
      <c r="AD123" s="4"/>
      <c r="AE123" s="56"/>
      <c r="AF123" s="33"/>
      <c r="AG123" s="33"/>
      <c r="AH123" s="33">
        <f t="shared" si="6"/>
        <v>95000</v>
      </c>
      <c r="AI123" s="56"/>
      <c r="AJ123" s="4"/>
      <c r="AK123" s="56"/>
      <c r="AL123" s="33"/>
      <c r="AM123" s="33"/>
      <c r="AN123" s="33">
        <f t="shared" si="7"/>
        <v>34</v>
      </c>
      <c r="AO123" s="56"/>
      <c r="AP123" s="4"/>
      <c r="AQ123" s="56"/>
      <c r="AR123" s="33"/>
      <c r="AS123" s="33"/>
      <c r="AT123" s="33">
        <f t="shared" si="8"/>
        <v>8</v>
      </c>
      <c r="AU123" s="56"/>
      <c r="AV123" s="4"/>
      <c r="AW123" s="25">
        <v>45662.0</v>
      </c>
      <c r="AX123" s="26"/>
      <c r="AY123" s="27">
        <v>3.0</v>
      </c>
      <c r="AZ123" s="26">
        <f t="shared" si="9"/>
        <v>70</v>
      </c>
      <c r="BA123" s="29" t="s">
        <v>83</v>
      </c>
      <c r="BB123" s="4"/>
      <c r="BC123" s="64">
        <v>45662.0</v>
      </c>
      <c r="BD123" s="67"/>
      <c r="BE123" s="121"/>
      <c r="BF123" s="67">
        <f t="shared" si="13"/>
        <v>0</v>
      </c>
      <c r="BG123" s="90" t="s">
        <v>83</v>
      </c>
      <c r="BH123" s="4"/>
      <c r="BI123" s="113">
        <v>45674.0</v>
      </c>
      <c r="BJ123" s="105"/>
      <c r="BK123" s="153">
        <v>1.0</v>
      </c>
      <c r="BL123" s="26">
        <f t="shared" si="10"/>
        <v>72</v>
      </c>
      <c r="BM123" s="29" t="s">
        <v>85</v>
      </c>
      <c r="BN123" s="4"/>
      <c r="BO123" s="103">
        <v>45687.0</v>
      </c>
      <c r="BP123" s="104"/>
      <c r="BQ123" s="134">
        <v>5.0</v>
      </c>
      <c r="BR123" s="36">
        <f t="shared" si="11"/>
        <v>120</v>
      </c>
      <c r="BS123" s="39" t="s">
        <v>102</v>
      </c>
      <c r="BT123" s="4"/>
      <c r="BU123" s="97">
        <v>45662.0</v>
      </c>
      <c r="BV123" s="36"/>
      <c r="BW123" s="40">
        <v>4.0</v>
      </c>
      <c r="BX123" s="36">
        <f t="shared" si="12"/>
        <v>19</v>
      </c>
      <c r="BY123" s="39" t="s">
        <v>95</v>
      </c>
      <c r="BZ123" s="4"/>
    </row>
    <row r="124" ht="14.25" customHeight="1">
      <c r="A124" s="56"/>
      <c r="B124" s="33"/>
      <c r="C124" s="33"/>
      <c r="D124" s="33">
        <f t="shared" si="1"/>
        <v>90</v>
      </c>
      <c r="E124" s="56"/>
      <c r="F124" s="4"/>
      <c r="G124" s="56"/>
      <c r="H124" s="33"/>
      <c r="I124" s="33"/>
      <c r="J124" s="33">
        <f t="shared" si="2"/>
        <v>3000</v>
      </c>
      <c r="K124" s="56"/>
      <c r="L124" s="4"/>
      <c r="M124" s="56"/>
      <c r="N124" s="33"/>
      <c r="O124" s="33"/>
      <c r="P124" s="33">
        <f t="shared" si="3"/>
        <v>3200</v>
      </c>
      <c r="Q124" s="56"/>
      <c r="R124" s="4"/>
      <c r="S124" s="56"/>
      <c r="T124" s="33"/>
      <c r="U124" s="33"/>
      <c r="V124" s="33">
        <f t="shared" si="4"/>
        <v>0</v>
      </c>
      <c r="W124" s="56"/>
      <c r="X124" s="4"/>
      <c r="Y124" s="56"/>
      <c r="Z124" s="33"/>
      <c r="AA124" s="33"/>
      <c r="AB124" s="33">
        <f t="shared" si="5"/>
        <v>168000</v>
      </c>
      <c r="AC124" s="56"/>
      <c r="AD124" s="4"/>
      <c r="AE124" s="56"/>
      <c r="AF124" s="33"/>
      <c r="AG124" s="33"/>
      <c r="AH124" s="33">
        <f t="shared" si="6"/>
        <v>95000</v>
      </c>
      <c r="AI124" s="56"/>
      <c r="AJ124" s="4"/>
      <c r="AK124" s="56"/>
      <c r="AL124" s="33"/>
      <c r="AM124" s="33"/>
      <c r="AN124" s="33">
        <f t="shared" si="7"/>
        <v>34</v>
      </c>
      <c r="AO124" s="56"/>
      <c r="AP124" s="4"/>
      <c r="AQ124" s="56"/>
      <c r="AR124" s="33"/>
      <c r="AS124" s="33"/>
      <c r="AT124" s="33">
        <f t="shared" si="8"/>
        <v>8</v>
      </c>
      <c r="AU124" s="56"/>
      <c r="AV124" s="4"/>
      <c r="AW124" s="25">
        <v>45662.0</v>
      </c>
      <c r="AX124" s="26"/>
      <c r="AY124" s="27">
        <v>2.0</v>
      </c>
      <c r="AZ124" s="26">
        <f t="shared" si="9"/>
        <v>68</v>
      </c>
      <c r="BA124" s="29" t="s">
        <v>95</v>
      </c>
      <c r="BB124" s="4"/>
      <c r="BC124" s="64">
        <v>45662.0</v>
      </c>
      <c r="BD124" s="67"/>
      <c r="BE124" s="121"/>
      <c r="BF124" s="67">
        <f t="shared" si="13"/>
        <v>0</v>
      </c>
      <c r="BG124" s="90" t="s">
        <v>95</v>
      </c>
      <c r="BH124" s="4"/>
      <c r="BI124" s="113">
        <v>45674.0</v>
      </c>
      <c r="BJ124" s="105"/>
      <c r="BK124" s="153">
        <v>1.0</v>
      </c>
      <c r="BL124" s="26">
        <f t="shared" si="10"/>
        <v>71</v>
      </c>
      <c r="BM124" s="81" t="s">
        <v>103</v>
      </c>
      <c r="BN124" s="4"/>
      <c r="BO124" s="62">
        <v>45686.0</v>
      </c>
      <c r="BP124" s="33"/>
      <c r="BQ124" s="38">
        <v>15.0</v>
      </c>
      <c r="BR124" s="33">
        <f t="shared" si="11"/>
        <v>105</v>
      </c>
      <c r="BS124" s="92" t="s">
        <v>108</v>
      </c>
      <c r="BT124" s="4"/>
      <c r="BU124" s="46">
        <v>45662.0</v>
      </c>
      <c r="BV124" s="36"/>
      <c r="BW124" s="36"/>
      <c r="BX124" s="36">
        <f t="shared" si="12"/>
        <v>19</v>
      </c>
      <c r="BY124" s="39" t="s">
        <v>107</v>
      </c>
      <c r="BZ124" s="4"/>
    </row>
    <row r="125" ht="14.25" customHeight="1">
      <c r="A125" s="56"/>
      <c r="B125" s="33"/>
      <c r="C125" s="33"/>
      <c r="D125" s="33">
        <f t="shared" si="1"/>
        <v>90</v>
      </c>
      <c r="E125" s="56"/>
      <c r="F125" s="4"/>
      <c r="G125" s="56"/>
      <c r="H125" s="33"/>
      <c r="I125" s="33"/>
      <c r="J125" s="33">
        <f t="shared" si="2"/>
        <v>3000</v>
      </c>
      <c r="K125" s="56"/>
      <c r="L125" s="4"/>
      <c r="M125" s="56"/>
      <c r="N125" s="33"/>
      <c r="O125" s="33"/>
      <c r="P125" s="33">
        <f t="shared" si="3"/>
        <v>3200</v>
      </c>
      <c r="Q125" s="56"/>
      <c r="R125" s="4"/>
      <c r="S125" s="56"/>
      <c r="T125" s="33"/>
      <c r="U125" s="33"/>
      <c r="V125" s="33">
        <f t="shared" si="4"/>
        <v>0</v>
      </c>
      <c r="W125" s="56"/>
      <c r="X125" s="4"/>
      <c r="Y125" s="56"/>
      <c r="Z125" s="33"/>
      <c r="AA125" s="33"/>
      <c r="AB125" s="33">
        <f t="shared" si="5"/>
        <v>168000</v>
      </c>
      <c r="AC125" s="56"/>
      <c r="AD125" s="4"/>
      <c r="AE125" s="56"/>
      <c r="AF125" s="33"/>
      <c r="AG125" s="33"/>
      <c r="AH125" s="33">
        <f t="shared" si="6"/>
        <v>95000</v>
      </c>
      <c r="AI125" s="56"/>
      <c r="AJ125" s="4"/>
      <c r="AK125" s="56"/>
      <c r="AL125" s="33"/>
      <c r="AM125" s="33"/>
      <c r="AN125" s="33">
        <f t="shared" si="7"/>
        <v>34</v>
      </c>
      <c r="AO125" s="56"/>
      <c r="AP125" s="4"/>
      <c r="AQ125" s="56"/>
      <c r="AR125" s="33"/>
      <c r="AS125" s="33"/>
      <c r="AT125" s="33">
        <f t="shared" si="8"/>
        <v>8</v>
      </c>
      <c r="AU125" s="56"/>
      <c r="AV125" s="4"/>
      <c r="AW125" s="25">
        <v>45662.0</v>
      </c>
      <c r="AX125" s="26"/>
      <c r="AY125" s="27">
        <v>2.0</v>
      </c>
      <c r="AZ125" s="26">
        <f t="shared" si="9"/>
        <v>66</v>
      </c>
      <c r="BA125" s="29" t="s">
        <v>107</v>
      </c>
      <c r="BB125" s="4"/>
      <c r="BC125" s="64">
        <v>45662.0</v>
      </c>
      <c r="BD125" s="67"/>
      <c r="BE125" s="121"/>
      <c r="BF125" s="67">
        <f t="shared" si="13"/>
        <v>0</v>
      </c>
      <c r="BG125" s="90" t="s">
        <v>107</v>
      </c>
      <c r="BH125" s="4"/>
      <c r="BI125" s="113">
        <v>45675.0</v>
      </c>
      <c r="BJ125" s="105"/>
      <c r="BK125" s="150">
        <v>1.0</v>
      </c>
      <c r="BL125" s="26">
        <f t="shared" si="10"/>
        <v>70</v>
      </c>
      <c r="BM125" s="29" t="s">
        <v>84</v>
      </c>
      <c r="BN125" s="4"/>
      <c r="BO125" s="62">
        <v>45687.0</v>
      </c>
      <c r="BP125" s="65"/>
      <c r="BQ125" s="134">
        <v>5.0</v>
      </c>
      <c r="BR125" s="36">
        <f t="shared" si="11"/>
        <v>100</v>
      </c>
      <c r="BS125" s="39" t="s">
        <v>98</v>
      </c>
      <c r="BT125" s="4"/>
      <c r="BU125" s="46">
        <v>45662.0</v>
      </c>
      <c r="BV125" s="36"/>
      <c r="BW125" s="40">
        <v>4.0</v>
      </c>
      <c r="BX125" s="36">
        <f t="shared" si="12"/>
        <v>15</v>
      </c>
      <c r="BY125" s="39" t="s">
        <v>77</v>
      </c>
      <c r="BZ125" s="4"/>
    </row>
    <row r="126" ht="14.25" customHeight="1">
      <c r="A126" s="56"/>
      <c r="B126" s="33"/>
      <c r="C126" s="33"/>
      <c r="D126" s="33">
        <f t="shared" si="1"/>
        <v>90</v>
      </c>
      <c r="E126" s="56"/>
      <c r="F126" s="4"/>
      <c r="G126" s="56"/>
      <c r="H126" s="33"/>
      <c r="I126" s="33"/>
      <c r="J126" s="33">
        <f t="shared" si="2"/>
        <v>3000</v>
      </c>
      <c r="K126" s="56"/>
      <c r="L126" s="4"/>
      <c r="M126" s="56"/>
      <c r="N126" s="33"/>
      <c r="O126" s="33"/>
      <c r="P126" s="33">
        <f t="shared" si="3"/>
        <v>3200</v>
      </c>
      <c r="Q126" s="56"/>
      <c r="R126" s="4"/>
      <c r="S126" s="56"/>
      <c r="T126" s="33"/>
      <c r="U126" s="33"/>
      <c r="V126" s="33">
        <f t="shared" si="4"/>
        <v>0</v>
      </c>
      <c r="W126" s="56"/>
      <c r="X126" s="4"/>
      <c r="Y126" s="56"/>
      <c r="Z126" s="33"/>
      <c r="AA126" s="33"/>
      <c r="AB126" s="33">
        <f t="shared" si="5"/>
        <v>168000</v>
      </c>
      <c r="AC126" s="56"/>
      <c r="AD126" s="4"/>
      <c r="AE126" s="56"/>
      <c r="AF126" s="33"/>
      <c r="AG126" s="33"/>
      <c r="AH126" s="33">
        <f t="shared" si="6"/>
        <v>95000</v>
      </c>
      <c r="AI126" s="56"/>
      <c r="AJ126" s="4"/>
      <c r="AK126" s="56"/>
      <c r="AL126" s="33"/>
      <c r="AM126" s="33"/>
      <c r="AN126" s="33">
        <f t="shared" si="7"/>
        <v>34</v>
      </c>
      <c r="AO126" s="56"/>
      <c r="AP126" s="4"/>
      <c r="AQ126" s="56"/>
      <c r="AR126" s="33"/>
      <c r="AS126" s="33"/>
      <c r="AT126" s="33">
        <f t="shared" si="8"/>
        <v>8</v>
      </c>
      <c r="AU126" s="56"/>
      <c r="AV126" s="4"/>
      <c r="AW126" s="25">
        <v>45662.0</v>
      </c>
      <c r="AX126" s="26"/>
      <c r="AY126" s="27">
        <v>3.0</v>
      </c>
      <c r="AZ126" s="26">
        <f t="shared" si="9"/>
        <v>63</v>
      </c>
      <c r="BA126" s="29" t="s">
        <v>77</v>
      </c>
      <c r="BB126" s="4"/>
      <c r="BC126" s="64">
        <v>45662.0</v>
      </c>
      <c r="BD126" s="67"/>
      <c r="BE126" s="121"/>
      <c r="BF126" s="67">
        <f t="shared" si="13"/>
        <v>0</v>
      </c>
      <c r="BG126" s="90" t="s">
        <v>77</v>
      </c>
      <c r="BH126" s="4"/>
      <c r="BI126" s="113">
        <v>45675.0</v>
      </c>
      <c r="BJ126" s="105"/>
      <c r="BK126" s="150">
        <v>1.0</v>
      </c>
      <c r="BL126" s="26">
        <f t="shared" si="10"/>
        <v>69</v>
      </c>
      <c r="BM126" s="29" t="s">
        <v>91</v>
      </c>
      <c r="BN126" s="4"/>
      <c r="BO126" s="62">
        <v>45687.0</v>
      </c>
      <c r="BP126" s="65"/>
      <c r="BQ126" s="134">
        <v>5.0</v>
      </c>
      <c r="BR126" s="36">
        <f t="shared" si="11"/>
        <v>95</v>
      </c>
      <c r="BS126" s="37" t="s">
        <v>103</v>
      </c>
      <c r="BT126" s="4"/>
      <c r="BU126" s="46">
        <v>45662.0</v>
      </c>
      <c r="BV126" s="36"/>
      <c r="BW126" s="36"/>
      <c r="BX126" s="36">
        <f t="shared" si="12"/>
        <v>15</v>
      </c>
      <c r="BY126" s="39" t="s">
        <v>81</v>
      </c>
      <c r="BZ126" s="4"/>
    </row>
    <row r="127" ht="14.25" customHeight="1">
      <c r="A127" s="56"/>
      <c r="B127" s="33"/>
      <c r="C127" s="33"/>
      <c r="D127" s="33">
        <f t="shared" si="1"/>
        <v>90</v>
      </c>
      <c r="E127" s="56"/>
      <c r="F127" s="4"/>
      <c r="G127" s="56"/>
      <c r="H127" s="33"/>
      <c r="I127" s="33"/>
      <c r="J127" s="33">
        <f t="shared" si="2"/>
        <v>3000</v>
      </c>
      <c r="K127" s="56"/>
      <c r="L127" s="4"/>
      <c r="M127" s="56"/>
      <c r="N127" s="33"/>
      <c r="O127" s="33"/>
      <c r="P127" s="33">
        <f t="shared" si="3"/>
        <v>3200</v>
      </c>
      <c r="Q127" s="56"/>
      <c r="R127" s="4"/>
      <c r="S127" s="56"/>
      <c r="T127" s="33"/>
      <c r="U127" s="33"/>
      <c r="V127" s="33">
        <f t="shared" si="4"/>
        <v>0</v>
      </c>
      <c r="W127" s="56"/>
      <c r="X127" s="4"/>
      <c r="Y127" s="56"/>
      <c r="Z127" s="33"/>
      <c r="AA127" s="33"/>
      <c r="AB127" s="33">
        <f t="shared" si="5"/>
        <v>168000</v>
      </c>
      <c r="AC127" s="56"/>
      <c r="AD127" s="4"/>
      <c r="AE127" s="56"/>
      <c r="AF127" s="33"/>
      <c r="AG127" s="33"/>
      <c r="AH127" s="33">
        <f t="shared" si="6"/>
        <v>95000</v>
      </c>
      <c r="AI127" s="56"/>
      <c r="AJ127" s="4"/>
      <c r="AK127" s="56"/>
      <c r="AL127" s="33"/>
      <c r="AM127" s="33"/>
      <c r="AN127" s="33">
        <f t="shared" si="7"/>
        <v>34</v>
      </c>
      <c r="AO127" s="56"/>
      <c r="AP127" s="4"/>
      <c r="AQ127" s="56"/>
      <c r="AR127" s="33"/>
      <c r="AS127" s="33"/>
      <c r="AT127" s="33">
        <f t="shared" si="8"/>
        <v>8</v>
      </c>
      <c r="AU127" s="56"/>
      <c r="AV127" s="4"/>
      <c r="AW127" s="25">
        <v>45662.0</v>
      </c>
      <c r="AX127" s="26"/>
      <c r="AY127" s="27">
        <v>3.0</v>
      </c>
      <c r="AZ127" s="26">
        <f t="shared" si="9"/>
        <v>60</v>
      </c>
      <c r="BA127" s="29" t="s">
        <v>81</v>
      </c>
      <c r="BB127" s="4"/>
      <c r="BC127" s="64">
        <v>45662.0</v>
      </c>
      <c r="BD127" s="67"/>
      <c r="BE127" s="121"/>
      <c r="BF127" s="67">
        <f t="shared" si="13"/>
        <v>0</v>
      </c>
      <c r="BG127" s="90" t="s">
        <v>81</v>
      </c>
      <c r="BH127" s="4"/>
      <c r="BI127" s="113">
        <v>45675.0</v>
      </c>
      <c r="BJ127" s="105"/>
      <c r="BK127" s="150">
        <v>1.0</v>
      </c>
      <c r="BL127" s="26">
        <f t="shared" si="10"/>
        <v>68</v>
      </c>
      <c r="BM127" s="29" t="s">
        <v>81</v>
      </c>
      <c r="BN127" s="4"/>
      <c r="BO127" s="62">
        <v>45687.0</v>
      </c>
      <c r="BP127" s="65"/>
      <c r="BQ127" s="134">
        <v>5.0</v>
      </c>
      <c r="BR127" s="36">
        <f t="shared" si="11"/>
        <v>90</v>
      </c>
      <c r="BS127" s="96" t="s">
        <v>105</v>
      </c>
      <c r="BT127" s="4"/>
      <c r="BU127" s="46">
        <v>45662.0</v>
      </c>
      <c r="BV127" s="36"/>
      <c r="BW127" s="40">
        <v>4.0</v>
      </c>
      <c r="BX127" s="36">
        <f t="shared" si="12"/>
        <v>11</v>
      </c>
      <c r="BY127" s="39" t="s">
        <v>97</v>
      </c>
      <c r="BZ127" s="4"/>
    </row>
    <row r="128" ht="14.25" customHeight="1">
      <c r="A128" s="56"/>
      <c r="B128" s="33"/>
      <c r="C128" s="33"/>
      <c r="D128" s="33">
        <f t="shared" si="1"/>
        <v>90</v>
      </c>
      <c r="E128" s="56"/>
      <c r="F128" s="4"/>
      <c r="G128" s="56"/>
      <c r="H128" s="33"/>
      <c r="I128" s="33"/>
      <c r="J128" s="33">
        <f t="shared" si="2"/>
        <v>3000</v>
      </c>
      <c r="K128" s="56"/>
      <c r="L128" s="4"/>
      <c r="M128" s="56"/>
      <c r="N128" s="33"/>
      <c r="O128" s="33"/>
      <c r="P128" s="33">
        <f t="shared" si="3"/>
        <v>3200</v>
      </c>
      <c r="Q128" s="56"/>
      <c r="R128" s="4"/>
      <c r="S128" s="56"/>
      <c r="T128" s="33"/>
      <c r="U128" s="33"/>
      <c r="V128" s="33">
        <f t="shared" si="4"/>
        <v>0</v>
      </c>
      <c r="W128" s="56"/>
      <c r="X128" s="4"/>
      <c r="Y128" s="56"/>
      <c r="Z128" s="33"/>
      <c r="AA128" s="33"/>
      <c r="AB128" s="33">
        <f t="shared" si="5"/>
        <v>168000</v>
      </c>
      <c r="AC128" s="56"/>
      <c r="AD128" s="4"/>
      <c r="AE128" s="56"/>
      <c r="AF128" s="33"/>
      <c r="AG128" s="33"/>
      <c r="AH128" s="33">
        <f t="shared" si="6"/>
        <v>95000</v>
      </c>
      <c r="AI128" s="56"/>
      <c r="AJ128" s="4"/>
      <c r="AK128" s="56"/>
      <c r="AL128" s="33"/>
      <c r="AM128" s="33"/>
      <c r="AN128" s="33">
        <f t="shared" si="7"/>
        <v>34</v>
      </c>
      <c r="AO128" s="56"/>
      <c r="AP128" s="4"/>
      <c r="AQ128" s="56"/>
      <c r="AR128" s="33"/>
      <c r="AS128" s="33"/>
      <c r="AT128" s="33">
        <f t="shared" si="8"/>
        <v>8</v>
      </c>
      <c r="AU128" s="56"/>
      <c r="AV128" s="4"/>
      <c r="AW128" s="25">
        <v>45662.0</v>
      </c>
      <c r="AX128" s="26"/>
      <c r="AY128" s="27">
        <v>2.0</v>
      </c>
      <c r="AZ128" s="26">
        <f t="shared" si="9"/>
        <v>58</v>
      </c>
      <c r="BA128" s="29" t="s">
        <v>97</v>
      </c>
      <c r="BB128" s="4"/>
      <c r="BC128" s="64">
        <v>45662.0</v>
      </c>
      <c r="BD128" s="67"/>
      <c r="BE128" s="121"/>
      <c r="BF128" s="67">
        <f t="shared" si="13"/>
        <v>0</v>
      </c>
      <c r="BG128" s="90" t="s">
        <v>97</v>
      </c>
      <c r="BH128" s="4"/>
      <c r="BI128" s="113">
        <v>45675.0</v>
      </c>
      <c r="BJ128" s="105"/>
      <c r="BK128" s="150">
        <v>1.0</v>
      </c>
      <c r="BL128" s="26">
        <f t="shared" si="10"/>
        <v>67</v>
      </c>
      <c r="BM128" s="29" t="s">
        <v>107</v>
      </c>
      <c r="BN128" s="4"/>
      <c r="BO128" s="62">
        <v>45688.0</v>
      </c>
      <c r="BP128" s="65"/>
      <c r="BQ128" s="134">
        <v>5.0</v>
      </c>
      <c r="BR128" s="36">
        <f t="shared" si="11"/>
        <v>85</v>
      </c>
      <c r="BS128" s="39" t="s">
        <v>100</v>
      </c>
      <c r="BT128" s="4"/>
      <c r="BU128" s="46">
        <v>45662.0</v>
      </c>
      <c r="BV128" s="36"/>
      <c r="BW128" s="36"/>
      <c r="BX128" s="36">
        <f t="shared" si="12"/>
        <v>11</v>
      </c>
      <c r="BY128" s="39" t="s">
        <v>91</v>
      </c>
      <c r="BZ128" s="4"/>
    </row>
    <row r="129" ht="14.25" customHeight="1">
      <c r="A129" s="56"/>
      <c r="B129" s="33"/>
      <c r="C129" s="33"/>
      <c r="D129" s="33">
        <f t="shared" si="1"/>
        <v>90</v>
      </c>
      <c r="E129" s="56"/>
      <c r="F129" s="4"/>
      <c r="G129" s="56"/>
      <c r="H129" s="33"/>
      <c r="I129" s="33"/>
      <c r="J129" s="33">
        <f t="shared" si="2"/>
        <v>3000</v>
      </c>
      <c r="K129" s="56"/>
      <c r="L129" s="4"/>
      <c r="M129" s="56"/>
      <c r="N129" s="33"/>
      <c r="O129" s="33"/>
      <c r="P129" s="33">
        <f t="shared" si="3"/>
        <v>3200</v>
      </c>
      <c r="Q129" s="56"/>
      <c r="R129" s="4"/>
      <c r="S129" s="56"/>
      <c r="T129" s="33"/>
      <c r="U129" s="33"/>
      <c r="V129" s="33">
        <f t="shared" si="4"/>
        <v>0</v>
      </c>
      <c r="W129" s="56"/>
      <c r="X129" s="4"/>
      <c r="Y129" s="56"/>
      <c r="Z129" s="33"/>
      <c r="AA129" s="33"/>
      <c r="AB129" s="33">
        <f t="shared" si="5"/>
        <v>168000</v>
      </c>
      <c r="AC129" s="56"/>
      <c r="AD129" s="4"/>
      <c r="AE129" s="56"/>
      <c r="AF129" s="33"/>
      <c r="AG129" s="33"/>
      <c r="AH129" s="33">
        <f t="shared" si="6"/>
        <v>95000</v>
      </c>
      <c r="AI129" s="56"/>
      <c r="AJ129" s="4"/>
      <c r="AK129" s="56"/>
      <c r="AL129" s="33"/>
      <c r="AM129" s="33"/>
      <c r="AN129" s="33">
        <f t="shared" si="7"/>
        <v>34</v>
      </c>
      <c r="AO129" s="56"/>
      <c r="AP129" s="4"/>
      <c r="AQ129" s="56"/>
      <c r="AR129" s="33"/>
      <c r="AS129" s="33"/>
      <c r="AT129" s="33">
        <f t="shared" si="8"/>
        <v>8</v>
      </c>
      <c r="AU129" s="56"/>
      <c r="AV129" s="4"/>
      <c r="AW129" s="25">
        <v>45662.0</v>
      </c>
      <c r="AX129" s="26"/>
      <c r="AY129" s="27">
        <v>3.0</v>
      </c>
      <c r="AZ129" s="26">
        <f t="shared" si="9"/>
        <v>55</v>
      </c>
      <c r="BA129" s="29" t="s">
        <v>91</v>
      </c>
      <c r="BB129" s="4"/>
      <c r="BC129" s="64">
        <v>45662.0</v>
      </c>
      <c r="BD129" s="67"/>
      <c r="BE129" s="121"/>
      <c r="BF129" s="67">
        <f t="shared" si="13"/>
        <v>0</v>
      </c>
      <c r="BG129" s="90" t="s">
        <v>91</v>
      </c>
      <c r="BH129" s="4"/>
      <c r="BI129" s="113">
        <v>45675.0</v>
      </c>
      <c r="BJ129" s="105"/>
      <c r="BK129" s="150">
        <v>1.0</v>
      </c>
      <c r="BL129" s="26">
        <f t="shared" si="10"/>
        <v>66</v>
      </c>
      <c r="BM129" s="29" t="s">
        <v>90</v>
      </c>
      <c r="BN129" s="4"/>
      <c r="BO129" s="103">
        <v>45688.0</v>
      </c>
      <c r="BP129" s="104"/>
      <c r="BQ129" s="134">
        <v>5.0</v>
      </c>
      <c r="BR129" s="36">
        <f t="shared" si="11"/>
        <v>80</v>
      </c>
      <c r="BS129" s="95" t="s">
        <v>90</v>
      </c>
      <c r="BT129" s="4"/>
      <c r="BU129" s="46">
        <v>45662.0</v>
      </c>
      <c r="BV129" s="36"/>
      <c r="BW129" s="36"/>
      <c r="BX129" s="36">
        <f t="shared" si="12"/>
        <v>11</v>
      </c>
      <c r="BY129" s="39" t="s">
        <v>84</v>
      </c>
      <c r="BZ129" s="4"/>
    </row>
    <row r="130" ht="14.25" customHeight="1">
      <c r="A130" s="56"/>
      <c r="B130" s="33"/>
      <c r="C130" s="33"/>
      <c r="D130" s="33">
        <f t="shared" si="1"/>
        <v>90</v>
      </c>
      <c r="E130" s="56"/>
      <c r="F130" s="4"/>
      <c r="G130" s="56"/>
      <c r="H130" s="33"/>
      <c r="I130" s="33"/>
      <c r="J130" s="33">
        <f t="shared" si="2"/>
        <v>3000</v>
      </c>
      <c r="K130" s="56"/>
      <c r="L130" s="4"/>
      <c r="M130" s="56"/>
      <c r="N130" s="33"/>
      <c r="O130" s="33"/>
      <c r="P130" s="33">
        <f t="shared" si="3"/>
        <v>3200</v>
      </c>
      <c r="Q130" s="56"/>
      <c r="R130" s="4"/>
      <c r="S130" s="56"/>
      <c r="T130" s="33"/>
      <c r="U130" s="33"/>
      <c r="V130" s="33">
        <f t="shared" si="4"/>
        <v>0</v>
      </c>
      <c r="W130" s="56"/>
      <c r="X130" s="4"/>
      <c r="Y130" s="56"/>
      <c r="Z130" s="33"/>
      <c r="AA130" s="33"/>
      <c r="AB130" s="33">
        <f t="shared" si="5"/>
        <v>168000</v>
      </c>
      <c r="AC130" s="56"/>
      <c r="AD130" s="4"/>
      <c r="AE130" s="56"/>
      <c r="AF130" s="33"/>
      <c r="AG130" s="33"/>
      <c r="AH130" s="33">
        <f t="shared" si="6"/>
        <v>95000</v>
      </c>
      <c r="AI130" s="56"/>
      <c r="AJ130" s="4"/>
      <c r="AK130" s="56"/>
      <c r="AL130" s="33"/>
      <c r="AM130" s="33"/>
      <c r="AN130" s="33">
        <f t="shared" si="7"/>
        <v>34</v>
      </c>
      <c r="AO130" s="56"/>
      <c r="AP130" s="4"/>
      <c r="AQ130" s="56"/>
      <c r="AR130" s="33"/>
      <c r="AS130" s="33"/>
      <c r="AT130" s="33">
        <f t="shared" si="8"/>
        <v>8</v>
      </c>
      <c r="AU130" s="56"/>
      <c r="AV130" s="4"/>
      <c r="AW130" s="25">
        <v>45662.0</v>
      </c>
      <c r="AX130" s="26"/>
      <c r="AY130" s="27">
        <v>3.0</v>
      </c>
      <c r="AZ130" s="26">
        <f t="shared" si="9"/>
        <v>52</v>
      </c>
      <c r="BA130" s="29" t="s">
        <v>84</v>
      </c>
      <c r="BB130" s="4"/>
      <c r="BC130" s="64">
        <v>45662.0</v>
      </c>
      <c r="BD130" s="67"/>
      <c r="BE130" s="121"/>
      <c r="BF130" s="67">
        <f t="shared" si="13"/>
        <v>0</v>
      </c>
      <c r="BG130" s="90" t="s">
        <v>84</v>
      </c>
      <c r="BH130" s="4"/>
      <c r="BI130" s="113">
        <v>45675.0</v>
      </c>
      <c r="BJ130" s="105"/>
      <c r="BK130" s="150">
        <v>1.0</v>
      </c>
      <c r="BL130" s="26">
        <f t="shared" si="10"/>
        <v>65</v>
      </c>
      <c r="BM130" s="29" t="s">
        <v>104</v>
      </c>
      <c r="BN130" s="4"/>
      <c r="BO130" s="62">
        <v>45688.0</v>
      </c>
      <c r="BP130" s="65"/>
      <c r="BQ130" s="134">
        <v>5.0</v>
      </c>
      <c r="BR130" s="36">
        <f t="shared" si="11"/>
        <v>75</v>
      </c>
      <c r="BS130" s="39" t="s">
        <v>96</v>
      </c>
      <c r="BT130" s="4"/>
      <c r="BU130" s="46">
        <v>45662.0</v>
      </c>
      <c r="BV130" s="36"/>
      <c r="BW130" s="36"/>
      <c r="BX130" s="36">
        <f t="shared" si="12"/>
        <v>11</v>
      </c>
      <c r="BY130" s="39" t="s">
        <v>93</v>
      </c>
      <c r="BZ130" s="4"/>
    </row>
    <row r="131" ht="14.25" customHeight="1">
      <c r="A131" s="56"/>
      <c r="B131" s="33"/>
      <c r="C131" s="33"/>
      <c r="D131" s="33">
        <f t="shared" si="1"/>
        <v>90</v>
      </c>
      <c r="E131" s="56"/>
      <c r="F131" s="4"/>
      <c r="G131" s="56"/>
      <c r="H131" s="33"/>
      <c r="I131" s="33"/>
      <c r="J131" s="33">
        <f t="shared" si="2"/>
        <v>3000</v>
      </c>
      <c r="K131" s="56"/>
      <c r="L131" s="4"/>
      <c r="M131" s="56"/>
      <c r="N131" s="33"/>
      <c r="O131" s="33"/>
      <c r="P131" s="33">
        <f t="shared" si="3"/>
        <v>3200</v>
      </c>
      <c r="Q131" s="56"/>
      <c r="R131" s="4"/>
      <c r="S131" s="56"/>
      <c r="T131" s="33"/>
      <c r="U131" s="33"/>
      <c r="V131" s="33">
        <f t="shared" si="4"/>
        <v>0</v>
      </c>
      <c r="W131" s="56"/>
      <c r="X131" s="4"/>
      <c r="Y131" s="56"/>
      <c r="Z131" s="33"/>
      <c r="AA131" s="33"/>
      <c r="AB131" s="33">
        <f t="shared" si="5"/>
        <v>168000</v>
      </c>
      <c r="AC131" s="56"/>
      <c r="AD131" s="4"/>
      <c r="AE131" s="56"/>
      <c r="AF131" s="33"/>
      <c r="AG131" s="33"/>
      <c r="AH131" s="33">
        <f t="shared" si="6"/>
        <v>95000</v>
      </c>
      <c r="AI131" s="56"/>
      <c r="AJ131" s="4"/>
      <c r="AK131" s="56"/>
      <c r="AL131" s="33"/>
      <c r="AM131" s="33"/>
      <c r="AN131" s="33">
        <f t="shared" si="7"/>
        <v>34</v>
      </c>
      <c r="AO131" s="56"/>
      <c r="AP131" s="4"/>
      <c r="AQ131" s="56"/>
      <c r="AR131" s="33"/>
      <c r="AS131" s="33"/>
      <c r="AT131" s="33">
        <f t="shared" si="8"/>
        <v>8</v>
      </c>
      <c r="AU131" s="56"/>
      <c r="AV131" s="4"/>
      <c r="AW131" s="25">
        <v>45662.0</v>
      </c>
      <c r="AX131" s="26"/>
      <c r="AY131" s="27">
        <v>3.0</v>
      </c>
      <c r="AZ131" s="26">
        <f t="shared" si="9"/>
        <v>49</v>
      </c>
      <c r="BA131" s="29" t="s">
        <v>93</v>
      </c>
      <c r="BB131" s="4"/>
      <c r="BC131" s="64">
        <v>45662.0</v>
      </c>
      <c r="BD131" s="67"/>
      <c r="BE131" s="121"/>
      <c r="BF131" s="67">
        <f t="shared" si="13"/>
        <v>0</v>
      </c>
      <c r="BG131" s="90" t="s">
        <v>93</v>
      </c>
      <c r="BH131" s="4"/>
      <c r="BI131" s="113">
        <v>45676.0</v>
      </c>
      <c r="BJ131" s="105"/>
      <c r="BK131" s="150">
        <v>2.0</v>
      </c>
      <c r="BL131" s="26">
        <f t="shared" si="10"/>
        <v>63</v>
      </c>
      <c r="BM131" s="29" t="s">
        <v>105</v>
      </c>
      <c r="BN131" s="4"/>
      <c r="BO131" s="62">
        <v>45688.0</v>
      </c>
      <c r="BP131" s="65"/>
      <c r="BQ131" s="134">
        <v>5.0</v>
      </c>
      <c r="BR131" s="36">
        <f t="shared" si="11"/>
        <v>70</v>
      </c>
      <c r="BS131" s="39" t="s">
        <v>98</v>
      </c>
      <c r="BT131" s="4"/>
      <c r="BU131" s="46">
        <v>45662.0</v>
      </c>
      <c r="BV131" s="33"/>
      <c r="BW131" s="38">
        <v>10.0</v>
      </c>
      <c r="BX131" s="33">
        <f t="shared" si="12"/>
        <v>1</v>
      </c>
      <c r="BY131" s="37" t="s">
        <v>102</v>
      </c>
      <c r="BZ131" s="4"/>
    </row>
    <row r="132" ht="14.25" customHeight="1">
      <c r="A132" s="56"/>
      <c r="B132" s="33"/>
      <c r="C132" s="33"/>
      <c r="D132" s="33">
        <f t="shared" si="1"/>
        <v>90</v>
      </c>
      <c r="E132" s="56"/>
      <c r="F132" s="4"/>
      <c r="G132" s="56"/>
      <c r="H132" s="33"/>
      <c r="I132" s="33"/>
      <c r="J132" s="33">
        <f t="shared" si="2"/>
        <v>3000</v>
      </c>
      <c r="K132" s="56"/>
      <c r="L132" s="4"/>
      <c r="M132" s="56"/>
      <c r="N132" s="33"/>
      <c r="O132" s="33"/>
      <c r="P132" s="33">
        <f t="shared" si="3"/>
        <v>3200</v>
      </c>
      <c r="Q132" s="56"/>
      <c r="R132" s="4"/>
      <c r="S132" s="56"/>
      <c r="T132" s="33"/>
      <c r="U132" s="33"/>
      <c r="V132" s="33">
        <f t="shared" si="4"/>
        <v>0</v>
      </c>
      <c r="W132" s="56"/>
      <c r="X132" s="4"/>
      <c r="Y132" s="56"/>
      <c r="Z132" s="33"/>
      <c r="AA132" s="33"/>
      <c r="AB132" s="33">
        <f t="shared" si="5"/>
        <v>168000</v>
      </c>
      <c r="AC132" s="56"/>
      <c r="AD132" s="4"/>
      <c r="AE132" s="56"/>
      <c r="AF132" s="33"/>
      <c r="AG132" s="33"/>
      <c r="AH132" s="33">
        <f t="shared" si="6"/>
        <v>95000</v>
      </c>
      <c r="AI132" s="56"/>
      <c r="AJ132" s="4"/>
      <c r="AK132" s="56"/>
      <c r="AL132" s="33"/>
      <c r="AM132" s="33"/>
      <c r="AN132" s="33">
        <f t="shared" si="7"/>
        <v>34</v>
      </c>
      <c r="AO132" s="56"/>
      <c r="AP132" s="4"/>
      <c r="AQ132" s="56"/>
      <c r="AR132" s="33"/>
      <c r="AS132" s="33"/>
      <c r="AT132" s="33">
        <f t="shared" si="8"/>
        <v>8</v>
      </c>
      <c r="AU132" s="56"/>
      <c r="AV132" s="4"/>
      <c r="AW132" s="25">
        <v>45662.0</v>
      </c>
      <c r="AX132" s="71"/>
      <c r="AY132" s="87">
        <v>12.0</v>
      </c>
      <c r="AZ132" s="71">
        <f t="shared" si="9"/>
        <v>37</v>
      </c>
      <c r="BA132" s="81" t="s">
        <v>102</v>
      </c>
      <c r="BB132" s="4"/>
      <c r="BC132" s="64">
        <v>45662.0</v>
      </c>
      <c r="BD132" s="154"/>
      <c r="BE132" s="155"/>
      <c r="BF132" s="154">
        <f t="shared" si="13"/>
        <v>0</v>
      </c>
      <c r="BG132" s="89" t="s">
        <v>102</v>
      </c>
      <c r="BH132" s="4"/>
      <c r="BI132" s="113">
        <v>45676.0</v>
      </c>
      <c r="BJ132" s="105"/>
      <c r="BK132" s="150">
        <v>1.0</v>
      </c>
      <c r="BL132" s="26">
        <f t="shared" si="10"/>
        <v>62</v>
      </c>
      <c r="BM132" s="29" t="s">
        <v>96</v>
      </c>
      <c r="BN132" s="4"/>
      <c r="BO132" s="56"/>
      <c r="BP132" s="33"/>
      <c r="BQ132" s="33"/>
      <c r="BR132" s="33">
        <f t="shared" si="11"/>
        <v>70</v>
      </c>
      <c r="BS132" s="56"/>
      <c r="BT132" s="4"/>
      <c r="BU132" s="49">
        <v>45663.0</v>
      </c>
      <c r="BV132" s="59">
        <v>50.0</v>
      </c>
      <c r="BW132" s="60"/>
      <c r="BX132" s="78">
        <f t="shared" si="12"/>
        <v>51</v>
      </c>
      <c r="BY132" s="80" t="s">
        <v>88</v>
      </c>
      <c r="BZ132" s="4"/>
    </row>
    <row r="133" ht="14.25" customHeight="1">
      <c r="A133" s="56"/>
      <c r="B133" s="33"/>
      <c r="C133" s="33"/>
      <c r="D133" s="33">
        <f t="shared" si="1"/>
        <v>90</v>
      </c>
      <c r="E133" s="56"/>
      <c r="F133" s="4"/>
      <c r="G133" s="56"/>
      <c r="H133" s="33"/>
      <c r="I133" s="33"/>
      <c r="J133" s="33">
        <f t="shared" si="2"/>
        <v>3000</v>
      </c>
      <c r="K133" s="56"/>
      <c r="L133" s="4"/>
      <c r="M133" s="56"/>
      <c r="N133" s="33"/>
      <c r="O133" s="33"/>
      <c r="P133" s="33">
        <f t="shared" si="3"/>
        <v>3200</v>
      </c>
      <c r="Q133" s="56"/>
      <c r="R133" s="4"/>
      <c r="S133" s="56"/>
      <c r="T133" s="33"/>
      <c r="U133" s="33"/>
      <c r="V133" s="33">
        <f t="shared" si="4"/>
        <v>0</v>
      </c>
      <c r="W133" s="56"/>
      <c r="X133" s="4"/>
      <c r="Y133" s="56"/>
      <c r="Z133" s="33"/>
      <c r="AA133" s="33"/>
      <c r="AB133" s="33">
        <f t="shared" si="5"/>
        <v>168000</v>
      </c>
      <c r="AC133" s="56"/>
      <c r="AD133" s="4"/>
      <c r="AE133" s="56"/>
      <c r="AF133" s="33"/>
      <c r="AG133" s="33"/>
      <c r="AH133" s="33">
        <f t="shared" si="6"/>
        <v>95000</v>
      </c>
      <c r="AI133" s="56"/>
      <c r="AJ133" s="4"/>
      <c r="AK133" s="56"/>
      <c r="AL133" s="33"/>
      <c r="AM133" s="33"/>
      <c r="AN133" s="33">
        <f t="shared" si="7"/>
        <v>34</v>
      </c>
      <c r="AO133" s="56"/>
      <c r="AP133" s="4"/>
      <c r="AQ133" s="56"/>
      <c r="AR133" s="33"/>
      <c r="AS133" s="33"/>
      <c r="AT133" s="33">
        <f t="shared" si="8"/>
        <v>8</v>
      </c>
      <c r="AU133" s="56"/>
      <c r="AV133" s="4"/>
      <c r="AW133" s="46">
        <v>45662.0</v>
      </c>
      <c r="AX133" s="33"/>
      <c r="AY133" s="33"/>
      <c r="AZ133" s="33">
        <f t="shared" si="9"/>
        <v>37</v>
      </c>
      <c r="BA133" s="37" t="s">
        <v>106</v>
      </c>
      <c r="BB133" s="4"/>
      <c r="BC133" s="64">
        <v>45662.0</v>
      </c>
      <c r="BD133" s="154"/>
      <c r="BE133" s="154"/>
      <c r="BF133" s="154">
        <f t="shared" si="13"/>
        <v>0</v>
      </c>
      <c r="BG133" s="89" t="s">
        <v>106</v>
      </c>
      <c r="BH133" s="4"/>
      <c r="BI133" s="113">
        <v>45676.0</v>
      </c>
      <c r="BJ133" s="105"/>
      <c r="BK133" s="150">
        <v>1.0</v>
      </c>
      <c r="BL133" s="26">
        <f t="shared" si="10"/>
        <v>61</v>
      </c>
      <c r="BM133" s="29" t="s">
        <v>80</v>
      </c>
      <c r="BN133" s="4"/>
      <c r="BO133" s="56"/>
      <c r="BP133" s="33"/>
      <c r="BQ133" s="33"/>
      <c r="BR133" s="33">
        <f t="shared" si="11"/>
        <v>70</v>
      </c>
      <c r="BS133" s="178"/>
      <c r="BT133" s="4"/>
      <c r="BU133" s="46">
        <v>45663.0</v>
      </c>
      <c r="BV133" s="36"/>
      <c r="BW133" s="37">
        <v>5.0</v>
      </c>
      <c r="BX133" s="36">
        <f t="shared" si="12"/>
        <v>46</v>
      </c>
      <c r="BY133" s="39" t="s">
        <v>79</v>
      </c>
      <c r="B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151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9">
        <v>45663.0</v>
      </c>
      <c r="AX134" s="99">
        <v>60.0</v>
      </c>
      <c r="AY134" s="120"/>
      <c r="AZ134" s="45">
        <f t="shared" si="9"/>
        <v>97</v>
      </c>
      <c r="BA134" s="63" t="s">
        <v>86</v>
      </c>
      <c r="BB134" s="4"/>
      <c r="BC134" s="160">
        <v>45663.0</v>
      </c>
      <c r="BD134" s="180"/>
      <c r="BE134" s="181"/>
      <c r="BF134" s="182">
        <f t="shared" si="13"/>
        <v>0</v>
      </c>
      <c r="BG134" s="69" t="s">
        <v>86</v>
      </c>
      <c r="BH134" s="4"/>
      <c r="BI134" s="113">
        <v>45676.0</v>
      </c>
      <c r="BJ134" s="105"/>
      <c r="BK134" s="150">
        <v>1.0</v>
      </c>
      <c r="BL134" s="26">
        <f t="shared" si="10"/>
        <v>60</v>
      </c>
      <c r="BM134" s="29" t="s">
        <v>79</v>
      </c>
      <c r="BN134" s="4"/>
      <c r="BO134" s="4"/>
      <c r="BP134" s="4"/>
      <c r="BQ134" s="4"/>
      <c r="BR134" s="4"/>
      <c r="BS134" s="4"/>
      <c r="BT134" s="4"/>
      <c r="BU134" s="46">
        <v>45663.0</v>
      </c>
      <c r="BV134" s="36"/>
      <c r="BW134" s="37">
        <v>5.0</v>
      </c>
      <c r="BX134" s="36">
        <f t="shared" si="12"/>
        <v>41</v>
      </c>
      <c r="BY134" s="39" t="s">
        <v>98</v>
      </c>
      <c r="B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151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25">
        <v>45663.0</v>
      </c>
      <c r="AX135" s="84"/>
      <c r="AY135" s="70">
        <v>3.0</v>
      </c>
      <c r="AZ135" s="71">
        <f t="shared" si="9"/>
        <v>94</v>
      </c>
      <c r="BA135" s="29" t="s">
        <v>79</v>
      </c>
      <c r="BB135" s="4"/>
      <c r="BC135" s="64">
        <v>45663.0</v>
      </c>
      <c r="BD135" s="183"/>
      <c r="BE135" s="184"/>
      <c r="BF135" s="154">
        <f t="shared" si="13"/>
        <v>0</v>
      </c>
      <c r="BG135" s="90" t="s">
        <v>79</v>
      </c>
      <c r="BH135" s="4"/>
      <c r="BI135" s="113">
        <v>45676.0</v>
      </c>
      <c r="BJ135" s="105"/>
      <c r="BK135" s="150">
        <v>3.0</v>
      </c>
      <c r="BL135" s="26">
        <f t="shared" si="10"/>
        <v>57</v>
      </c>
      <c r="BM135" s="29" t="s">
        <v>102</v>
      </c>
      <c r="BN135" s="4"/>
      <c r="BO135" s="4"/>
      <c r="BP135" s="4"/>
      <c r="BQ135" s="4"/>
      <c r="BR135" s="4"/>
      <c r="BS135" s="4"/>
      <c r="BT135" s="4"/>
      <c r="BU135" s="46">
        <v>45663.0</v>
      </c>
      <c r="BV135" s="36"/>
      <c r="BW135" s="37"/>
      <c r="BX135" s="36">
        <f t="shared" si="12"/>
        <v>41</v>
      </c>
      <c r="BY135" s="39" t="s">
        <v>78</v>
      </c>
      <c r="B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151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25">
        <v>45663.0</v>
      </c>
      <c r="AX136" s="84"/>
      <c r="AY136" s="70">
        <v>2.0</v>
      </c>
      <c r="AZ136" s="71">
        <f t="shared" si="9"/>
        <v>92</v>
      </c>
      <c r="BA136" s="29" t="s">
        <v>98</v>
      </c>
      <c r="BB136" s="4"/>
      <c r="BC136" s="64">
        <v>45663.0</v>
      </c>
      <c r="BD136" s="183"/>
      <c r="BE136" s="184"/>
      <c r="BF136" s="154">
        <f t="shared" si="13"/>
        <v>0</v>
      </c>
      <c r="BG136" s="90" t="s">
        <v>98</v>
      </c>
      <c r="BH136" s="4"/>
      <c r="BI136" s="113">
        <v>45676.0</v>
      </c>
      <c r="BJ136" s="105"/>
      <c r="BK136" s="150">
        <v>1.0</v>
      </c>
      <c r="BL136" s="26">
        <f t="shared" si="10"/>
        <v>56</v>
      </c>
      <c r="BM136" s="29" t="s">
        <v>93</v>
      </c>
      <c r="BN136" s="4"/>
      <c r="BO136" s="4"/>
      <c r="BP136" s="4"/>
      <c r="BQ136" s="4"/>
      <c r="BR136" s="4"/>
      <c r="BS136" s="4"/>
      <c r="BT136" s="4"/>
      <c r="BU136" s="46">
        <v>45663.0</v>
      </c>
      <c r="BV136" s="36"/>
      <c r="BW136" s="37">
        <v>5.0</v>
      </c>
      <c r="BX136" s="36">
        <f t="shared" si="12"/>
        <v>36</v>
      </c>
      <c r="BY136" s="39" t="s">
        <v>104</v>
      </c>
      <c r="B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151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25">
        <v>45663.0</v>
      </c>
      <c r="AX137" s="84"/>
      <c r="AY137" s="70">
        <v>2.0</v>
      </c>
      <c r="AZ137" s="71">
        <f t="shared" si="9"/>
        <v>90</v>
      </c>
      <c r="BA137" s="29" t="s">
        <v>78</v>
      </c>
      <c r="BB137" s="4"/>
      <c r="BC137" s="64">
        <v>45663.0</v>
      </c>
      <c r="BD137" s="183"/>
      <c r="BE137" s="184"/>
      <c r="BF137" s="154">
        <f t="shared" si="13"/>
        <v>0</v>
      </c>
      <c r="BG137" s="90" t="s">
        <v>78</v>
      </c>
      <c r="BH137" s="4"/>
      <c r="BI137" s="113">
        <v>45676.0</v>
      </c>
      <c r="BJ137" s="105"/>
      <c r="BK137" s="150">
        <v>1.0</v>
      </c>
      <c r="BL137" s="26">
        <f t="shared" si="10"/>
        <v>55</v>
      </c>
      <c r="BM137" s="29" t="s">
        <v>91</v>
      </c>
      <c r="BN137" s="4"/>
      <c r="BO137" s="4"/>
      <c r="BP137" s="4"/>
      <c r="BQ137" s="4"/>
      <c r="BR137" s="4"/>
      <c r="BS137" s="4"/>
      <c r="BT137" s="4"/>
      <c r="BU137" s="46">
        <v>45663.0</v>
      </c>
      <c r="BV137" s="36"/>
      <c r="BW137" s="37"/>
      <c r="BX137" s="36">
        <f t="shared" si="12"/>
        <v>36</v>
      </c>
      <c r="BY137" s="39" t="s">
        <v>85</v>
      </c>
      <c r="B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151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25">
        <v>45663.0</v>
      </c>
      <c r="AX138" s="84"/>
      <c r="AY138" s="70">
        <v>2.0</v>
      </c>
      <c r="AZ138" s="71">
        <f t="shared" si="9"/>
        <v>88</v>
      </c>
      <c r="BA138" s="29" t="s">
        <v>104</v>
      </c>
      <c r="BB138" s="4"/>
      <c r="BC138" s="64">
        <v>45663.0</v>
      </c>
      <c r="BD138" s="183"/>
      <c r="BE138" s="184"/>
      <c r="BF138" s="154">
        <f t="shared" si="13"/>
        <v>0</v>
      </c>
      <c r="BG138" s="90" t="s">
        <v>104</v>
      </c>
      <c r="BH138" s="4"/>
      <c r="BI138" s="113">
        <v>45676.0</v>
      </c>
      <c r="BJ138" s="105"/>
      <c r="BK138" s="150">
        <v>1.0</v>
      </c>
      <c r="BL138" s="26">
        <f t="shared" si="10"/>
        <v>54</v>
      </c>
      <c r="BM138" s="29" t="s">
        <v>97</v>
      </c>
      <c r="BN138" s="4"/>
      <c r="BO138" s="4"/>
      <c r="BP138" s="4"/>
      <c r="BQ138" s="4"/>
      <c r="BR138" s="4"/>
      <c r="BS138" s="4"/>
      <c r="BT138" s="4"/>
      <c r="BU138" s="46">
        <v>45663.0</v>
      </c>
      <c r="BV138" s="36"/>
      <c r="BW138" s="39"/>
      <c r="BX138" s="36">
        <f t="shared" si="12"/>
        <v>36</v>
      </c>
      <c r="BY138" s="39" t="s">
        <v>96</v>
      </c>
      <c r="B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151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25">
        <v>45663.0</v>
      </c>
      <c r="AX139" s="84"/>
      <c r="AY139" s="70">
        <v>3.0</v>
      </c>
      <c r="AZ139" s="71">
        <f t="shared" si="9"/>
        <v>85</v>
      </c>
      <c r="BA139" s="29" t="s">
        <v>85</v>
      </c>
      <c r="BB139" s="4"/>
      <c r="BC139" s="64">
        <v>45663.0</v>
      </c>
      <c r="BD139" s="183"/>
      <c r="BE139" s="184"/>
      <c r="BF139" s="154">
        <f t="shared" si="13"/>
        <v>0</v>
      </c>
      <c r="BG139" s="90" t="s">
        <v>85</v>
      </c>
      <c r="BH139" s="4"/>
      <c r="BI139" s="113">
        <v>45676.0</v>
      </c>
      <c r="BJ139" s="105"/>
      <c r="BK139" s="150">
        <v>1.0</v>
      </c>
      <c r="BL139" s="26">
        <f t="shared" si="10"/>
        <v>53</v>
      </c>
      <c r="BM139" s="29" t="s">
        <v>81</v>
      </c>
      <c r="BN139" s="4"/>
      <c r="BO139" s="4"/>
      <c r="BP139" s="4"/>
      <c r="BQ139" s="4"/>
      <c r="BR139" s="4"/>
      <c r="BS139" s="4"/>
      <c r="BT139" s="4"/>
      <c r="BU139" s="46">
        <v>45663.0</v>
      </c>
      <c r="BV139" s="36"/>
      <c r="BW139" s="40">
        <v>5.0</v>
      </c>
      <c r="BX139" s="36">
        <f t="shared" si="12"/>
        <v>31</v>
      </c>
      <c r="BY139" s="39" t="s">
        <v>80</v>
      </c>
      <c r="B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151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25">
        <v>45663.0</v>
      </c>
      <c r="AX140" s="84"/>
      <c r="AY140" s="70">
        <v>3.0</v>
      </c>
      <c r="AZ140" s="71">
        <f t="shared" si="9"/>
        <v>82</v>
      </c>
      <c r="BA140" s="29" t="s">
        <v>96</v>
      </c>
      <c r="BB140" s="4"/>
      <c r="BC140" s="64">
        <v>45663.0</v>
      </c>
      <c r="BD140" s="183"/>
      <c r="BE140" s="184"/>
      <c r="BF140" s="154">
        <f t="shared" si="13"/>
        <v>0</v>
      </c>
      <c r="BG140" s="90" t="s">
        <v>96</v>
      </c>
      <c r="BH140" s="4"/>
      <c r="BI140" s="113">
        <v>45676.0</v>
      </c>
      <c r="BJ140" s="105"/>
      <c r="BK140" s="150">
        <v>1.0</v>
      </c>
      <c r="BL140" s="26">
        <f t="shared" si="10"/>
        <v>52</v>
      </c>
      <c r="BM140" s="29" t="s">
        <v>99</v>
      </c>
      <c r="BN140" s="4"/>
      <c r="BO140" s="4"/>
      <c r="BP140" s="4"/>
      <c r="BQ140" s="4"/>
      <c r="BR140" s="4"/>
      <c r="BS140" s="4"/>
      <c r="BT140" s="4"/>
      <c r="BU140" s="46">
        <v>45663.0</v>
      </c>
      <c r="BV140" s="36"/>
      <c r="BW140" s="40">
        <v>5.0</v>
      </c>
      <c r="BX140" s="36">
        <f t="shared" si="12"/>
        <v>26</v>
      </c>
      <c r="BY140" s="39" t="s">
        <v>103</v>
      </c>
      <c r="B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151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25">
        <v>45663.0</v>
      </c>
      <c r="AX141" s="84"/>
      <c r="AY141" s="70">
        <v>2.0</v>
      </c>
      <c r="AZ141" s="71">
        <f t="shared" si="9"/>
        <v>80</v>
      </c>
      <c r="BA141" s="29" t="s">
        <v>80</v>
      </c>
      <c r="BB141" s="4"/>
      <c r="BC141" s="64">
        <v>45663.0</v>
      </c>
      <c r="BD141" s="183"/>
      <c r="BE141" s="184"/>
      <c r="BF141" s="154">
        <f t="shared" si="13"/>
        <v>0</v>
      </c>
      <c r="BG141" s="90" t="s">
        <v>80</v>
      </c>
      <c r="BH141" s="4"/>
      <c r="BI141" s="113">
        <v>45676.0</v>
      </c>
      <c r="BJ141" s="105"/>
      <c r="BK141" s="150">
        <v>1.0</v>
      </c>
      <c r="BL141" s="26">
        <f t="shared" si="10"/>
        <v>51</v>
      </c>
      <c r="BM141" s="29" t="s">
        <v>101</v>
      </c>
      <c r="BN141" s="4"/>
      <c r="BO141" s="4"/>
      <c r="BP141" s="4"/>
      <c r="BQ141" s="4"/>
      <c r="BR141" s="4"/>
      <c r="BS141" s="4"/>
      <c r="BT141" s="4"/>
      <c r="BU141" s="46">
        <v>45663.0</v>
      </c>
      <c r="BV141" s="36"/>
      <c r="BW141" s="40"/>
      <c r="BX141" s="36">
        <f t="shared" si="12"/>
        <v>26</v>
      </c>
      <c r="BY141" s="39" t="s">
        <v>87</v>
      </c>
      <c r="B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151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25">
        <v>45663.0</v>
      </c>
      <c r="AX142" s="84"/>
      <c r="AY142" s="70">
        <v>1.0</v>
      </c>
      <c r="AZ142" s="71">
        <f t="shared" si="9"/>
        <v>79</v>
      </c>
      <c r="BA142" s="29" t="s">
        <v>103</v>
      </c>
      <c r="BB142" s="4"/>
      <c r="BC142" s="64">
        <v>45663.0</v>
      </c>
      <c r="BD142" s="183"/>
      <c r="BE142" s="184"/>
      <c r="BF142" s="154">
        <f t="shared" si="13"/>
        <v>0</v>
      </c>
      <c r="BG142" s="90" t="s">
        <v>103</v>
      </c>
      <c r="BH142" s="4"/>
      <c r="BI142" s="113">
        <v>45677.0</v>
      </c>
      <c r="BJ142" s="105"/>
      <c r="BK142" s="150">
        <v>1.0</v>
      </c>
      <c r="BL142" s="26">
        <f t="shared" si="10"/>
        <v>50</v>
      </c>
      <c r="BM142" s="81" t="s">
        <v>85</v>
      </c>
      <c r="BN142" s="4"/>
      <c r="BO142" s="4"/>
      <c r="BP142" s="4"/>
      <c r="BQ142" s="4"/>
      <c r="BR142" s="4"/>
      <c r="BS142" s="4"/>
      <c r="BT142" s="4"/>
      <c r="BU142" s="46">
        <v>45663.0</v>
      </c>
      <c r="BV142" s="36"/>
      <c r="BW142" s="36"/>
      <c r="BX142" s="36">
        <f t="shared" si="12"/>
        <v>26</v>
      </c>
      <c r="BY142" s="39" t="s">
        <v>100</v>
      </c>
      <c r="B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151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25">
        <v>45663.0</v>
      </c>
      <c r="AX143" s="84"/>
      <c r="AY143" s="70">
        <v>0.0</v>
      </c>
      <c r="AZ143" s="71">
        <f t="shared" si="9"/>
        <v>79</v>
      </c>
      <c r="BA143" s="29" t="s">
        <v>87</v>
      </c>
      <c r="BB143" s="4"/>
      <c r="BC143" s="64">
        <v>45663.0</v>
      </c>
      <c r="BD143" s="183"/>
      <c r="BE143" s="184"/>
      <c r="BF143" s="154">
        <f t="shared" si="13"/>
        <v>0</v>
      </c>
      <c r="BG143" s="90" t="s">
        <v>87</v>
      </c>
      <c r="BH143" s="4"/>
      <c r="BI143" s="113">
        <v>45677.0</v>
      </c>
      <c r="BJ143" s="105"/>
      <c r="BK143" s="150">
        <v>1.0</v>
      </c>
      <c r="BL143" s="26">
        <f t="shared" si="10"/>
        <v>49</v>
      </c>
      <c r="BM143" s="29" t="s">
        <v>78</v>
      </c>
      <c r="BN143" s="4"/>
      <c r="BO143" s="4"/>
      <c r="BP143" s="4"/>
      <c r="BQ143" s="4"/>
      <c r="BR143" s="4"/>
      <c r="BS143" s="4"/>
      <c r="BT143" s="4"/>
      <c r="BU143" s="46">
        <v>45663.0</v>
      </c>
      <c r="BV143" s="36"/>
      <c r="BW143" s="40"/>
      <c r="BX143" s="36">
        <f t="shared" si="12"/>
        <v>26</v>
      </c>
      <c r="BY143" s="96" t="s">
        <v>105</v>
      </c>
      <c r="B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151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25">
        <v>45663.0</v>
      </c>
      <c r="AX144" s="84"/>
      <c r="AY144" s="70">
        <v>2.0</v>
      </c>
      <c r="AZ144" s="71">
        <f t="shared" si="9"/>
        <v>77</v>
      </c>
      <c r="BA144" s="29" t="s">
        <v>100</v>
      </c>
      <c r="BB144" s="4"/>
      <c r="BC144" s="64">
        <v>45663.0</v>
      </c>
      <c r="BD144" s="183"/>
      <c r="BE144" s="184"/>
      <c r="BF144" s="154">
        <f t="shared" si="13"/>
        <v>0</v>
      </c>
      <c r="BG144" s="90" t="s">
        <v>100</v>
      </c>
      <c r="BH144" s="4"/>
      <c r="BI144" s="113">
        <v>45677.0</v>
      </c>
      <c r="BJ144" s="105"/>
      <c r="BK144" s="150">
        <v>1.0</v>
      </c>
      <c r="BL144" s="26">
        <f t="shared" si="10"/>
        <v>48</v>
      </c>
      <c r="BM144" s="29" t="s">
        <v>93</v>
      </c>
      <c r="BN144" s="4"/>
      <c r="BO144" s="4"/>
      <c r="BP144" s="4"/>
      <c r="BQ144" s="4"/>
      <c r="BR144" s="4"/>
      <c r="BS144" s="4"/>
      <c r="BT144" s="4"/>
      <c r="BU144" s="46">
        <v>45663.0</v>
      </c>
      <c r="BV144" s="36"/>
      <c r="BW144" s="36"/>
      <c r="BX144" s="36">
        <f t="shared" si="12"/>
        <v>26</v>
      </c>
      <c r="BY144" s="39" t="s">
        <v>101</v>
      </c>
      <c r="B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151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25">
        <v>45663.0</v>
      </c>
      <c r="AX145" s="84"/>
      <c r="AY145" s="84"/>
      <c r="AZ145" s="71">
        <f t="shared" si="9"/>
        <v>77</v>
      </c>
      <c r="BA145" s="29" t="s">
        <v>105</v>
      </c>
      <c r="BB145" s="4"/>
      <c r="BC145" s="64">
        <v>45663.0</v>
      </c>
      <c r="BD145" s="183"/>
      <c r="BE145" s="183"/>
      <c r="BF145" s="154">
        <f t="shared" si="13"/>
        <v>0</v>
      </c>
      <c r="BG145" s="90" t="s">
        <v>105</v>
      </c>
      <c r="BH145" s="4"/>
      <c r="BI145" s="113">
        <v>45677.0</v>
      </c>
      <c r="BJ145" s="105"/>
      <c r="BK145" s="150">
        <v>1.0</v>
      </c>
      <c r="BL145" s="26">
        <f t="shared" si="10"/>
        <v>47</v>
      </c>
      <c r="BM145" s="29" t="s">
        <v>84</v>
      </c>
      <c r="BN145" s="4"/>
      <c r="BO145" s="4"/>
      <c r="BP145" s="4"/>
      <c r="BQ145" s="4"/>
      <c r="BR145" s="4"/>
      <c r="BS145" s="4"/>
      <c r="BT145" s="4"/>
      <c r="BU145" s="46">
        <v>45663.0</v>
      </c>
      <c r="BV145" s="36"/>
      <c r="BW145" s="40">
        <v>5.0</v>
      </c>
      <c r="BX145" s="36">
        <f t="shared" si="12"/>
        <v>21</v>
      </c>
      <c r="BY145" s="39" t="s">
        <v>99</v>
      </c>
      <c r="B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151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25">
        <v>45663.0</v>
      </c>
      <c r="AX146" s="84"/>
      <c r="AY146" s="70">
        <v>1.0</v>
      </c>
      <c r="AZ146" s="71">
        <f t="shared" si="9"/>
        <v>76</v>
      </c>
      <c r="BA146" s="29" t="s">
        <v>101</v>
      </c>
      <c r="BB146" s="4"/>
      <c r="BC146" s="64">
        <v>45663.0</v>
      </c>
      <c r="BD146" s="183"/>
      <c r="BE146" s="184"/>
      <c r="BF146" s="154">
        <f t="shared" si="13"/>
        <v>0</v>
      </c>
      <c r="BG146" s="90" t="s">
        <v>101</v>
      </c>
      <c r="BH146" s="4"/>
      <c r="BI146" s="113">
        <v>45677.0</v>
      </c>
      <c r="BJ146" s="105"/>
      <c r="BK146" s="150">
        <v>1.0</v>
      </c>
      <c r="BL146" s="26">
        <f t="shared" si="10"/>
        <v>46</v>
      </c>
      <c r="BM146" s="29" t="s">
        <v>77</v>
      </c>
      <c r="BN146" s="4"/>
      <c r="BO146" s="4"/>
      <c r="BP146" s="4"/>
      <c r="BQ146" s="4"/>
      <c r="BR146" s="4"/>
      <c r="BS146" s="4"/>
      <c r="BT146" s="4"/>
      <c r="BU146" s="46">
        <v>45663.0</v>
      </c>
      <c r="BV146" s="36"/>
      <c r="BW146" s="40">
        <v>5.0</v>
      </c>
      <c r="BX146" s="36">
        <f t="shared" si="12"/>
        <v>16</v>
      </c>
      <c r="BY146" s="39" t="s">
        <v>90</v>
      </c>
      <c r="B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151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25">
        <v>45663.0</v>
      </c>
      <c r="AX147" s="84"/>
      <c r="AY147" s="70">
        <v>2.0</v>
      </c>
      <c r="AZ147" s="71">
        <f t="shared" si="9"/>
        <v>74</v>
      </c>
      <c r="BA147" s="29" t="s">
        <v>99</v>
      </c>
      <c r="BB147" s="4"/>
      <c r="BC147" s="64">
        <v>45663.0</v>
      </c>
      <c r="BD147" s="183"/>
      <c r="BE147" s="184"/>
      <c r="BF147" s="154">
        <f t="shared" si="13"/>
        <v>0</v>
      </c>
      <c r="BG147" s="90" t="s">
        <v>99</v>
      </c>
      <c r="BH147" s="4"/>
      <c r="BI147" s="113">
        <v>45677.0</v>
      </c>
      <c r="BJ147" s="105"/>
      <c r="BK147" s="150">
        <v>1.0</v>
      </c>
      <c r="BL147" s="26">
        <f t="shared" si="10"/>
        <v>45</v>
      </c>
      <c r="BM147" s="29" t="s">
        <v>95</v>
      </c>
      <c r="BN147" s="4"/>
      <c r="BO147" s="4"/>
      <c r="BP147" s="4"/>
      <c r="BQ147" s="4"/>
      <c r="BR147" s="4"/>
      <c r="BS147" s="4"/>
      <c r="BT147" s="4"/>
      <c r="BU147" s="46">
        <v>45663.0</v>
      </c>
      <c r="BV147" s="36"/>
      <c r="BW147" s="40"/>
      <c r="BX147" s="36">
        <f t="shared" si="12"/>
        <v>16</v>
      </c>
      <c r="BY147" s="39" t="s">
        <v>83</v>
      </c>
      <c r="B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151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25">
        <v>45663.0</v>
      </c>
      <c r="AX148" s="84"/>
      <c r="AY148" s="70">
        <v>3.0</v>
      </c>
      <c r="AZ148" s="71">
        <f t="shared" si="9"/>
        <v>71</v>
      </c>
      <c r="BA148" s="29" t="s">
        <v>90</v>
      </c>
      <c r="BB148" s="4"/>
      <c r="BC148" s="64">
        <v>45663.0</v>
      </c>
      <c r="BD148" s="183"/>
      <c r="BE148" s="184"/>
      <c r="BF148" s="154">
        <f t="shared" si="13"/>
        <v>0</v>
      </c>
      <c r="BG148" s="90" t="s">
        <v>90</v>
      </c>
      <c r="BH148" s="4"/>
      <c r="BI148" s="113">
        <v>45677.0</v>
      </c>
      <c r="BJ148" s="105"/>
      <c r="BK148" s="150">
        <v>1.0</v>
      </c>
      <c r="BL148" s="26">
        <f t="shared" si="10"/>
        <v>44</v>
      </c>
      <c r="BM148" s="29" t="s">
        <v>83</v>
      </c>
      <c r="BN148" s="4"/>
      <c r="BO148" s="4"/>
      <c r="BP148" s="4"/>
      <c r="BQ148" s="4"/>
      <c r="BR148" s="4"/>
      <c r="BS148" s="4"/>
      <c r="BT148" s="4"/>
      <c r="BU148" s="46">
        <v>45663.0</v>
      </c>
      <c r="BV148" s="36"/>
      <c r="BW148" s="40"/>
      <c r="BX148" s="36">
        <f t="shared" si="12"/>
        <v>16</v>
      </c>
      <c r="BY148" s="39" t="s">
        <v>95</v>
      </c>
      <c r="B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151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25">
        <v>45663.0</v>
      </c>
      <c r="AX149" s="84"/>
      <c r="AY149" s="70">
        <v>2.0</v>
      </c>
      <c r="AZ149" s="71">
        <f t="shared" si="9"/>
        <v>69</v>
      </c>
      <c r="BA149" s="29" t="s">
        <v>83</v>
      </c>
      <c r="BB149" s="4"/>
      <c r="BC149" s="64">
        <v>45663.0</v>
      </c>
      <c r="BD149" s="183"/>
      <c r="BE149" s="184"/>
      <c r="BF149" s="154">
        <f t="shared" si="13"/>
        <v>0</v>
      </c>
      <c r="BG149" s="90" t="s">
        <v>83</v>
      </c>
      <c r="BH149" s="4"/>
      <c r="BI149" s="108">
        <v>45678.0</v>
      </c>
      <c r="BJ149" s="163">
        <v>60.0</v>
      </c>
      <c r="BK149" s="158"/>
      <c r="BL149" s="60">
        <f t="shared" si="10"/>
        <v>104</v>
      </c>
      <c r="BM149" s="163" t="s">
        <v>88</v>
      </c>
      <c r="BN149" s="4"/>
      <c r="BO149" s="4"/>
      <c r="BP149" s="4"/>
      <c r="BQ149" s="4"/>
      <c r="BR149" s="4"/>
      <c r="BS149" s="4"/>
      <c r="BT149" s="4"/>
      <c r="BU149" s="46">
        <v>45663.0</v>
      </c>
      <c r="BV149" s="36"/>
      <c r="BW149" s="36"/>
      <c r="BX149" s="36">
        <f t="shared" si="12"/>
        <v>16</v>
      </c>
      <c r="BY149" s="39" t="s">
        <v>107</v>
      </c>
      <c r="B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151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25">
        <v>45663.0</v>
      </c>
      <c r="AX150" s="84"/>
      <c r="AY150" s="70">
        <v>2.0</v>
      </c>
      <c r="AZ150" s="71">
        <f t="shared" si="9"/>
        <v>67</v>
      </c>
      <c r="BA150" s="29" t="s">
        <v>95</v>
      </c>
      <c r="BB150" s="4"/>
      <c r="BC150" s="64">
        <v>45663.0</v>
      </c>
      <c r="BD150" s="183"/>
      <c r="BE150" s="184"/>
      <c r="BF150" s="154">
        <f t="shared" si="13"/>
        <v>0</v>
      </c>
      <c r="BG150" s="90" t="s">
        <v>95</v>
      </c>
      <c r="BH150" s="4"/>
      <c r="BI150" s="113">
        <v>45678.0</v>
      </c>
      <c r="BJ150" s="105"/>
      <c r="BK150" s="150">
        <v>1.0</v>
      </c>
      <c r="BL150" s="26">
        <f t="shared" si="10"/>
        <v>103</v>
      </c>
      <c r="BM150" s="29" t="s">
        <v>96</v>
      </c>
      <c r="BN150" s="4"/>
      <c r="BO150" s="4"/>
      <c r="BP150" s="4"/>
      <c r="BQ150" s="4"/>
      <c r="BR150" s="4"/>
      <c r="BS150" s="4"/>
      <c r="BT150" s="4"/>
      <c r="BU150" s="46">
        <v>45663.0</v>
      </c>
      <c r="BV150" s="36"/>
      <c r="BW150" s="40"/>
      <c r="BX150" s="36">
        <f t="shared" si="12"/>
        <v>16</v>
      </c>
      <c r="BY150" s="39" t="s">
        <v>77</v>
      </c>
      <c r="B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151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25">
        <v>45663.0</v>
      </c>
      <c r="AX151" s="84"/>
      <c r="AY151" s="70">
        <v>1.0</v>
      </c>
      <c r="AZ151" s="71">
        <f t="shared" si="9"/>
        <v>66</v>
      </c>
      <c r="BA151" s="29" t="s">
        <v>107</v>
      </c>
      <c r="BB151" s="4"/>
      <c r="BC151" s="64">
        <v>45663.0</v>
      </c>
      <c r="BD151" s="183"/>
      <c r="BE151" s="184"/>
      <c r="BF151" s="154">
        <f t="shared" si="13"/>
        <v>0</v>
      </c>
      <c r="BG151" s="90" t="s">
        <v>107</v>
      </c>
      <c r="BH151" s="4"/>
      <c r="BI151" s="113">
        <v>45678.0</v>
      </c>
      <c r="BJ151" s="105"/>
      <c r="BK151" s="150">
        <v>1.0</v>
      </c>
      <c r="BL151" s="26">
        <f t="shared" si="10"/>
        <v>102</v>
      </c>
      <c r="BM151" s="29" t="s">
        <v>104</v>
      </c>
      <c r="BN151" s="4"/>
      <c r="BO151" s="4"/>
      <c r="BP151" s="4"/>
      <c r="BQ151" s="4"/>
      <c r="BR151" s="4"/>
      <c r="BS151" s="4"/>
      <c r="BT151" s="4"/>
      <c r="BU151" s="46">
        <v>45663.0</v>
      </c>
      <c r="BV151" s="36"/>
      <c r="BW151" s="40">
        <v>5.0</v>
      </c>
      <c r="BX151" s="36">
        <f t="shared" si="12"/>
        <v>11</v>
      </c>
      <c r="BY151" s="39" t="s">
        <v>81</v>
      </c>
      <c r="B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151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25">
        <v>45663.0</v>
      </c>
      <c r="AX152" s="84"/>
      <c r="AY152" s="70">
        <v>3.0</v>
      </c>
      <c r="AZ152" s="71">
        <f t="shared" si="9"/>
        <v>63</v>
      </c>
      <c r="BA152" s="29" t="s">
        <v>77</v>
      </c>
      <c r="BB152" s="4"/>
      <c r="BC152" s="64">
        <v>45663.0</v>
      </c>
      <c r="BD152" s="183"/>
      <c r="BE152" s="184"/>
      <c r="BF152" s="154">
        <f t="shared" si="13"/>
        <v>0</v>
      </c>
      <c r="BG152" s="90" t="s">
        <v>77</v>
      </c>
      <c r="BH152" s="4"/>
      <c r="BI152" s="113">
        <v>45678.0</v>
      </c>
      <c r="BJ152" s="105"/>
      <c r="BK152" s="150">
        <v>1.0</v>
      </c>
      <c r="BL152" s="26">
        <f t="shared" si="10"/>
        <v>101</v>
      </c>
      <c r="BM152" s="29" t="s">
        <v>80</v>
      </c>
      <c r="BN152" s="4"/>
      <c r="BO152" s="4"/>
      <c r="BP152" s="4"/>
      <c r="BQ152" s="4"/>
      <c r="BR152" s="4"/>
      <c r="BS152" s="4"/>
      <c r="BT152" s="4"/>
      <c r="BU152" s="46">
        <v>45663.0</v>
      </c>
      <c r="BV152" s="36"/>
      <c r="BW152" s="40"/>
      <c r="BX152" s="36">
        <f t="shared" si="12"/>
        <v>11</v>
      </c>
      <c r="BY152" s="39" t="s">
        <v>97</v>
      </c>
      <c r="B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151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25">
        <v>45663.0</v>
      </c>
      <c r="AX153" s="84"/>
      <c r="AY153" s="70">
        <v>5.0</v>
      </c>
      <c r="AZ153" s="71">
        <f t="shared" si="9"/>
        <v>58</v>
      </c>
      <c r="BA153" s="29" t="s">
        <v>81</v>
      </c>
      <c r="BB153" s="4"/>
      <c r="BC153" s="64">
        <v>45663.0</v>
      </c>
      <c r="BD153" s="183"/>
      <c r="BE153" s="184"/>
      <c r="BF153" s="154">
        <f t="shared" si="13"/>
        <v>0</v>
      </c>
      <c r="BG153" s="90" t="s">
        <v>81</v>
      </c>
      <c r="BH153" s="4"/>
      <c r="BI153" s="113">
        <v>45678.0</v>
      </c>
      <c r="BJ153" s="105"/>
      <c r="BK153" s="150">
        <v>1.0</v>
      </c>
      <c r="BL153" s="26">
        <f t="shared" si="10"/>
        <v>100</v>
      </c>
      <c r="BM153" s="29" t="s">
        <v>93</v>
      </c>
      <c r="BN153" s="4"/>
      <c r="BO153" s="4"/>
      <c r="BP153" s="4"/>
      <c r="BQ153" s="4"/>
      <c r="BR153" s="4"/>
      <c r="BS153" s="4"/>
      <c r="BT153" s="4"/>
      <c r="BU153" s="46">
        <v>45663.0</v>
      </c>
      <c r="BV153" s="36"/>
      <c r="BW153" s="36"/>
      <c r="BX153" s="36">
        <f t="shared" si="12"/>
        <v>11</v>
      </c>
      <c r="BY153" s="39" t="s">
        <v>91</v>
      </c>
      <c r="B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151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25">
        <v>45663.0</v>
      </c>
      <c r="AX154" s="84"/>
      <c r="AY154" s="70">
        <v>3.0</v>
      </c>
      <c r="AZ154" s="71">
        <f t="shared" si="9"/>
        <v>55</v>
      </c>
      <c r="BA154" s="29" t="s">
        <v>97</v>
      </c>
      <c r="BB154" s="4"/>
      <c r="BC154" s="64">
        <v>45663.0</v>
      </c>
      <c r="BD154" s="183"/>
      <c r="BE154" s="184"/>
      <c r="BF154" s="154">
        <f t="shared" si="13"/>
        <v>0</v>
      </c>
      <c r="BG154" s="90" t="s">
        <v>97</v>
      </c>
      <c r="BH154" s="4"/>
      <c r="BI154" s="113">
        <v>45678.0</v>
      </c>
      <c r="BJ154" s="105"/>
      <c r="BK154" s="150">
        <v>1.0</v>
      </c>
      <c r="BL154" s="26">
        <f t="shared" si="10"/>
        <v>99</v>
      </c>
      <c r="BM154" s="29" t="s">
        <v>91</v>
      </c>
      <c r="BN154" s="4"/>
      <c r="BO154" s="4"/>
      <c r="BP154" s="4"/>
      <c r="BQ154" s="4"/>
      <c r="BR154" s="4"/>
      <c r="BS154" s="4"/>
      <c r="BT154" s="4"/>
      <c r="BU154" s="46">
        <v>45663.0</v>
      </c>
      <c r="BV154" s="36"/>
      <c r="BW154" s="36"/>
      <c r="BX154" s="36">
        <f t="shared" si="12"/>
        <v>11</v>
      </c>
      <c r="BY154" s="39" t="s">
        <v>84</v>
      </c>
      <c r="B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151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25">
        <v>45663.0</v>
      </c>
      <c r="AX155" s="84"/>
      <c r="AY155" s="70">
        <v>2.0</v>
      </c>
      <c r="AZ155" s="71">
        <f t="shared" si="9"/>
        <v>53</v>
      </c>
      <c r="BA155" s="29" t="s">
        <v>91</v>
      </c>
      <c r="BB155" s="4"/>
      <c r="BC155" s="64">
        <v>45663.0</v>
      </c>
      <c r="BD155" s="183"/>
      <c r="BE155" s="184"/>
      <c r="BF155" s="154">
        <f t="shared" si="13"/>
        <v>0</v>
      </c>
      <c r="BG155" s="90" t="s">
        <v>91</v>
      </c>
      <c r="BH155" s="4"/>
      <c r="BI155" s="113">
        <v>45678.0</v>
      </c>
      <c r="BJ155" s="105"/>
      <c r="BK155" s="150">
        <v>1.0</v>
      </c>
      <c r="BL155" s="26">
        <f t="shared" si="10"/>
        <v>98</v>
      </c>
      <c r="BM155" s="29" t="s">
        <v>97</v>
      </c>
      <c r="BN155" s="4"/>
      <c r="BO155" s="4"/>
      <c r="BP155" s="4"/>
      <c r="BQ155" s="4"/>
      <c r="BR155" s="4"/>
      <c r="BS155" s="4"/>
      <c r="BT155" s="4"/>
      <c r="BU155" s="46">
        <v>45663.0</v>
      </c>
      <c r="BV155" s="36"/>
      <c r="BW155" s="36"/>
      <c r="BX155" s="36">
        <f t="shared" si="12"/>
        <v>11</v>
      </c>
      <c r="BY155" s="39" t="s">
        <v>93</v>
      </c>
      <c r="B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151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25">
        <v>45663.0</v>
      </c>
      <c r="AX156" s="84"/>
      <c r="AY156" s="70">
        <v>2.0</v>
      </c>
      <c r="AZ156" s="71">
        <f t="shared" si="9"/>
        <v>51</v>
      </c>
      <c r="BA156" s="29" t="s">
        <v>84</v>
      </c>
      <c r="BB156" s="4"/>
      <c r="BC156" s="64">
        <v>45663.0</v>
      </c>
      <c r="BD156" s="183"/>
      <c r="BE156" s="184"/>
      <c r="BF156" s="154">
        <f t="shared" si="13"/>
        <v>0</v>
      </c>
      <c r="BG156" s="90" t="s">
        <v>84</v>
      </c>
      <c r="BH156" s="4"/>
      <c r="BI156" s="113">
        <v>45678.0</v>
      </c>
      <c r="BJ156" s="105"/>
      <c r="BK156" s="150">
        <v>1.0</v>
      </c>
      <c r="BL156" s="26">
        <f t="shared" si="10"/>
        <v>97</v>
      </c>
      <c r="BM156" s="29" t="s">
        <v>95</v>
      </c>
      <c r="BN156" s="4"/>
      <c r="BO156" s="4"/>
      <c r="BP156" s="4"/>
      <c r="BQ156" s="4"/>
      <c r="BR156" s="4"/>
      <c r="BS156" s="4"/>
      <c r="BT156" s="4"/>
      <c r="BU156" s="46">
        <v>45663.0</v>
      </c>
      <c r="BV156" s="33"/>
      <c r="BW156" s="38"/>
      <c r="BX156" s="33">
        <f t="shared" si="12"/>
        <v>11</v>
      </c>
      <c r="BY156" s="37" t="s">
        <v>102</v>
      </c>
      <c r="B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151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25">
        <v>45663.0</v>
      </c>
      <c r="AX157" s="84"/>
      <c r="AY157" s="70">
        <v>1.0</v>
      </c>
      <c r="AZ157" s="71">
        <f t="shared" si="9"/>
        <v>50</v>
      </c>
      <c r="BA157" s="29" t="s">
        <v>93</v>
      </c>
      <c r="BB157" s="4"/>
      <c r="BC157" s="64">
        <v>45663.0</v>
      </c>
      <c r="BD157" s="183"/>
      <c r="BE157" s="184"/>
      <c r="BF157" s="154">
        <f t="shared" si="13"/>
        <v>0</v>
      </c>
      <c r="BG157" s="90" t="s">
        <v>93</v>
      </c>
      <c r="BH157" s="4"/>
      <c r="BI157" s="113">
        <v>45678.0</v>
      </c>
      <c r="BJ157" s="105"/>
      <c r="BK157" s="150">
        <v>1.0</v>
      </c>
      <c r="BL157" s="26">
        <f t="shared" si="10"/>
        <v>96</v>
      </c>
      <c r="BM157" s="29" t="s">
        <v>90</v>
      </c>
      <c r="BN157" s="4"/>
      <c r="BO157" s="4"/>
      <c r="BP157" s="4"/>
      <c r="BQ157" s="4"/>
      <c r="BR157" s="4"/>
      <c r="BS157" s="4"/>
      <c r="BT157" s="4"/>
      <c r="BU157" s="49">
        <v>45664.0</v>
      </c>
      <c r="BV157" s="59">
        <v>50.0</v>
      </c>
      <c r="BW157" s="60"/>
      <c r="BX157" s="78">
        <f t="shared" si="12"/>
        <v>61</v>
      </c>
      <c r="BY157" s="80" t="s">
        <v>88</v>
      </c>
      <c r="B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151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25">
        <v>45663.0</v>
      </c>
      <c r="AX158" s="84"/>
      <c r="AY158" s="70">
        <v>0.0</v>
      </c>
      <c r="AZ158" s="71">
        <f t="shared" si="9"/>
        <v>50</v>
      </c>
      <c r="BA158" s="81" t="s">
        <v>102</v>
      </c>
      <c r="BB158" s="4"/>
      <c r="BC158" s="64">
        <v>45663.0</v>
      </c>
      <c r="BD158" s="183"/>
      <c r="BE158" s="184"/>
      <c r="BF158" s="154">
        <f t="shared" si="13"/>
        <v>0</v>
      </c>
      <c r="BG158" s="89" t="s">
        <v>102</v>
      </c>
      <c r="BH158" s="4"/>
      <c r="BI158" s="113">
        <v>45678.0</v>
      </c>
      <c r="BJ158" s="105"/>
      <c r="BK158" s="150">
        <v>1.0</v>
      </c>
      <c r="BL158" s="26">
        <f t="shared" si="10"/>
        <v>95</v>
      </c>
      <c r="BM158" s="29" t="s">
        <v>99</v>
      </c>
      <c r="BN158" s="4"/>
      <c r="BO158" s="4"/>
      <c r="BP158" s="4"/>
      <c r="BQ158" s="4"/>
      <c r="BR158" s="4"/>
      <c r="BS158" s="4"/>
      <c r="BT158" s="4"/>
      <c r="BU158" s="46">
        <v>45664.0</v>
      </c>
      <c r="BV158" s="36"/>
      <c r="BW158" s="37"/>
      <c r="BX158" s="36">
        <f t="shared" si="12"/>
        <v>61</v>
      </c>
      <c r="BY158" s="39" t="s">
        <v>79</v>
      </c>
      <c r="B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151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6">
        <v>45663.0</v>
      </c>
      <c r="AX159" s="72"/>
      <c r="AY159" s="98">
        <v>0.0</v>
      </c>
      <c r="AZ159" s="33">
        <f t="shared" si="9"/>
        <v>50</v>
      </c>
      <c r="BA159" s="37" t="s">
        <v>106</v>
      </c>
      <c r="BB159" s="4"/>
      <c r="BC159" s="64">
        <v>45663.0</v>
      </c>
      <c r="BD159" s="183"/>
      <c r="BE159" s="184"/>
      <c r="BF159" s="154">
        <f t="shared" si="13"/>
        <v>0</v>
      </c>
      <c r="BG159" s="89" t="s">
        <v>106</v>
      </c>
      <c r="BH159" s="4"/>
      <c r="BI159" s="113">
        <v>45679.0</v>
      </c>
      <c r="BJ159" s="105"/>
      <c r="BK159" s="150">
        <v>1.0</v>
      </c>
      <c r="BL159" s="26">
        <f t="shared" si="10"/>
        <v>94</v>
      </c>
      <c r="BM159" s="29" t="s">
        <v>79</v>
      </c>
      <c r="BN159" s="4"/>
      <c r="BO159" s="4"/>
      <c r="BP159" s="4"/>
      <c r="BQ159" s="4"/>
      <c r="BR159" s="4"/>
      <c r="BS159" s="4"/>
      <c r="BT159" s="4"/>
      <c r="BU159" s="46">
        <v>45664.0</v>
      </c>
      <c r="BV159" s="36"/>
      <c r="BW159" s="37"/>
      <c r="BX159" s="36">
        <f t="shared" si="12"/>
        <v>61</v>
      </c>
      <c r="BY159" s="39" t="s">
        <v>98</v>
      </c>
      <c r="B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151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9">
        <v>45664.0</v>
      </c>
      <c r="AX160" s="99">
        <v>80.0</v>
      </c>
      <c r="AY160" s="120"/>
      <c r="AZ160" s="45">
        <f t="shared" si="9"/>
        <v>130</v>
      </c>
      <c r="BA160" s="63" t="s">
        <v>86</v>
      </c>
      <c r="BB160" s="4"/>
      <c r="BC160" s="160">
        <v>45664.0</v>
      </c>
      <c r="BD160" s="180"/>
      <c r="BE160" s="181"/>
      <c r="BF160" s="182">
        <f t="shared" si="13"/>
        <v>0</v>
      </c>
      <c r="BG160" s="69" t="s">
        <v>86</v>
      </c>
      <c r="BH160" s="4"/>
      <c r="BI160" s="113">
        <v>45679.0</v>
      </c>
      <c r="BJ160" s="105"/>
      <c r="BK160" s="150">
        <v>1.0</v>
      </c>
      <c r="BL160" s="26">
        <f t="shared" si="10"/>
        <v>93</v>
      </c>
      <c r="BM160" s="81" t="s">
        <v>98</v>
      </c>
      <c r="BN160" s="4"/>
      <c r="BO160" s="4"/>
      <c r="BP160" s="4"/>
      <c r="BQ160" s="4"/>
      <c r="BR160" s="4"/>
      <c r="BS160" s="4"/>
      <c r="BT160" s="4"/>
      <c r="BU160" s="46">
        <v>45664.0</v>
      </c>
      <c r="BV160" s="36"/>
      <c r="BW160" s="37">
        <v>6.0</v>
      </c>
      <c r="BX160" s="36">
        <f t="shared" si="12"/>
        <v>55</v>
      </c>
      <c r="BY160" s="39" t="s">
        <v>78</v>
      </c>
      <c r="B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151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25">
        <v>45664.0</v>
      </c>
      <c r="AX161" s="84"/>
      <c r="AY161" s="70">
        <v>0.0</v>
      </c>
      <c r="AZ161" s="71">
        <f t="shared" si="9"/>
        <v>130</v>
      </c>
      <c r="BA161" s="29" t="s">
        <v>79</v>
      </c>
      <c r="BB161" s="4"/>
      <c r="BC161" s="64">
        <v>45664.0</v>
      </c>
      <c r="BD161" s="183"/>
      <c r="BE161" s="184"/>
      <c r="BF161" s="154">
        <f t="shared" si="13"/>
        <v>0</v>
      </c>
      <c r="BG161" s="90" t="s">
        <v>79</v>
      </c>
      <c r="BH161" s="4"/>
      <c r="BI161" s="113">
        <v>45679.0</v>
      </c>
      <c r="BJ161" s="146"/>
      <c r="BK161" s="150">
        <v>1.0</v>
      </c>
      <c r="BL161" s="26">
        <f t="shared" si="10"/>
        <v>92</v>
      </c>
      <c r="BM161" s="29" t="s">
        <v>107</v>
      </c>
      <c r="BN161" s="4"/>
      <c r="BO161" s="4"/>
      <c r="BP161" s="4"/>
      <c r="BQ161" s="4"/>
      <c r="BR161" s="4"/>
      <c r="BS161" s="4"/>
      <c r="BT161" s="4"/>
      <c r="BU161" s="46">
        <v>45664.0</v>
      </c>
      <c r="BV161" s="36"/>
      <c r="BW161" s="37"/>
      <c r="BX161" s="36">
        <f t="shared" si="12"/>
        <v>55</v>
      </c>
      <c r="BY161" s="39" t="s">
        <v>104</v>
      </c>
      <c r="B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151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25">
        <v>45664.0</v>
      </c>
      <c r="AX162" s="84"/>
      <c r="AY162" s="70">
        <v>0.0</v>
      </c>
      <c r="AZ162" s="71">
        <f t="shared" si="9"/>
        <v>130</v>
      </c>
      <c r="BA162" s="29" t="s">
        <v>98</v>
      </c>
      <c r="BB162" s="4"/>
      <c r="BC162" s="64">
        <v>45664.0</v>
      </c>
      <c r="BD162" s="183"/>
      <c r="BE162" s="184"/>
      <c r="BF162" s="154">
        <f t="shared" si="13"/>
        <v>0</v>
      </c>
      <c r="BG162" s="90" t="s">
        <v>98</v>
      </c>
      <c r="BH162" s="4"/>
      <c r="BI162" s="113">
        <v>45680.0</v>
      </c>
      <c r="BJ162" s="140"/>
      <c r="BK162" s="150">
        <v>1.0</v>
      </c>
      <c r="BL162" s="26">
        <f t="shared" si="10"/>
        <v>91</v>
      </c>
      <c r="BM162" s="29" t="s">
        <v>98</v>
      </c>
      <c r="BN162" s="4"/>
      <c r="BO162" s="4"/>
      <c r="BP162" s="4"/>
      <c r="BQ162" s="4"/>
      <c r="BR162" s="4"/>
      <c r="BS162" s="4"/>
      <c r="BT162" s="4"/>
      <c r="BU162" s="46">
        <v>45664.0</v>
      </c>
      <c r="BV162" s="36"/>
      <c r="BW162" s="37"/>
      <c r="BX162" s="36">
        <f t="shared" si="12"/>
        <v>55</v>
      </c>
      <c r="BY162" s="39" t="s">
        <v>85</v>
      </c>
      <c r="B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151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25">
        <v>45664.0</v>
      </c>
      <c r="AX163" s="84"/>
      <c r="AY163" s="70">
        <v>0.0</v>
      </c>
      <c r="AZ163" s="71">
        <f t="shared" si="9"/>
        <v>130</v>
      </c>
      <c r="BA163" s="29" t="s">
        <v>78</v>
      </c>
      <c r="BB163" s="4"/>
      <c r="BC163" s="64">
        <v>45664.0</v>
      </c>
      <c r="BD163" s="183"/>
      <c r="BE163" s="184"/>
      <c r="BF163" s="154">
        <f t="shared" si="13"/>
        <v>0</v>
      </c>
      <c r="BG163" s="90" t="s">
        <v>78</v>
      </c>
      <c r="BH163" s="4"/>
      <c r="BI163" s="113">
        <v>45680.0</v>
      </c>
      <c r="BJ163" s="140"/>
      <c r="BK163" s="150">
        <v>1.0</v>
      </c>
      <c r="BL163" s="26">
        <f t="shared" si="10"/>
        <v>90</v>
      </c>
      <c r="BM163" s="29" t="s">
        <v>78</v>
      </c>
      <c r="BN163" s="4"/>
      <c r="BO163" s="4"/>
      <c r="BP163" s="4"/>
      <c r="BQ163" s="4"/>
      <c r="BR163" s="4"/>
      <c r="BS163" s="4"/>
      <c r="BT163" s="4"/>
      <c r="BU163" s="46">
        <v>45664.0</v>
      </c>
      <c r="BV163" s="36"/>
      <c r="BW163" s="37">
        <v>6.0</v>
      </c>
      <c r="BX163" s="36">
        <f t="shared" si="12"/>
        <v>49</v>
      </c>
      <c r="BY163" s="39" t="s">
        <v>96</v>
      </c>
      <c r="B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151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25">
        <v>45664.0</v>
      </c>
      <c r="AX164" s="84"/>
      <c r="AY164" s="70">
        <v>2.0</v>
      </c>
      <c r="AZ164" s="71">
        <f t="shared" si="9"/>
        <v>128</v>
      </c>
      <c r="BA164" s="29" t="s">
        <v>104</v>
      </c>
      <c r="BB164" s="4"/>
      <c r="BC164" s="64">
        <v>45664.0</v>
      </c>
      <c r="BD164" s="183"/>
      <c r="BE164" s="184"/>
      <c r="BF164" s="154">
        <f t="shared" si="13"/>
        <v>0</v>
      </c>
      <c r="BG164" s="90" t="s">
        <v>104</v>
      </c>
      <c r="BH164" s="4"/>
      <c r="BI164" s="113">
        <v>45680.0</v>
      </c>
      <c r="BJ164" s="140"/>
      <c r="BK164" s="150">
        <v>1.0</v>
      </c>
      <c r="BL164" s="26">
        <f t="shared" si="10"/>
        <v>89</v>
      </c>
      <c r="BM164" s="29" t="s">
        <v>87</v>
      </c>
      <c r="BN164" s="4"/>
      <c r="BO164" s="4"/>
      <c r="BP164" s="4"/>
      <c r="BQ164" s="4"/>
      <c r="BR164" s="4"/>
      <c r="BS164" s="4"/>
      <c r="BT164" s="4"/>
      <c r="BU164" s="46">
        <v>45664.0</v>
      </c>
      <c r="BV164" s="36"/>
      <c r="BW164" s="40"/>
      <c r="BX164" s="36">
        <f t="shared" si="12"/>
        <v>49</v>
      </c>
      <c r="BY164" s="39" t="s">
        <v>80</v>
      </c>
      <c r="B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151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25">
        <v>45664.0</v>
      </c>
      <c r="AX165" s="84"/>
      <c r="AY165" s="70">
        <v>0.0</v>
      </c>
      <c r="AZ165" s="71">
        <f t="shared" si="9"/>
        <v>128</v>
      </c>
      <c r="BA165" s="29" t="s">
        <v>85</v>
      </c>
      <c r="BB165" s="4"/>
      <c r="BC165" s="64">
        <v>45664.0</v>
      </c>
      <c r="BD165" s="183"/>
      <c r="BE165" s="184"/>
      <c r="BF165" s="154">
        <f t="shared" si="13"/>
        <v>0</v>
      </c>
      <c r="BG165" s="90" t="s">
        <v>85</v>
      </c>
      <c r="BH165" s="4"/>
      <c r="BI165" s="113">
        <v>45680.0</v>
      </c>
      <c r="BJ165" s="140"/>
      <c r="BK165" s="150">
        <v>1.0</v>
      </c>
      <c r="BL165" s="26">
        <f t="shared" si="10"/>
        <v>88</v>
      </c>
      <c r="BM165" s="29" t="s">
        <v>100</v>
      </c>
      <c r="BN165" s="4"/>
      <c r="BO165" s="4"/>
      <c r="BP165" s="4"/>
      <c r="BQ165" s="4"/>
      <c r="BR165" s="4"/>
      <c r="BS165" s="4"/>
      <c r="BT165" s="4"/>
      <c r="BU165" s="46">
        <v>45664.0</v>
      </c>
      <c r="BV165" s="36"/>
      <c r="BW165" s="40"/>
      <c r="BX165" s="36">
        <f t="shared" si="12"/>
        <v>49</v>
      </c>
      <c r="BY165" s="39" t="s">
        <v>103</v>
      </c>
      <c r="B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151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25">
        <v>45664.0</v>
      </c>
      <c r="AX166" s="84"/>
      <c r="AY166" s="70">
        <v>1.0</v>
      </c>
      <c r="AZ166" s="71">
        <f t="shared" si="9"/>
        <v>127</v>
      </c>
      <c r="BA166" s="29" t="s">
        <v>96</v>
      </c>
      <c r="BB166" s="4"/>
      <c r="BC166" s="64">
        <v>45664.0</v>
      </c>
      <c r="BD166" s="183"/>
      <c r="BE166" s="184"/>
      <c r="BF166" s="154">
        <f t="shared" si="13"/>
        <v>0</v>
      </c>
      <c r="BG166" s="90" t="s">
        <v>96</v>
      </c>
      <c r="BH166" s="4"/>
      <c r="BI166" s="30">
        <v>45680.0</v>
      </c>
      <c r="BJ166" s="105"/>
      <c r="BK166" s="153">
        <v>1.0</v>
      </c>
      <c r="BL166" s="26">
        <f t="shared" si="10"/>
        <v>87</v>
      </c>
      <c r="BM166" s="29" t="s">
        <v>85</v>
      </c>
      <c r="BN166" s="4"/>
      <c r="BO166" s="4"/>
      <c r="BP166" s="4"/>
      <c r="BQ166" s="4"/>
      <c r="BR166" s="4"/>
      <c r="BS166" s="4"/>
      <c r="BT166" s="4"/>
      <c r="BU166" s="46">
        <v>45664.0</v>
      </c>
      <c r="BV166" s="36"/>
      <c r="BW166" s="40">
        <v>6.0</v>
      </c>
      <c r="BX166" s="36">
        <f t="shared" si="12"/>
        <v>43</v>
      </c>
      <c r="BY166" s="39" t="s">
        <v>87</v>
      </c>
      <c r="B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151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25">
        <v>45664.0</v>
      </c>
      <c r="AX167" s="84"/>
      <c r="AY167" s="70">
        <v>0.0</v>
      </c>
      <c r="AZ167" s="71">
        <f t="shared" si="9"/>
        <v>127</v>
      </c>
      <c r="BA167" s="29" t="s">
        <v>80</v>
      </c>
      <c r="BB167" s="4"/>
      <c r="BC167" s="64">
        <v>45664.0</v>
      </c>
      <c r="BD167" s="183"/>
      <c r="BE167" s="184"/>
      <c r="BF167" s="154">
        <f t="shared" si="13"/>
        <v>0</v>
      </c>
      <c r="BG167" s="90" t="s">
        <v>80</v>
      </c>
      <c r="BH167" s="4"/>
      <c r="BI167" s="113">
        <v>45680.0</v>
      </c>
      <c r="BJ167" s="140"/>
      <c r="BK167" s="150">
        <v>1.0</v>
      </c>
      <c r="BL167" s="26">
        <f t="shared" si="10"/>
        <v>86</v>
      </c>
      <c r="BM167" s="29" t="s">
        <v>96</v>
      </c>
      <c r="BN167" s="4"/>
      <c r="BO167" s="4"/>
      <c r="BP167" s="4"/>
      <c r="BQ167" s="4"/>
      <c r="BR167" s="4"/>
      <c r="BS167" s="4"/>
      <c r="BT167" s="4"/>
      <c r="BU167" s="46">
        <v>45664.0</v>
      </c>
      <c r="BV167" s="36"/>
      <c r="BW167" s="40">
        <v>3.0</v>
      </c>
      <c r="BX167" s="36">
        <f t="shared" si="12"/>
        <v>40</v>
      </c>
      <c r="BY167" s="39" t="s">
        <v>100</v>
      </c>
      <c r="B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151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25">
        <v>45664.0</v>
      </c>
      <c r="AX168" s="84"/>
      <c r="AY168" s="70">
        <v>0.0</v>
      </c>
      <c r="AZ168" s="71">
        <f t="shared" si="9"/>
        <v>127</v>
      </c>
      <c r="BA168" s="29" t="s">
        <v>103</v>
      </c>
      <c r="BB168" s="4"/>
      <c r="BC168" s="64">
        <v>45664.0</v>
      </c>
      <c r="BD168" s="183"/>
      <c r="BE168" s="184"/>
      <c r="BF168" s="154">
        <f t="shared" si="13"/>
        <v>0</v>
      </c>
      <c r="BG168" s="90" t="s">
        <v>103</v>
      </c>
      <c r="BH168" s="4"/>
      <c r="BI168" s="30">
        <v>45680.0</v>
      </c>
      <c r="BJ168" s="105"/>
      <c r="BK168" s="153">
        <v>1.0</v>
      </c>
      <c r="BL168" s="26">
        <f t="shared" si="10"/>
        <v>85</v>
      </c>
      <c r="BM168" s="29" t="s">
        <v>101</v>
      </c>
      <c r="BN168" s="4"/>
      <c r="BO168" s="4"/>
      <c r="BP168" s="4"/>
      <c r="BQ168" s="4"/>
      <c r="BR168" s="4"/>
      <c r="BS168" s="4"/>
      <c r="BT168" s="4"/>
      <c r="BU168" s="46">
        <v>45664.0</v>
      </c>
      <c r="BV168" s="36"/>
      <c r="BW168" s="40"/>
      <c r="BX168" s="36">
        <f t="shared" si="12"/>
        <v>40</v>
      </c>
      <c r="BY168" s="96" t="s">
        <v>105</v>
      </c>
      <c r="B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151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25">
        <v>45664.0</v>
      </c>
      <c r="AX169" s="84"/>
      <c r="AY169" s="70">
        <v>1.0</v>
      </c>
      <c r="AZ169" s="71">
        <f t="shared" si="9"/>
        <v>126</v>
      </c>
      <c r="BA169" s="29" t="s">
        <v>87</v>
      </c>
      <c r="BB169" s="4"/>
      <c r="BC169" s="64">
        <v>45664.0</v>
      </c>
      <c r="BD169" s="183"/>
      <c r="BE169" s="184"/>
      <c r="BF169" s="154">
        <f t="shared" si="13"/>
        <v>0</v>
      </c>
      <c r="BG169" s="90" t="s">
        <v>87</v>
      </c>
      <c r="BH169" s="4"/>
      <c r="BI169" s="30">
        <v>45680.0</v>
      </c>
      <c r="BJ169" s="105"/>
      <c r="BK169" s="153">
        <v>1.0</v>
      </c>
      <c r="BL169" s="26">
        <f t="shared" si="10"/>
        <v>84</v>
      </c>
      <c r="BM169" s="29" t="s">
        <v>81</v>
      </c>
      <c r="BN169" s="4"/>
      <c r="BO169" s="4"/>
      <c r="BP169" s="4"/>
      <c r="BQ169" s="4"/>
      <c r="BR169" s="4"/>
      <c r="BS169" s="4"/>
      <c r="BT169" s="4"/>
      <c r="BU169" s="46">
        <v>45664.0</v>
      </c>
      <c r="BV169" s="36"/>
      <c r="BW169" s="40">
        <v>6.0</v>
      </c>
      <c r="BX169" s="36">
        <f t="shared" si="12"/>
        <v>34</v>
      </c>
      <c r="BY169" s="39" t="s">
        <v>101</v>
      </c>
      <c r="B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151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25">
        <v>45664.0</v>
      </c>
      <c r="AX170" s="84"/>
      <c r="AY170" s="70">
        <v>0.0</v>
      </c>
      <c r="AZ170" s="71">
        <f t="shared" si="9"/>
        <v>126</v>
      </c>
      <c r="BA170" s="29" t="s">
        <v>100</v>
      </c>
      <c r="BB170" s="4"/>
      <c r="BC170" s="64">
        <v>45664.0</v>
      </c>
      <c r="BD170" s="183"/>
      <c r="BE170" s="184"/>
      <c r="BF170" s="154">
        <f t="shared" si="13"/>
        <v>0</v>
      </c>
      <c r="BG170" s="90" t="s">
        <v>100</v>
      </c>
      <c r="BH170" s="4"/>
      <c r="BI170" s="113">
        <v>45680.0</v>
      </c>
      <c r="BJ170" s="140"/>
      <c r="BK170" s="150">
        <v>1.0</v>
      </c>
      <c r="BL170" s="26">
        <f t="shared" si="10"/>
        <v>83</v>
      </c>
      <c r="BM170" s="81" t="s">
        <v>84</v>
      </c>
      <c r="BN170" s="4"/>
      <c r="BO170" s="4"/>
      <c r="BP170" s="4"/>
      <c r="BQ170" s="4"/>
      <c r="BR170" s="4"/>
      <c r="BS170" s="4"/>
      <c r="BT170" s="4"/>
      <c r="BU170" s="46">
        <v>45664.0</v>
      </c>
      <c r="BV170" s="36"/>
      <c r="BW170" s="40"/>
      <c r="BX170" s="36">
        <f t="shared" si="12"/>
        <v>34</v>
      </c>
      <c r="BY170" s="39" t="s">
        <v>99</v>
      </c>
      <c r="B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151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25">
        <v>45664.0</v>
      </c>
      <c r="AX171" s="84"/>
      <c r="AY171" s="70">
        <v>0.0</v>
      </c>
      <c r="AZ171" s="71">
        <f t="shared" si="9"/>
        <v>126</v>
      </c>
      <c r="BA171" s="29" t="s">
        <v>105</v>
      </c>
      <c r="BB171" s="4"/>
      <c r="BC171" s="64">
        <v>45664.0</v>
      </c>
      <c r="BD171" s="183"/>
      <c r="BE171" s="184"/>
      <c r="BF171" s="154">
        <f t="shared" si="13"/>
        <v>0</v>
      </c>
      <c r="BG171" s="90" t="s">
        <v>105</v>
      </c>
      <c r="BH171" s="4"/>
      <c r="BI171" s="30">
        <v>45680.0</v>
      </c>
      <c r="BJ171" s="105"/>
      <c r="BK171" s="152">
        <v>2.0</v>
      </c>
      <c r="BL171" s="26">
        <f t="shared" si="10"/>
        <v>81</v>
      </c>
      <c r="BM171" s="29" t="s">
        <v>102</v>
      </c>
      <c r="BN171" s="4"/>
      <c r="BO171" s="4"/>
      <c r="BP171" s="4"/>
      <c r="BQ171" s="4"/>
      <c r="BR171" s="4"/>
      <c r="BS171" s="4"/>
      <c r="BT171" s="4"/>
      <c r="BU171" s="46">
        <v>45664.0</v>
      </c>
      <c r="BV171" s="36"/>
      <c r="BW171" s="40"/>
      <c r="BX171" s="36">
        <f t="shared" si="12"/>
        <v>34</v>
      </c>
      <c r="BY171" s="39" t="s">
        <v>90</v>
      </c>
      <c r="B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151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25">
        <v>45664.0</v>
      </c>
      <c r="AX172" s="84"/>
      <c r="AY172" s="70">
        <v>0.0</v>
      </c>
      <c r="AZ172" s="71">
        <f t="shared" si="9"/>
        <v>126</v>
      </c>
      <c r="BA172" s="29" t="s">
        <v>101</v>
      </c>
      <c r="BB172" s="4"/>
      <c r="BC172" s="64">
        <v>45664.0</v>
      </c>
      <c r="BD172" s="183"/>
      <c r="BE172" s="184"/>
      <c r="BF172" s="154">
        <f t="shared" si="13"/>
        <v>0</v>
      </c>
      <c r="BG172" s="90" t="s">
        <v>101</v>
      </c>
      <c r="BH172" s="4"/>
      <c r="BI172" s="113">
        <v>45681.0</v>
      </c>
      <c r="BJ172" s="105"/>
      <c r="BK172" s="150">
        <v>1.0</v>
      </c>
      <c r="BL172" s="26">
        <f t="shared" si="10"/>
        <v>80</v>
      </c>
      <c r="BM172" s="29" t="s">
        <v>77</v>
      </c>
      <c r="BN172" s="4"/>
      <c r="BO172" s="4"/>
      <c r="BP172" s="4"/>
      <c r="BQ172" s="4"/>
      <c r="BR172" s="4"/>
      <c r="BS172" s="4"/>
      <c r="BT172" s="4"/>
      <c r="BU172" s="46">
        <v>45664.0</v>
      </c>
      <c r="BV172" s="36"/>
      <c r="BW172" s="40"/>
      <c r="BX172" s="36">
        <f t="shared" si="12"/>
        <v>34</v>
      </c>
      <c r="BY172" s="39" t="s">
        <v>83</v>
      </c>
      <c r="B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151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25">
        <v>45664.0</v>
      </c>
      <c r="AX173" s="84"/>
      <c r="AY173" s="70">
        <v>0.0</v>
      </c>
      <c r="AZ173" s="71">
        <f t="shared" si="9"/>
        <v>126</v>
      </c>
      <c r="BA173" s="29" t="s">
        <v>99</v>
      </c>
      <c r="BB173" s="4"/>
      <c r="BC173" s="64">
        <v>45664.0</v>
      </c>
      <c r="BD173" s="183"/>
      <c r="BE173" s="184"/>
      <c r="BF173" s="154">
        <f t="shared" si="13"/>
        <v>0</v>
      </c>
      <c r="BG173" s="90" t="s">
        <v>99</v>
      </c>
      <c r="BH173" s="4"/>
      <c r="BI173" s="30">
        <v>45681.0</v>
      </c>
      <c r="BJ173" s="105"/>
      <c r="BK173" s="153">
        <v>1.0</v>
      </c>
      <c r="BL173" s="26">
        <f t="shared" si="10"/>
        <v>79</v>
      </c>
      <c r="BM173" s="29" t="s">
        <v>103</v>
      </c>
      <c r="BN173" s="4"/>
      <c r="BO173" s="4"/>
      <c r="BP173" s="4"/>
      <c r="BQ173" s="4"/>
      <c r="BR173" s="4"/>
      <c r="BS173" s="4"/>
      <c r="BT173" s="4"/>
      <c r="BU173" s="46">
        <v>45664.0</v>
      </c>
      <c r="BV173" s="36"/>
      <c r="BW173" s="40"/>
      <c r="BX173" s="36">
        <f t="shared" si="12"/>
        <v>34</v>
      </c>
      <c r="BY173" s="39" t="s">
        <v>95</v>
      </c>
      <c r="B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151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25">
        <v>45664.0</v>
      </c>
      <c r="AX174" s="84"/>
      <c r="AY174" s="70">
        <v>0.0</v>
      </c>
      <c r="AZ174" s="71">
        <f t="shared" si="9"/>
        <v>126</v>
      </c>
      <c r="BA174" s="29" t="s">
        <v>90</v>
      </c>
      <c r="BB174" s="4"/>
      <c r="BC174" s="64">
        <v>45664.0</v>
      </c>
      <c r="BD174" s="183"/>
      <c r="BE174" s="184"/>
      <c r="BF174" s="154">
        <f t="shared" si="13"/>
        <v>0</v>
      </c>
      <c r="BG174" s="90" t="s">
        <v>90</v>
      </c>
      <c r="BH174" s="4"/>
      <c r="BI174" s="113">
        <v>45682.0</v>
      </c>
      <c r="BJ174" s="140"/>
      <c r="BK174" s="150">
        <v>1.0</v>
      </c>
      <c r="BL174" s="26">
        <f t="shared" si="10"/>
        <v>78</v>
      </c>
      <c r="BM174" s="29" t="s">
        <v>99</v>
      </c>
      <c r="BN174" s="4"/>
      <c r="BO174" s="4"/>
      <c r="BP174" s="4"/>
      <c r="BQ174" s="4"/>
      <c r="BR174" s="4"/>
      <c r="BS174" s="4"/>
      <c r="BT174" s="4"/>
      <c r="BU174" s="46">
        <v>45664.0</v>
      </c>
      <c r="BV174" s="36"/>
      <c r="BW174" s="40">
        <v>6.0</v>
      </c>
      <c r="BX174" s="36">
        <f t="shared" si="12"/>
        <v>28</v>
      </c>
      <c r="BY174" s="39" t="s">
        <v>107</v>
      </c>
      <c r="B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151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25">
        <v>45664.0</v>
      </c>
      <c r="AX175" s="84"/>
      <c r="AY175" s="70">
        <v>0.0</v>
      </c>
      <c r="AZ175" s="71">
        <f t="shared" si="9"/>
        <v>126</v>
      </c>
      <c r="BA175" s="29" t="s">
        <v>83</v>
      </c>
      <c r="BB175" s="4"/>
      <c r="BC175" s="64">
        <v>45664.0</v>
      </c>
      <c r="BD175" s="183"/>
      <c r="BE175" s="184"/>
      <c r="BF175" s="154">
        <f t="shared" si="13"/>
        <v>0</v>
      </c>
      <c r="BG175" s="90" t="s">
        <v>83</v>
      </c>
      <c r="BH175" s="4"/>
      <c r="BI175" s="113">
        <v>45682.0</v>
      </c>
      <c r="BJ175" s="140"/>
      <c r="BK175" s="150">
        <v>1.0</v>
      </c>
      <c r="BL175" s="26">
        <f t="shared" si="10"/>
        <v>77</v>
      </c>
      <c r="BM175" s="29" t="s">
        <v>90</v>
      </c>
      <c r="BN175" s="4"/>
      <c r="BO175" s="4"/>
      <c r="BP175" s="4"/>
      <c r="BQ175" s="4"/>
      <c r="BR175" s="4"/>
      <c r="BS175" s="4"/>
      <c r="BT175" s="4"/>
      <c r="BU175" s="46">
        <v>45664.0</v>
      </c>
      <c r="BV175" s="36"/>
      <c r="BW175" s="40">
        <v>6.0</v>
      </c>
      <c r="BX175" s="36">
        <f t="shared" si="12"/>
        <v>22</v>
      </c>
      <c r="BY175" s="39" t="s">
        <v>77</v>
      </c>
      <c r="B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151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25">
        <v>45664.0</v>
      </c>
      <c r="AX176" s="84"/>
      <c r="AY176" s="187" t="s">
        <v>130</v>
      </c>
      <c r="AZ176" s="71">
        <f t="shared" si="9"/>
        <v>126</v>
      </c>
      <c r="BA176" s="29" t="s">
        <v>95</v>
      </c>
      <c r="BB176" s="4"/>
      <c r="BC176" s="64">
        <v>45664.0</v>
      </c>
      <c r="BD176" s="183"/>
      <c r="BE176" s="184"/>
      <c r="BF176" s="154">
        <f t="shared" si="13"/>
        <v>0</v>
      </c>
      <c r="BG176" s="90" t="s">
        <v>95</v>
      </c>
      <c r="BH176" s="4"/>
      <c r="BI176" s="113">
        <v>45682.0</v>
      </c>
      <c r="BJ176" s="140"/>
      <c r="BK176" s="150">
        <v>1.0</v>
      </c>
      <c r="BL176" s="26">
        <f t="shared" si="10"/>
        <v>76</v>
      </c>
      <c r="BM176" s="29" t="s">
        <v>83</v>
      </c>
      <c r="BN176" s="4"/>
      <c r="BO176" s="4"/>
      <c r="BP176" s="4"/>
      <c r="BQ176" s="4"/>
      <c r="BR176" s="4"/>
      <c r="BS176" s="4"/>
      <c r="BT176" s="4"/>
      <c r="BU176" s="46">
        <v>45664.0</v>
      </c>
      <c r="BV176" s="36"/>
      <c r="BW176" s="40"/>
      <c r="BX176" s="36">
        <f t="shared" si="12"/>
        <v>22</v>
      </c>
      <c r="BY176" s="39" t="s">
        <v>81</v>
      </c>
      <c r="B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151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6">
        <v>45664.0</v>
      </c>
      <c r="AX177" s="72"/>
      <c r="AY177" s="98">
        <v>0.0</v>
      </c>
      <c r="AZ177" s="33">
        <f t="shared" si="9"/>
        <v>126</v>
      </c>
      <c r="BA177" s="39" t="s">
        <v>107</v>
      </c>
      <c r="BB177" s="4"/>
      <c r="BC177" s="64">
        <v>45664.0</v>
      </c>
      <c r="BD177" s="183"/>
      <c r="BE177" s="184"/>
      <c r="BF177" s="154">
        <f t="shared" si="13"/>
        <v>0</v>
      </c>
      <c r="BG177" s="90" t="s">
        <v>107</v>
      </c>
      <c r="BH177" s="4"/>
      <c r="BI177" s="113">
        <v>45682.0</v>
      </c>
      <c r="BJ177" s="140"/>
      <c r="BK177" s="150">
        <v>1.0</v>
      </c>
      <c r="BL177" s="26">
        <f t="shared" si="10"/>
        <v>75</v>
      </c>
      <c r="BM177" s="29" t="s">
        <v>95</v>
      </c>
      <c r="BN177" s="4"/>
      <c r="BO177" s="4"/>
      <c r="BP177" s="4"/>
      <c r="BQ177" s="4"/>
      <c r="BR177" s="4"/>
      <c r="BS177" s="4"/>
      <c r="BT177" s="4"/>
      <c r="BU177" s="46">
        <v>45664.0</v>
      </c>
      <c r="BV177" s="36"/>
      <c r="BW177" s="40">
        <v>3.0</v>
      </c>
      <c r="BX177" s="36">
        <f t="shared" si="12"/>
        <v>19</v>
      </c>
      <c r="BY177" s="39" t="s">
        <v>97</v>
      </c>
      <c r="B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151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25">
        <v>45664.0</v>
      </c>
      <c r="AX178" s="84"/>
      <c r="AY178" s="70">
        <v>0.0</v>
      </c>
      <c r="AZ178" s="71">
        <f t="shared" si="9"/>
        <v>126</v>
      </c>
      <c r="BA178" s="29" t="s">
        <v>77</v>
      </c>
      <c r="BB178" s="4"/>
      <c r="BC178" s="64">
        <v>45664.0</v>
      </c>
      <c r="BD178" s="183"/>
      <c r="BE178" s="184"/>
      <c r="BF178" s="154">
        <f t="shared" si="13"/>
        <v>0</v>
      </c>
      <c r="BG178" s="90" t="s">
        <v>77</v>
      </c>
      <c r="BH178" s="4"/>
      <c r="BI178" s="113">
        <v>45682.0</v>
      </c>
      <c r="BJ178" s="140"/>
      <c r="BK178" s="150">
        <v>1.0</v>
      </c>
      <c r="BL178" s="26">
        <f t="shared" si="10"/>
        <v>74</v>
      </c>
      <c r="BM178" s="29" t="s">
        <v>97</v>
      </c>
      <c r="BN178" s="4"/>
      <c r="BO178" s="4"/>
      <c r="BP178" s="4"/>
      <c r="BQ178" s="4"/>
      <c r="BR178" s="4"/>
      <c r="BS178" s="4"/>
      <c r="BT178" s="4"/>
      <c r="BU178" s="46">
        <v>45664.0</v>
      </c>
      <c r="BV178" s="36"/>
      <c r="BW178" s="36"/>
      <c r="BX178" s="36">
        <f t="shared" si="12"/>
        <v>19</v>
      </c>
      <c r="BY178" s="39" t="s">
        <v>91</v>
      </c>
      <c r="B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151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25">
        <v>45664.0</v>
      </c>
      <c r="AX179" s="84"/>
      <c r="AY179" s="70">
        <v>1.0</v>
      </c>
      <c r="AZ179" s="71">
        <f t="shared" si="9"/>
        <v>125</v>
      </c>
      <c r="BA179" s="29" t="s">
        <v>81</v>
      </c>
      <c r="BB179" s="4"/>
      <c r="BC179" s="64">
        <v>45664.0</v>
      </c>
      <c r="BD179" s="183"/>
      <c r="BE179" s="184"/>
      <c r="BF179" s="154">
        <f t="shared" si="13"/>
        <v>0</v>
      </c>
      <c r="BG179" s="90" t="s">
        <v>81</v>
      </c>
      <c r="BH179" s="4"/>
      <c r="BI179" s="113">
        <v>45682.0</v>
      </c>
      <c r="BJ179" s="140"/>
      <c r="BK179" s="150">
        <v>1.0</v>
      </c>
      <c r="BL179" s="26">
        <f t="shared" si="10"/>
        <v>73</v>
      </c>
      <c r="BM179" s="29" t="s">
        <v>93</v>
      </c>
      <c r="BN179" s="4"/>
      <c r="BO179" s="4"/>
      <c r="BP179" s="4"/>
      <c r="BQ179" s="4"/>
      <c r="BR179" s="4"/>
      <c r="BS179" s="4"/>
      <c r="BT179" s="4"/>
      <c r="BU179" s="46">
        <v>45664.0</v>
      </c>
      <c r="BV179" s="36"/>
      <c r="BW179" s="40">
        <v>6.0</v>
      </c>
      <c r="BX179" s="36">
        <f t="shared" si="12"/>
        <v>13</v>
      </c>
      <c r="BY179" s="39" t="s">
        <v>84</v>
      </c>
      <c r="B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151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25">
        <v>45664.0</v>
      </c>
      <c r="AX180" s="84"/>
      <c r="AY180" s="70">
        <v>0.0</v>
      </c>
      <c r="AZ180" s="71">
        <f t="shared" si="9"/>
        <v>125</v>
      </c>
      <c r="BA180" s="29" t="s">
        <v>97</v>
      </c>
      <c r="BB180" s="4"/>
      <c r="BC180" s="64">
        <v>45664.0</v>
      </c>
      <c r="BD180" s="183"/>
      <c r="BE180" s="184"/>
      <c r="BF180" s="154">
        <f t="shared" si="13"/>
        <v>0</v>
      </c>
      <c r="BG180" s="90" t="s">
        <v>97</v>
      </c>
      <c r="BH180" s="4"/>
      <c r="BI180" s="113">
        <v>45682.0</v>
      </c>
      <c r="BJ180" s="140"/>
      <c r="BK180" s="150">
        <v>1.0</v>
      </c>
      <c r="BL180" s="26">
        <f t="shared" si="10"/>
        <v>72</v>
      </c>
      <c r="BM180" s="29" t="s">
        <v>104</v>
      </c>
      <c r="BN180" s="4"/>
      <c r="BO180" s="4"/>
      <c r="BP180" s="4"/>
      <c r="BQ180" s="4"/>
      <c r="BR180" s="4"/>
      <c r="BS180" s="4"/>
      <c r="BT180" s="4"/>
      <c r="BU180" s="46">
        <v>45664.0</v>
      </c>
      <c r="BV180" s="36"/>
      <c r="BW180" s="40">
        <v>6.0</v>
      </c>
      <c r="BX180" s="36">
        <f t="shared" si="12"/>
        <v>7</v>
      </c>
      <c r="BY180" s="39" t="s">
        <v>93</v>
      </c>
      <c r="B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151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25">
        <v>45664.0</v>
      </c>
      <c r="AX181" s="84"/>
      <c r="AY181" s="70">
        <v>0.0</v>
      </c>
      <c r="AZ181" s="71">
        <f t="shared" si="9"/>
        <v>125</v>
      </c>
      <c r="BA181" s="29" t="s">
        <v>91</v>
      </c>
      <c r="BB181" s="4"/>
      <c r="BC181" s="64">
        <v>45664.0</v>
      </c>
      <c r="BD181" s="183"/>
      <c r="BE181" s="184"/>
      <c r="BF181" s="154">
        <f t="shared" si="13"/>
        <v>0</v>
      </c>
      <c r="BG181" s="90" t="s">
        <v>91</v>
      </c>
      <c r="BH181" s="4"/>
      <c r="BI181" s="113">
        <v>45683.0</v>
      </c>
      <c r="BJ181" s="140"/>
      <c r="BK181" s="150">
        <v>1.0</v>
      </c>
      <c r="BL181" s="26">
        <f t="shared" si="10"/>
        <v>71</v>
      </c>
      <c r="BM181" s="81" t="s">
        <v>78</v>
      </c>
      <c r="BN181" s="4"/>
      <c r="BO181" s="4"/>
      <c r="BP181" s="4"/>
      <c r="BQ181" s="4"/>
      <c r="BR181" s="4"/>
      <c r="BS181" s="4"/>
      <c r="BT181" s="4"/>
      <c r="BU181" s="46">
        <v>45664.0</v>
      </c>
      <c r="BV181" s="33"/>
      <c r="BW181" s="38"/>
      <c r="BX181" s="33">
        <f t="shared" si="12"/>
        <v>7</v>
      </c>
      <c r="BY181" s="37" t="s">
        <v>102</v>
      </c>
      <c r="B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151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25">
        <v>45664.0</v>
      </c>
      <c r="AX182" s="84"/>
      <c r="AY182" s="70">
        <v>1.0</v>
      </c>
      <c r="AZ182" s="71">
        <f t="shared" si="9"/>
        <v>124</v>
      </c>
      <c r="BA182" s="29" t="s">
        <v>84</v>
      </c>
      <c r="BB182" s="4"/>
      <c r="BC182" s="64">
        <v>45664.0</v>
      </c>
      <c r="BD182" s="183"/>
      <c r="BE182" s="184"/>
      <c r="BF182" s="154">
        <f t="shared" si="13"/>
        <v>0</v>
      </c>
      <c r="BG182" s="90" t="s">
        <v>84</v>
      </c>
      <c r="BH182" s="4"/>
      <c r="BI182" s="113">
        <v>45683.0</v>
      </c>
      <c r="BJ182" s="140"/>
      <c r="BK182" s="150">
        <v>2.0</v>
      </c>
      <c r="BL182" s="26">
        <f t="shared" si="10"/>
        <v>69</v>
      </c>
      <c r="BM182" s="29" t="s">
        <v>94</v>
      </c>
      <c r="BN182" s="4"/>
      <c r="BO182" s="4"/>
      <c r="BP182" s="4"/>
      <c r="BQ182" s="4"/>
      <c r="BR182" s="4"/>
      <c r="BS182" s="4"/>
      <c r="BT182" s="4"/>
      <c r="BU182" s="49">
        <v>45665.0</v>
      </c>
      <c r="BV182" s="59">
        <v>30.0</v>
      </c>
      <c r="BW182" s="60"/>
      <c r="BX182" s="78">
        <f t="shared" si="12"/>
        <v>37</v>
      </c>
      <c r="BY182" s="80" t="s">
        <v>88</v>
      </c>
      <c r="B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151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25">
        <v>45664.0</v>
      </c>
      <c r="AX183" s="84"/>
      <c r="AY183" s="70">
        <v>1.0</v>
      </c>
      <c r="AZ183" s="71">
        <f t="shared" si="9"/>
        <v>123</v>
      </c>
      <c r="BA183" s="29" t="s">
        <v>93</v>
      </c>
      <c r="BB183" s="4"/>
      <c r="BC183" s="64">
        <v>45664.0</v>
      </c>
      <c r="BD183" s="183"/>
      <c r="BE183" s="184"/>
      <c r="BF183" s="154">
        <f t="shared" si="13"/>
        <v>0</v>
      </c>
      <c r="BG183" s="90" t="s">
        <v>93</v>
      </c>
      <c r="BH183" s="4"/>
      <c r="BI183" s="113">
        <v>45683.0</v>
      </c>
      <c r="BJ183" s="140"/>
      <c r="BK183" s="150">
        <v>1.0</v>
      </c>
      <c r="BL183" s="26">
        <f t="shared" si="10"/>
        <v>68</v>
      </c>
      <c r="BM183" s="29" t="s">
        <v>93</v>
      </c>
      <c r="BN183" s="4"/>
      <c r="BO183" s="4"/>
      <c r="BP183" s="4"/>
      <c r="BQ183" s="4"/>
      <c r="BR183" s="4"/>
      <c r="BS183" s="4"/>
      <c r="BT183" s="4"/>
      <c r="BU183" s="46">
        <v>45665.0</v>
      </c>
      <c r="BV183" s="36"/>
      <c r="BW183" s="37">
        <v>5.0</v>
      </c>
      <c r="BX183" s="36">
        <f t="shared" si="12"/>
        <v>32</v>
      </c>
      <c r="BY183" s="39" t="s">
        <v>79</v>
      </c>
      <c r="B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151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25">
        <v>45664.0</v>
      </c>
      <c r="AX184" s="84"/>
      <c r="AY184" s="84"/>
      <c r="AZ184" s="71">
        <f t="shared" si="9"/>
        <v>123</v>
      </c>
      <c r="BA184" s="29" t="s">
        <v>102</v>
      </c>
      <c r="BB184" s="4"/>
      <c r="BC184" s="64">
        <v>45664.0</v>
      </c>
      <c r="BD184" s="183"/>
      <c r="BE184" s="183"/>
      <c r="BF184" s="154">
        <f t="shared" si="13"/>
        <v>0</v>
      </c>
      <c r="BG184" s="90" t="s">
        <v>102</v>
      </c>
      <c r="BH184" s="4"/>
      <c r="BI184" s="113">
        <v>45683.0</v>
      </c>
      <c r="BJ184" s="140"/>
      <c r="BK184" s="150">
        <v>1.0</v>
      </c>
      <c r="BL184" s="26">
        <f t="shared" si="10"/>
        <v>67</v>
      </c>
      <c r="BM184" s="81" t="s">
        <v>131</v>
      </c>
      <c r="BN184" s="4"/>
      <c r="BO184" s="4"/>
      <c r="BP184" s="4"/>
      <c r="BQ184" s="4"/>
      <c r="BR184" s="4"/>
      <c r="BS184" s="4"/>
      <c r="BT184" s="4"/>
      <c r="BU184" s="46">
        <v>45665.0</v>
      </c>
      <c r="BV184" s="36"/>
      <c r="BW184" s="37"/>
      <c r="BX184" s="36">
        <f t="shared" si="12"/>
        <v>32</v>
      </c>
      <c r="BY184" s="39" t="s">
        <v>98</v>
      </c>
      <c r="B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151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6">
        <v>45664.0</v>
      </c>
      <c r="AX185" s="72"/>
      <c r="AY185" s="72"/>
      <c r="AZ185" s="33">
        <f t="shared" si="9"/>
        <v>123</v>
      </c>
      <c r="BA185" s="39" t="s">
        <v>106</v>
      </c>
      <c r="BB185" s="4"/>
      <c r="BC185" s="64">
        <v>45664.0</v>
      </c>
      <c r="BD185" s="183"/>
      <c r="BE185" s="183"/>
      <c r="BF185" s="154">
        <f t="shared" si="13"/>
        <v>0</v>
      </c>
      <c r="BG185" s="90" t="s">
        <v>106</v>
      </c>
      <c r="BH185" s="4"/>
      <c r="BI185" s="113">
        <v>45684.0</v>
      </c>
      <c r="BJ185" s="140"/>
      <c r="BK185" s="150">
        <v>1.0</v>
      </c>
      <c r="BL185" s="26">
        <f t="shared" si="10"/>
        <v>66</v>
      </c>
      <c r="BM185" s="29" t="s">
        <v>79</v>
      </c>
      <c r="BN185" s="4"/>
      <c r="BO185" s="4"/>
      <c r="BP185" s="4"/>
      <c r="BQ185" s="4"/>
      <c r="BR185" s="4"/>
      <c r="BS185" s="4"/>
      <c r="BT185" s="4"/>
      <c r="BU185" s="46">
        <v>45665.0</v>
      </c>
      <c r="BV185" s="36"/>
      <c r="BW185" s="37"/>
      <c r="BX185" s="36">
        <f t="shared" si="12"/>
        <v>32</v>
      </c>
      <c r="BY185" s="39" t="s">
        <v>78</v>
      </c>
      <c r="B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151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9">
        <v>45665.0</v>
      </c>
      <c r="AX186" s="99">
        <v>20.0</v>
      </c>
      <c r="AY186" s="120"/>
      <c r="AZ186" s="45">
        <f t="shared" si="9"/>
        <v>143</v>
      </c>
      <c r="BA186" s="63" t="s">
        <v>88</v>
      </c>
      <c r="BB186" s="4"/>
      <c r="BC186" s="160">
        <v>45665.0</v>
      </c>
      <c r="BD186" s="180"/>
      <c r="BE186" s="181"/>
      <c r="BF186" s="182">
        <f t="shared" si="13"/>
        <v>0</v>
      </c>
      <c r="BG186" s="69" t="s">
        <v>88</v>
      </c>
      <c r="BH186" s="4"/>
      <c r="BI186" s="113">
        <v>45684.0</v>
      </c>
      <c r="BJ186" s="140"/>
      <c r="BK186" s="150">
        <v>1.0</v>
      </c>
      <c r="BL186" s="26">
        <f t="shared" si="10"/>
        <v>65</v>
      </c>
      <c r="BM186" s="29" t="s">
        <v>85</v>
      </c>
      <c r="BN186" s="4"/>
      <c r="BO186" s="4"/>
      <c r="BP186" s="4"/>
      <c r="BQ186" s="4"/>
      <c r="BR186" s="4"/>
      <c r="BS186" s="4"/>
      <c r="BT186" s="4"/>
      <c r="BU186" s="46">
        <v>45665.0</v>
      </c>
      <c r="BV186" s="36"/>
      <c r="BW186" s="37">
        <v>5.0</v>
      </c>
      <c r="BX186" s="36">
        <f t="shared" si="12"/>
        <v>27</v>
      </c>
      <c r="BY186" s="39" t="s">
        <v>104</v>
      </c>
      <c r="B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151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25">
        <v>45665.0</v>
      </c>
      <c r="AX187" s="84"/>
      <c r="AY187" s="70">
        <v>2.0</v>
      </c>
      <c r="AZ187" s="71">
        <f t="shared" si="9"/>
        <v>141</v>
      </c>
      <c r="BA187" s="29" t="s">
        <v>79</v>
      </c>
      <c r="BB187" s="4"/>
      <c r="BC187" s="64">
        <v>45665.0</v>
      </c>
      <c r="BD187" s="183"/>
      <c r="BE187" s="184"/>
      <c r="BF187" s="154">
        <f t="shared" si="13"/>
        <v>0</v>
      </c>
      <c r="BG187" s="90" t="s">
        <v>79</v>
      </c>
      <c r="BH187" s="4"/>
      <c r="BI187" s="113">
        <v>45684.0</v>
      </c>
      <c r="BJ187" s="140"/>
      <c r="BK187" s="150">
        <v>1.0</v>
      </c>
      <c r="BL187" s="26">
        <f t="shared" si="10"/>
        <v>64</v>
      </c>
      <c r="BM187" s="29" t="s">
        <v>80</v>
      </c>
      <c r="BN187" s="4"/>
      <c r="BO187" s="4"/>
      <c r="BP187" s="4"/>
      <c r="BQ187" s="4"/>
      <c r="BR187" s="4"/>
      <c r="BS187" s="4"/>
      <c r="BT187" s="4"/>
      <c r="BU187" s="46">
        <v>45665.0</v>
      </c>
      <c r="BV187" s="36"/>
      <c r="BW187" s="37">
        <v>5.0</v>
      </c>
      <c r="BX187" s="36">
        <f t="shared" si="12"/>
        <v>22</v>
      </c>
      <c r="BY187" s="39" t="s">
        <v>85</v>
      </c>
      <c r="B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151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25">
        <v>45665.0</v>
      </c>
      <c r="AX188" s="84"/>
      <c r="AY188" s="70">
        <v>2.0</v>
      </c>
      <c r="AZ188" s="71">
        <f t="shared" si="9"/>
        <v>139</v>
      </c>
      <c r="BA188" s="29" t="s">
        <v>98</v>
      </c>
      <c r="BB188" s="4"/>
      <c r="BC188" s="64">
        <v>45665.0</v>
      </c>
      <c r="BD188" s="183"/>
      <c r="BE188" s="184"/>
      <c r="BF188" s="154">
        <f t="shared" si="13"/>
        <v>0</v>
      </c>
      <c r="BG188" s="90" t="s">
        <v>98</v>
      </c>
      <c r="BH188" s="4"/>
      <c r="BI188" s="113">
        <v>45684.0</v>
      </c>
      <c r="BJ188" s="140"/>
      <c r="BK188" s="150">
        <v>1.0</v>
      </c>
      <c r="BL188" s="26">
        <f t="shared" si="10"/>
        <v>63</v>
      </c>
      <c r="BM188" s="29" t="s">
        <v>101</v>
      </c>
      <c r="BN188" s="4"/>
      <c r="BO188" s="4"/>
      <c r="BP188" s="4"/>
      <c r="BQ188" s="4"/>
      <c r="BR188" s="4"/>
      <c r="BS188" s="4"/>
      <c r="BT188" s="4"/>
      <c r="BU188" s="46">
        <v>45665.0</v>
      </c>
      <c r="BV188" s="36"/>
      <c r="BW188" s="37"/>
      <c r="BX188" s="36">
        <f t="shared" si="12"/>
        <v>22</v>
      </c>
      <c r="BY188" s="39" t="s">
        <v>96</v>
      </c>
      <c r="B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151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25">
        <v>45665.0</v>
      </c>
      <c r="AX189" s="84"/>
      <c r="AY189" s="70">
        <v>2.0</v>
      </c>
      <c r="AZ189" s="71">
        <f t="shared" si="9"/>
        <v>137</v>
      </c>
      <c r="BA189" s="29" t="s">
        <v>78</v>
      </c>
      <c r="BB189" s="4"/>
      <c r="BC189" s="64">
        <v>45665.0</v>
      </c>
      <c r="BD189" s="183"/>
      <c r="BE189" s="184"/>
      <c r="BF189" s="154">
        <f t="shared" si="13"/>
        <v>0</v>
      </c>
      <c r="BG189" s="90" t="s">
        <v>78</v>
      </c>
      <c r="BH189" s="4"/>
      <c r="BI189" s="113">
        <v>45684.0</v>
      </c>
      <c r="BJ189" s="140"/>
      <c r="BK189" s="150">
        <v>1.0</v>
      </c>
      <c r="BL189" s="26">
        <f t="shared" si="10"/>
        <v>62</v>
      </c>
      <c r="BM189" s="29" t="s">
        <v>81</v>
      </c>
      <c r="BN189" s="4"/>
      <c r="BO189" s="4"/>
      <c r="BP189" s="4"/>
      <c r="BQ189" s="4"/>
      <c r="BR189" s="4"/>
      <c r="BS189" s="4"/>
      <c r="BT189" s="4"/>
      <c r="BU189" s="46">
        <v>45665.0</v>
      </c>
      <c r="BV189" s="36"/>
      <c r="BW189" s="40"/>
      <c r="BX189" s="36">
        <f t="shared" si="12"/>
        <v>22</v>
      </c>
      <c r="BY189" s="39" t="s">
        <v>80</v>
      </c>
      <c r="B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151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25">
        <v>45665.0</v>
      </c>
      <c r="AX190" s="84"/>
      <c r="AY190" s="70">
        <v>2.0</v>
      </c>
      <c r="AZ190" s="71">
        <f t="shared" si="9"/>
        <v>135</v>
      </c>
      <c r="BA190" s="29" t="s">
        <v>104</v>
      </c>
      <c r="BB190" s="4"/>
      <c r="BC190" s="64">
        <v>45665.0</v>
      </c>
      <c r="BD190" s="183"/>
      <c r="BE190" s="184"/>
      <c r="BF190" s="154">
        <f t="shared" si="13"/>
        <v>0</v>
      </c>
      <c r="BG190" s="90" t="s">
        <v>104</v>
      </c>
      <c r="BH190" s="4"/>
      <c r="BI190" s="113">
        <v>45684.0</v>
      </c>
      <c r="BJ190" s="140"/>
      <c r="BK190" s="150">
        <v>1.0</v>
      </c>
      <c r="BL190" s="26">
        <f t="shared" si="10"/>
        <v>61</v>
      </c>
      <c r="BM190" s="29" t="s">
        <v>91</v>
      </c>
      <c r="BN190" s="4"/>
      <c r="BO190" s="4"/>
      <c r="BP190" s="4"/>
      <c r="BQ190" s="4"/>
      <c r="BR190" s="4"/>
      <c r="BS190" s="4"/>
      <c r="BT190" s="4"/>
      <c r="BU190" s="46">
        <v>45665.0</v>
      </c>
      <c r="BV190" s="36"/>
      <c r="BW190" s="40"/>
      <c r="BX190" s="36">
        <f t="shared" si="12"/>
        <v>22</v>
      </c>
      <c r="BY190" s="39" t="s">
        <v>103</v>
      </c>
      <c r="B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151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25">
        <v>45665.0</v>
      </c>
      <c r="AX191" s="84"/>
      <c r="AY191" s="70">
        <v>2.0</v>
      </c>
      <c r="AZ191" s="71">
        <f t="shared" si="9"/>
        <v>133</v>
      </c>
      <c r="BA191" s="29" t="s">
        <v>85</v>
      </c>
      <c r="BB191" s="4"/>
      <c r="BC191" s="64">
        <v>45665.0</v>
      </c>
      <c r="BD191" s="183"/>
      <c r="BE191" s="184"/>
      <c r="BF191" s="154">
        <f t="shared" si="13"/>
        <v>0</v>
      </c>
      <c r="BG191" s="90" t="s">
        <v>85</v>
      </c>
      <c r="BH191" s="4"/>
      <c r="BI191" s="113">
        <v>45684.0</v>
      </c>
      <c r="BJ191" s="140"/>
      <c r="BK191" s="150">
        <v>1.0</v>
      </c>
      <c r="BL191" s="26">
        <f t="shared" si="10"/>
        <v>60</v>
      </c>
      <c r="BM191" s="29" t="s">
        <v>84</v>
      </c>
      <c r="BN191" s="4"/>
      <c r="BO191" s="4"/>
      <c r="BP191" s="4"/>
      <c r="BQ191" s="4"/>
      <c r="BR191" s="4"/>
      <c r="BS191" s="4"/>
      <c r="BT191" s="4"/>
      <c r="BU191" s="46">
        <v>45665.0</v>
      </c>
      <c r="BV191" s="36"/>
      <c r="BW191" s="40">
        <v>2.0</v>
      </c>
      <c r="BX191" s="36">
        <f t="shared" si="12"/>
        <v>20</v>
      </c>
      <c r="BY191" s="39" t="s">
        <v>87</v>
      </c>
      <c r="B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151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25">
        <v>45665.0</v>
      </c>
      <c r="AX192" s="84"/>
      <c r="AY192" s="70">
        <v>0.0</v>
      </c>
      <c r="AZ192" s="71">
        <f t="shared" si="9"/>
        <v>133</v>
      </c>
      <c r="BA192" s="29" t="s">
        <v>96</v>
      </c>
      <c r="BB192" s="4"/>
      <c r="BC192" s="64">
        <v>45665.0</v>
      </c>
      <c r="BD192" s="183"/>
      <c r="BE192" s="184"/>
      <c r="BF192" s="154">
        <f t="shared" si="13"/>
        <v>0</v>
      </c>
      <c r="BG192" s="90" t="s">
        <v>96</v>
      </c>
      <c r="BH192" s="4"/>
      <c r="BI192" s="113">
        <v>45685.0</v>
      </c>
      <c r="BJ192" s="105"/>
      <c r="BK192" s="150">
        <v>1.0</v>
      </c>
      <c r="BL192" s="26">
        <f t="shared" si="10"/>
        <v>59</v>
      </c>
      <c r="BM192" s="29" t="s">
        <v>90</v>
      </c>
      <c r="BN192" s="4"/>
      <c r="BO192" s="4"/>
      <c r="BP192" s="4"/>
      <c r="BQ192" s="4"/>
      <c r="BR192" s="4"/>
      <c r="BS192" s="4"/>
      <c r="BT192" s="4"/>
      <c r="BU192" s="46">
        <v>45665.0</v>
      </c>
      <c r="BV192" s="36"/>
      <c r="BW192" s="40"/>
      <c r="BX192" s="36">
        <f t="shared" si="12"/>
        <v>20</v>
      </c>
      <c r="BY192" s="39" t="s">
        <v>100</v>
      </c>
      <c r="B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151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25">
        <v>45665.0</v>
      </c>
      <c r="AX193" s="84"/>
      <c r="AY193" s="70">
        <v>0.0</v>
      </c>
      <c r="AZ193" s="71">
        <f t="shared" si="9"/>
        <v>133</v>
      </c>
      <c r="BA193" s="29" t="s">
        <v>80</v>
      </c>
      <c r="BB193" s="4"/>
      <c r="BC193" s="64">
        <v>45665.0</v>
      </c>
      <c r="BD193" s="183"/>
      <c r="BE193" s="184"/>
      <c r="BF193" s="154">
        <f t="shared" si="13"/>
        <v>0</v>
      </c>
      <c r="BG193" s="90" t="s">
        <v>80</v>
      </c>
      <c r="BH193" s="4"/>
      <c r="BI193" s="113">
        <v>45685.0</v>
      </c>
      <c r="BJ193" s="140"/>
      <c r="BK193" s="150">
        <v>1.0</v>
      </c>
      <c r="BL193" s="26">
        <f t="shared" si="10"/>
        <v>58</v>
      </c>
      <c r="BM193" s="29" t="s">
        <v>95</v>
      </c>
      <c r="BN193" s="4"/>
      <c r="BO193" s="4"/>
      <c r="BP193" s="4"/>
      <c r="BQ193" s="4"/>
      <c r="BR193" s="4"/>
      <c r="BS193" s="4"/>
      <c r="BT193" s="4"/>
      <c r="BU193" s="46">
        <v>45665.0</v>
      </c>
      <c r="BV193" s="36"/>
      <c r="BW193" s="40"/>
      <c r="BX193" s="36">
        <f t="shared" si="12"/>
        <v>20</v>
      </c>
      <c r="BY193" s="96" t="s">
        <v>105</v>
      </c>
      <c r="B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151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25">
        <v>45665.0</v>
      </c>
      <c r="AX194" s="84"/>
      <c r="AY194" s="70">
        <v>1.0</v>
      </c>
      <c r="AZ194" s="71">
        <f t="shared" si="9"/>
        <v>132</v>
      </c>
      <c r="BA194" s="29" t="s">
        <v>103</v>
      </c>
      <c r="BB194" s="4"/>
      <c r="BC194" s="64">
        <v>45665.0</v>
      </c>
      <c r="BD194" s="183"/>
      <c r="BE194" s="184"/>
      <c r="BF194" s="154">
        <f t="shared" si="13"/>
        <v>0</v>
      </c>
      <c r="BG194" s="90" t="s">
        <v>103</v>
      </c>
      <c r="BH194" s="4"/>
      <c r="BI194" s="113">
        <v>45685.0</v>
      </c>
      <c r="BJ194" s="140"/>
      <c r="BK194" s="150">
        <v>1.0</v>
      </c>
      <c r="BL194" s="26">
        <f t="shared" si="10"/>
        <v>57</v>
      </c>
      <c r="BM194" s="29" t="s">
        <v>107</v>
      </c>
      <c r="BN194" s="4"/>
      <c r="BO194" s="4"/>
      <c r="BP194" s="4"/>
      <c r="BQ194" s="4"/>
      <c r="BR194" s="4"/>
      <c r="BS194" s="4"/>
      <c r="BT194" s="4"/>
      <c r="BU194" s="46">
        <v>45665.0</v>
      </c>
      <c r="BV194" s="36"/>
      <c r="BW194" s="40"/>
      <c r="BX194" s="36">
        <f t="shared" si="12"/>
        <v>20</v>
      </c>
      <c r="BY194" s="39" t="s">
        <v>101</v>
      </c>
      <c r="B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151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25">
        <v>45665.0</v>
      </c>
      <c r="AX195" s="84"/>
      <c r="AY195" s="70">
        <v>1.0</v>
      </c>
      <c r="AZ195" s="71">
        <f t="shared" si="9"/>
        <v>131</v>
      </c>
      <c r="BA195" s="29" t="s">
        <v>87</v>
      </c>
      <c r="BB195" s="4"/>
      <c r="BC195" s="64">
        <v>45665.0</v>
      </c>
      <c r="BD195" s="183"/>
      <c r="BE195" s="184"/>
      <c r="BF195" s="154">
        <f t="shared" si="13"/>
        <v>0</v>
      </c>
      <c r="BG195" s="90" t="s">
        <v>87</v>
      </c>
      <c r="BH195" s="4"/>
      <c r="BI195" s="113">
        <v>45685.0</v>
      </c>
      <c r="BJ195" s="140"/>
      <c r="BK195" s="150">
        <v>1.0</v>
      </c>
      <c r="BL195" s="26">
        <f t="shared" si="10"/>
        <v>56</v>
      </c>
      <c r="BM195" s="29" t="s">
        <v>77</v>
      </c>
      <c r="BN195" s="4"/>
      <c r="BO195" s="4"/>
      <c r="BP195" s="4"/>
      <c r="BQ195" s="4"/>
      <c r="BR195" s="4"/>
      <c r="BS195" s="4"/>
      <c r="BT195" s="4"/>
      <c r="BU195" s="46">
        <v>45665.0</v>
      </c>
      <c r="BV195" s="36"/>
      <c r="BW195" s="40"/>
      <c r="BX195" s="36">
        <f t="shared" si="12"/>
        <v>20</v>
      </c>
      <c r="BY195" s="39" t="s">
        <v>99</v>
      </c>
      <c r="B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151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25">
        <v>45665.0</v>
      </c>
      <c r="AX196" s="84"/>
      <c r="AY196" s="70">
        <v>0.0</v>
      </c>
      <c r="AZ196" s="71">
        <f t="shared" si="9"/>
        <v>131</v>
      </c>
      <c r="BA196" s="29" t="s">
        <v>100</v>
      </c>
      <c r="BB196" s="4"/>
      <c r="BC196" s="64">
        <v>45665.0</v>
      </c>
      <c r="BD196" s="183"/>
      <c r="BE196" s="184"/>
      <c r="BF196" s="154">
        <f t="shared" si="13"/>
        <v>0</v>
      </c>
      <c r="BG196" s="90" t="s">
        <v>100</v>
      </c>
      <c r="BH196" s="4"/>
      <c r="BI196" s="113">
        <v>45685.0</v>
      </c>
      <c r="BJ196" s="140"/>
      <c r="BK196" s="150">
        <v>2.0</v>
      </c>
      <c r="BL196" s="26">
        <f t="shared" si="10"/>
        <v>54</v>
      </c>
      <c r="BM196" s="29" t="s">
        <v>81</v>
      </c>
      <c r="BN196" s="4"/>
      <c r="BO196" s="4"/>
      <c r="BP196" s="4"/>
      <c r="BQ196" s="4"/>
      <c r="BR196" s="4"/>
      <c r="BS196" s="4"/>
      <c r="BT196" s="4"/>
      <c r="BU196" s="46">
        <v>45665.0</v>
      </c>
      <c r="BV196" s="36"/>
      <c r="BW196" s="40"/>
      <c r="BX196" s="36">
        <f t="shared" si="12"/>
        <v>20</v>
      </c>
      <c r="BY196" s="39" t="s">
        <v>90</v>
      </c>
      <c r="B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151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25">
        <v>45665.0</v>
      </c>
      <c r="AX197" s="84"/>
      <c r="AY197" s="70">
        <v>0.0</v>
      </c>
      <c r="AZ197" s="71">
        <f t="shared" si="9"/>
        <v>131</v>
      </c>
      <c r="BA197" s="29" t="s">
        <v>105</v>
      </c>
      <c r="BB197" s="4"/>
      <c r="BC197" s="64">
        <v>45665.0</v>
      </c>
      <c r="BD197" s="183"/>
      <c r="BE197" s="184"/>
      <c r="BF197" s="154">
        <f t="shared" si="13"/>
        <v>0</v>
      </c>
      <c r="BG197" s="90" t="s">
        <v>105</v>
      </c>
      <c r="BH197" s="4"/>
      <c r="BI197" s="113">
        <v>45685.0</v>
      </c>
      <c r="BJ197" s="140"/>
      <c r="BK197" s="150">
        <v>1.0</v>
      </c>
      <c r="BL197" s="26">
        <f t="shared" si="10"/>
        <v>53</v>
      </c>
      <c r="BM197" s="29" t="s">
        <v>96</v>
      </c>
      <c r="BN197" s="4"/>
      <c r="BO197" s="4"/>
      <c r="BP197" s="4"/>
      <c r="BQ197" s="4"/>
      <c r="BR197" s="4"/>
      <c r="BS197" s="4"/>
      <c r="BT197" s="4"/>
      <c r="BU197" s="46">
        <v>45665.0</v>
      </c>
      <c r="BV197" s="36"/>
      <c r="BW197" s="40">
        <v>5.0</v>
      </c>
      <c r="BX197" s="36">
        <f t="shared" si="12"/>
        <v>15</v>
      </c>
      <c r="BY197" s="39" t="s">
        <v>83</v>
      </c>
      <c r="B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151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25">
        <v>45665.0</v>
      </c>
      <c r="AX198" s="84"/>
      <c r="AY198" s="70">
        <v>2.0</v>
      </c>
      <c r="AZ198" s="71">
        <f t="shared" si="9"/>
        <v>129</v>
      </c>
      <c r="BA198" s="29" t="s">
        <v>101</v>
      </c>
      <c r="BB198" s="4"/>
      <c r="BC198" s="64">
        <v>45665.0</v>
      </c>
      <c r="BD198" s="183"/>
      <c r="BE198" s="184"/>
      <c r="BF198" s="154">
        <f t="shared" si="13"/>
        <v>0</v>
      </c>
      <c r="BG198" s="90" t="s">
        <v>101</v>
      </c>
      <c r="BH198" s="4"/>
      <c r="BI198" s="30">
        <v>45686.0</v>
      </c>
      <c r="BJ198" s="105"/>
      <c r="BK198" s="153">
        <v>1.0</v>
      </c>
      <c r="BL198" s="26">
        <f t="shared" si="10"/>
        <v>52</v>
      </c>
      <c r="BM198" s="29" t="s">
        <v>79</v>
      </c>
      <c r="BN198" s="4"/>
      <c r="BO198" s="4"/>
      <c r="BP198" s="4"/>
      <c r="BQ198" s="4"/>
      <c r="BR198" s="4"/>
      <c r="BS198" s="4"/>
      <c r="BT198" s="4"/>
      <c r="BU198" s="46">
        <v>45665.0</v>
      </c>
      <c r="BV198" s="36"/>
      <c r="BW198" s="40">
        <v>3.0</v>
      </c>
      <c r="BX198" s="36">
        <f t="shared" si="12"/>
        <v>12</v>
      </c>
      <c r="BY198" s="39" t="s">
        <v>95</v>
      </c>
      <c r="B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151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25">
        <v>45665.0</v>
      </c>
      <c r="AX199" s="84"/>
      <c r="AY199" s="70">
        <v>2.0</v>
      </c>
      <c r="AZ199" s="71">
        <f t="shared" si="9"/>
        <v>127</v>
      </c>
      <c r="BA199" s="29" t="s">
        <v>99</v>
      </c>
      <c r="BB199" s="4"/>
      <c r="BC199" s="64">
        <v>45665.0</v>
      </c>
      <c r="BD199" s="183"/>
      <c r="BE199" s="184"/>
      <c r="BF199" s="154">
        <f t="shared" si="13"/>
        <v>0</v>
      </c>
      <c r="BG199" s="90" t="s">
        <v>99</v>
      </c>
      <c r="BH199" s="4"/>
      <c r="BI199" s="30">
        <v>45686.0</v>
      </c>
      <c r="BJ199" s="105"/>
      <c r="BK199" s="153">
        <v>1.0</v>
      </c>
      <c r="BL199" s="26">
        <f t="shared" si="10"/>
        <v>51</v>
      </c>
      <c r="BM199" s="29" t="s">
        <v>78</v>
      </c>
      <c r="BN199" s="4"/>
      <c r="BO199" s="4"/>
      <c r="BP199" s="4"/>
      <c r="BQ199" s="4"/>
      <c r="BR199" s="4"/>
      <c r="BS199" s="4"/>
      <c r="BT199" s="4"/>
      <c r="BU199" s="46">
        <v>45665.0</v>
      </c>
      <c r="BV199" s="36"/>
      <c r="BW199" s="40"/>
      <c r="BX199" s="36">
        <f t="shared" si="12"/>
        <v>12</v>
      </c>
      <c r="BY199" s="39" t="s">
        <v>107</v>
      </c>
      <c r="B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151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25">
        <v>45665.0</v>
      </c>
      <c r="AX200" s="84"/>
      <c r="AY200" s="70">
        <v>3.0</v>
      </c>
      <c r="AZ200" s="71">
        <f t="shared" si="9"/>
        <v>124</v>
      </c>
      <c r="BA200" s="29" t="s">
        <v>90</v>
      </c>
      <c r="BB200" s="4"/>
      <c r="BC200" s="64">
        <v>45665.0</v>
      </c>
      <c r="BD200" s="183"/>
      <c r="BE200" s="184"/>
      <c r="BF200" s="154">
        <f t="shared" si="13"/>
        <v>0</v>
      </c>
      <c r="BG200" s="90" t="s">
        <v>90</v>
      </c>
      <c r="BH200" s="4"/>
      <c r="BI200" s="30">
        <v>45686.0</v>
      </c>
      <c r="BJ200" s="105"/>
      <c r="BK200" s="153">
        <v>1.0</v>
      </c>
      <c r="BL200" s="26">
        <f t="shared" si="10"/>
        <v>50</v>
      </c>
      <c r="BM200" s="81" t="s">
        <v>87</v>
      </c>
      <c r="BN200" s="4"/>
      <c r="BO200" s="4"/>
      <c r="BP200" s="4"/>
      <c r="BQ200" s="4"/>
      <c r="BR200" s="4"/>
      <c r="BS200" s="4"/>
      <c r="BT200" s="4"/>
      <c r="BU200" s="46">
        <v>45665.0</v>
      </c>
      <c r="BV200" s="36"/>
      <c r="BW200" s="40"/>
      <c r="BX200" s="36">
        <f t="shared" si="12"/>
        <v>12</v>
      </c>
      <c r="BY200" s="39" t="s">
        <v>77</v>
      </c>
      <c r="B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151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25">
        <v>45665.0</v>
      </c>
      <c r="AX201" s="84"/>
      <c r="AY201" s="70">
        <v>2.0</v>
      </c>
      <c r="AZ201" s="71">
        <f t="shared" si="9"/>
        <v>122</v>
      </c>
      <c r="BA201" s="29" t="s">
        <v>83</v>
      </c>
      <c r="BB201" s="4"/>
      <c r="BC201" s="64">
        <v>45665.0</v>
      </c>
      <c r="BD201" s="183"/>
      <c r="BE201" s="184"/>
      <c r="BF201" s="154">
        <f t="shared" si="13"/>
        <v>0</v>
      </c>
      <c r="BG201" s="90" t="s">
        <v>83</v>
      </c>
      <c r="BH201" s="4"/>
      <c r="BI201" s="30">
        <v>45686.0</v>
      </c>
      <c r="BJ201" s="105"/>
      <c r="BK201" s="153">
        <v>1.0</v>
      </c>
      <c r="BL201" s="26">
        <f t="shared" si="10"/>
        <v>49</v>
      </c>
      <c r="BM201" s="29" t="s">
        <v>83</v>
      </c>
      <c r="BN201" s="4"/>
      <c r="BO201" s="4"/>
      <c r="BP201" s="4"/>
      <c r="BQ201" s="4"/>
      <c r="BR201" s="4"/>
      <c r="BS201" s="4"/>
      <c r="BT201" s="4"/>
      <c r="BU201" s="46">
        <v>45665.0</v>
      </c>
      <c r="BV201" s="36"/>
      <c r="BW201" s="40">
        <v>3.0</v>
      </c>
      <c r="BX201" s="36">
        <f t="shared" si="12"/>
        <v>9</v>
      </c>
      <c r="BY201" s="39" t="s">
        <v>81</v>
      </c>
      <c r="B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151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25">
        <v>45665.0</v>
      </c>
      <c r="AX202" s="84"/>
      <c r="AY202" s="70">
        <v>2.0</v>
      </c>
      <c r="AZ202" s="71">
        <f t="shared" si="9"/>
        <v>120</v>
      </c>
      <c r="BA202" s="29" t="s">
        <v>95</v>
      </c>
      <c r="BB202" s="4"/>
      <c r="BC202" s="64">
        <v>45665.0</v>
      </c>
      <c r="BD202" s="183"/>
      <c r="BE202" s="184"/>
      <c r="BF202" s="154">
        <f t="shared" si="13"/>
        <v>0</v>
      </c>
      <c r="BG202" s="90" t="s">
        <v>95</v>
      </c>
      <c r="BH202" s="4"/>
      <c r="BI202" s="113">
        <v>45686.0</v>
      </c>
      <c r="BJ202" s="140"/>
      <c r="BK202" s="150">
        <v>1.0</v>
      </c>
      <c r="BL202" s="26">
        <f t="shared" si="10"/>
        <v>48</v>
      </c>
      <c r="BM202" s="29" t="s">
        <v>97</v>
      </c>
      <c r="BN202" s="4"/>
      <c r="BO202" s="4"/>
      <c r="BP202" s="4"/>
      <c r="BQ202" s="4"/>
      <c r="BR202" s="4"/>
      <c r="BS202" s="4"/>
      <c r="BT202" s="4"/>
      <c r="BU202" s="46">
        <v>45665.0</v>
      </c>
      <c r="BV202" s="36"/>
      <c r="BW202" s="40"/>
      <c r="BX202" s="36">
        <f t="shared" si="12"/>
        <v>9</v>
      </c>
      <c r="BY202" s="39" t="s">
        <v>97</v>
      </c>
      <c r="B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151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25">
        <v>45665.0</v>
      </c>
      <c r="AX203" s="84"/>
      <c r="AY203" s="70">
        <v>2.0</v>
      </c>
      <c r="AZ203" s="71">
        <f t="shared" si="9"/>
        <v>118</v>
      </c>
      <c r="BA203" s="29" t="s">
        <v>107</v>
      </c>
      <c r="BB203" s="4"/>
      <c r="BC203" s="64">
        <v>45665.0</v>
      </c>
      <c r="BD203" s="183"/>
      <c r="BE203" s="184"/>
      <c r="BF203" s="154">
        <f t="shared" si="13"/>
        <v>0</v>
      </c>
      <c r="BG203" s="90" t="s">
        <v>107</v>
      </c>
      <c r="BH203" s="4"/>
      <c r="BI203" s="30">
        <v>45686.0</v>
      </c>
      <c r="BJ203" s="105"/>
      <c r="BK203" s="153">
        <v>1.0</v>
      </c>
      <c r="BL203" s="26">
        <f t="shared" si="10"/>
        <v>47</v>
      </c>
      <c r="BM203" s="29" t="s">
        <v>91</v>
      </c>
      <c r="BN203" s="4"/>
      <c r="BO203" s="4"/>
      <c r="BP203" s="4"/>
      <c r="BQ203" s="4"/>
      <c r="BR203" s="4"/>
      <c r="BS203" s="4"/>
      <c r="BT203" s="4"/>
      <c r="BU203" s="46">
        <v>45665.0</v>
      </c>
      <c r="BV203" s="36"/>
      <c r="BW203" s="40">
        <v>5.0</v>
      </c>
      <c r="BX203" s="36">
        <f t="shared" si="12"/>
        <v>4</v>
      </c>
      <c r="BY203" s="39" t="s">
        <v>91</v>
      </c>
      <c r="B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151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25">
        <v>45665.0</v>
      </c>
      <c r="AX204" s="84"/>
      <c r="AY204" s="70">
        <v>1.0</v>
      </c>
      <c r="AZ204" s="71">
        <f t="shared" si="9"/>
        <v>117</v>
      </c>
      <c r="BA204" s="29" t="s">
        <v>77</v>
      </c>
      <c r="BB204" s="4"/>
      <c r="BC204" s="64">
        <v>45665.0</v>
      </c>
      <c r="BD204" s="183"/>
      <c r="BE204" s="184"/>
      <c r="BF204" s="154">
        <f t="shared" si="13"/>
        <v>0</v>
      </c>
      <c r="BG204" s="90" t="s">
        <v>77</v>
      </c>
      <c r="BH204" s="4"/>
      <c r="BI204" s="30">
        <v>45686.0</v>
      </c>
      <c r="BJ204" s="105"/>
      <c r="BK204" s="153">
        <v>1.0</v>
      </c>
      <c r="BL204" s="26">
        <f t="shared" si="10"/>
        <v>46</v>
      </c>
      <c r="BM204" s="29" t="s">
        <v>84</v>
      </c>
      <c r="BN204" s="4"/>
      <c r="BO204" s="4"/>
      <c r="BP204" s="4"/>
      <c r="BQ204" s="4"/>
      <c r="BR204" s="4"/>
      <c r="BS204" s="4"/>
      <c r="BT204" s="4"/>
      <c r="BU204" s="46">
        <v>45665.0</v>
      </c>
      <c r="BV204" s="36"/>
      <c r="BW204" s="40"/>
      <c r="BX204" s="36">
        <f t="shared" si="12"/>
        <v>4</v>
      </c>
      <c r="BY204" s="39" t="s">
        <v>84</v>
      </c>
      <c r="B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151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25">
        <v>45665.0</v>
      </c>
      <c r="AX205" s="84"/>
      <c r="AY205" s="70">
        <v>1.0</v>
      </c>
      <c r="AZ205" s="71">
        <f t="shared" si="9"/>
        <v>116</v>
      </c>
      <c r="BA205" s="29" t="s">
        <v>81</v>
      </c>
      <c r="BB205" s="4"/>
      <c r="BC205" s="64">
        <v>45665.0</v>
      </c>
      <c r="BD205" s="183"/>
      <c r="BE205" s="184"/>
      <c r="BF205" s="154">
        <f t="shared" si="13"/>
        <v>0</v>
      </c>
      <c r="BG205" s="90" t="s">
        <v>81</v>
      </c>
      <c r="BH205" s="4"/>
      <c r="BI205" s="62">
        <v>45687.0</v>
      </c>
      <c r="BJ205" s="112"/>
      <c r="BK205" s="148">
        <v>1.0</v>
      </c>
      <c r="BL205" s="36">
        <f t="shared" si="10"/>
        <v>45</v>
      </c>
      <c r="BM205" s="39" t="s">
        <v>101</v>
      </c>
      <c r="BN205" s="4"/>
      <c r="BO205" s="4"/>
      <c r="BP205" s="4"/>
      <c r="BQ205" s="4"/>
      <c r="BR205" s="4"/>
      <c r="BS205" s="4"/>
      <c r="BT205" s="4"/>
      <c r="BU205" s="46">
        <v>45665.0</v>
      </c>
      <c r="BV205" s="36"/>
      <c r="BW205" s="40">
        <v>3.0</v>
      </c>
      <c r="BX205" s="36">
        <f t="shared" si="12"/>
        <v>1</v>
      </c>
      <c r="BY205" s="39" t="s">
        <v>93</v>
      </c>
      <c r="B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151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25">
        <v>45665.0</v>
      </c>
      <c r="AX206" s="84"/>
      <c r="AY206" s="70">
        <v>0.0</v>
      </c>
      <c r="AZ206" s="71">
        <f t="shared" si="9"/>
        <v>116</v>
      </c>
      <c r="BA206" s="29" t="s">
        <v>97</v>
      </c>
      <c r="BB206" s="4"/>
      <c r="BC206" s="64">
        <v>45665.0</v>
      </c>
      <c r="BD206" s="183"/>
      <c r="BE206" s="184"/>
      <c r="BF206" s="154">
        <f t="shared" si="13"/>
        <v>0</v>
      </c>
      <c r="BG206" s="90" t="s">
        <v>97</v>
      </c>
      <c r="BH206" s="4"/>
      <c r="BI206" s="103">
        <v>45687.0</v>
      </c>
      <c r="BJ206" s="104"/>
      <c r="BK206" s="106">
        <v>1.0</v>
      </c>
      <c r="BL206" s="36">
        <f t="shared" si="10"/>
        <v>44</v>
      </c>
      <c r="BM206" s="39" t="s">
        <v>99</v>
      </c>
      <c r="BN206" s="4"/>
      <c r="BO206" s="4"/>
      <c r="BP206" s="4"/>
      <c r="BQ206" s="4"/>
      <c r="BR206" s="4"/>
      <c r="BS206" s="4"/>
      <c r="BT206" s="4"/>
      <c r="BU206" s="46">
        <v>45665.0</v>
      </c>
      <c r="BV206" s="33"/>
      <c r="BW206" s="38"/>
      <c r="BX206" s="33">
        <f t="shared" si="12"/>
        <v>1</v>
      </c>
      <c r="BY206" s="37" t="s">
        <v>102</v>
      </c>
      <c r="B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151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25">
        <v>45665.0</v>
      </c>
      <c r="AX207" s="84"/>
      <c r="AY207" s="70">
        <v>0.0</v>
      </c>
      <c r="AZ207" s="71">
        <f t="shared" si="9"/>
        <v>116</v>
      </c>
      <c r="BA207" s="29" t="s">
        <v>91</v>
      </c>
      <c r="BB207" s="4"/>
      <c r="BC207" s="64">
        <v>45665.0</v>
      </c>
      <c r="BD207" s="183"/>
      <c r="BE207" s="184"/>
      <c r="BF207" s="154">
        <f t="shared" si="13"/>
        <v>0</v>
      </c>
      <c r="BG207" s="90" t="s">
        <v>91</v>
      </c>
      <c r="BH207" s="4"/>
      <c r="BI207" s="103">
        <v>45687.0</v>
      </c>
      <c r="BJ207" s="104"/>
      <c r="BK207" s="106">
        <v>1.0</v>
      </c>
      <c r="BL207" s="36">
        <f t="shared" si="10"/>
        <v>43</v>
      </c>
      <c r="BM207" s="39" t="s">
        <v>90</v>
      </c>
      <c r="BN207" s="4"/>
      <c r="BO207" s="4"/>
      <c r="BP207" s="4"/>
      <c r="BQ207" s="4"/>
      <c r="BR207" s="4"/>
      <c r="BS207" s="4"/>
      <c r="BT207" s="4"/>
      <c r="BU207" s="49">
        <v>45666.0</v>
      </c>
      <c r="BV207" s="59">
        <v>40.0</v>
      </c>
      <c r="BW207" s="60"/>
      <c r="BX207" s="78">
        <f t="shared" si="12"/>
        <v>41</v>
      </c>
      <c r="BY207" s="188" t="s">
        <v>88</v>
      </c>
      <c r="B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151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25">
        <v>45665.0</v>
      </c>
      <c r="AX208" s="84"/>
      <c r="AY208" s="70">
        <v>0.0</v>
      </c>
      <c r="AZ208" s="71">
        <f t="shared" si="9"/>
        <v>116</v>
      </c>
      <c r="BA208" s="29" t="s">
        <v>84</v>
      </c>
      <c r="BB208" s="4"/>
      <c r="BC208" s="64">
        <v>45665.0</v>
      </c>
      <c r="BD208" s="183"/>
      <c r="BE208" s="184"/>
      <c r="BF208" s="154">
        <f t="shared" si="13"/>
        <v>0</v>
      </c>
      <c r="BG208" s="90" t="s">
        <v>84</v>
      </c>
      <c r="BH208" s="4"/>
      <c r="BI208" s="103">
        <v>45687.0</v>
      </c>
      <c r="BJ208" s="104"/>
      <c r="BK208" s="106">
        <v>1.0</v>
      </c>
      <c r="BL208" s="36">
        <f t="shared" si="10"/>
        <v>42</v>
      </c>
      <c r="BM208" s="39" t="s">
        <v>95</v>
      </c>
      <c r="BN208" s="4"/>
      <c r="BO208" s="4"/>
      <c r="BP208" s="4"/>
      <c r="BQ208" s="4"/>
      <c r="BR208" s="4"/>
      <c r="BS208" s="4"/>
      <c r="BT208" s="4"/>
      <c r="BU208" s="46">
        <v>45666.0</v>
      </c>
      <c r="BV208" s="36"/>
      <c r="BW208" s="37">
        <v>3.0</v>
      </c>
      <c r="BX208" s="36">
        <f t="shared" si="12"/>
        <v>38</v>
      </c>
      <c r="BY208" s="95" t="s">
        <v>79</v>
      </c>
      <c r="B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151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25">
        <v>45665.0</v>
      </c>
      <c r="AX209" s="84"/>
      <c r="AY209" s="70">
        <v>3.0</v>
      </c>
      <c r="AZ209" s="71">
        <f t="shared" si="9"/>
        <v>113</v>
      </c>
      <c r="BA209" s="29" t="s">
        <v>93</v>
      </c>
      <c r="BB209" s="4"/>
      <c r="BC209" s="64">
        <v>45665.0</v>
      </c>
      <c r="BD209" s="183"/>
      <c r="BE209" s="184"/>
      <c r="BF209" s="154">
        <f t="shared" si="13"/>
        <v>0</v>
      </c>
      <c r="BG209" s="90" t="s">
        <v>93</v>
      </c>
      <c r="BH209" s="4"/>
      <c r="BI209" s="103">
        <v>45687.0</v>
      </c>
      <c r="BJ209" s="104"/>
      <c r="BK209" s="106">
        <v>1.0</v>
      </c>
      <c r="BL209" s="36">
        <f t="shared" si="10"/>
        <v>41</v>
      </c>
      <c r="BM209" s="39" t="s">
        <v>77</v>
      </c>
      <c r="BN209" s="4"/>
      <c r="BO209" s="4"/>
      <c r="BP209" s="4"/>
      <c r="BQ209" s="4"/>
      <c r="BR209" s="4"/>
      <c r="BS209" s="4"/>
      <c r="BT209" s="4"/>
      <c r="BU209" s="46">
        <v>45666.0</v>
      </c>
      <c r="BV209" s="36"/>
      <c r="BW209" s="95"/>
      <c r="BX209" s="36">
        <f t="shared" si="12"/>
        <v>38</v>
      </c>
      <c r="BY209" s="95" t="s">
        <v>98</v>
      </c>
      <c r="B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151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25">
        <v>45665.0</v>
      </c>
      <c r="AX210" s="84"/>
      <c r="AY210" s="70">
        <v>0.0</v>
      </c>
      <c r="AZ210" s="71">
        <f t="shared" si="9"/>
        <v>113</v>
      </c>
      <c r="BA210" s="29" t="s">
        <v>102</v>
      </c>
      <c r="BB210" s="4"/>
      <c r="BC210" s="64">
        <v>45665.0</v>
      </c>
      <c r="BD210" s="183"/>
      <c r="BE210" s="184"/>
      <c r="BF210" s="154">
        <f t="shared" si="13"/>
        <v>0</v>
      </c>
      <c r="BG210" s="90" t="s">
        <v>102</v>
      </c>
      <c r="BH210" s="4"/>
      <c r="BI210" s="103">
        <v>45687.0</v>
      </c>
      <c r="BJ210" s="104"/>
      <c r="BK210" s="106">
        <v>1.0</v>
      </c>
      <c r="BL210" s="36">
        <f t="shared" si="10"/>
        <v>40</v>
      </c>
      <c r="BM210" s="39" t="s">
        <v>93</v>
      </c>
      <c r="BN210" s="4"/>
      <c r="BO210" s="4"/>
      <c r="BP210" s="4"/>
      <c r="BQ210" s="4"/>
      <c r="BR210" s="4"/>
      <c r="BS210" s="4"/>
      <c r="BT210" s="4"/>
      <c r="BU210" s="46">
        <v>45666.0</v>
      </c>
      <c r="BV210" s="36"/>
      <c r="BW210" s="37">
        <v>3.0</v>
      </c>
      <c r="BX210" s="36">
        <f t="shared" si="12"/>
        <v>35</v>
      </c>
      <c r="BY210" s="95" t="s">
        <v>78</v>
      </c>
      <c r="B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151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25">
        <v>45665.0</v>
      </c>
      <c r="AX211" s="84"/>
      <c r="AY211" s="70"/>
      <c r="AZ211" s="71">
        <f t="shared" si="9"/>
        <v>113</v>
      </c>
      <c r="BA211" s="29" t="s">
        <v>106</v>
      </c>
      <c r="BB211" s="4"/>
      <c r="BC211" s="64">
        <v>45665.0</v>
      </c>
      <c r="BD211" s="183"/>
      <c r="BE211" s="184"/>
      <c r="BF211" s="154">
        <f t="shared" si="13"/>
        <v>0</v>
      </c>
      <c r="BG211" s="90" t="s">
        <v>106</v>
      </c>
      <c r="BH211" s="4"/>
      <c r="BI211" s="103">
        <v>45687.0</v>
      </c>
      <c r="BJ211" s="104"/>
      <c r="BK211" s="106">
        <v>3.0</v>
      </c>
      <c r="BL211" s="36">
        <f t="shared" si="10"/>
        <v>37</v>
      </c>
      <c r="BM211" s="39" t="s">
        <v>102</v>
      </c>
      <c r="BN211" s="4"/>
      <c r="BO211" s="4"/>
      <c r="BP211" s="4"/>
      <c r="BQ211" s="4"/>
      <c r="BR211" s="4"/>
      <c r="BS211" s="4"/>
      <c r="BT211" s="4"/>
      <c r="BU211" s="46">
        <v>45666.0</v>
      </c>
      <c r="BV211" s="36"/>
      <c r="BW211" s="95"/>
      <c r="BX211" s="36">
        <f t="shared" si="12"/>
        <v>35</v>
      </c>
      <c r="BY211" s="95" t="s">
        <v>104</v>
      </c>
      <c r="B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151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9">
        <v>45666.0</v>
      </c>
      <c r="AX212" s="99">
        <v>30.0</v>
      </c>
      <c r="AY212" s="120"/>
      <c r="AZ212" s="45">
        <f t="shared" si="9"/>
        <v>143</v>
      </c>
      <c r="BA212" s="63" t="s">
        <v>88</v>
      </c>
      <c r="BB212" s="4"/>
      <c r="BC212" s="160">
        <v>45666.0</v>
      </c>
      <c r="BD212" s="180"/>
      <c r="BE212" s="181"/>
      <c r="BF212" s="182">
        <f t="shared" si="13"/>
        <v>0</v>
      </c>
      <c r="BG212" s="69" t="s">
        <v>88</v>
      </c>
      <c r="BH212" s="4"/>
      <c r="BI212" s="97">
        <v>45687.0</v>
      </c>
      <c r="BJ212" s="39"/>
      <c r="BK212" s="40">
        <v>4.0</v>
      </c>
      <c r="BL212" s="36">
        <f t="shared" si="10"/>
        <v>33</v>
      </c>
      <c r="BM212" s="37" t="s">
        <v>108</v>
      </c>
      <c r="BN212" s="4"/>
      <c r="BO212" s="4"/>
      <c r="BP212" s="4"/>
      <c r="BQ212" s="4"/>
      <c r="BR212" s="4"/>
      <c r="BS212" s="4"/>
      <c r="BT212" s="4"/>
      <c r="BU212" s="46">
        <v>45666.0</v>
      </c>
      <c r="BV212" s="36"/>
      <c r="BW212" s="95"/>
      <c r="BX212" s="36">
        <f t="shared" si="12"/>
        <v>35</v>
      </c>
      <c r="BY212" s="95" t="s">
        <v>85</v>
      </c>
      <c r="B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151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25">
        <v>45666.0</v>
      </c>
      <c r="AX213" s="84"/>
      <c r="AY213" s="70">
        <v>1.0</v>
      </c>
      <c r="AZ213" s="71">
        <f t="shared" si="9"/>
        <v>142</v>
      </c>
      <c r="BA213" s="29" t="s">
        <v>79</v>
      </c>
      <c r="BB213" s="4"/>
      <c r="BC213" s="64">
        <v>45666.0</v>
      </c>
      <c r="BD213" s="183"/>
      <c r="BE213" s="184"/>
      <c r="BF213" s="154">
        <f t="shared" si="13"/>
        <v>0</v>
      </c>
      <c r="BG213" s="90" t="s">
        <v>79</v>
      </c>
      <c r="BH213" s="4"/>
      <c r="BI213" s="62">
        <v>45687.0</v>
      </c>
      <c r="BJ213" s="112"/>
      <c r="BK213" s="148">
        <v>1.0</v>
      </c>
      <c r="BL213" s="36">
        <f t="shared" si="10"/>
        <v>32</v>
      </c>
      <c r="BM213" s="39" t="s">
        <v>98</v>
      </c>
      <c r="BN213" s="4"/>
      <c r="BO213" s="4"/>
      <c r="BP213" s="4"/>
      <c r="BQ213" s="4"/>
      <c r="BR213" s="4"/>
      <c r="BS213" s="4"/>
      <c r="BT213" s="4"/>
      <c r="BU213" s="46">
        <v>45666.0</v>
      </c>
      <c r="BV213" s="36"/>
      <c r="BW213" s="95"/>
      <c r="BX213" s="36">
        <f t="shared" si="12"/>
        <v>35</v>
      </c>
      <c r="BY213" s="95" t="s">
        <v>96</v>
      </c>
      <c r="B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151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25">
        <v>45666.0</v>
      </c>
      <c r="AX214" s="84"/>
      <c r="AY214" s="70">
        <v>1.0</v>
      </c>
      <c r="AZ214" s="71">
        <f t="shared" si="9"/>
        <v>141</v>
      </c>
      <c r="BA214" s="29" t="s">
        <v>98</v>
      </c>
      <c r="BB214" s="4"/>
      <c r="BC214" s="64">
        <v>45666.0</v>
      </c>
      <c r="BD214" s="183"/>
      <c r="BE214" s="184"/>
      <c r="BF214" s="154">
        <f t="shared" si="13"/>
        <v>0</v>
      </c>
      <c r="BG214" s="90" t="s">
        <v>98</v>
      </c>
      <c r="BH214" s="4"/>
      <c r="BI214" s="62">
        <v>45687.0</v>
      </c>
      <c r="BJ214" s="112"/>
      <c r="BK214" s="148">
        <v>1.0</v>
      </c>
      <c r="BL214" s="36">
        <f t="shared" si="10"/>
        <v>31</v>
      </c>
      <c r="BM214" s="37" t="s">
        <v>104</v>
      </c>
      <c r="BN214" s="4"/>
      <c r="BO214" s="4"/>
      <c r="BP214" s="4"/>
      <c r="BQ214" s="4"/>
      <c r="BR214" s="4"/>
      <c r="BS214" s="4"/>
      <c r="BT214" s="4"/>
      <c r="BU214" s="46">
        <v>45666.0</v>
      </c>
      <c r="BV214" s="36"/>
      <c r="BW214" s="40">
        <v>2.0</v>
      </c>
      <c r="BX214" s="36">
        <f t="shared" si="12"/>
        <v>33</v>
      </c>
      <c r="BY214" s="95" t="s">
        <v>80</v>
      </c>
      <c r="B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151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25">
        <v>45666.0</v>
      </c>
      <c r="AX215" s="84"/>
      <c r="AY215" s="70">
        <v>2.0</v>
      </c>
      <c r="AZ215" s="71">
        <f t="shared" si="9"/>
        <v>139</v>
      </c>
      <c r="BA215" s="29" t="s">
        <v>78</v>
      </c>
      <c r="BB215" s="4"/>
      <c r="BC215" s="64">
        <v>45666.0</v>
      </c>
      <c r="BD215" s="183"/>
      <c r="BE215" s="184"/>
      <c r="BF215" s="154">
        <f t="shared" si="13"/>
        <v>0</v>
      </c>
      <c r="BG215" s="90" t="s">
        <v>78</v>
      </c>
      <c r="BH215" s="4"/>
      <c r="BI215" s="49">
        <v>45688.0</v>
      </c>
      <c r="BJ215" s="99">
        <v>60.0</v>
      </c>
      <c r="BK215" s="120"/>
      <c r="BL215" s="45">
        <f t="shared" si="10"/>
        <v>91</v>
      </c>
      <c r="BM215" s="63" t="s">
        <v>88</v>
      </c>
      <c r="BN215" s="4"/>
      <c r="BO215" s="4"/>
      <c r="BP215" s="4"/>
      <c r="BQ215" s="4"/>
      <c r="BR215" s="4"/>
      <c r="BS215" s="4"/>
      <c r="BT215" s="4"/>
      <c r="BU215" s="46">
        <v>45666.0</v>
      </c>
      <c r="BV215" s="36"/>
      <c r="BW215" s="40">
        <v>3.0</v>
      </c>
      <c r="BX215" s="36">
        <f t="shared" si="12"/>
        <v>30</v>
      </c>
      <c r="BY215" s="95" t="s">
        <v>103</v>
      </c>
      <c r="B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151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25">
        <v>45666.0</v>
      </c>
      <c r="AX216" s="84"/>
      <c r="AY216" s="70">
        <v>2.0</v>
      </c>
      <c r="AZ216" s="71">
        <f t="shared" si="9"/>
        <v>137</v>
      </c>
      <c r="BA216" s="29" t="s">
        <v>104</v>
      </c>
      <c r="BB216" s="4"/>
      <c r="BC216" s="64">
        <v>45666.0</v>
      </c>
      <c r="BD216" s="183"/>
      <c r="BE216" s="184"/>
      <c r="BF216" s="154">
        <f t="shared" si="13"/>
        <v>0</v>
      </c>
      <c r="BG216" s="90" t="s">
        <v>104</v>
      </c>
      <c r="BH216" s="4"/>
      <c r="BI216" s="62">
        <v>45687.0</v>
      </c>
      <c r="BJ216" s="112"/>
      <c r="BK216" s="148">
        <v>1.0</v>
      </c>
      <c r="BL216" s="36">
        <f t="shared" si="10"/>
        <v>90</v>
      </c>
      <c r="BM216" s="39" t="s">
        <v>85</v>
      </c>
      <c r="BN216" s="4"/>
      <c r="BO216" s="4"/>
      <c r="BP216" s="4"/>
      <c r="BQ216" s="4"/>
      <c r="BR216" s="4"/>
      <c r="BS216" s="4"/>
      <c r="BT216" s="4"/>
      <c r="BU216" s="46">
        <v>45666.0</v>
      </c>
      <c r="BV216" s="36"/>
      <c r="BW216" s="36"/>
      <c r="BX216" s="36">
        <f t="shared" si="12"/>
        <v>30</v>
      </c>
      <c r="BY216" s="95" t="s">
        <v>87</v>
      </c>
      <c r="B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151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25">
        <v>45666.0</v>
      </c>
      <c r="AX217" s="84"/>
      <c r="AY217" s="70">
        <v>2.0</v>
      </c>
      <c r="AZ217" s="71">
        <f t="shared" si="9"/>
        <v>135</v>
      </c>
      <c r="BA217" s="29" t="s">
        <v>85</v>
      </c>
      <c r="BB217" s="4"/>
      <c r="BC217" s="64">
        <v>45666.0</v>
      </c>
      <c r="BD217" s="183"/>
      <c r="BE217" s="184"/>
      <c r="BF217" s="154">
        <f t="shared" si="13"/>
        <v>0</v>
      </c>
      <c r="BG217" s="90" t="s">
        <v>85</v>
      </c>
      <c r="BH217" s="4"/>
      <c r="BI217" s="62">
        <v>45687.0</v>
      </c>
      <c r="BJ217" s="112"/>
      <c r="BK217" s="134">
        <v>2.0</v>
      </c>
      <c r="BL217" s="36">
        <f t="shared" si="10"/>
        <v>88</v>
      </c>
      <c r="BM217" s="39" t="s">
        <v>96</v>
      </c>
      <c r="BN217" s="4"/>
      <c r="BO217" s="4"/>
      <c r="BP217" s="4"/>
      <c r="BQ217" s="4"/>
      <c r="BR217" s="4"/>
      <c r="BS217" s="4"/>
      <c r="BT217" s="4"/>
      <c r="BU217" s="46">
        <v>45666.0</v>
      </c>
      <c r="BV217" s="36"/>
      <c r="BW217" s="40">
        <v>2.0</v>
      </c>
      <c r="BX217" s="36">
        <f t="shared" si="12"/>
        <v>28</v>
      </c>
      <c r="BY217" s="95" t="s">
        <v>100</v>
      </c>
      <c r="B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151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25">
        <v>45666.0</v>
      </c>
      <c r="AX218" s="84"/>
      <c r="AY218" s="70">
        <v>6.0</v>
      </c>
      <c r="AZ218" s="71">
        <f t="shared" si="9"/>
        <v>129</v>
      </c>
      <c r="BA218" s="29" t="s">
        <v>96</v>
      </c>
      <c r="BB218" s="4"/>
      <c r="BC218" s="64">
        <v>45666.0</v>
      </c>
      <c r="BD218" s="183"/>
      <c r="BE218" s="184"/>
      <c r="BF218" s="154">
        <f t="shared" si="13"/>
        <v>0</v>
      </c>
      <c r="BG218" s="90" t="s">
        <v>96</v>
      </c>
      <c r="BH218" s="4"/>
      <c r="BI218" s="103">
        <v>45688.0</v>
      </c>
      <c r="BJ218" s="104"/>
      <c r="BK218" s="106">
        <v>1.0</v>
      </c>
      <c r="BL218" s="36">
        <f t="shared" si="10"/>
        <v>87</v>
      </c>
      <c r="BM218" s="39" t="s">
        <v>103</v>
      </c>
      <c r="BN218" s="4"/>
      <c r="BO218" s="4"/>
      <c r="BP218" s="4"/>
      <c r="BQ218" s="4"/>
      <c r="BR218" s="4"/>
      <c r="BS218" s="4"/>
      <c r="BT218" s="4"/>
      <c r="BU218" s="46">
        <v>45666.0</v>
      </c>
      <c r="BV218" s="36"/>
      <c r="BW218" s="40">
        <v>3.0</v>
      </c>
      <c r="BX218" s="36">
        <f t="shared" si="12"/>
        <v>25</v>
      </c>
      <c r="BY218" s="189" t="s">
        <v>105</v>
      </c>
      <c r="B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151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25">
        <v>45666.0</v>
      </c>
      <c r="AX219" s="84"/>
      <c r="AY219" s="70">
        <v>1.0</v>
      </c>
      <c r="AZ219" s="71">
        <f t="shared" si="9"/>
        <v>128</v>
      </c>
      <c r="BA219" s="29" t="s">
        <v>80</v>
      </c>
      <c r="BB219" s="4"/>
      <c r="BC219" s="64">
        <v>45666.0</v>
      </c>
      <c r="BD219" s="183"/>
      <c r="BE219" s="184"/>
      <c r="BF219" s="154">
        <f t="shared" si="13"/>
        <v>0</v>
      </c>
      <c r="BG219" s="90" t="s">
        <v>80</v>
      </c>
      <c r="BH219" s="4"/>
      <c r="BI219" s="103">
        <v>45688.0</v>
      </c>
      <c r="BJ219" s="104"/>
      <c r="BK219" s="106">
        <v>1.0</v>
      </c>
      <c r="BL219" s="36">
        <f t="shared" si="10"/>
        <v>86</v>
      </c>
      <c r="BM219" s="37" t="s">
        <v>80</v>
      </c>
      <c r="BN219" s="4"/>
      <c r="BO219" s="4"/>
      <c r="BP219" s="4"/>
      <c r="BQ219" s="4"/>
      <c r="BR219" s="4"/>
      <c r="BS219" s="4"/>
      <c r="BT219" s="4"/>
      <c r="BU219" s="46">
        <v>45666.0</v>
      </c>
      <c r="BV219" s="36"/>
      <c r="BW219" s="40">
        <v>3.0</v>
      </c>
      <c r="BX219" s="36">
        <f t="shared" si="12"/>
        <v>22</v>
      </c>
      <c r="BY219" s="95" t="s">
        <v>101</v>
      </c>
      <c r="B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151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25">
        <v>45666.0</v>
      </c>
      <c r="AX220" s="84"/>
      <c r="AY220" s="70">
        <v>2.0</v>
      </c>
      <c r="AZ220" s="71">
        <f t="shared" si="9"/>
        <v>126</v>
      </c>
      <c r="BA220" s="29" t="s">
        <v>103</v>
      </c>
      <c r="BB220" s="4"/>
      <c r="BC220" s="64">
        <v>45666.0</v>
      </c>
      <c r="BD220" s="183"/>
      <c r="BE220" s="184"/>
      <c r="BF220" s="154">
        <f t="shared" si="13"/>
        <v>0</v>
      </c>
      <c r="BG220" s="90" t="s">
        <v>103</v>
      </c>
      <c r="BH220" s="4"/>
      <c r="BI220" s="103">
        <v>45688.0</v>
      </c>
      <c r="BJ220" s="104"/>
      <c r="BK220" s="106">
        <v>1.0</v>
      </c>
      <c r="BL220" s="36">
        <f t="shared" si="10"/>
        <v>85</v>
      </c>
      <c r="BM220" s="95" t="s">
        <v>107</v>
      </c>
      <c r="BN220" s="4"/>
      <c r="BO220" s="4"/>
      <c r="BP220" s="4"/>
      <c r="BQ220" s="4"/>
      <c r="BR220" s="4"/>
      <c r="BS220" s="4"/>
      <c r="BT220" s="4"/>
      <c r="BU220" s="46">
        <v>45666.0</v>
      </c>
      <c r="BV220" s="36"/>
      <c r="BW220" s="40">
        <v>3.0</v>
      </c>
      <c r="BX220" s="36">
        <f t="shared" si="12"/>
        <v>19</v>
      </c>
      <c r="BY220" s="95" t="s">
        <v>99</v>
      </c>
      <c r="B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151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25">
        <v>45666.0</v>
      </c>
      <c r="AX221" s="84"/>
      <c r="AY221" s="70">
        <v>1.0</v>
      </c>
      <c r="AZ221" s="71">
        <f t="shared" si="9"/>
        <v>125</v>
      </c>
      <c r="BA221" s="29" t="s">
        <v>87</v>
      </c>
      <c r="BB221" s="4"/>
      <c r="BC221" s="64">
        <v>45666.0</v>
      </c>
      <c r="BD221" s="183"/>
      <c r="BE221" s="184"/>
      <c r="BF221" s="154">
        <f t="shared" si="13"/>
        <v>0</v>
      </c>
      <c r="BG221" s="90" t="s">
        <v>87</v>
      </c>
      <c r="BH221" s="4"/>
      <c r="BI221" s="103">
        <v>45688.0</v>
      </c>
      <c r="BJ221" s="104"/>
      <c r="BK221" s="106">
        <v>1.0</v>
      </c>
      <c r="BL221" s="36">
        <f t="shared" si="10"/>
        <v>84</v>
      </c>
      <c r="BM221" s="95" t="s">
        <v>91</v>
      </c>
      <c r="BN221" s="4"/>
      <c r="BO221" s="4"/>
      <c r="BP221" s="4"/>
      <c r="BQ221" s="4"/>
      <c r="BR221" s="4"/>
      <c r="BS221" s="4"/>
      <c r="BT221" s="4"/>
      <c r="BU221" s="46">
        <v>45666.0</v>
      </c>
      <c r="BV221" s="36"/>
      <c r="BW221" s="40">
        <v>3.0</v>
      </c>
      <c r="BX221" s="36">
        <f t="shared" si="12"/>
        <v>16</v>
      </c>
      <c r="BY221" s="95" t="s">
        <v>90</v>
      </c>
      <c r="B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151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25">
        <v>45666.0</v>
      </c>
      <c r="AX222" s="84"/>
      <c r="AY222" s="70">
        <v>1.0</v>
      </c>
      <c r="AZ222" s="71">
        <f t="shared" si="9"/>
        <v>124</v>
      </c>
      <c r="BA222" s="29" t="s">
        <v>100</v>
      </c>
      <c r="BB222" s="4"/>
      <c r="BC222" s="64">
        <v>45666.0</v>
      </c>
      <c r="BD222" s="183"/>
      <c r="BE222" s="184"/>
      <c r="BF222" s="154">
        <f t="shared" si="13"/>
        <v>0</v>
      </c>
      <c r="BG222" s="90" t="s">
        <v>100</v>
      </c>
      <c r="BH222" s="4"/>
      <c r="BI222" s="62">
        <v>45688.0</v>
      </c>
      <c r="BJ222" s="112"/>
      <c r="BK222" s="134">
        <v>2.0</v>
      </c>
      <c r="BL222" s="36">
        <f t="shared" si="10"/>
        <v>82</v>
      </c>
      <c r="BM222" s="39" t="s">
        <v>94</v>
      </c>
      <c r="BN222" s="4"/>
      <c r="BO222" s="4"/>
      <c r="BP222" s="4"/>
      <c r="BQ222" s="4"/>
      <c r="BR222" s="4"/>
      <c r="BS222" s="4"/>
      <c r="BT222" s="4"/>
      <c r="BU222" s="46">
        <v>45666.0</v>
      </c>
      <c r="BV222" s="36"/>
      <c r="BW222" s="36"/>
      <c r="BX222" s="36">
        <f t="shared" si="12"/>
        <v>16</v>
      </c>
      <c r="BY222" s="95" t="s">
        <v>83</v>
      </c>
      <c r="B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151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25">
        <v>45666.0</v>
      </c>
      <c r="AX223" s="84"/>
      <c r="AY223" s="70">
        <v>2.0</v>
      </c>
      <c r="AZ223" s="71">
        <f t="shared" si="9"/>
        <v>122</v>
      </c>
      <c r="BA223" s="29" t="s">
        <v>105</v>
      </c>
      <c r="BB223" s="4"/>
      <c r="BC223" s="64">
        <v>45666.0</v>
      </c>
      <c r="BD223" s="183"/>
      <c r="BE223" s="184"/>
      <c r="BF223" s="154">
        <f t="shared" si="13"/>
        <v>0</v>
      </c>
      <c r="BG223" s="90" t="s">
        <v>105</v>
      </c>
      <c r="BH223" s="4"/>
      <c r="BI223" s="62">
        <v>45688.0</v>
      </c>
      <c r="BJ223" s="112"/>
      <c r="BK223" s="148">
        <v>1.0</v>
      </c>
      <c r="BL223" s="36">
        <f t="shared" si="10"/>
        <v>81</v>
      </c>
      <c r="BM223" s="39" t="s">
        <v>79</v>
      </c>
      <c r="BN223" s="4"/>
      <c r="BO223" s="4"/>
      <c r="BP223" s="4"/>
      <c r="BQ223" s="4"/>
      <c r="BR223" s="4"/>
      <c r="BS223" s="4"/>
      <c r="BT223" s="4"/>
      <c r="BU223" s="46">
        <v>45666.0</v>
      </c>
      <c r="BV223" s="36"/>
      <c r="BW223" s="40">
        <v>3.0</v>
      </c>
      <c r="BX223" s="36">
        <f t="shared" si="12"/>
        <v>13</v>
      </c>
      <c r="BY223" s="95" t="s">
        <v>95</v>
      </c>
      <c r="B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151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25">
        <v>45666.0</v>
      </c>
      <c r="AX224" s="84"/>
      <c r="AY224" s="70">
        <v>1.0</v>
      </c>
      <c r="AZ224" s="71">
        <f t="shared" si="9"/>
        <v>121</v>
      </c>
      <c r="BA224" s="29" t="s">
        <v>101</v>
      </c>
      <c r="BB224" s="4"/>
      <c r="BC224" s="64">
        <v>45666.0</v>
      </c>
      <c r="BD224" s="183"/>
      <c r="BE224" s="184"/>
      <c r="BF224" s="154">
        <f t="shared" si="13"/>
        <v>0</v>
      </c>
      <c r="BG224" s="90" t="s">
        <v>101</v>
      </c>
      <c r="BH224" s="4"/>
      <c r="BI224" s="103">
        <v>45688.0</v>
      </c>
      <c r="BJ224" s="104"/>
      <c r="BK224" s="106">
        <v>1.0</v>
      </c>
      <c r="BL224" s="36">
        <f t="shared" si="10"/>
        <v>80</v>
      </c>
      <c r="BM224" s="95" t="s">
        <v>93</v>
      </c>
      <c r="BN224" s="4"/>
      <c r="BO224" s="4"/>
      <c r="BP224" s="4"/>
      <c r="BQ224" s="4"/>
      <c r="BR224" s="4"/>
      <c r="BS224" s="4"/>
      <c r="BT224" s="4"/>
      <c r="BU224" s="46">
        <v>45666.0</v>
      </c>
      <c r="BV224" s="36"/>
      <c r="BW224" s="36"/>
      <c r="BX224" s="36">
        <f t="shared" si="12"/>
        <v>13</v>
      </c>
      <c r="BY224" s="95" t="s">
        <v>107</v>
      </c>
      <c r="B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151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25">
        <v>45666.0</v>
      </c>
      <c r="AX225" s="84"/>
      <c r="AY225" s="70">
        <v>2.0</v>
      </c>
      <c r="AZ225" s="71">
        <f t="shared" si="9"/>
        <v>119</v>
      </c>
      <c r="BA225" s="29" t="s">
        <v>99</v>
      </c>
      <c r="BB225" s="4"/>
      <c r="BC225" s="64">
        <v>45666.0</v>
      </c>
      <c r="BD225" s="183"/>
      <c r="BE225" s="184"/>
      <c r="BF225" s="154">
        <f t="shared" si="13"/>
        <v>0</v>
      </c>
      <c r="BG225" s="90" t="s">
        <v>99</v>
      </c>
      <c r="BH225" s="4"/>
      <c r="BI225" s="62">
        <v>45688.0</v>
      </c>
      <c r="BJ225" s="112"/>
      <c r="BK225" s="148">
        <v>1.0</v>
      </c>
      <c r="BL225" s="36">
        <f t="shared" si="10"/>
        <v>79</v>
      </c>
      <c r="BM225" s="39" t="s">
        <v>98</v>
      </c>
      <c r="BN225" s="4"/>
      <c r="BO225" s="4"/>
      <c r="BP225" s="4"/>
      <c r="BQ225" s="4"/>
      <c r="BR225" s="4"/>
      <c r="BS225" s="4"/>
      <c r="BT225" s="4"/>
      <c r="BU225" s="46">
        <v>45666.0</v>
      </c>
      <c r="BV225" s="36"/>
      <c r="BW225" s="36"/>
      <c r="BX225" s="36">
        <f t="shared" si="12"/>
        <v>13</v>
      </c>
      <c r="BY225" s="95" t="s">
        <v>77</v>
      </c>
      <c r="B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151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25">
        <v>45666.0</v>
      </c>
      <c r="AX226" s="84"/>
      <c r="AY226" s="70">
        <v>4.0</v>
      </c>
      <c r="AZ226" s="71">
        <f t="shared" si="9"/>
        <v>115</v>
      </c>
      <c r="BA226" s="29" t="s">
        <v>90</v>
      </c>
      <c r="BB226" s="4"/>
      <c r="BC226" s="64">
        <v>45666.0</v>
      </c>
      <c r="BD226" s="183"/>
      <c r="BE226" s="184"/>
      <c r="BF226" s="154">
        <f t="shared" si="13"/>
        <v>0</v>
      </c>
      <c r="BG226" s="90" t="s">
        <v>90</v>
      </c>
      <c r="BH226" s="4"/>
      <c r="BI226" s="62">
        <v>45688.0</v>
      </c>
      <c r="BJ226" s="112"/>
      <c r="BK226" s="148">
        <v>1.0</v>
      </c>
      <c r="BL226" s="36">
        <f t="shared" si="10"/>
        <v>78</v>
      </c>
      <c r="BM226" s="39" t="s">
        <v>78</v>
      </c>
      <c r="BN226" s="4"/>
      <c r="BO226" s="4"/>
      <c r="BP226" s="4"/>
      <c r="BQ226" s="4"/>
      <c r="BR226" s="4"/>
      <c r="BS226" s="4"/>
      <c r="BT226" s="4"/>
      <c r="BU226" s="46">
        <v>45666.0</v>
      </c>
      <c r="BV226" s="36"/>
      <c r="BW226" s="36"/>
      <c r="BX226" s="36">
        <f t="shared" si="12"/>
        <v>13</v>
      </c>
      <c r="BY226" s="95" t="s">
        <v>81</v>
      </c>
      <c r="B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151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25">
        <v>45666.0</v>
      </c>
      <c r="AX227" s="84"/>
      <c r="AY227" s="70">
        <v>1.0</v>
      </c>
      <c r="AZ227" s="71">
        <f t="shared" si="9"/>
        <v>114</v>
      </c>
      <c r="BA227" s="29" t="s">
        <v>83</v>
      </c>
      <c r="BB227" s="4"/>
      <c r="BC227" s="64">
        <v>45666.0</v>
      </c>
      <c r="BD227" s="183"/>
      <c r="BE227" s="184"/>
      <c r="BF227" s="154">
        <f t="shared" si="13"/>
        <v>0</v>
      </c>
      <c r="BG227" s="90" t="s">
        <v>83</v>
      </c>
      <c r="BH227" s="4"/>
      <c r="BI227" s="166">
        <v>45691.0</v>
      </c>
      <c r="BJ227" s="78">
        <v>60.0</v>
      </c>
      <c r="BK227" s="167"/>
      <c r="BL227" s="78">
        <f t="shared" si="10"/>
        <v>138</v>
      </c>
      <c r="BM227" s="80" t="s">
        <v>133</v>
      </c>
      <c r="BN227" s="4"/>
      <c r="BO227" s="4"/>
      <c r="BP227" s="4"/>
      <c r="BQ227" s="4"/>
      <c r="BR227" s="4"/>
      <c r="BS227" s="4"/>
      <c r="BT227" s="4"/>
      <c r="BU227" s="46">
        <v>45666.0</v>
      </c>
      <c r="BV227" s="36"/>
      <c r="BW227" s="36"/>
      <c r="BX227" s="36">
        <f t="shared" si="12"/>
        <v>13</v>
      </c>
      <c r="BY227" s="95" t="s">
        <v>97</v>
      </c>
      <c r="B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151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25">
        <v>45666.0</v>
      </c>
      <c r="AX228" s="84"/>
      <c r="AY228" s="70">
        <v>3.0</v>
      </c>
      <c r="AZ228" s="71">
        <f t="shared" si="9"/>
        <v>111</v>
      </c>
      <c r="BA228" s="29" t="s">
        <v>95</v>
      </c>
      <c r="BB228" s="4"/>
      <c r="BC228" s="64">
        <v>45666.0</v>
      </c>
      <c r="BD228" s="183"/>
      <c r="BE228" s="184"/>
      <c r="BF228" s="154">
        <f t="shared" si="13"/>
        <v>0</v>
      </c>
      <c r="BG228" s="90" t="s">
        <v>95</v>
      </c>
      <c r="BH228" s="4"/>
      <c r="BI228" s="62"/>
      <c r="BJ228" s="39"/>
      <c r="BK228" s="36"/>
      <c r="BL228" s="36">
        <f t="shared" si="10"/>
        <v>138</v>
      </c>
      <c r="BM228" s="39"/>
      <c r="BN228" s="4"/>
      <c r="BO228" s="4"/>
      <c r="BP228" s="4"/>
      <c r="BQ228" s="4"/>
      <c r="BR228" s="4"/>
      <c r="BS228" s="4"/>
      <c r="BT228" s="4"/>
      <c r="BU228" s="46">
        <v>45666.0</v>
      </c>
      <c r="BV228" s="36"/>
      <c r="BW228" s="36"/>
      <c r="BX228" s="36">
        <f t="shared" si="12"/>
        <v>13</v>
      </c>
      <c r="BY228" s="95" t="s">
        <v>91</v>
      </c>
      <c r="B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151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25">
        <v>45666.0</v>
      </c>
      <c r="AX229" s="84"/>
      <c r="AY229" s="70">
        <v>2.0</v>
      </c>
      <c r="AZ229" s="71">
        <f t="shared" si="9"/>
        <v>109</v>
      </c>
      <c r="BA229" s="29" t="s">
        <v>107</v>
      </c>
      <c r="BB229" s="4"/>
      <c r="BC229" s="64">
        <v>45666.0</v>
      </c>
      <c r="BD229" s="183"/>
      <c r="BE229" s="184"/>
      <c r="BF229" s="154">
        <f t="shared" si="13"/>
        <v>0</v>
      </c>
      <c r="BG229" s="90" t="s">
        <v>107</v>
      </c>
      <c r="BH229" s="4"/>
      <c r="BI229" s="62"/>
      <c r="BJ229" s="39"/>
      <c r="BK229" s="36"/>
      <c r="BL229" s="36">
        <f t="shared" si="10"/>
        <v>138</v>
      </c>
      <c r="BM229" s="39"/>
      <c r="BN229" s="4">
        <f>247*300</f>
        <v>74100</v>
      </c>
      <c r="BO229" s="4"/>
      <c r="BP229" s="4"/>
      <c r="BQ229" s="4"/>
      <c r="BR229" s="4"/>
      <c r="BS229" s="4"/>
      <c r="BT229" s="4"/>
      <c r="BU229" s="46">
        <v>45666.0</v>
      </c>
      <c r="BV229" s="36"/>
      <c r="BW229" s="40">
        <v>3.0</v>
      </c>
      <c r="BX229" s="36">
        <f t="shared" si="12"/>
        <v>10</v>
      </c>
      <c r="BY229" s="95" t="s">
        <v>84</v>
      </c>
      <c r="B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151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25">
        <v>45666.0</v>
      </c>
      <c r="AX230" s="84"/>
      <c r="AY230" s="70">
        <v>3.0</v>
      </c>
      <c r="AZ230" s="71">
        <f t="shared" si="9"/>
        <v>106</v>
      </c>
      <c r="BA230" s="29" t="s">
        <v>77</v>
      </c>
      <c r="BB230" s="4"/>
      <c r="BC230" s="64">
        <v>45666.0</v>
      </c>
      <c r="BD230" s="183"/>
      <c r="BE230" s="184"/>
      <c r="BF230" s="154">
        <f t="shared" si="13"/>
        <v>0</v>
      </c>
      <c r="BG230" s="90" t="s">
        <v>77</v>
      </c>
      <c r="BH230" s="4"/>
      <c r="BI230" s="62"/>
      <c r="BJ230" s="39"/>
      <c r="BK230" s="36"/>
      <c r="BL230" s="36">
        <f t="shared" si="10"/>
        <v>138</v>
      </c>
      <c r="BM230" s="39"/>
      <c r="BN230" s="4"/>
      <c r="BO230" s="4"/>
      <c r="BP230" s="4"/>
      <c r="BQ230" s="4"/>
      <c r="BR230" s="4"/>
      <c r="BS230" s="4"/>
      <c r="BT230" s="4"/>
      <c r="BU230" s="46">
        <v>45666.0</v>
      </c>
      <c r="BV230" s="36"/>
      <c r="BW230" s="40">
        <v>3.0</v>
      </c>
      <c r="BX230" s="36">
        <f t="shared" si="12"/>
        <v>7</v>
      </c>
      <c r="BY230" s="95" t="s">
        <v>93</v>
      </c>
      <c r="B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151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25">
        <v>45666.0</v>
      </c>
      <c r="AX231" s="84"/>
      <c r="AY231" s="70">
        <v>4.0</v>
      </c>
      <c r="AZ231" s="71">
        <f t="shared" si="9"/>
        <v>102</v>
      </c>
      <c r="BA231" s="29" t="s">
        <v>81</v>
      </c>
      <c r="BB231" s="4"/>
      <c r="BC231" s="64">
        <v>45666.0</v>
      </c>
      <c r="BD231" s="183"/>
      <c r="BE231" s="184"/>
      <c r="BF231" s="154">
        <f t="shared" si="13"/>
        <v>0</v>
      </c>
      <c r="BG231" s="90" t="s">
        <v>81</v>
      </c>
      <c r="BH231" s="4"/>
      <c r="BI231" s="62"/>
      <c r="BJ231" s="39"/>
      <c r="BK231" s="36"/>
      <c r="BL231" s="36">
        <f t="shared" si="10"/>
        <v>138</v>
      </c>
      <c r="BM231" s="39"/>
      <c r="BN231" s="4"/>
      <c r="BO231" s="4"/>
      <c r="BP231" s="4"/>
      <c r="BQ231" s="4"/>
      <c r="BR231" s="4"/>
      <c r="BS231" s="4"/>
      <c r="BT231" s="4"/>
      <c r="BU231" s="46">
        <v>45666.0</v>
      </c>
      <c r="BV231" s="36"/>
      <c r="BW231" s="40">
        <v>6.0</v>
      </c>
      <c r="BX231" s="36">
        <f t="shared" si="12"/>
        <v>1</v>
      </c>
      <c r="BY231" s="95" t="s">
        <v>102</v>
      </c>
      <c r="B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151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25">
        <v>45666.0</v>
      </c>
      <c r="AX232" s="84"/>
      <c r="AY232" s="70">
        <v>4.0</v>
      </c>
      <c r="AZ232" s="71">
        <f t="shared" si="9"/>
        <v>98</v>
      </c>
      <c r="BA232" s="29" t="s">
        <v>97</v>
      </c>
      <c r="BB232" s="4"/>
      <c r="BC232" s="64">
        <v>45666.0</v>
      </c>
      <c r="BD232" s="183"/>
      <c r="BE232" s="184"/>
      <c r="BF232" s="154">
        <f t="shared" si="13"/>
        <v>0</v>
      </c>
      <c r="BG232" s="90" t="s">
        <v>97</v>
      </c>
      <c r="BH232" s="4"/>
      <c r="BI232" s="62"/>
      <c r="BJ232" s="39"/>
      <c r="BK232" s="36"/>
      <c r="BL232" s="36">
        <f t="shared" si="10"/>
        <v>138</v>
      </c>
      <c r="BM232" s="39"/>
      <c r="BN232" s="4"/>
      <c r="BO232" s="4"/>
      <c r="BP232" s="4"/>
      <c r="BQ232" s="4"/>
      <c r="BR232" s="4"/>
      <c r="BS232" s="4"/>
      <c r="BT232" s="4"/>
      <c r="BU232" s="49">
        <v>45667.0</v>
      </c>
      <c r="BV232" s="59">
        <v>50.0</v>
      </c>
      <c r="BW232" s="60"/>
      <c r="BX232" s="78">
        <f t="shared" si="12"/>
        <v>51</v>
      </c>
      <c r="BY232" s="188" t="s">
        <v>88</v>
      </c>
      <c r="B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151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25">
        <v>45666.0</v>
      </c>
      <c r="AX233" s="84"/>
      <c r="AY233" s="70">
        <v>3.0</v>
      </c>
      <c r="AZ233" s="71">
        <f t="shared" si="9"/>
        <v>95</v>
      </c>
      <c r="BA233" s="29" t="s">
        <v>91</v>
      </c>
      <c r="BB233" s="4"/>
      <c r="BC233" s="64">
        <v>45666.0</v>
      </c>
      <c r="BD233" s="183"/>
      <c r="BE233" s="184"/>
      <c r="BF233" s="154">
        <f t="shared" si="13"/>
        <v>0</v>
      </c>
      <c r="BG233" s="90" t="s">
        <v>91</v>
      </c>
      <c r="BH233" s="4"/>
      <c r="BI233" s="62"/>
      <c r="BJ233" s="39"/>
      <c r="BK233" s="36"/>
      <c r="BL233" s="36">
        <f t="shared" si="10"/>
        <v>138</v>
      </c>
      <c r="BM233" s="39"/>
      <c r="BN233" s="4"/>
      <c r="BO233" s="4"/>
      <c r="BP233" s="4"/>
      <c r="BQ233" s="4"/>
      <c r="BR233" s="4"/>
      <c r="BS233" s="4"/>
      <c r="BT233" s="4"/>
      <c r="BU233" s="46">
        <v>45667.0</v>
      </c>
      <c r="BV233" s="36"/>
      <c r="BW233" s="37">
        <v>6.0</v>
      </c>
      <c r="BX233" s="36">
        <f t="shared" si="12"/>
        <v>45</v>
      </c>
      <c r="BY233" s="95" t="s">
        <v>79</v>
      </c>
      <c r="B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151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25">
        <v>45666.0</v>
      </c>
      <c r="AX234" s="84"/>
      <c r="AY234" s="70">
        <v>2.0</v>
      </c>
      <c r="AZ234" s="71">
        <f t="shared" si="9"/>
        <v>93</v>
      </c>
      <c r="BA234" s="29" t="s">
        <v>84</v>
      </c>
      <c r="BB234" s="4"/>
      <c r="BC234" s="64">
        <v>45666.0</v>
      </c>
      <c r="BD234" s="183"/>
      <c r="BE234" s="184"/>
      <c r="BF234" s="154">
        <f t="shared" si="13"/>
        <v>0</v>
      </c>
      <c r="BG234" s="90" t="s">
        <v>84</v>
      </c>
      <c r="BH234" s="4"/>
      <c r="BI234" s="62"/>
      <c r="BJ234" s="39"/>
      <c r="BK234" s="36"/>
      <c r="BL234" s="36">
        <f t="shared" si="10"/>
        <v>138</v>
      </c>
      <c r="BM234" s="39"/>
      <c r="BN234" s="4"/>
      <c r="BO234" s="4"/>
      <c r="BP234" s="4"/>
      <c r="BQ234" s="4"/>
      <c r="BR234" s="4"/>
      <c r="BS234" s="4"/>
      <c r="BT234" s="4"/>
      <c r="BU234" s="46">
        <v>45667.0</v>
      </c>
      <c r="BV234" s="36"/>
      <c r="BW234" s="37">
        <v>3.0</v>
      </c>
      <c r="BX234" s="36">
        <f t="shared" si="12"/>
        <v>42</v>
      </c>
      <c r="BY234" s="95" t="s">
        <v>98</v>
      </c>
      <c r="B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151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25">
        <v>45666.0</v>
      </c>
      <c r="AX235" s="84"/>
      <c r="AY235" s="70">
        <v>3.0</v>
      </c>
      <c r="AZ235" s="71">
        <f t="shared" si="9"/>
        <v>90</v>
      </c>
      <c r="BA235" s="29" t="s">
        <v>93</v>
      </c>
      <c r="BB235" s="4"/>
      <c r="BC235" s="64">
        <v>45666.0</v>
      </c>
      <c r="BD235" s="183"/>
      <c r="BE235" s="184"/>
      <c r="BF235" s="154">
        <f t="shared" si="13"/>
        <v>0</v>
      </c>
      <c r="BG235" s="90" t="s">
        <v>93</v>
      </c>
      <c r="BH235" s="4"/>
      <c r="BI235" s="62"/>
      <c r="BJ235" s="39"/>
      <c r="BK235" s="36"/>
      <c r="BL235" s="36">
        <f t="shared" si="10"/>
        <v>138</v>
      </c>
      <c r="BM235" s="39"/>
      <c r="BN235" s="4"/>
      <c r="BO235" s="4"/>
      <c r="BP235" s="4"/>
      <c r="BQ235" s="4"/>
      <c r="BR235" s="4"/>
      <c r="BS235" s="4"/>
      <c r="BT235" s="4"/>
      <c r="BU235" s="46">
        <v>45667.0</v>
      </c>
      <c r="BV235" s="36"/>
      <c r="BW235" s="37">
        <v>3.0</v>
      </c>
      <c r="BX235" s="36">
        <f t="shared" si="12"/>
        <v>39</v>
      </c>
      <c r="BY235" s="95" t="s">
        <v>78</v>
      </c>
      <c r="B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151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25">
        <v>45666.0</v>
      </c>
      <c r="AX236" s="84"/>
      <c r="AY236" s="70">
        <v>12.0</v>
      </c>
      <c r="AZ236" s="71">
        <f t="shared" si="9"/>
        <v>78</v>
      </c>
      <c r="BA236" s="29" t="s">
        <v>102</v>
      </c>
      <c r="BB236" s="4"/>
      <c r="BC236" s="64">
        <v>45666.0</v>
      </c>
      <c r="BD236" s="183"/>
      <c r="BE236" s="184"/>
      <c r="BF236" s="154">
        <f t="shared" si="13"/>
        <v>0</v>
      </c>
      <c r="BG236" s="90" t="s">
        <v>102</v>
      </c>
      <c r="BH236" s="4"/>
      <c r="BI236" s="62"/>
      <c r="BJ236" s="39"/>
      <c r="BK236" s="36"/>
      <c r="BL236" s="36">
        <f t="shared" si="10"/>
        <v>138</v>
      </c>
      <c r="BM236" s="39"/>
      <c r="BN236" s="4"/>
      <c r="BO236" s="4"/>
      <c r="BP236" s="4"/>
      <c r="BQ236" s="4"/>
      <c r="BR236" s="4"/>
      <c r="BS236" s="4"/>
      <c r="BT236" s="4"/>
      <c r="BU236" s="46">
        <v>45667.0</v>
      </c>
      <c r="BV236" s="36"/>
      <c r="BW236" s="37">
        <v>5.0</v>
      </c>
      <c r="BX236" s="36">
        <f t="shared" si="12"/>
        <v>34</v>
      </c>
      <c r="BY236" s="95" t="s">
        <v>104</v>
      </c>
      <c r="B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151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6">
        <v>45666.0</v>
      </c>
      <c r="AX237" s="72"/>
      <c r="AY237" s="98">
        <v>0.0</v>
      </c>
      <c r="AZ237" s="33">
        <f t="shared" si="9"/>
        <v>78</v>
      </c>
      <c r="BA237" s="39" t="s">
        <v>106</v>
      </c>
      <c r="BB237" s="4"/>
      <c r="BC237" s="64">
        <v>45666.0</v>
      </c>
      <c r="BD237" s="183"/>
      <c r="BE237" s="184"/>
      <c r="BF237" s="154">
        <f t="shared" si="13"/>
        <v>0</v>
      </c>
      <c r="BG237" s="90" t="s">
        <v>106</v>
      </c>
      <c r="BH237" s="4"/>
      <c r="BI237" s="62"/>
      <c r="BJ237" s="39"/>
      <c r="BK237" s="36"/>
      <c r="BL237" s="36">
        <f t="shared" si="10"/>
        <v>138</v>
      </c>
      <c r="BM237" s="39"/>
      <c r="BN237" s="4"/>
      <c r="BO237" s="4"/>
      <c r="BP237" s="4"/>
      <c r="BQ237" s="4"/>
      <c r="BR237" s="4"/>
      <c r="BS237" s="4"/>
      <c r="BT237" s="4"/>
      <c r="BU237" s="46">
        <v>45667.0</v>
      </c>
      <c r="BV237" s="36"/>
      <c r="BW237" s="37">
        <v>5.0</v>
      </c>
      <c r="BX237" s="36">
        <f t="shared" si="12"/>
        <v>29</v>
      </c>
      <c r="BY237" s="95" t="s">
        <v>85</v>
      </c>
      <c r="B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151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9">
        <v>45667.0</v>
      </c>
      <c r="AX238" s="99">
        <v>60.0</v>
      </c>
      <c r="AY238" s="120"/>
      <c r="AZ238" s="45">
        <f t="shared" si="9"/>
        <v>138</v>
      </c>
      <c r="BA238" s="63" t="s">
        <v>88</v>
      </c>
      <c r="BB238" s="4"/>
      <c r="BC238" s="160">
        <v>45667.0</v>
      </c>
      <c r="BD238" s="180"/>
      <c r="BE238" s="181"/>
      <c r="BF238" s="182">
        <f t="shared" si="13"/>
        <v>0</v>
      </c>
      <c r="BG238" s="69" t="s">
        <v>88</v>
      </c>
      <c r="BH238" s="4"/>
      <c r="BI238" s="62"/>
      <c r="BJ238" s="39"/>
      <c r="BK238" s="36"/>
      <c r="BL238" s="36">
        <f t="shared" si="10"/>
        <v>138</v>
      </c>
      <c r="BM238" s="39"/>
      <c r="BN238" s="4"/>
      <c r="BO238" s="4"/>
      <c r="BP238" s="4"/>
      <c r="BQ238" s="4"/>
      <c r="BR238" s="4"/>
      <c r="BS238" s="4"/>
      <c r="BT238" s="4"/>
      <c r="BU238" s="46">
        <v>45667.0</v>
      </c>
      <c r="BV238" s="36"/>
      <c r="BW238" s="37">
        <v>5.0</v>
      </c>
      <c r="BX238" s="36">
        <f t="shared" si="12"/>
        <v>24</v>
      </c>
      <c r="BY238" s="95" t="s">
        <v>96</v>
      </c>
      <c r="B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151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25">
        <v>45667.0</v>
      </c>
      <c r="AX239" s="84"/>
      <c r="AY239" s="70">
        <v>3.0</v>
      </c>
      <c r="AZ239" s="71">
        <f t="shared" si="9"/>
        <v>135</v>
      </c>
      <c r="BA239" s="29" t="s">
        <v>79</v>
      </c>
      <c r="BB239" s="4"/>
      <c r="BC239" s="64">
        <v>45667.0</v>
      </c>
      <c r="BD239" s="183"/>
      <c r="BE239" s="184"/>
      <c r="BF239" s="154">
        <f t="shared" si="13"/>
        <v>0</v>
      </c>
      <c r="BG239" s="90" t="s">
        <v>79</v>
      </c>
      <c r="BH239" s="4"/>
      <c r="BI239" s="62"/>
      <c r="BJ239" s="39"/>
      <c r="BK239" s="36"/>
      <c r="BL239" s="36">
        <f t="shared" si="10"/>
        <v>138</v>
      </c>
      <c r="BM239" s="39"/>
      <c r="BN239" s="4"/>
      <c r="BO239" s="4"/>
      <c r="BP239" s="4"/>
      <c r="BQ239" s="4"/>
      <c r="BR239" s="4"/>
      <c r="BS239" s="4"/>
      <c r="BT239" s="4"/>
      <c r="BU239" s="46">
        <v>45667.0</v>
      </c>
      <c r="BV239" s="36"/>
      <c r="BW239" s="40"/>
      <c r="BX239" s="36">
        <f t="shared" si="12"/>
        <v>24</v>
      </c>
      <c r="BY239" s="95" t="s">
        <v>80</v>
      </c>
      <c r="B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151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25">
        <v>45667.0</v>
      </c>
      <c r="AX240" s="84"/>
      <c r="AY240" s="70">
        <v>3.0</v>
      </c>
      <c r="AZ240" s="71">
        <f t="shared" si="9"/>
        <v>132</v>
      </c>
      <c r="BA240" s="29" t="s">
        <v>98</v>
      </c>
      <c r="BB240" s="4"/>
      <c r="BC240" s="64">
        <v>45667.0</v>
      </c>
      <c r="BD240" s="183"/>
      <c r="BE240" s="184"/>
      <c r="BF240" s="154">
        <f t="shared" si="13"/>
        <v>0</v>
      </c>
      <c r="BG240" s="90" t="s">
        <v>98</v>
      </c>
      <c r="BH240" s="4"/>
      <c r="BI240" s="62"/>
      <c r="BJ240" s="39"/>
      <c r="BK240" s="36"/>
      <c r="BL240" s="36">
        <f t="shared" si="10"/>
        <v>138</v>
      </c>
      <c r="BM240" s="39"/>
      <c r="BN240" s="4"/>
      <c r="BO240" s="4"/>
      <c r="BP240" s="4"/>
      <c r="BQ240" s="4"/>
      <c r="BR240" s="4"/>
      <c r="BS240" s="4"/>
      <c r="BT240" s="4"/>
      <c r="BU240" s="46">
        <v>45667.0</v>
      </c>
      <c r="BV240" s="36"/>
      <c r="BW240" s="40"/>
      <c r="BX240" s="36">
        <f t="shared" si="12"/>
        <v>24</v>
      </c>
      <c r="BY240" s="95" t="s">
        <v>103</v>
      </c>
      <c r="B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151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25">
        <v>45667.0</v>
      </c>
      <c r="AX241" s="84"/>
      <c r="AY241" s="70">
        <v>2.0</v>
      </c>
      <c r="AZ241" s="71">
        <f t="shared" si="9"/>
        <v>130</v>
      </c>
      <c r="BA241" s="29" t="s">
        <v>78</v>
      </c>
      <c r="BB241" s="4"/>
      <c r="BC241" s="64">
        <v>45667.0</v>
      </c>
      <c r="BD241" s="183"/>
      <c r="BE241" s="184"/>
      <c r="BF241" s="154">
        <f t="shared" si="13"/>
        <v>0</v>
      </c>
      <c r="BG241" s="90" t="s">
        <v>78</v>
      </c>
      <c r="BH241" s="4"/>
      <c r="BI241" s="62"/>
      <c r="BJ241" s="39"/>
      <c r="BK241" s="36"/>
      <c r="BL241" s="36">
        <f t="shared" si="10"/>
        <v>138</v>
      </c>
      <c r="BM241" s="39"/>
      <c r="BN241" s="4"/>
      <c r="BO241" s="4"/>
      <c r="BP241" s="4"/>
      <c r="BQ241" s="4"/>
      <c r="BR241" s="4"/>
      <c r="BS241" s="4"/>
      <c r="BT241" s="4"/>
      <c r="BU241" s="46">
        <v>45667.0</v>
      </c>
      <c r="BV241" s="36"/>
      <c r="BW241" s="36"/>
      <c r="BX241" s="36">
        <f t="shared" si="12"/>
        <v>24</v>
      </c>
      <c r="BY241" s="95" t="s">
        <v>87</v>
      </c>
      <c r="B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151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25">
        <v>45667.0</v>
      </c>
      <c r="AX242" s="84"/>
      <c r="AY242" s="70">
        <v>2.0</v>
      </c>
      <c r="AZ242" s="71">
        <f t="shared" si="9"/>
        <v>128</v>
      </c>
      <c r="BA242" s="29" t="s">
        <v>104</v>
      </c>
      <c r="BB242" s="4"/>
      <c r="BC242" s="64">
        <v>45667.0</v>
      </c>
      <c r="BD242" s="183"/>
      <c r="BE242" s="184"/>
      <c r="BF242" s="154">
        <f t="shared" si="13"/>
        <v>0</v>
      </c>
      <c r="BG242" s="90" t="s">
        <v>104</v>
      </c>
      <c r="BH242" s="4"/>
      <c r="BI242" s="62"/>
      <c r="BJ242" s="39"/>
      <c r="BK242" s="36"/>
      <c r="BL242" s="36">
        <f t="shared" si="10"/>
        <v>138</v>
      </c>
      <c r="BM242" s="39"/>
      <c r="BN242" s="4"/>
      <c r="BO242" s="4"/>
      <c r="BP242" s="4"/>
      <c r="BQ242" s="4"/>
      <c r="BR242" s="4"/>
      <c r="BS242" s="4"/>
      <c r="BT242" s="4"/>
      <c r="BU242" s="46">
        <v>45667.0</v>
      </c>
      <c r="BV242" s="36"/>
      <c r="BW242" s="40">
        <v>2.0</v>
      </c>
      <c r="BX242" s="36">
        <f t="shared" si="12"/>
        <v>22</v>
      </c>
      <c r="BY242" s="95" t="s">
        <v>100</v>
      </c>
      <c r="B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151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25">
        <v>45667.0</v>
      </c>
      <c r="AX243" s="84"/>
      <c r="AY243" s="70">
        <v>3.0</v>
      </c>
      <c r="AZ243" s="71">
        <f t="shared" si="9"/>
        <v>125</v>
      </c>
      <c r="BA243" s="29" t="s">
        <v>85</v>
      </c>
      <c r="BB243" s="4"/>
      <c r="BC243" s="64">
        <v>45667.0</v>
      </c>
      <c r="BD243" s="183"/>
      <c r="BE243" s="184"/>
      <c r="BF243" s="154">
        <f t="shared" si="13"/>
        <v>0</v>
      </c>
      <c r="BG243" s="90" t="s">
        <v>85</v>
      </c>
      <c r="BH243" s="4"/>
      <c r="BI243" s="76"/>
      <c r="BJ243" s="72"/>
      <c r="BK243" s="36"/>
      <c r="BL243" s="36">
        <f t="shared" si="10"/>
        <v>138</v>
      </c>
      <c r="BM243" s="39"/>
      <c r="BN243" s="4"/>
      <c r="BO243" s="4"/>
      <c r="BP243" s="4"/>
      <c r="BQ243" s="4"/>
      <c r="BR243" s="4"/>
      <c r="BS243" s="4"/>
      <c r="BT243" s="4"/>
      <c r="BU243" s="46">
        <v>45667.0</v>
      </c>
      <c r="BV243" s="36"/>
      <c r="BW243" s="40"/>
      <c r="BX243" s="36">
        <f t="shared" si="12"/>
        <v>22</v>
      </c>
      <c r="BY243" s="189" t="s">
        <v>105</v>
      </c>
      <c r="B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151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25">
        <v>45667.0</v>
      </c>
      <c r="AX244" s="84"/>
      <c r="AY244" s="70">
        <v>3.0</v>
      </c>
      <c r="AZ244" s="71">
        <f t="shared" si="9"/>
        <v>122</v>
      </c>
      <c r="BA244" s="29" t="s">
        <v>96</v>
      </c>
      <c r="BB244" s="4"/>
      <c r="BC244" s="64">
        <v>45667.0</v>
      </c>
      <c r="BD244" s="183"/>
      <c r="BE244" s="184"/>
      <c r="BF244" s="154">
        <f t="shared" si="13"/>
        <v>0</v>
      </c>
      <c r="BG244" s="90" t="s">
        <v>96</v>
      </c>
      <c r="BH244" s="4"/>
      <c r="BI244" s="62"/>
      <c r="BJ244" s="39"/>
      <c r="BK244" s="36"/>
      <c r="BL244" s="36">
        <f t="shared" si="10"/>
        <v>138</v>
      </c>
      <c r="BM244" s="39"/>
      <c r="BN244" s="4"/>
      <c r="BO244" s="4"/>
      <c r="BP244" s="4"/>
      <c r="BQ244" s="4"/>
      <c r="BR244" s="4"/>
      <c r="BS244" s="4"/>
      <c r="BT244" s="4"/>
      <c r="BU244" s="46">
        <v>45667.0</v>
      </c>
      <c r="BV244" s="36"/>
      <c r="BW244" s="40"/>
      <c r="BX244" s="36">
        <f t="shared" si="12"/>
        <v>22</v>
      </c>
      <c r="BY244" s="95" t="s">
        <v>101</v>
      </c>
      <c r="B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151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25">
        <v>45667.0</v>
      </c>
      <c r="AX245" s="84"/>
      <c r="AY245" s="70">
        <v>2.0</v>
      </c>
      <c r="AZ245" s="71">
        <f t="shared" si="9"/>
        <v>120</v>
      </c>
      <c r="BA245" s="29" t="s">
        <v>80</v>
      </c>
      <c r="BB245" s="4"/>
      <c r="BC245" s="64">
        <v>45667.0</v>
      </c>
      <c r="BD245" s="183"/>
      <c r="BE245" s="184"/>
      <c r="BF245" s="154">
        <f t="shared" si="13"/>
        <v>0</v>
      </c>
      <c r="BG245" s="90" t="s">
        <v>80</v>
      </c>
      <c r="BH245" s="4"/>
      <c r="BI245" s="62"/>
      <c r="BJ245" s="39"/>
      <c r="BK245" s="36"/>
      <c r="BL245" s="36">
        <f t="shared" si="10"/>
        <v>138</v>
      </c>
      <c r="BM245" s="39"/>
      <c r="BN245" s="4"/>
      <c r="BO245" s="4"/>
      <c r="BP245" s="4"/>
      <c r="BQ245" s="4"/>
      <c r="BR245" s="4"/>
      <c r="BS245" s="4"/>
      <c r="BT245" s="4"/>
      <c r="BU245" s="46">
        <v>45667.0</v>
      </c>
      <c r="BV245" s="36"/>
      <c r="BW245" s="40"/>
      <c r="BX245" s="36">
        <f t="shared" si="12"/>
        <v>22</v>
      </c>
      <c r="BY245" s="95" t="s">
        <v>99</v>
      </c>
      <c r="B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151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25">
        <v>45667.0</v>
      </c>
      <c r="AX246" s="84"/>
      <c r="AY246" s="70">
        <v>1.0</v>
      </c>
      <c r="AZ246" s="71">
        <f t="shared" si="9"/>
        <v>119</v>
      </c>
      <c r="BA246" s="29" t="s">
        <v>103</v>
      </c>
      <c r="BB246" s="4"/>
      <c r="BC246" s="64">
        <v>45667.0</v>
      </c>
      <c r="BD246" s="183"/>
      <c r="BE246" s="184"/>
      <c r="BF246" s="154">
        <f t="shared" si="13"/>
        <v>0</v>
      </c>
      <c r="BG246" s="90" t="s">
        <v>103</v>
      </c>
      <c r="BH246" s="4"/>
      <c r="BI246" s="62"/>
      <c r="BJ246" s="39"/>
      <c r="BK246" s="36"/>
      <c r="BL246" s="36">
        <f t="shared" si="10"/>
        <v>138</v>
      </c>
      <c r="BM246" s="39"/>
      <c r="BN246" s="4"/>
      <c r="BO246" s="4"/>
      <c r="BP246" s="4"/>
      <c r="BQ246" s="4"/>
      <c r="BR246" s="4"/>
      <c r="BS246" s="4"/>
      <c r="BT246" s="4"/>
      <c r="BU246" s="46">
        <v>45667.0</v>
      </c>
      <c r="BV246" s="36"/>
      <c r="BW246" s="40">
        <v>5.0</v>
      </c>
      <c r="BX246" s="36">
        <f t="shared" si="12"/>
        <v>17</v>
      </c>
      <c r="BY246" s="95" t="s">
        <v>90</v>
      </c>
      <c r="B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151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25">
        <v>45667.0</v>
      </c>
      <c r="AX247" s="84"/>
      <c r="AY247" s="70">
        <v>1.0</v>
      </c>
      <c r="AZ247" s="71">
        <f t="shared" si="9"/>
        <v>118</v>
      </c>
      <c r="BA247" s="29" t="s">
        <v>87</v>
      </c>
      <c r="BB247" s="4"/>
      <c r="BC247" s="64">
        <v>45667.0</v>
      </c>
      <c r="BD247" s="183"/>
      <c r="BE247" s="184"/>
      <c r="BF247" s="154">
        <f t="shared" si="13"/>
        <v>0</v>
      </c>
      <c r="BG247" s="90" t="s">
        <v>87</v>
      </c>
      <c r="BH247" s="4"/>
      <c r="BI247" s="62"/>
      <c r="BJ247" s="39"/>
      <c r="BK247" s="36"/>
      <c r="BL247" s="36">
        <f t="shared" si="10"/>
        <v>138</v>
      </c>
      <c r="BM247" s="39"/>
      <c r="BN247" s="4"/>
      <c r="BO247" s="4"/>
      <c r="BP247" s="4"/>
      <c r="BQ247" s="4"/>
      <c r="BR247" s="4"/>
      <c r="BS247" s="4"/>
      <c r="BT247" s="4"/>
      <c r="BU247" s="46">
        <v>45667.0</v>
      </c>
      <c r="BV247" s="36"/>
      <c r="BW247" s="36"/>
      <c r="BX247" s="36">
        <f t="shared" si="12"/>
        <v>17</v>
      </c>
      <c r="BY247" s="95" t="s">
        <v>83</v>
      </c>
      <c r="B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151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25">
        <v>45667.0</v>
      </c>
      <c r="AX248" s="84"/>
      <c r="AY248" s="70">
        <v>1.0</v>
      </c>
      <c r="AZ248" s="71">
        <f t="shared" si="9"/>
        <v>117</v>
      </c>
      <c r="BA248" s="29" t="s">
        <v>100</v>
      </c>
      <c r="BB248" s="4"/>
      <c r="BC248" s="64">
        <v>45667.0</v>
      </c>
      <c r="BD248" s="183"/>
      <c r="BE248" s="184"/>
      <c r="BF248" s="154">
        <f t="shared" si="13"/>
        <v>0</v>
      </c>
      <c r="BG248" s="90" t="s">
        <v>100</v>
      </c>
      <c r="BH248" s="4"/>
      <c r="BI248" s="62"/>
      <c r="BJ248" s="39"/>
      <c r="BK248" s="36"/>
      <c r="BL248" s="36">
        <f t="shared" si="10"/>
        <v>138</v>
      </c>
      <c r="BM248" s="39"/>
      <c r="BN248" s="4"/>
      <c r="BO248" s="4"/>
      <c r="BP248" s="4"/>
      <c r="BQ248" s="4"/>
      <c r="BR248" s="4"/>
      <c r="BS248" s="4"/>
      <c r="BT248" s="4"/>
      <c r="BU248" s="46">
        <v>45667.0</v>
      </c>
      <c r="BV248" s="36"/>
      <c r="BW248" s="40">
        <v>3.0</v>
      </c>
      <c r="BX248" s="36">
        <f t="shared" si="12"/>
        <v>14</v>
      </c>
      <c r="BY248" s="95" t="s">
        <v>95</v>
      </c>
      <c r="B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151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25">
        <v>45667.0</v>
      </c>
      <c r="AX249" s="84"/>
      <c r="AY249" s="70">
        <v>0.0</v>
      </c>
      <c r="AZ249" s="71">
        <f t="shared" si="9"/>
        <v>117</v>
      </c>
      <c r="BA249" s="29" t="s">
        <v>105</v>
      </c>
      <c r="BB249" s="4"/>
      <c r="BC249" s="64">
        <v>45667.0</v>
      </c>
      <c r="BD249" s="183"/>
      <c r="BE249" s="184"/>
      <c r="BF249" s="154">
        <f t="shared" si="13"/>
        <v>0</v>
      </c>
      <c r="BG249" s="90" t="s">
        <v>105</v>
      </c>
      <c r="BH249" s="4"/>
      <c r="BI249" s="62"/>
      <c r="BJ249" s="39"/>
      <c r="BK249" s="36"/>
      <c r="BL249" s="36">
        <f t="shared" si="10"/>
        <v>138</v>
      </c>
      <c r="BM249" s="39"/>
      <c r="BN249" s="4"/>
      <c r="BO249" s="4"/>
      <c r="BP249" s="4"/>
      <c r="BQ249" s="4"/>
      <c r="BR249" s="4"/>
      <c r="BS249" s="4"/>
      <c r="BT249" s="4"/>
      <c r="BU249" s="46">
        <v>45667.0</v>
      </c>
      <c r="BV249" s="36"/>
      <c r="BW249" s="36"/>
      <c r="BX249" s="36">
        <f t="shared" si="12"/>
        <v>14</v>
      </c>
      <c r="BY249" s="95" t="s">
        <v>107</v>
      </c>
      <c r="B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151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25">
        <v>45667.0</v>
      </c>
      <c r="AX250" s="84"/>
      <c r="AY250" s="70">
        <v>2.0</v>
      </c>
      <c r="AZ250" s="71">
        <f t="shared" si="9"/>
        <v>115</v>
      </c>
      <c r="BA250" s="29" t="s">
        <v>101</v>
      </c>
      <c r="BB250" s="4"/>
      <c r="BC250" s="64">
        <v>45667.0</v>
      </c>
      <c r="BD250" s="183"/>
      <c r="BE250" s="184"/>
      <c r="BF250" s="154">
        <f t="shared" si="13"/>
        <v>0</v>
      </c>
      <c r="BG250" s="90" t="s">
        <v>101</v>
      </c>
      <c r="BH250" s="4"/>
      <c r="BI250" s="76"/>
      <c r="BJ250" s="72"/>
      <c r="BK250" s="36"/>
      <c r="BL250" s="36">
        <f t="shared" si="10"/>
        <v>138</v>
      </c>
      <c r="BM250" s="39"/>
      <c r="BN250" s="4"/>
      <c r="BO250" s="4"/>
      <c r="BP250" s="4"/>
      <c r="BQ250" s="4"/>
      <c r="BR250" s="4"/>
      <c r="BS250" s="4"/>
      <c r="BT250" s="4"/>
      <c r="BU250" s="46">
        <v>45667.0</v>
      </c>
      <c r="BV250" s="36"/>
      <c r="BW250" s="36"/>
      <c r="BX250" s="36">
        <f t="shared" si="12"/>
        <v>14</v>
      </c>
      <c r="BY250" s="95" t="s">
        <v>77</v>
      </c>
      <c r="B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151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25">
        <v>45667.0</v>
      </c>
      <c r="AX251" s="84"/>
      <c r="AY251" s="70">
        <v>3.0</v>
      </c>
      <c r="AZ251" s="71">
        <f t="shared" si="9"/>
        <v>112</v>
      </c>
      <c r="BA251" s="29" t="s">
        <v>99</v>
      </c>
      <c r="BB251" s="4"/>
      <c r="BC251" s="64">
        <v>45667.0</v>
      </c>
      <c r="BD251" s="183"/>
      <c r="BE251" s="184"/>
      <c r="BF251" s="154">
        <f t="shared" si="13"/>
        <v>0</v>
      </c>
      <c r="BG251" s="90" t="s">
        <v>99</v>
      </c>
      <c r="BH251" s="4"/>
      <c r="BI251" s="62"/>
      <c r="BJ251" s="39"/>
      <c r="BK251" s="36"/>
      <c r="BL251" s="36">
        <f t="shared" si="10"/>
        <v>138</v>
      </c>
      <c r="BM251" s="39"/>
      <c r="BN251" s="4"/>
      <c r="BO251" s="4"/>
      <c r="BP251" s="4"/>
      <c r="BQ251" s="4"/>
      <c r="BR251" s="4"/>
      <c r="BS251" s="4"/>
      <c r="BT251" s="4"/>
      <c r="BU251" s="46">
        <v>45667.0</v>
      </c>
      <c r="BV251" s="36"/>
      <c r="BW251" s="36"/>
      <c r="BX251" s="36">
        <f t="shared" si="12"/>
        <v>14</v>
      </c>
      <c r="BY251" s="95" t="s">
        <v>81</v>
      </c>
      <c r="B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151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25">
        <v>45667.0</v>
      </c>
      <c r="AX252" s="84"/>
      <c r="AY252" s="70">
        <v>2.0</v>
      </c>
      <c r="AZ252" s="71">
        <f t="shared" si="9"/>
        <v>110</v>
      </c>
      <c r="BA252" s="29" t="s">
        <v>90</v>
      </c>
      <c r="BB252" s="4"/>
      <c r="BC252" s="64">
        <v>45667.0</v>
      </c>
      <c r="BD252" s="183"/>
      <c r="BE252" s="184"/>
      <c r="BF252" s="154">
        <f t="shared" si="13"/>
        <v>0</v>
      </c>
      <c r="BG252" s="90" t="s">
        <v>90</v>
      </c>
      <c r="BH252" s="4"/>
      <c r="BI252" s="62"/>
      <c r="BJ252" s="39"/>
      <c r="BK252" s="36"/>
      <c r="BL252" s="36">
        <f t="shared" si="10"/>
        <v>138</v>
      </c>
      <c r="BM252" s="39"/>
      <c r="BN252" s="4"/>
      <c r="BO252" s="4"/>
      <c r="BP252" s="4"/>
      <c r="BQ252" s="4"/>
      <c r="BR252" s="4"/>
      <c r="BS252" s="4"/>
      <c r="BT252" s="4"/>
      <c r="BU252" s="46">
        <v>45667.0</v>
      </c>
      <c r="BV252" s="36"/>
      <c r="BW252" s="36"/>
      <c r="BX252" s="36">
        <f t="shared" si="12"/>
        <v>14</v>
      </c>
      <c r="BY252" s="95" t="s">
        <v>97</v>
      </c>
      <c r="B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151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25">
        <v>45667.0</v>
      </c>
      <c r="AX253" s="84"/>
      <c r="AY253" s="70">
        <v>2.0</v>
      </c>
      <c r="AZ253" s="71">
        <f t="shared" si="9"/>
        <v>108</v>
      </c>
      <c r="BA253" s="29" t="s">
        <v>83</v>
      </c>
      <c r="BB253" s="4"/>
      <c r="BC253" s="64">
        <v>45667.0</v>
      </c>
      <c r="BD253" s="183"/>
      <c r="BE253" s="184"/>
      <c r="BF253" s="154">
        <f t="shared" si="13"/>
        <v>0</v>
      </c>
      <c r="BG253" s="90" t="s">
        <v>83</v>
      </c>
      <c r="BH253" s="4"/>
      <c r="BI253" s="62"/>
      <c r="BJ253" s="39"/>
      <c r="BK253" s="36"/>
      <c r="BL253" s="36">
        <f t="shared" si="10"/>
        <v>138</v>
      </c>
      <c r="BM253" s="39"/>
      <c r="BN253" s="4"/>
      <c r="BO253" s="4"/>
      <c r="BP253" s="4"/>
      <c r="BQ253" s="4"/>
      <c r="BR253" s="4"/>
      <c r="BS253" s="4"/>
      <c r="BT253" s="4"/>
      <c r="BU253" s="46">
        <v>45667.0</v>
      </c>
      <c r="BV253" s="36"/>
      <c r="BW253" s="40">
        <v>3.0</v>
      </c>
      <c r="BX253" s="36">
        <f t="shared" si="12"/>
        <v>11</v>
      </c>
      <c r="BY253" s="95" t="s">
        <v>91</v>
      </c>
      <c r="B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151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25">
        <v>45667.0</v>
      </c>
      <c r="AX254" s="84"/>
      <c r="AY254" s="70">
        <v>3.0</v>
      </c>
      <c r="AZ254" s="71">
        <f t="shared" si="9"/>
        <v>105</v>
      </c>
      <c r="BA254" s="29" t="s">
        <v>95</v>
      </c>
      <c r="BB254" s="4"/>
      <c r="BC254" s="64">
        <v>45667.0</v>
      </c>
      <c r="BD254" s="183"/>
      <c r="BE254" s="184"/>
      <c r="BF254" s="154">
        <f t="shared" si="13"/>
        <v>0</v>
      </c>
      <c r="BG254" s="90" t="s">
        <v>95</v>
      </c>
      <c r="BH254" s="4"/>
      <c r="BI254" s="62"/>
      <c r="BJ254" s="39"/>
      <c r="BK254" s="36"/>
      <c r="BL254" s="36">
        <f t="shared" si="10"/>
        <v>138</v>
      </c>
      <c r="BM254" s="39"/>
      <c r="BN254" s="4"/>
      <c r="BO254" s="4"/>
      <c r="BP254" s="4"/>
      <c r="BQ254" s="4"/>
      <c r="BR254" s="4"/>
      <c r="BS254" s="4"/>
      <c r="BT254" s="4"/>
      <c r="BU254" s="46">
        <v>45667.0</v>
      </c>
      <c r="BV254" s="36"/>
      <c r="BW254" s="40">
        <v>5.0</v>
      </c>
      <c r="BX254" s="36">
        <f t="shared" si="12"/>
        <v>6</v>
      </c>
      <c r="BY254" s="95" t="s">
        <v>84</v>
      </c>
      <c r="B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151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25">
        <v>45667.0</v>
      </c>
      <c r="AX255" s="84"/>
      <c r="AY255" s="70">
        <v>2.0</v>
      </c>
      <c r="AZ255" s="71">
        <f t="shared" si="9"/>
        <v>103</v>
      </c>
      <c r="BA255" s="29" t="s">
        <v>107</v>
      </c>
      <c r="BB255" s="4"/>
      <c r="BC255" s="64">
        <v>45667.0</v>
      </c>
      <c r="BD255" s="183"/>
      <c r="BE255" s="184"/>
      <c r="BF255" s="154">
        <f t="shared" si="13"/>
        <v>0</v>
      </c>
      <c r="BG255" s="90" t="s">
        <v>107</v>
      </c>
      <c r="BH255" s="4"/>
      <c r="BI255" s="62"/>
      <c r="BJ255" s="39"/>
      <c r="BK255" s="36"/>
      <c r="BL255" s="36">
        <f t="shared" si="10"/>
        <v>138</v>
      </c>
      <c r="BM255" s="39"/>
      <c r="BN255" s="4"/>
      <c r="BO255" s="4"/>
      <c r="BP255" s="4"/>
      <c r="BQ255" s="4"/>
      <c r="BR255" s="4"/>
      <c r="BS255" s="4"/>
      <c r="BT255" s="4"/>
      <c r="BU255" s="46">
        <v>45667.0</v>
      </c>
      <c r="BV255" s="36"/>
      <c r="BW255" s="40">
        <v>5.0</v>
      </c>
      <c r="BX255" s="36">
        <f t="shared" si="12"/>
        <v>1</v>
      </c>
      <c r="BY255" s="95" t="s">
        <v>93</v>
      </c>
      <c r="B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151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25">
        <v>45667.0</v>
      </c>
      <c r="AX256" s="84"/>
      <c r="AY256" s="70">
        <v>2.0</v>
      </c>
      <c r="AZ256" s="71">
        <f t="shared" si="9"/>
        <v>101</v>
      </c>
      <c r="BA256" s="29" t="s">
        <v>77</v>
      </c>
      <c r="BB256" s="4"/>
      <c r="BC256" s="64">
        <v>45667.0</v>
      </c>
      <c r="BD256" s="183"/>
      <c r="BE256" s="184"/>
      <c r="BF256" s="154">
        <f t="shared" si="13"/>
        <v>0</v>
      </c>
      <c r="BG256" s="90" t="s">
        <v>77</v>
      </c>
      <c r="BH256" s="4"/>
      <c r="BI256" s="62"/>
      <c r="BJ256" s="39"/>
      <c r="BK256" s="36"/>
      <c r="BL256" s="36">
        <f t="shared" si="10"/>
        <v>138</v>
      </c>
      <c r="BM256" s="39"/>
      <c r="BN256" s="4"/>
      <c r="BO256" s="4"/>
      <c r="BP256" s="4"/>
      <c r="BQ256" s="4"/>
      <c r="BR256" s="4"/>
      <c r="BS256" s="4"/>
      <c r="BT256" s="4"/>
      <c r="BU256" s="46">
        <v>45667.0</v>
      </c>
      <c r="BV256" s="36"/>
      <c r="BW256" s="40"/>
      <c r="BX256" s="36">
        <f t="shared" si="12"/>
        <v>1</v>
      </c>
      <c r="BY256" s="95" t="s">
        <v>102</v>
      </c>
      <c r="B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151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25">
        <v>45667.0</v>
      </c>
      <c r="AX257" s="84"/>
      <c r="AY257" s="70">
        <v>2.0</v>
      </c>
      <c r="AZ257" s="71">
        <f t="shared" si="9"/>
        <v>99</v>
      </c>
      <c r="BA257" s="29" t="s">
        <v>81</v>
      </c>
      <c r="BB257" s="4"/>
      <c r="BC257" s="64">
        <v>45667.0</v>
      </c>
      <c r="BD257" s="183"/>
      <c r="BE257" s="184"/>
      <c r="BF257" s="154">
        <f t="shared" si="13"/>
        <v>0</v>
      </c>
      <c r="BG257" s="90" t="s">
        <v>81</v>
      </c>
      <c r="BH257" s="4"/>
      <c r="BI257" s="62"/>
      <c r="BJ257" s="39"/>
      <c r="BK257" s="36"/>
      <c r="BL257" s="36">
        <f t="shared" si="10"/>
        <v>138</v>
      </c>
      <c r="BM257" s="39"/>
      <c r="BN257" s="4"/>
      <c r="BO257" s="4"/>
      <c r="BP257" s="4"/>
      <c r="BQ257" s="4"/>
      <c r="BR257" s="4"/>
      <c r="BS257" s="4"/>
      <c r="BT257" s="4"/>
      <c r="BU257" s="49">
        <v>45668.0</v>
      </c>
      <c r="BV257" s="59">
        <v>50.0</v>
      </c>
      <c r="BW257" s="60"/>
      <c r="BX257" s="78">
        <f t="shared" si="12"/>
        <v>51</v>
      </c>
      <c r="BY257" s="188" t="s">
        <v>88</v>
      </c>
      <c r="B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151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25">
        <v>45667.0</v>
      </c>
      <c r="AX258" s="84"/>
      <c r="AY258" s="70">
        <v>1.0</v>
      </c>
      <c r="AZ258" s="71">
        <f t="shared" si="9"/>
        <v>98</v>
      </c>
      <c r="BA258" s="29" t="s">
        <v>97</v>
      </c>
      <c r="BB258" s="4"/>
      <c r="BC258" s="64">
        <v>45667.0</v>
      </c>
      <c r="BD258" s="183"/>
      <c r="BE258" s="184"/>
      <c r="BF258" s="154">
        <f t="shared" si="13"/>
        <v>0</v>
      </c>
      <c r="BG258" s="90" t="s">
        <v>97</v>
      </c>
      <c r="BH258" s="4"/>
      <c r="BI258" s="62"/>
      <c r="BJ258" s="39"/>
      <c r="BK258" s="36"/>
      <c r="BL258" s="36">
        <f t="shared" si="10"/>
        <v>138</v>
      </c>
      <c r="BM258" s="39"/>
      <c r="BN258" s="4"/>
      <c r="BO258" s="4"/>
      <c r="BP258" s="4"/>
      <c r="BQ258" s="4"/>
      <c r="BR258" s="4"/>
      <c r="BS258" s="4"/>
      <c r="BT258" s="4"/>
      <c r="BU258" s="46">
        <v>45668.0</v>
      </c>
      <c r="BV258" s="36"/>
      <c r="BW258" s="37">
        <v>5.0</v>
      </c>
      <c r="BX258" s="36">
        <f t="shared" si="12"/>
        <v>46</v>
      </c>
      <c r="BY258" s="95" t="s">
        <v>79</v>
      </c>
      <c r="B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151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25">
        <v>45667.0</v>
      </c>
      <c r="AX259" s="84"/>
      <c r="AY259" s="70">
        <v>2.0</v>
      </c>
      <c r="AZ259" s="71">
        <f t="shared" si="9"/>
        <v>96</v>
      </c>
      <c r="BA259" s="29" t="s">
        <v>91</v>
      </c>
      <c r="BB259" s="4"/>
      <c r="BC259" s="64">
        <v>45667.0</v>
      </c>
      <c r="BD259" s="183"/>
      <c r="BE259" s="184"/>
      <c r="BF259" s="154">
        <f t="shared" si="13"/>
        <v>0</v>
      </c>
      <c r="BG259" s="90" t="s">
        <v>91</v>
      </c>
      <c r="BH259" s="4"/>
      <c r="BI259" s="62"/>
      <c r="BJ259" s="39"/>
      <c r="BK259" s="36"/>
      <c r="BL259" s="36">
        <f t="shared" si="10"/>
        <v>138</v>
      </c>
      <c r="BM259" s="39"/>
      <c r="BN259" s="4"/>
      <c r="BO259" s="4"/>
      <c r="BP259" s="4"/>
      <c r="BQ259" s="4"/>
      <c r="BR259" s="4"/>
      <c r="BS259" s="4"/>
      <c r="BT259" s="4"/>
      <c r="BU259" s="46">
        <v>45668.0</v>
      </c>
      <c r="BV259" s="36"/>
      <c r="BW259" s="37">
        <v>2.0</v>
      </c>
      <c r="BX259" s="36">
        <f t="shared" si="12"/>
        <v>44</v>
      </c>
      <c r="BY259" s="95" t="s">
        <v>98</v>
      </c>
      <c r="B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151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25">
        <v>45667.0</v>
      </c>
      <c r="AX260" s="84"/>
      <c r="AY260" s="70">
        <v>3.0</v>
      </c>
      <c r="AZ260" s="71">
        <f t="shared" si="9"/>
        <v>93</v>
      </c>
      <c r="BA260" s="29" t="s">
        <v>84</v>
      </c>
      <c r="BB260" s="4"/>
      <c r="BC260" s="64">
        <v>45667.0</v>
      </c>
      <c r="BD260" s="183"/>
      <c r="BE260" s="184"/>
      <c r="BF260" s="154">
        <f t="shared" si="13"/>
        <v>0</v>
      </c>
      <c r="BG260" s="90" t="s">
        <v>84</v>
      </c>
      <c r="BH260" s="4"/>
      <c r="BI260" s="76"/>
      <c r="BJ260" s="72"/>
      <c r="BK260" s="36"/>
      <c r="BL260" s="36">
        <f t="shared" si="10"/>
        <v>138</v>
      </c>
      <c r="BM260" s="39"/>
      <c r="BN260" s="4"/>
      <c r="BO260" s="4"/>
      <c r="BP260" s="4"/>
      <c r="BQ260" s="4"/>
      <c r="BR260" s="4"/>
      <c r="BS260" s="4"/>
      <c r="BT260" s="4"/>
      <c r="BU260" s="46">
        <v>45668.0</v>
      </c>
      <c r="BV260" s="36"/>
      <c r="BW260" s="37"/>
      <c r="BX260" s="36">
        <f t="shared" si="12"/>
        <v>44</v>
      </c>
      <c r="BY260" s="95" t="s">
        <v>78</v>
      </c>
      <c r="B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151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25">
        <v>45667.0</v>
      </c>
      <c r="AX261" s="84"/>
      <c r="AY261" s="70">
        <v>3.0</v>
      </c>
      <c r="AZ261" s="71">
        <f t="shared" si="9"/>
        <v>90</v>
      </c>
      <c r="BA261" s="29" t="s">
        <v>93</v>
      </c>
      <c r="BB261" s="4"/>
      <c r="BC261" s="64">
        <v>45667.0</v>
      </c>
      <c r="BD261" s="183"/>
      <c r="BE261" s="184"/>
      <c r="BF261" s="154">
        <f t="shared" si="13"/>
        <v>0</v>
      </c>
      <c r="BG261" s="90" t="s">
        <v>93</v>
      </c>
      <c r="BH261" s="4"/>
      <c r="BI261" s="62"/>
      <c r="BJ261" s="39"/>
      <c r="BK261" s="36"/>
      <c r="BL261" s="36">
        <f t="shared" si="10"/>
        <v>138</v>
      </c>
      <c r="BM261" s="39"/>
      <c r="BN261" s="4"/>
      <c r="BO261" s="4"/>
      <c r="BP261" s="4"/>
      <c r="BQ261" s="4"/>
      <c r="BR261" s="4"/>
      <c r="BS261" s="4"/>
      <c r="BT261" s="4"/>
      <c r="BU261" s="46">
        <v>45668.0</v>
      </c>
      <c r="BV261" s="36"/>
      <c r="BW261" s="37">
        <v>5.0</v>
      </c>
      <c r="BX261" s="36">
        <f t="shared" si="12"/>
        <v>39</v>
      </c>
      <c r="BY261" s="95" t="s">
        <v>104</v>
      </c>
      <c r="B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151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25">
        <v>45667.0</v>
      </c>
      <c r="AX262" s="84"/>
      <c r="AY262" s="70">
        <v>0.0</v>
      </c>
      <c r="AZ262" s="71">
        <f t="shared" si="9"/>
        <v>90</v>
      </c>
      <c r="BA262" s="29" t="s">
        <v>102</v>
      </c>
      <c r="BB262" s="4"/>
      <c r="BC262" s="64">
        <v>45667.0</v>
      </c>
      <c r="BD262" s="183"/>
      <c r="BE262" s="184"/>
      <c r="BF262" s="154">
        <f t="shared" si="13"/>
        <v>0</v>
      </c>
      <c r="BG262" s="90" t="s">
        <v>102</v>
      </c>
      <c r="BH262" s="4"/>
      <c r="BI262" s="62"/>
      <c r="BJ262" s="39"/>
      <c r="BK262" s="36"/>
      <c r="BL262" s="36">
        <f t="shared" si="10"/>
        <v>138</v>
      </c>
      <c r="BM262" s="39"/>
      <c r="BN262" s="4"/>
      <c r="BO262" s="4"/>
      <c r="BP262" s="4"/>
      <c r="BQ262" s="4"/>
      <c r="BR262" s="4"/>
      <c r="BS262" s="4"/>
      <c r="BT262" s="4"/>
      <c r="BU262" s="46">
        <v>45668.0</v>
      </c>
      <c r="BV262" s="36"/>
      <c r="BW262" s="37"/>
      <c r="BX262" s="36">
        <f t="shared" si="12"/>
        <v>39</v>
      </c>
      <c r="BY262" s="95" t="s">
        <v>85</v>
      </c>
      <c r="B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151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6">
        <v>45667.0</v>
      </c>
      <c r="AX263" s="72"/>
      <c r="AY263" s="98">
        <v>0.0</v>
      </c>
      <c r="AZ263" s="33">
        <f t="shared" si="9"/>
        <v>90</v>
      </c>
      <c r="BA263" s="39" t="s">
        <v>106</v>
      </c>
      <c r="BB263" s="4"/>
      <c r="BC263" s="64">
        <v>45667.0</v>
      </c>
      <c r="BD263" s="183"/>
      <c r="BE263" s="184"/>
      <c r="BF263" s="154">
        <f t="shared" si="13"/>
        <v>0</v>
      </c>
      <c r="BG263" s="90" t="s">
        <v>106</v>
      </c>
      <c r="BH263" s="4"/>
      <c r="BI263" s="62"/>
      <c r="BJ263" s="39"/>
      <c r="BK263" s="36"/>
      <c r="BL263" s="36">
        <f t="shared" si="10"/>
        <v>138</v>
      </c>
      <c r="BM263" s="39"/>
      <c r="BN263" s="4"/>
      <c r="BO263" s="4"/>
      <c r="BP263" s="4"/>
      <c r="BQ263" s="4"/>
      <c r="BR263" s="4"/>
      <c r="BS263" s="4"/>
      <c r="BT263" s="4"/>
      <c r="BU263" s="46">
        <v>45668.0</v>
      </c>
      <c r="BV263" s="36"/>
      <c r="BW263" s="37"/>
      <c r="BX263" s="36">
        <f t="shared" si="12"/>
        <v>39</v>
      </c>
      <c r="BY263" s="95" t="s">
        <v>96</v>
      </c>
      <c r="B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151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9">
        <v>45668.0</v>
      </c>
      <c r="AX264" s="99">
        <v>70.0</v>
      </c>
      <c r="AY264" s="120"/>
      <c r="AZ264" s="45">
        <f t="shared" si="9"/>
        <v>160</v>
      </c>
      <c r="BA264" s="63" t="s">
        <v>88</v>
      </c>
      <c r="BB264" s="4"/>
      <c r="BC264" s="160">
        <v>45668.0</v>
      </c>
      <c r="BD264" s="180"/>
      <c r="BE264" s="181"/>
      <c r="BF264" s="182">
        <f t="shared" si="13"/>
        <v>0</v>
      </c>
      <c r="BG264" s="69" t="s">
        <v>88</v>
      </c>
      <c r="BH264" s="4"/>
      <c r="BI264" s="62"/>
      <c r="BJ264" s="39"/>
      <c r="BK264" s="36"/>
      <c r="BL264" s="36">
        <f t="shared" si="10"/>
        <v>138</v>
      </c>
      <c r="BM264" s="39"/>
      <c r="BN264" s="4"/>
      <c r="BO264" s="4"/>
      <c r="BP264" s="4"/>
      <c r="BQ264" s="4"/>
      <c r="BR264" s="4"/>
      <c r="BS264" s="4"/>
      <c r="BT264" s="4"/>
      <c r="BU264" s="46">
        <v>45668.0</v>
      </c>
      <c r="BV264" s="36"/>
      <c r="BW264" s="40"/>
      <c r="BX264" s="36">
        <f t="shared" si="12"/>
        <v>39</v>
      </c>
      <c r="BY264" s="95" t="s">
        <v>80</v>
      </c>
      <c r="B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151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25">
        <v>45668.0</v>
      </c>
      <c r="AX265" s="70"/>
      <c r="AY265" s="70">
        <v>2.0</v>
      </c>
      <c r="AZ265" s="71">
        <f t="shared" si="9"/>
        <v>158</v>
      </c>
      <c r="BA265" s="29" t="s">
        <v>79</v>
      </c>
      <c r="BB265" s="4"/>
      <c r="BC265" s="64">
        <v>45668.0</v>
      </c>
      <c r="BD265" s="184"/>
      <c r="BE265" s="184"/>
      <c r="BF265" s="154">
        <f t="shared" si="13"/>
        <v>0</v>
      </c>
      <c r="BG265" s="90" t="s">
        <v>79</v>
      </c>
      <c r="BH265" s="4"/>
      <c r="BI265" s="62"/>
      <c r="BJ265" s="39"/>
      <c r="BK265" s="36"/>
      <c r="BL265" s="36">
        <f t="shared" si="10"/>
        <v>138</v>
      </c>
      <c r="BM265" s="39"/>
      <c r="BN265" s="4"/>
      <c r="BO265" s="4"/>
      <c r="BP265" s="4"/>
      <c r="BQ265" s="4"/>
      <c r="BR265" s="4"/>
      <c r="BS265" s="4"/>
      <c r="BT265" s="4"/>
      <c r="BU265" s="46">
        <v>45668.0</v>
      </c>
      <c r="BV265" s="36"/>
      <c r="BW265" s="40">
        <v>3.0</v>
      </c>
      <c r="BX265" s="36">
        <f t="shared" si="12"/>
        <v>36</v>
      </c>
      <c r="BY265" s="95" t="s">
        <v>103</v>
      </c>
      <c r="B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151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25">
        <v>45668.0</v>
      </c>
      <c r="AX266" s="84"/>
      <c r="AY266" s="70">
        <v>3.0</v>
      </c>
      <c r="AZ266" s="71">
        <f t="shared" si="9"/>
        <v>155</v>
      </c>
      <c r="BA266" s="29" t="s">
        <v>98</v>
      </c>
      <c r="BB266" s="4"/>
      <c r="BC266" s="64">
        <v>45668.0</v>
      </c>
      <c r="BD266" s="183"/>
      <c r="BE266" s="184"/>
      <c r="BF266" s="154">
        <f t="shared" si="13"/>
        <v>0</v>
      </c>
      <c r="BG266" s="90" t="s">
        <v>98</v>
      </c>
      <c r="BH266" s="4"/>
      <c r="BI266" s="62"/>
      <c r="BJ266" s="39"/>
      <c r="BK266" s="36"/>
      <c r="BL266" s="36">
        <f t="shared" si="10"/>
        <v>138</v>
      </c>
      <c r="BM266" s="39"/>
      <c r="BN266" s="4"/>
      <c r="BO266" s="4"/>
      <c r="BP266" s="4"/>
      <c r="BQ266" s="4"/>
      <c r="BR266" s="4"/>
      <c r="BS266" s="4"/>
      <c r="BT266" s="4"/>
      <c r="BU266" s="46">
        <v>45668.0</v>
      </c>
      <c r="BV266" s="36"/>
      <c r="BW266" s="40">
        <v>5.0</v>
      </c>
      <c r="BX266" s="36">
        <f t="shared" si="12"/>
        <v>31</v>
      </c>
      <c r="BY266" s="95" t="s">
        <v>87</v>
      </c>
      <c r="B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151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25">
        <v>45668.0</v>
      </c>
      <c r="AX267" s="84"/>
      <c r="AY267" s="70">
        <v>2.0</v>
      </c>
      <c r="AZ267" s="71">
        <f t="shared" si="9"/>
        <v>153</v>
      </c>
      <c r="BA267" s="29" t="s">
        <v>78</v>
      </c>
      <c r="BB267" s="4"/>
      <c r="BC267" s="64">
        <v>45668.0</v>
      </c>
      <c r="BD267" s="183"/>
      <c r="BE267" s="184"/>
      <c r="BF267" s="154">
        <f t="shared" si="13"/>
        <v>0</v>
      </c>
      <c r="BG267" s="90" t="s">
        <v>78</v>
      </c>
      <c r="BH267" s="4"/>
      <c r="BI267" s="62"/>
      <c r="BJ267" s="39"/>
      <c r="BK267" s="36"/>
      <c r="BL267" s="36">
        <f t="shared" si="10"/>
        <v>138</v>
      </c>
      <c r="BM267" s="39"/>
      <c r="BN267" s="4"/>
      <c r="BO267" s="4"/>
      <c r="BP267" s="4"/>
      <c r="BQ267" s="4"/>
      <c r="BR267" s="4"/>
      <c r="BS267" s="4"/>
      <c r="BT267" s="4"/>
      <c r="BU267" s="46">
        <v>45668.0</v>
      </c>
      <c r="BV267" s="36"/>
      <c r="BW267" s="40">
        <v>2.0</v>
      </c>
      <c r="BX267" s="36">
        <f t="shared" si="12"/>
        <v>29</v>
      </c>
      <c r="BY267" s="95" t="s">
        <v>100</v>
      </c>
      <c r="B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151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25">
        <v>45668.0</v>
      </c>
      <c r="AX268" s="84"/>
      <c r="AY268" s="70">
        <v>2.0</v>
      </c>
      <c r="AZ268" s="71">
        <f t="shared" si="9"/>
        <v>151</v>
      </c>
      <c r="BA268" s="29" t="s">
        <v>104</v>
      </c>
      <c r="BB268" s="4"/>
      <c r="BC268" s="64">
        <v>45668.0</v>
      </c>
      <c r="BD268" s="183"/>
      <c r="BE268" s="184"/>
      <c r="BF268" s="154">
        <f t="shared" si="13"/>
        <v>0</v>
      </c>
      <c r="BG268" s="90" t="s">
        <v>104</v>
      </c>
      <c r="BH268" s="4"/>
      <c r="BI268" s="62"/>
      <c r="BJ268" s="39"/>
      <c r="BK268" s="36"/>
      <c r="BL268" s="36">
        <f t="shared" si="10"/>
        <v>138</v>
      </c>
      <c r="BM268" s="39"/>
      <c r="BN268" s="4"/>
      <c r="BO268" s="4"/>
      <c r="BP268" s="4"/>
      <c r="BQ268" s="4"/>
      <c r="BR268" s="4"/>
      <c r="BS268" s="4"/>
      <c r="BT268" s="4"/>
      <c r="BU268" s="46">
        <v>45668.0</v>
      </c>
      <c r="BV268" s="36"/>
      <c r="BW268" s="40">
        <v>10.0</v>
      </c>
      <c r="BX268" s="36">
        <f t="shared" si="12"/>
        <v>19</v>
      </c>
      <c r="BY268" s="189" t="s">
        <v>105</v>
      </c>
      <c r="B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151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25">
        <v>45668.0</v>
      </c>
      <c r="AX269" s="84"/>
      <c r="AY269" s="70">
        <v>1.0</v>
      </c>
      <c r="AZ269" s="71">
        <f t="shared" si="9"/>
        <v>150</v>
      </c>
      <c r="BA269" s="29" t="s">
        <v>85</v>
      </c>
      <c r="BB269" s="4"/>
      <c r="BC269" s="64">
        <v>45668.0</v>
      </c>
      <c r="BD269" s="183"/>
      <c r="BE269" s="184"/>
      <c r="BF269" s="154">
        <f t="shared" si="13"/>
        <v>0</v>
      </c>
      <c r="BG269" s="90" t="s">
        <v>85</v>
      </c>
      <c r="BH269" s="4"/>
      <c r="BI269" s="62"/>
      <c r="BJ269" s="39"/>
      <c r="BK269" s="36"/>
      <c r="BL269" s="36">
        <f t="shared" si="10"/>
        <v>138</v>
      </c>
      <c r="BM269" s="39"/>
      <c r="BN269" s="4"/>
      <c r="BO269" s="4"/>
      <c r="BP269" s="4"/>
      <c r="BQ269" s="4"/>
      <c r="BR269" s="4"/>
      <c r="BS269" s="4"/>
      <c r="BT269" s="4"/>
      <c r="BU269" s="46">
        <v>45668.0</v>
      </c>
      <c r="BV269" s="36"/>
      <c r="BW269" s="40"/>
      <c r="BX269" s="36">
        <f t="shared" si="12"/>
        <v>19</v>
      </c>
      <c r="BY269" s="95" t="s">
        <v>101</v>
      </c>
      <c r="B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151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25">
        <v>45668.0</v>
      </c>
      <c r="AX270" s="84"/>
      <c r="AY270" s="70">
        <v>3.0</v>
      </c>
      <c r="AZ270" s="71">
        <f t="shared" si="9"/>
        <v>147</v>
      </c>
      <c r="BA270" s="29" t="s">
        <v>96</v>
      </c>
      <c r="BB270" s="4"/>
      <c r="BC270" s="64">
        <v>45668.0</v>
      </c>
      <c r="BD270" s="183"/>
      <c r="BE270" s="184"/>
      <c r="BF270" s="154">
        <f t="shared" si="13"/>
        <v>0</v>
      </c>
      <c r="BG270" s="90" t="s">
        <v>96</v>
      </c>
      <c r="BH270" s="4"/>
      <c r="BI270" s="62"/>
      <c r="BJ270" s="39"/>
      <c r="BK270" s="36"/>
      <c r="BL270" s="36">
        <f t="shared" si="10"/>
        <v>138</v>
      </c>
      <c r="BM270" s="39"/>
      <c r="BN270" s="4"/>
      <c r="BO270" s="4"/>
      <c r="BP270" s="4"/>
      <c r="BQ270" s="4"/>
      <c r="BR270" s="4"/>
      <c r="BS270" s="4"/>
      <c r="BT270" s="4"/>
      <c r="BU270" s="46">
        <v>45668.0</v>
      </c>
      <c r="BV270" s="36"/>
      <c r="BW270" s="40"/>
      <c r="BX270" s="36">
        <f t="shared" si="12"/>
        <v>19</v>
      </c>
      <c r="BY270" s="95" t="s">
        <v>99</v>
      </c>
      <c r="B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151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25">
        <v>45668.0</v>
      </c>
      <c r="AX271" s="84"/>
      <c r="AY271" s="70">
        <v>2.0</v>
      </c>
      <c r="AZ271" s="71">
        <f t="shared" si="9"/>
        <v>145</v>
      </c>
      <c r="BA271" s="29" t="s">
        <v>80</v>
      </c>
      <c r="BB271" s="4"/>
      <c r="BC271" s="64">
        <v>45668.0</v>
      </c>
      <c r="BD271" s="183"/>
      <c r="BE271" s="184"/>
      <c r="BF271" s="154">
        <f t="shared" si="13"/>
        <v>0</v>
      </c>
      <c r="BG271" s="90" t="s">
        <v>80</v>
      </c>
      <c r="BH271" s="4"/>
      <c r="BI271" s="62"/>
      <c r="BJ271" s="39"/>
      <c r="BK271" s="36"/>
      <c r="BL271" s="36">
        <f t="shared" si="10"/>
        <v>138</v>
      </c>
      <c r="BM271" s="39"/>
      <c r="BN271" s="4"/>
      <c r="BO271" s="4"/>
      <c r="BP271" s="4"/>
      <c r="BQ271" s="4"/>
      <c r="BR271" s="4"/>
      <c r="BS271" s="4"/>
      <c r="BT271" s="4"/>
      <c r="BU271" s="46">
        <v>45668.0</v>
      </c>
      <c r="BV271" s="36"/>
      <c r="BW271" s="40"/>
      <c r="BX271" s="36">
        <f t="shared" si="12"/>
        <v>19</v>
      </c>
      <c r="BY271" s="95" t="s">
        <v>90</v>
      </c>
      <c r="B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151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25">
        <v>45668.0</v>
      </c>
      <c r="AX272" s="84"/>
      <c r="AY272" s="70">
        <v>0.0</v>
      </c>
      <c r="AZ272" s="71">
        <f t="shared" si="9"/>
        <v>145</v>
      </c>
      <c r="BA272" s="29" t="s">
        <v>103</v>
      </c>
      <c r="BB272" s="4"/>
      <c r="BC272" s="64">
        <v>45668.0</v>
      </c>
      <c r="BD272" s="183"/>
      <c r="BE272" s="184"/>
      <c r="BF272" s="154">
        <f t="shared" si="13"/>
        <v>0</v>
      </c>
      <c r="BG272" s="90" t="s">
        <v>103</v>
      </c>
      <c r="BH272" s="4"/>
      <c r="BI272" s="62"/>
      <c r="BJ272" s="39"/>
      <c r="BK272" s="36"/>
      <c r="BL272" s="36">
        <f t="shared" si="10"/>
        <v>138</v>
      </c>
      <c r="BM272" s="39"/>
      <c r="BN272" s="4"/>
      <c r="BO272" s="4"/>
      <c r="BP272" s="4"/>
      <c r="BQ272" s="4"/>
      <c r="BR272" s="4"/>
      <c r="BS272" s="4"/>
      <c r="BT272" s="4"/>
      <c r="BU272" s="46">
        <v>45668.0</v>
      </c>
      <c r="BV272" s="36"/>
      <c r="BW272" s="40">
        <v>5.0</v>
      </c>
      <c r="BX272" s="36">
        <f t="shared" si="12"/>
        <v>14</v>
      </c>
      <c r="BY272" s="95" t="s">
        <v>83</v>
      </c>
      <c r="B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151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25">
        <v>45668.0</v>
      </c>
      <c r="AX273" s="84"/>
      <c r="AY273" s="70">
        <v>1.0</v>
      </c>
      <c r="AZ273" s="71">
        <f t="shared" si="9"/>
        <v>144</v>
      </c>
      <c r="BA273" s="29" t="s">
        <v>87</v>
      </c>
      <c r="BB273" s="4"/>
      <c r="BC273" s="64">
        <v>45668.0</v>
      </c>
      <c r="BD273" s="183"/>
      <c r="BE273" s="184"/>
      <c r="BF273" s="154">
        <f t="shared" si="13"/>
        <v>0</v>
      </c>
      <c r="BG273" s="90" t="s">
        <v>87</v>
      </c>
      <c r="BH273" s="4"/>
      <c r="BI273" s="62"/>
      <c r="BJ273" s="39"/>
      <c r="BK273" s="36"/>
      <c r="BL273" s="36">
        <f t="shared" si="10"/>
        <v>138</v>
      </c>
      <c r="BM273" s="39"/>
      <c r="BN273" s="4"/>
      <c r="BO273" s="4"/>
      <c r="BP273" s="4"/>
      <c r="BQ273" s="4"/>
      <c r="BR273" s="4"/>
      <c r="BS273" s="4"/>
      <c r="BT273" s="4"/>
      <c r="BU273" s="46">
        <v>45668.0</v>
      </c>
      <c r="BV273" s="36"/>
      <c r="BW273" s="40"/>
      <c r="BX273" s="36">
        <f t="shared" si="12"/>
        <v>14</v>
      </c>
      <c r="BY273" s="95" t="s">
        <v>95</v>
      </c>
      <c r="B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151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25">
        <v>45668.0</v>
      </c>
      <c r="AX274" s="84"/>
      <c r="AY274" s="70">
        <v>1.0</v>
      </c>
      <c r="AZ274" s="71">
        <f t="shared" si="9"/>
        <v>143</v>
      </c>
      <c r="BA274" s="29" t="s">
        <v>100</v>
      </c>
      <c r="BB274" s="4"/>
      <c r="BC274" s="64">
        <v>45668.0</v>
      </c>
      <c r="BD274" s="183"/>
      <c r="BE274" s="184"/>
      <c r="BF274" s="154">
        <f t="shared" si="13"/>
        <v>0</v>
      </c>
      <c r="BG274" s="90" t="s">
        <v>100</v>
      </c>
      <c r="BH274" s="4"/>
      <c r="BI274" s="62"/>
      <c r="BJ274" s="39"/>
      <c r="BK274" s="36"/>
      <c r="BL274" s="36">
        <f t="shared" si="10"/>
        <v>138</v>
      </c>
      <c r="BM274" s="39"/>
      <c r="BN274" s="4"/>
      <c r="BO274" s="4"/>
      <c r="BP274" s="4"/>
      <c r="BQ274" s="4"/>
      <c r="BR274" s="4"/>
      <c r="BS274" s="4"/>
      <c r="BT274" s="4"/>
      <c r="BU274" s="46">
        <v>45668.0</v>
      </c>
      <c r="BV274" s="36"/>
      <c r="BW274" s="36"/>
      <c r="BX274" s="36">
        <f t="shared" si="12"/>
        <v>14</v>
      </c>
      <c r="BY274" s="95" t="s">
        <v>107</v>
      </c>
      <c r="B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151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25">
        <v>45668.0</v>
      </c>
      <c r="AX275" s="84"/>
      <c r="AY275" s="70">
        <v>7.0</v>
      </c>
      <c r="AZ275" s="71">
        <f t="shared" si="9"/>
        <v>136</v>
      </c>
      <c r="BA275" s="29" t="s">
        <v>105</v>
      </c>
      <c r="BB275" s="4"/>
      <c r="BC275" s="64">
        <v>45668.0</v>
      </c>
      <c r="BD275" s="183"/>
      <c r="BE275" s="184"/>
      <c r="BF275" s="154">
        <f t="shared" si="13"/>
        <v>0</v>
      </c>
      <c r="BG275" s="90" t="s">
        <v>105</v>
      </c>
      <c r="BH275" s="4"/>
      <c r="BI275" s="62"/>
      <c r="BJ275" s="39"/>
      <c r="BK275" s="36"/>
      <c r="BL275" s="36">
        <f t="shared" si="10"/>
        <v>138</v>
      </c>
      <c r="BM275" s="39"/>
      <c r="BN275" s="4"/>
      <c r="BO275" s="4"/>
      <c r="BP275" s="4"/>
      <c r="BQ275" s="4"/>
      <c r="BR275" s="4"/>
      <c r="BS275" s="4"/>
      <c r="BT275" s="4"/>
      <c r="BU275" s="46">
        <v>45668.0</v>
      </c>
      <c r="BV275" s="36"/>
      <c r="BW275" s="40">
        <v>3.0</v>
      </c>
      <c r="BX275" s="36">
        <f t="shared" si="12"/>
        <v>11</v>
      </c>
      <c r="BY275" s="95" t="s">
        <v>77</v>
      </c>
      <c r="B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151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25">
        <v>45668.0</v>
      </c>
      <c r="AX276" s="84"/>
      <c r="AY276" s="70">
        <v>1.0</v>
      </c>
      <c r="AZ276" s="71">
        <f t="shared" si="9"/>
        <v>135</v>
      </c>
      <c r="BA276" s="29" t="s">
        <v>101</v>
      </c>
      <c r="BB276" s="4"/>
      <c r="BC276" s="64">
        <v>45668.0</v>
      </c>
      <c r="BD276" s="183"/>
      <c r="BE276" s="184"/>
      <c r="BF276" s="154">
        <f t="shared" si="13"/>
        <v>0</v>
      </c>
      <c r="BG276" s="90" t="s">
        <v>101</v>
      </c>
      <c r="BH276" s="4"/>
      <c r="BI276" s="62"/>
      <c r="BJ276" s="39"/>
      <c r="BK276" s="36"/>
      <c r="BL276" s="36">
        <f t="shared" si="10"/>
        <v>138</v>
      </c>
      <c r="BM276" s="39"/>
      <c r="BN276" s="4"/>
      <c r="BO276" s="4"/>
      <c r="BP276" s="4"/>
      <c r="BQ276" s="4"/>
      <c r="BR276" s="4"/>
      <c r="BS276" s="4"/>
      <c r="BT276" s="4"/>
      <c r="BU276" s="46">
        <v>45668.0</v>
      </c>
      <c r="BV276" s="36"/>
      <c r="BW276" s="36"/>
      <c r="BX276" s="36">
        <f t="shared" si="12"/>
        <v>11</v>
      </c>
      <c r="BY276" s="95" t="s">
        <v>81</v>
      </c>
      <c r="B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151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25">
        <v>45668.0</v>
      </c>
      <c r="AX277" s="84"/>
      <c r="AY277" s="70">
        <v>1.0</v>
      </c>
      <c r="AZ277" s="71">
        <f t="shared" si="9"/>
        <v>134</v>
      </c>
      <c r="BA277" s="29" t="s">
        <v>99</v>
      </c>
      <c r="BB277" s="4"/>
      <c r="BC277" s="64">
        <v>45668.0</v>
      </c>
      <c r="BD277" s="183"/>
      <c r="BE277" s="184"/>
      <c r="BF277" s="154">
        <f t="shared" si="13"/>
        <v>0</v>
      </c>
      <c r="BG277" s="90" t="s">
        <v>99</v>
      </c>
      <c r="BH277" s="4"/>
      <c r="BI277" s="62"/>
      <c r="BJ277" s="39"/>
      <c r="BK277" s="36"/>
      <c r="BL277" s="36">
        <f t="shared" si="10"/>
        <v>138</v>
      </c>
      <c r="BM277" s="39"/>
      <c r="BN277" s="4"/>
      <c r="BO277" s="4"/>
      <c r="BP277" s="4"/>
      <c r="BQ277" s="4"/>
      <c r="BR277" s="4"/>
      <c r="BS277" s="4"/>
      <c r="BT277" s="4"/>
      <c r="BU277" s="46">
        <v>45668.0</v>
      </c>
      <c r="BV277" s="36"/>
      <c r="BW277" s="36"/>
      <c r="BX277" s="36">
        <f t="shared" si="12"/>
        <v>11</v>
      </c>
      <c r="BY277" s="95" t="s">
        <v>97</v>
      </c>
      <c r="B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151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25">
        <v>45668.0</v>
      </c>
      <c r="AX278" s="84"/>
      <c r="AY278" s="70">
        <v>2.0</v>
      </c>
      <c r="AZ278" s="71">
        <f t="shared" si="9"/>
        <v>132</v>
      </c>
      <c r="BA278" s="29" t="s">
        <v>90</v>
      </c>
      <c r="BB278" s="4"/>
      <c r="BC278" s="64">
        <v>45668.0</v>
      </c>
      <c r="BD278" s="183"/>
      <c r="BE278" s="184"/>
      <c r="BF278" s="154">
        <f t="shared" si="13"/>
        <v>0</v>
      </c>
      <c r="BG278" s="90" t="s">
        <v>90</v>
      </c>
      <c r="BH278" s="4"/>
      <c r="BI278" s="62"/>
      <c r="BJ278" s="39"/>
      <c r="BK278" s="36"/>
      <c r="BL278" s="36">
        <f t="shared" si="10"/>
        <v>138</v>
      </c>
      <c r="BM278" s="39"/>
      <c r="BN278" s="4"/>
      <c r="BO278" s="4"/>
      <c r="BP278" s="4"/>
      <c r="BQ278" s="4"/>
      <c r="BR278" s="4"/>
      <c r="BS278" s="4"/>
      <c r="BT278" s="4"/>
      <c r="BU278" s="46">
        <v>45668.0</v>
      </c>
      <c r="BV278" s="36"/>
      <c r="BW278" s="40">
        <v>5.0</v>
      </c>
      <c r="BX278" s="36">
        <f t="shared" si="12"/>
        <v>6</v>
      </c>
      <c r="BY278" s="95" t="s">
        <v>91</v>
      </c>
      <c r="B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151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25">
        <v>45668.0</v>
      </c>
      <c r="AX279" s="84"/>
      <c r="AY279" s="70">
        <v>2.0</v>
      </c>
      <c r="AZ279" s="71">
        <f t="shared" si="9"/>
        <v>130</v>
      </c>
      <c r="BA279" s="29" t="s">
        <v>83</v>
      </c>
      <c r="BB279" s="4"/>
      <c r="BC279" s="64">
        <v>45668.0</v>
      </c>
      <c r="BD279" s="183"/>
      <c r="BE279" s="184"/>
      <c r="BF279" s="154">
        <f t="shared" si="13"/>
        <v>0</v>
      </c>
      <c r="BG279" s="90" t="s">
        <v>83</v>
      </c>
      <c r="BH279" s="4"/>
      <c r="BI279" s="62"/>
      <c r="BJ279" s="39"/>
      <c r="BK279" s="36"/>
      <c r="BL279" s="36">
        <f t="shared" si="10"/>
        <v>138</v>
      </c>
      <c r="BM279" s="39"/>
      <c r="BN279" s="4"/>
      <c r="BO279" s="4"/>
      <c r="BP279" s="4"/>
      <c r="BQ279" s="4"/>
      <c r="BR279" s="4"/>
      <c r="BS279" s="4"/>
      <c r="BT279" s="4"/>
      <c r="BU279" s="46">
        <v>45668.0</v>
      </c>
      <c r="BV279" s="36"/>
      <c r="BW279" s="40"/>
      <c r="BX279" s="36">
        <f t="shared" si="12"/>
        <v>6</v>
      </c>
      <c r="BY279" s="95" t="s">
        <v>84</v>
      </c>
      <c r="B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151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25">
        <v>45668.0</v>
      </c>
      <c r="AX280" s="84"/>
      <c r="AY280" s="70">
        <v>3.0</v>
      </c>
      <c r="AZ280" s="71">
        <f t="shared" si="9"/>
        <v>127</v>
      </c>
      <c r="BA280" s="29" t="s">
        <v>95</v>
      </c>
      <c r="BB280" s="4"/>
      <c r="BC280" s="64">
        <v>45668.0</v>
      </c>
      <c r="BD280" s="183"/>
      <c r="BE280" s="184"/>
      <c r="BF280" s="154">
        <f t="shared" si="13"/>
        <v>0</v>
      </c>
      <c r="BG280" s="90" t="s">
        <v>95</v>
      </c>
      <c r="BH280" s="4"/>
      <c r="BI280" s="62"/>
      <c r="BJ280" s="39"/>
      <c r="BK280" s="36"/>
      <c r="BL280" s="36">
        <f t="shared" si="10"/>
        <v>138</v>
      </c>
      <c r="BM280" s="39"/>
      <c r="BN280" s="4"/>
      <c r="BO280" s="4"/>
      <c r="BP280" s="4"/>
      <c r="BQ280" s="4"/>
      <c r="BR280" s="4"/>
      <c r="BS280" s="4"/>
      <c r="BT280" s="4"/>
      <c r="BU280" s="46">
        <v>45668.0</v>
      </c>
      <c r="BV280" s="36"/>
      <c r="BW280" s="40">
        <v>5.0</v>
      </c>
      <c r="BX280" s="36">
        <f t="shared" si="12"/>
        <v>1</v>
      </c>
      <c r="BY280" s="95" t="s">
        <v>93</v>
      </c>
      <c r="B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151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25">
        <v>45668.0</v>
      </c>
      <c r="AX281" s="84"/>
      <c r="AY281" s="70">
        <v>1.0</v>
      </c>
      <c r="AZ281" s="71">
        <f t="shared" si="9"/>
        <v>126</v>
      </c>
      <c r="BA281" s="29" t="s">
        <v>107</v>
      </c>
      <c r="BB281" s="4"/>
      <c r="BC281" s="64">
        <v>45668.0</v>
      </c>
      <c r="BD281" s="183"/>
      <c r="BE281" s="184"/>
      <c r="BF281" s="154">
        <f t="shared" si="13"/>
        <v>0</v>
      </c>
      <c r="BG281" s="90" t="s">
        <v>107</v>
      </c>
      <c r="BH281" s="4"/>
      <c r="BI281" s="62"/>
      <c r="BJ281" s="39"/>
      <c r="BK281" s="36"/>
      <c r="BL281" s="36">
        <f t="shared" si="10"/>
        <v>138</v>
      </c>
      <c r="BM281" s="39"/>
      <c r="BN281" s="4"/>
      <c r="BO281" s="4"/>
      <c r="BP281" s="4"/>
      <c r="BQ281" s="4"/>
      <c r="BR281" s="4"/>
      <c r="BS281" s="4"/>
      <c r="BT281" s="4"/>
      <c r="BU281" s="46">
        <v>45668.0</v>
      </c>
      <c r="BV281" s="36"/>
      <c r="BW281" s="40"/>
      <c r="BX281" s="36">
        <f t="shared" si="12"/>
        <v>1</v>
      </c>
      <c r="BY281" s="95" t="s">
        <v>102</v>
      </c>
      <c r="B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151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25">
        <v>45668.0</v>
      </c>
      <c r="AX282" s="84"/>
      <c r="AY282" s="70">
        <v>2.0</v>
      </c>
      <c r="AZ282" s="71">
        <f t="shared" si="9"/>
        <v>124</v>
      </c>
      <c r="BA282" s="29" t="s">
        <v>77</v>
      </c>
      <c r="BB282" s="4"/>
      <c r="BC282" s="64">
        <v>45668.0</v>
      </c>
      <c r="BD282" s="183"/>
      <c r="BE282" s="184"/>
      <c r="BF282" s="154">
        <f t="shared" si="13"/>
        <v>0</v>
      </c>
      <c r="BG282" s="90" t="s">
        <v>77</v>
      </c>
      <c r="BH282" s="4"/>
      <c r="BI282" s="62"/>
      <c r="BJ282" s="39"/>
      <c r="BK282" s="36"/>
      <c r="BL282" s="36">
        <f t="shared" si="10"/>
        <v>138</v>
      </c>
      <c r="BM282" s="39"/>
      <c r="BN282" s="4"/>
      <c r="BO282" s="4"/>
      <c r="BP282" s="4"/>
      <c r="BQ282" s="4"/>
      <c r="BR282" s="4"/>
      <c r="BS282" s="4"/>
      <c r="BT282" s="4"/>
      <c r="BU282" s="191">
        <v>45668.0</v>
      </c>
      <c r="BV282" s="192"/>
      <c r="BW282" s="193">
        <v>1.0</v>
      </c>
      <c r="BX282" s="194">
        <f t="shared" si="12"/>
        <v>0</v>
      </c>
      <c r="BY282" s="195" t="s">
        <v>135</v>
      </c>
      <c r="B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151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25">
        <v>45668.0</v>
      </c>
      <c r="AX283" s="84"/>
      <c r="AY283" s="70">
        <v>4.0</v>
      </c>
      <c r="AZ283" s="71">
        <f t="shared" si="9"/>
        <v>120</v>
      </c>
      <c r="BA283" s="29" t="s">
        <v>81</v>
      </c>
      <c r="BB283" s="4"/>
      <c r="BC283" s="64">
        <v>45668.0</v>
      </c>
      <c r="BD283" s="183"/>
      <c r="BE283" s="184"/>
      <c r="BF283" s="154">
        <f t="shared" si="13"/>
        <v>0</v>
      </c>
      <c r="BG283" s="90" t="s">
        <v>81</v>
      </c>
      <c r="BH283" s="4"/>
      <c r="BI283" s="62"/>
      <c r="BJ283" s="39"/>
      <c r="BK283" s="36"/>
      <c r="BL283" s="36">
        <f t="shared" si="10"/>
        <v>138</v>
      </c>
      <c r="BM283" s="39"/>
      <c r="BN283" s="4"/>
      <c r="BO283" s="4"/>
      <c r="BP283" s="4"/>
      <c r="BQ283" s="4"/>
      <c r="BR283" s="4"/>
      <c r="BS283" s="4"/>
      <c r="BT283" s="4"/>
      <c r="BU283" s="49">
        <v>45669.0</v>
      </c>
      <c r="BV283" s="59">
        <v>65.0</v>
      </c>
      <c r="BW283" s="60"/>
      <c r="BX283" s="78">
        <f t="shared" si="12"/>
        <v>65</v>
      </c>
      <c r="BY283" s="188" t="s">
        <v>88</v>
      </c>
      <c r="B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151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25">
        <v>45668.0</v>
      </c>
      <c r="AX284" s="84"/>
      <c r="AY284" s="70">
        <v>2.0</v>
      </c>
      <c r="AZ284" s="71">
        <f t="shared" si="9"/>
        <v>118</v>
      </c>
      <c r="BA284" s="29" t="s">
        <v>97</v>
      </c>
      <c r="BB284" s="4"/>
      <c r="BC284" s="64">
        <v>45668.0</v>
      </c>
      <c r="BD284" s="183"/>
      <c r="BE284" s="184"/>
      <c r="BF284" s="154">
        <f t="shared" si="13"/>
        <v>0</v>
      </c>
      <c r="BG284" s="90" t="s">
        <v>97</v>
      </c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6">
        <v>45669.0</v>
      </c>
      <c r="BV284" s="36"/>
      <c r="BW284" s="37"/>
      <c r="BX284" s="36">
        <f t="shared" si="12"/>
        <v>65</v>
      </c>
      <c r="BY284" s="95" t="s">
        <v>79</v>
      </c>
      <c r="B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151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25">
        <v>45668.0</v>
      </c>
      <c r="AX285" s="84"/>
      <c r="AY285" s="70">
        <v>3.0</v>
      </c>
      <c r="AZ285" s="71">
        <f t="shared" si="9"/>
        <v>115</v>
      </c>
      <c r="BA285" s="29" t="s">
        <v>91</v>
      </c>
      <c r="BB285" s="4"/>
      <c r="BC285" s="64">
        <v>45668.0</v>
      </c>
      <c r="BD285" s="183"/>
      <c r="BE285" s="184"/>
      <c r="BF285" s="154">
        <f t="shared" si="13"/>
        <v>0</v>
      </c>
      <c r="BG285" s="90" t="s">
        <v>91</v>
      </c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6">
        <v>45669.0</v>
      </c>
      <c r="BV285" s="36"/>
      <c r="BW285" s="37">
        <v>5.0</v>
      </c>
      <c r="BX285" s="36">
        <f t="shared" si="12"/>
        <v>60</v>
      </c>
      <c r="BY285" s="95" t="s">
        <v>98</v>
      </c>
      <c r="B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151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25">
        <v>45668.0</v>
      </c>
      <c r="AX286" s="84"/>
      <c r="AY286" s="70">
        <v>3.0</v>
      </c>
      <c r="AZ286" s="71">
        <f t="shared" si="9"/>
        <v>112</v>
      </c>
      <c r="BA286" s="29" t="s">
        <v>84</v>
      </c>
      <c r="BB286" s="4"/>
      <c r="BC286" s="64">
        <v>45668.0</v>
      </c>
      <c r="BD286" s="183"/>
      <c r="BE286" s="184"/>
      <c r="BF286" s="154">
        <f t="shared" si="13"/>
        <v>0</v>
      </c>
      <c r="BG286" s="90" t="s">
        <v>84</v>
      </c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6">
        <v>45669.0</v>
      </c>
      <c r="BV286" s="36"/>
      <c r="BW286" s="37"/>
      <c r="BX286" s="36">
        <f t="shared" si="12"/>
        <v>60</v>
      </c>
      <c r="BY286" s="95" t="s">
        <v>78</v>
      </c>
      <c r="B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151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25">
        <v>45668.0</v>
      </c>
      <c r="AX287" s="84"/>
      <c r="AY287" s="70">
        <v>2.0</v>
      </c>
      <c r="AZ287" s="71">
        <f t="shared" si="9"/>
        <v>110</v>
      </c>
      <c r="BA287" s="29" t="s">
        <v>93</v>
      </c>
      <c r="BB287" s="4"/>
      <c r="BC287" s="64">
        <v>45668.0</v>
      </c>
      <c r="BD287" s="183"/>
      <c r="BE287" s="184"/>
      <c r="BF287" s="154">
        <f t="shared" si="13"/>
        <v>0</v>
      </c>
      <c r="BG287" s="90" t="s">
        <v>93</v>
      </c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6">
        <v>45669.0</v>
      </c>
      <c r="BV287" s="36"/>
      <c r="BW287" s="37">
        <v>5.0</v>
      </c>
      <c r="BX287" s="36">
        <f t="shared" si="12"/>
        <v>55</v>
      </c>
      <c r="BY287" s="95" t="s">
        <v>104</v>
      </c>
      <c r="B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151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25">
        <v>45668.0</v>
      </c>
      <c r="AX288" s="84"/>
      <c r="AY288" s="70">
        <v>0.0</v>
      </c>
      <c r="AZ288" s="71">
        <f t="shared" si="9"/>
        <v>110</v>
      </c>
      <c r="BA288" s="29" t="s">
        <v>102</v>
      </c>
      <c r="BB288" s="4"/>
      <c r="BC288" s="64">
        <v>45668.0</v>
      </c>
      <c r="BD288" s="183"/>
      <c r="BE288" s="184"/>
      <c r="BF288" s="154">
        <f t="shared" si="13"/>
        <v>0</v>
      </c>
      <c r="BG288" s="90" t="s">
        <v>102</v>
      </c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6">
        <v>45669.0</v>
      </c>
      <c r="BV288" s="36"/>
      <c r="BW288" s="37"/>
      <c r="BX288" s="36">
        <f t="shared" si="12"/>
        <v>55</v>
      </c>
      <c r="BY288" s="95" t="s">
        <v>85</v>
      </c>
      <c r="B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151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6">
        <v>45668.0</v>
      </c>
      <c r="AX289" s="72"/>
      <c r="AY289" s="98">
        <v>0.0</v>
      </c>
      <c r="AZ289" s="33">
        <f t="shared" si="9"/>
        <v>110</v>
      </c>
      <c r="BA289" s="39" t="s">
        <v>106</v>
      </c>
      <c r="BB289" s="4"/>
      <c r="BC289" s="64">
        <v>45668.0</v>
      </c>
      <c r="BD289" s="183"/>
      <c r="BE289" s="184"/>
      <c r="BF289" s="154">
        <f t="shared" si="13"/>
        <v>0</v>
      </c>
      <c r="BG289" s="90" t="s">
        <v>106</v>
      </c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6">
        <v>45669.0</v>
      </c>
      <c r="BV289" s="36"/>
      <c r="BW289" s="37">
        <v>5.0</v>
      </c>
      <c r="BX289" s="36">
        <f t="shared" si="12"/>
        <v>50</v>
      </c>
      <c r="BY289" s="95" t="s">
        <v>96</v>
      </c>
      <c r="B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151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9">
        <v>45669.0</v>
      </c>
      <c r="AX290" s="99"/>
      <c r="AY290" s="120"/>
      <c r="AZ290" s="45">
        <f t="shared" si="9"/>
        <v>110</v>
      </c>
      <c r="BA290" s="63" t="s">
        <v>88</v>
      </c>
      <c r="BB290" s="4"/>
      <c r="BC290" s="160">
        <v>45669.0</v>
      </c>
      <c r="BD290" s="180"/>
      <c r="BE290" s="181"/>
      <c r="BF290" s="182">
        <f t="shared" si="13"/>
        <v>0</v>
      </c>
      <c r="BG290" s="69" t="s">
        <v>88</v>
      </c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6">
        <v>45669.0</v>
      </c>
      <c r="BV290" s="36"/>
      <c r="BW290" s="40">
        <v>5.0</v>
      </c>
      <c r="BX290" s="36">
        <f t="shared" si="12"/>
        <v>45</v>
      </c>
      <c r="BY290" s="95" t="s">
        <v>80</v>
      </c>
      <c r="B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151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113">
        <v>45669.0</v>
      </c>
      <c r="AX291" s="84"/>
      <c r="AY291" s="70">
        <v>2.0</v>
      </c>
      <c r="AZ291" s="71">
        <f t="shared" si="9"/>
        <v>108</v>
      </c>
      <c r="BA291" s="29" t="s">
        <v>79</v>
      </c>
      <c r="BB291" s="4"/>
      <c r="BC291" s="175">
        <v>45669.0</v>
      </c>
      <c r="BD291" s="183"/>
      <c r="BE291" s="184"/>
      <c r="BF291" s="154">
        <f t="shared" si="13"/>
        <v>0</v>
      </c>
      <c r="BG291" s="90" t="s">
        <v>79</v>
      </c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6">
        <v>45669.0</v>
      </c>
      <c r="BV291" s="36"/>
      <c r="BW291" s="40"/>
      <c r="BX291" s="36">
        <f t="shared" si="12"/>
        <v>45</v>
      </c>
      <c r="BY291" s="95" t="s">
        <v>103</v>
      </c>
      <c r="B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151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113">
        <v>45669.0</v>
      </c>
      <c r="AX292" s="84"/>
      <c r="AY292" s="70">
        <v>2.0</v>
      </c>
      <c r="AZ292" s="71">
        <f t="shared" si="9"/>
        <v>106</v>
      </c>
      <c r="BA292" s="29" t="s">
        <v>98</v>
      </c>
      <c r="BB292" s="4"/>
      <c r="BC292" s="175">
        <v>45669.0</v>
      </c>
      <c r="BD292" s="183"/>
      <c r="BE292" s="184"/>
      <c r="BF292" s="154">
        <f t="shared" si="13"/>
        <v>0</v>
      </c>
      <c r="BG292" s="90" t="s">
        <v>98</v>
      </c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6">
        <v>45669.0</v>
      </c>
      <c r="BV292" s="36"/>
      <c r="BW292" s="40"/>
      <c r="BX292" s="36">
        <f t="shared" si="12"/>
        <v>45</v>
      </c>
      <c r="BY292" s="95" t="s">
        <v>87</v>
      </c>
      <c r="B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151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113">
        <v>45669.0</v>
      </c>
      <c r="AX293" s="84"/>
      <c r="AY293" s="70">
        <v>3.0</v>
      </c>
      <c r="AZ293" s="71">
        <f t="shared" si="9"/>
        <v>103</v>
      </c>
      <c r="BA293" s="29" t="s">
        <v>78</v>
      </c>
      <c r="BB293" s="4"/>
      <c r="BC293" s="175">
        <v>45669.0</v>
      </c>
      <c r="BD293" s="183"/>
      <c r="BE293" s="184"/>
      <c r="BF293" s="154">
        <f t="shared" si="13"/>
        <v>0</v>
      </c>
      <c r="BG293" s="90" t="s">
        <v>78</v>
      </c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6">
        <v>45669.0</v>
      </c>
      <c r="BV293" s="36"/>
      <c r="BW293" s="40">
        <v>2.0</v>
      </c>
      <c r="BX293" s="36">
        <f t="shared" si="12"/>
        <v>43</v>
      </c>
      <c r="BY293" s="95" t="s">
        <v>100</v>
      </c>
      <c r="B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151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113">
        <v>45669.0</v>
      </c>
      <c r="AX294" s="84"/>
      <c r="AY294" s="70">
        <v>3.0</v>
      </c>
      <c r="AZ294" s="71">
        <f t="shared" si="9"/>
        <v>100</v>
      </c>
      <c r="BA294" s="29" t="s">
        <v>104</v>
      </c>
      <c r="BB294" s="4"/>
      <c r="BC294" s="175">
        <v>45669.0</v>
      </c>
      <c r="BD294" s="183"/>
      <c r="BE294" s="184"/>
      <c r="BF294" s="154">
        <f t="shared" si="13"/>
        <v>0</v>
      </c>
      <c r="BG294" s="90" t="s">
        <v>104</v>
      </c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6">
        <v>45669.0</v>
      </c>
      <c r="BV294" s="36"/>
      <c r="BW294" s="40"/>
      <c r="BX294" s="36">
        <f t="shared" si="12"/>
        <v>43</v>
      </c>
      <c r="BY294" s="189" t="s">
        <v>105</v>
      </c>
      <c r="B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151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113">
        <v>45669.0</v>
      </c>
      <c r="AX295" s="84"/>
      <c r="AY295" s="70">
        <v>3.0</v>
      </c>
      <c r="AZ295" s="71">
        <f t="shared" si="9"/>
        <v>97</v>
      </c>
      <c r="BA295" s="29" t="s">
        <v>85</v>
      </c>
      <c r="BB295" s="4"/>
      <c r="BC295" s="175">
        <v>45669.0</v>
      </c>
      <c r="BD295" s="183"/>
      <c r="BE295" s="184"/>
      <c r="BF295" s="154">
        <f t="shared" si="13"/>
        <v>0</v>
      </c>
      <c r="BG295" s="90" t="s">
        <v>85</v>
      </c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6">
        <v>45669.0</v>
      </c>
      <c r="BV295" s="36"/>
      <c r="BW295" s="40"/>
      <c r="BX295" s="36">
        <f t="shared" si="12"/>
        <v>43</v>
      </c>
      <c r="BY295" s="95" t="s">
        <v>101</v>
      </c>
      <c r="B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151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113">
        <v>45669.0</v>
      </c>
      <c r="AX296" s="84"/>
      <c r="AY296" s="70">
        <v>3.0</v>
      </c>
      <c r="AZ296" s="71">
        <f t="shared" si="9"/>
        <v>94</v>
      </c>
      <c r="BA296" s="29" t="s">
        <v>96</v>
      </c>
      <c r="BB296" s="4"/>
      <c r="BC296" s="175">
        <v>45669.0</v>
      </c>
      <c r="BD296" s="183"/>
      <c r="BE296" s="184"/>
      <c r="BF296" s="154">
        <f t="shared" si="13"/>
        <v>0</v>
      </c>
      <c r="BG296" s="90" t="s">
        <v>96</v>
      </c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6">
        <v>45669.0</v>
      </c>
      <c r="BV296" s="36"/>
      <c r="BW296" s="40">
        <v>3.0</v>
      </c>
      <c r="BX296" s="36">
        <f t="shared" si="12"/>
        <v>40</v>
      </c>
      <c r="BY296" s="95" t="s">
        <v>99</v>
      </c>
      <c r="B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151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113">
        <v>45669.0</v>
      </c>
      <c r="AX297" s="84"/>
      <c r="AY297" s="70">
        <v>2.0</v>
      </c>
      <c r="AZ297" s="71">
        <f t="shared" si="9"/>
        <v>92</v>
      </c>
      <c r="BA297" s="29" t="s">
        <v>80</v>
      </c>
      <c r="BB297" s="4"/>
      <c r="BC297" s="175">
        <v>45669.0</v>
      </c>
      <c r="BD297" s="183"/>
      <c r="BE297" s="184"/>
      <c r="BF297" s="154">
        <f t="shared" si="13"/>
        <v>0</v>
      </c>
      <c r="BG297" s="90" t="s">
        <v>80</v>
      </c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6">
        <v>45669.0</v>
      </c>
      <c r="BV297" s="36"/>
      <c r="BW297" s="40">
        <v>5.0</v>
      </c>
      <c r="BX297" s="36">
        <f t="shared" si="12"/>
        <v>35</v>
      </c>
      <c r="BY297" s="95" t="s">
        <v>90</v>
      </c>
      <c r="B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151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113">
        <v>45669.0</v>
      </c>
      <c r="AX298" s="84"/>
      <c r="AY298" s="70">
        <v>1.0</v>
      </c>
      <c r="AZ298" s="71">
        <f t="shared" si="9"/>
        <v>91</v>
      </c>
      <c r="BA298" s="29" t="s">
        <v>103</v>
      </c>
      <c r="BB298" s="4"/>
      <c r="BC298" s="175">
        <v>45669.0</v>
      </c>
      <c r="BD298" s="183"/>
      <c r="BE298" s="184"/>
      <c r="BF298" s="154">
        <f t="shared" si="13"/>
        <v>0</v>
      </c>
      <c r="BG298" s="90" t="s">
        <v>103</v>
      </c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6">
        <v>45669.0</v>
      </c>
      <c r="BV298" s="36"/>
      <c r="BW298" s="40">
        <v>2.0</v>
      </c>
      <c r="BX298" s="36">
        <f t="shared" si="12"/>
        <v>33</v>
      </c>
      <c r="BY298" s="95" t="s">
        <v>83</v>
      </c>
      <c r="B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151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113">
        <v>45669.0</v>
      </c>
      <c r="AX299" s="84"/>
      <c r="AY299" s="70">
        <v>1.0</v>
      </c>
      <c r="AZ299" s="71">
        <f t="shared" si="9"/>
        <v>90</v>
      </c>
      <c r="BA299" s="29" t="s">
        <v>87</v>
      </c>
      <c r="BB299" s="4"/>
      <c r="BC299" s="175">
        <v>45669.0</v>
      </c>
      <c r="BD299" s="183"/>
      <c r="BE299" s="184"/>
      <c r="BF299" s="154">
        <f t="shared" si="13"/>
        <v>0</v>
      </c>
      <c r="BG299" s="90" t="s">
        <v>87</v>
      </c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6">
        <v>45669.0</v>
      </c>
      <c r="BV299" s="36"/>
      <c r="BW299" s="40">
        <v>5.0</v>
      </c>
      <c r="BX299" s="36">
        <f t="shared" si="12"/>
        <v>28</v>
      </c>
      <c r="BY299" s="95" t="s">
        <v>95</v>
      </c>
      <c r="B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151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113">
        <v>45669.0</v>
      </c>
      <c r="AX300" s="84"/>
      <c r="AY300" s="70">
        <v>1.0</v>
      </c>
      <c r="AZ300" s="71">
        <f t="shared" si="9"/>
        <v>89</v>
      </c>
      <c r="BA300" s="29" t="s">
        <v>100</v>
      </c>
      <c r="BB300" s="4"/>
      <c r="BC300" s="175">
        <v>45669.0</v>
      </c>
      <c r="BD300" s="183"/>
      <c r="BE300" s="184"/>
      <c r="BF300" s="154">
        <f t="shared" si="13"/>
        <v>0</v>
      </c>
      <c r="BG300" s="90" t="s">
        <v>100</v>
      </c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6">
        <v>45669.0</v>
      </c>
      <c r="BV300" s="36"/>
      <c r="BW300" s="40">
        <v>3.0</v>
      </c>
      <c r="BX300" s="36">
        <f t="shared" si="12"/>
        <v>25</v>
      </c>
      <c r="BY300" s="95" t="s">
        <v>107</v>
      </c>
      <c r="B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151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113">
        <v>45669.0</v>
      </c>
      <c r="AX301" s="84"/>
      <c r="AY301" s="70">
        <v>0.0</v>
      </c>
      <c r="AZ301" s="71">
        <f t="shared" si="9"/>
        <v>89</v>
      </c>
      <c r="BA301" s="29" t="s">
        <v>105</v>
      </c>
      <c r="BB301" s="4"/>
      <c r="BC301" s="175">
        <v>45669.0</v>
      </c>
      <c r="BD301" s="183"/>
      <c r="BE301" s="184"/>
      <c r="BF301" s="154">
        <f t="shared" si="13"/>
        <v>0</v>
      </c>
      <c r="BG301" s="90" t="s">
        <v>105</v>
      </c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6">
        <v>45669.0</v>
      </c>
      <c r="BV301" s="36"/>
      <c r="BW301" s="40">
        <v>2.0</v>
      </c>
      <c r="BX301" s="36">
        <f t="shared" si="12"/>
        <v>23</v>
      </c>
      <c r="BY301" s="95" t="s">
        <v>77</v>
      </c>
      <c r="B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151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113">
        <v>45669.0</v>
      </c>
      <c r="AX302" s="84"/>
      <c r="AY302" s="70">
        <v>2.0</v>
      </c>
      <c r="AZ302" s="71">
        <f t="shared" si="9"/>
        <v>87</v>
      </c>
      <c r="BA302" s="29" t="s">
        <v>101</v>
      </c>
      <c r="BB302" s="4"/>
      <c r="BC302" s="175">
        <v>45669.0</v>
      </c>
      <c r="BD302" s="183"/>
      <c r="BE302" s="184"/>
      <c r="BF302" s="154">
        <f t="shared" si="13"/>
        <v>0</v>
      </c>
      <c r="BG302" s="90" t="s">
        <v>101</v>
      </c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6">
        <v>45669.0</v>
      </c>
      <c r="BV302" s="36"/>
      <c r="BW302" s="36"/>
      <c r="BX302" s="36">
        <f t="shared" si="12"/>
        <v>23</v>
      </c>
      <c r="BY302" s="95" t="s">
        <v>81</v>
      </c>
      <c r="B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151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113">
        <v>45669.0</v>
      </c>
      <c r="AX303" s="84"/>
      <c r="AY303" s="70">
        <v>1.0</v>
      </c>
      <c r="AZ303" s="71">
        <f t="shared" si="9"/>
        <v>86</v>
      </c>
      <c r="BA303" s="29" t="s">
        <v>99</v>
      </c>
      <c r="BB303" s="4"/>
      <c r="BC303" s="175">
        <v>45669.0</v>
      </c>
      <c r="BD303" s="183"/>
      <c r="BE303" s="184"/>
      <c r="BF303" s="154">
        <f t="shared" si="13"/>
        <v>0</v>
      </c>
      <c r="BG303" s="90" t="s">
        <v>99</v>
      </c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6">
        <v>45669.0</v>
      </c>
      <c r="BV303" s="36"/>
      <c r="BW303" s="40">
        <v>3.0</v>
      </c>
      <c r="BX303" s="36">
        <f t="shared" si="12"/>
        <v>20</v>
      </c>
      <c r="BY303" s="95" t="s">
        <v>97</v>
      </c>
      <c r="B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151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113">
        <v>45669.0</v>
      </c>
      <c r="AX304" s="84"/>
      <c r="AY304" s="70">
        <v>2.0</v>
      </c>
      <c r="AZ304" s="71">
        <f t="shared" si="9"/>
        <v>84</v>
      </c>
      <c r="BA304" s="29" t="s">
        <v>90</v>
      </c>
      <c r="BB304" s="4"/>
      <c r="BC304" s="175">
        <v>45669.0</v>
      </c>
      <c r="BD304" s="183"/>
      <c r="BE304" s="184"/>
      <c r="BF304" s="154">
        <f t="shared" si="13"/>
        <v>0</v>
      </c>
      <c r="BG304" s="90" t="s">
        <v>90</v>
      </c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6">
        <v>45669.0</v>
      </c>
      <c r="BV304" s="36"/>
      <c r="BW304" s="40"/>
      <c r="BX304" s="36">
        <f t="shared" si="12"/>
        <v>20</v>
      </c>
      <c r="BY304" s="95" t="s">
        <v>91</v>
      </c>
      <c r="B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151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113">
        <v>45669.0</v>
      </c>
      <c r="AX305" s="84"/>
      <c r="AY305" s="70">
        <v>2.0</v>
      </c>
      <c r="AZ305" s="71">
        <f t="shared" si="9"/>
        <v>82</v>
      </c>
      <c r="BA305" s="29" t="s">
        <v>83</v>
      </c>
      <c r="BB305" s="4"/>
      <c r="BC305" s="175">
        <v>45669.0</v>
      </c>
      <c r="BD305" s="183"/>
      <c r="BE305" s="184"/>
      <c r="BF305" s="154">
        <f t="shared" si="13"/>
        <v>0</v>
      </c>
      <c r="BG305" s="90" t="s">
        <v>83</v>
      </c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6">
        <v>45669.0</v>
      </c>
      <c r="BV305" s="36"/>
      <c r="BW305" s="40">
        <v>5.0</v>
      </c>
      <c r="BX305" s="36">
        <f t="shared" si="12"/>
        <v>15</v>
      </c>
      <c r="BY305" s="95" t="s">
        <v>84</v>
      </c>
      <c r="B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151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113">
        <v>45669.0</v>
      </c>
      <c r="AX306" s="84"/>
      <c r="AY306" s="70">
        <v>3.0</v>
      </c>
      <c r="AZ306" s="71">
        <f t="shared" si="9"/>
        <v>79</v>
      </c>
      <c r="BA306" s="29" t="s">
        <v>95</v>
      </c>
      <c r="BB306" s="4"/>
      <c r="BC306" s="175">
        <v>45669.0</v>
      </c>
      <c r="BD306" s="183"/>
      <c r="BE306" s="184"/>
      <c r="BF306" s="154">
        <f t="shared" si="13"/>
        <v>0</v>
      </c>
      <c r="BG306" s="90" t="s">
        <v>95</v>
      </c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6">
        <v>45669.0</v>
      </c>
      <c r="BV306" s="36"/>
      <c r="BW306" s="40">
        <v>5.0</v>
      </c>
      <c r="BX306" s="36">
        <f t="shared" si="12"/>
        <v>10</v>
      </c>
      <c r="BY306" s="95" t="s">
        <v>93</v>
      </c>
      <c r="B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151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113">
        <v>45669.0</v>
      </c>
      <c r="AX307" s="84"/>
      <c r="AY307" s="70">
        <v>2.0</v>
      </c>
      <c r="AZ307" s="71">
        <f t="shared" si="9"/>
        <v>77</v>
      </c>
      <c r="BA307" s="29" t="s">
        <v>107</v>
      </c>
      <c r="BB307" s="4"/>
      <c r="BC307" s="175">
        <v>45669.0</v>
      </c>
      <c r="BD307" s="183"/>
      <c r="BE307" s="184"/>
      <c r="BF307" s="154">
        <f t="shared" si="13"/>
        <v>0</v>
      </c>
      <c r="BG307" s="90" t="s">
        <v>107</v>
      </c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6">
        <v>45669.0</v>
      </c>
      <c r="BV307" s="36"/>
      <c r="BW307" s="40">
        <v>10.0</v>
      </c>
      <c r="BX307" s="36">
        <f t="shared" si="12"/>
        <v>0</v>
      </c>
      <c r="BY307" s="95" t="s">
        <v>102</v>
      </c>
      <c r="B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151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113">
        <v>45669.0</v>
      </c>
      <c r="AX308" s="84"/>
      <c r="AY308" s="70">
        <v>2.0</v>
      </c>
      <c r="AZ308" s="71">
        <f t="shared" si="9"/>
        <v>75</v>
      </c>
      <c r="BA308" s="29" t="s">
        <v>77</v>
      </c>
      <c r="BB308" s="4"/>
      <c r="BC308" s="175">
        <v>45669.0</v>
      </c>
      <c r="BD308" s="183"/>
      <c r="BE308" s="184"/>
      <c r="BF308" s="154">
        <f t="shared" si="13"/>
        <v>0</v>
      </c>
      <c r="BG308" s="90" t="s">
        <v>77</v>
      </c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9">
        <v>45670.0</v>
      </c>
      <c r="BV308" s="59">
        <v>50.0</v>
      </c>
      <c r="BW308" s="60"/>
      <c r="BX308" s="78">
        <f t="shared" si="12"/>
        <v>50</v>
      </c>
      <c r="BY308" s="188" t="s">
        <v>88</v>
      </c>
      <c r="B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151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113">
        <v>45669.0</v>
      </c>
      <c r="AX309" s="84"/>
      <c r="AY309" s="70">
        <v>4.0</v>
      </c>
      <c r="AZ309" s="71">
        <f t="shared" si="9"/>
        <v>71</v>
      </c>
      <c r="BA309" s="29" t="s">
        <v>81</v>
      </c>
      <c r="BB309" s="4"/>
      <c r="BC309" s="175">
        <v>45669.0</v>
      </c>
      <c r="BD309" s="183"/>
      <c r="BE309" s="184"/>
      <c r="BF309" s="154">
        <f t="shared" si="13"/>
        <v>0</v>
      </c>
      <c r="BG309" s="90" t="s">
        <v>81</v>
      </c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6">
        <v>45670.0</v>
      </c>
      <c r="BV309" s="36"/>
      <c r="BW309" s="37">
        <v>3.0</v>
      </c>
      <c r="BX309" s="36">
        <f t="shared" si="12"/>
        <v>47</v>
      </c>
      <c r="BY309" s="95" t="s">
        <v>79</v>
      </c>
      <c r="B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151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113">
        <v>45669.0</v>
      </c>
      <c r="AX310" s="84"/>
      <c r="AY310" s="70">
        <v>2.0</v>
      </c>
      <c r="AZ310" s="71">
        <f t="shared" si="9"/>
        <v>69</v>
      </c>
      <c r="BA310" s="29" t="s">
        <v>97</v>
      </c>
      <c r="BB310" s="4"/>
      <c r="BC310" s="175">
        <v>45669.0</v>
      </c>
      <c r="BD310" s="183"/>
      <c r="BE310" s="184"/>
      <c r="BF310" s="154">
        <f t="shared" si="13"/>
        <v>0</v>
      </c>
      <c r="BG310" s="90" t="s">
        <v>97</v>
      </c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6">
        <v>45670.0</v>
      </c>
      <c r="BV310" s="36"/>
      <c r="BW310" s="37"/>
      <c r="BX310" s="36">
        <f t="shared" si="12"/>
        <v>47</v>
      </c>
      <c r="BY310" s="95" t="s">
        <v>98</v>
      </c>
      <c r="B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151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113">
        <v>45669.0</v>
      </c>
      <c r="AX311" s="84"/>
      <c r="AY311" s="70">
        <v>2.0</v>
      </c>
      <c r="AZ311" s="71">
        <f t="shared" si="9"/>
        <v>67</v>
      </c>
      <c r="BA311" s="29" t="s">
        <v>91</v>
      </c>
      <c r="BB311" s="4"/>
      <c r="BC311" s="175">
        <v>45669.0</v>
      </c>
      <c r="BD311" s="183"/>
      <c r="BE311" s="184"/>
      <c r="BF311" s="154">
        <f t="shared" si="13"/>
        <v>0</v>
      </c>
      <c r="BG311" s="90" t="s">
        <v>91</v>
      </c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6">
        <v>45670.0</v>
      </c>
      <c r="BV311" s="36"/>
      <c r="BW311" s="37">
        <v>6.0</v>
      </c>
      <c r="BX311" s="36">
        <f t="shared" si="12"/>
        <v>41</v>
      </c>
      <c r="BY311" s="95" t="s">
        <v>78</v>
      </c>
      <c r="B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151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113">
        <v>45669.0</v>
      </c>
      <c r="AX312" s="84"/>
      <c r="AY312" s="70">
        <v>2.0</v>
      </c>
      <c r="AZ312" s="71">
        <f t="shared" si="9"/>
        <v>65</v>
      </c>
      <c r="BA312" s="29" t="s">
        <v>84</v>
      </c>
      <c r="BB312" s="4"/>
      <c r="BC312" s="175">
        <v>45669.0</v>
      </c>
      <c r="BD312" s="183"/>
      <c r="BE312" s="184"/>
      <c r="BF312" s="154">
        <f t="shared" si="13"/>
        <v>0</v>
      </c>
      <c r="BG312" s="90" t="s">
        <v>84</v>
      </c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6">
        <v>45670.0</v>
      </c>
      <c r="BV312" s="36"/>
      <c r="BW312" s="37"/>
      <c r="BX312" s="36">
        <f t="shared" si="12"/>
        <v>41</v>
      </c>
      <c r="BY312" s="95" t="s">
        <v>104</v>
      </c>
      <c r="B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151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113">
        <v>45669.0</v>
      </c>
      <c r="AX313" s="84"/>
      <c r="AY313" s="70">
        <v>3.0</v>
      </c>
      <c r="AZ313" s="71">
        <f t="shared" si="9"/>
        <v>62</v>
      </c>
      <c r="BA313" s="29" t="s">
        <v>93</v>
      </c>
      <c r="BB313" s="4"/>
      <c r="BC313" s="175">
        <v>45669.0</v>
      </c>
      <c r="BD313" s="183"/>
      <c r="BE313" s="184"/>
      <c r="BF313" s="154">
        <f t="shared" si="13"/>
        <v>0</v>
      </c>
      <c r="BG313" s="90" t="s">
        <v>93</v>
      </c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6">
        <v>45670.0</v>
      </c>
      <c r="BV313" s="36"/>
      <c r="BW313" s="37">
        <v>4.0</v>
      </c>
      <c r="BX313" s="36">
        <f t="shared" si="12"/>
        <v>37</v>
      </c>
      <c r="BY313" s="95" t="s">
        <v>85</v>
      </c>
      <c r="B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151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113">
        <v>45669.0</v>
      </c>
      <c r="AX314" s="84"/>
      <c r="AY314" s="70">
        <v>12.0</v>
      </c>
      <c r="AZ314" s="71">
        <f t="shared" si="9"/>
        <v>50</v>
      </c>
      <c r="BA314" s="29" t="s">
        <v>102</v>
      </c>
      <c r="BB314" s="4"/>
      <c r="BC314" s="175">
        <v>45669.0</v>
      </c>
      <c r="BD314" s="183"/>
      <c r="BE314" s="184"/>
      <c r="BF314" s="154">
        <f t="shared" si="13"/>
        <v>0</v>
      </c>
      <c r="BG314" s="90" t="s">
        <v>102</v>
      </c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6">
        <v>45670.0</v>
      </c>
      <c r="BV314" s="36"/>
      <c r="BW314" s="37">
        <v>6.0</v>
      </c>
      <c r="BX314" s="36">
        <f t="shared" si="12"/>
        <v>31</v>
      </c>
      <c r="BY314" s="95" t="s">
        <v>96</v>
      </c>
      <c r="B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151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103">
        <v>45669.0</v>
      </c>
      <c r="AX315" s="72"/>
      <c r="AY315" s="98">
        <v>0.0</v>
      </c>
      <c r="AZ315" s="33">
        <f t="shared" si="9"/>
        <v>50</v>
      </c>
      <c r="BA315" s="39" t="s">
        <v>106</v>
      </c>
      <c r="BB315" s="4"/>
      <c r="BC315" s="175">
        <v>45669.0</v>
      </c>
      <c r="BD315" s="183"/>
      <c r="BE315" s="184"/>
      <c r="BF315" s="154">
        <f t="shared" si="13"/>
        <v>0</v>
      </c>
      <c r="BG315" s="90" t="s">
        <v>106</v>
      </c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6">
        <v>45670.0</v>
      </c>
      <c r="BV315" s="36"/>
      <c r="BW315" s="40"/>
      <c r="BX315" s="36">
        <f t="shared" si="12"/>
        <v>31</v>
      </c>
      <c r="BY315" s="95" t="s">
        <v>80</v>
      </c>
      <c r="B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151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9">
        <v>45670.0</v>
      </c>
      <c r="AX316" s="99">
        <v>60.0</v>
      </c>
      <c r="AY316" s="120"/>
      <c r="AZ316" s="45">
        <f t="shared" si="9"/>
        <v>110</v>
      </c>
      <c r="BA316" s="63" t="s">
        <v>88</v>
      </c>
      <c r="BB316" s="4"/>
      <c r="BC316" s="160">
        <v>45670.0</v>
      </c>
      <c r="BD316" s="180"/>
      <c r="BE316" s="181"/>
      <c r="BF316" s="182">
        <f t="shared" si="13"/>
        <v>0</v>
      </c>
      <c r="BG316" s="69" t="s">
        <v>88</v>
      </c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6">
        <v>45670.0</v>
      </c>
      <c r="BV316" s="36"/>
      <c r="BW316" s="40">
        <v>4.0</v>
      </c>
      <c r="BX316" s="36">
        <f t="shared" si="12"/>
        <v>27</v>
      </c>
      <c r="BY316" s="95" t="s">
        <v>103</v>
      </c>
      <c r="B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151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113">
        <v>45670.0</v>
      </c>
      <c r="AX317" s="84"/>
      <c r="AY317" s="70">
        <v>3.0</v>
      </c>
      <c r="AZ317" s="71">
        <f t="shared" si="9"/>
        <v>107</v>
      </c>
      <c r="BA317" s="29" t="s">
        <v>79</v>
      </c>
      <c r="BB317" s="4"/>
      <c r="BC317" s="175">
        <v>45670.0</v>
      </c>
      <c r="BD317" s="183"/>
      <c r="BE317" s="184"/>
      <c r="BF317" s="154">
        <f t="shared" si="13"/>
        <v>0</v>
      </c>
      <c r="BG317" s="90" t="s">
        <v>79</v>
      </c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6">
        <v>45670.0</v>
      </c>
      <c r="BV317" s="36"/>
      <c r="BW317" s="40"/>
      <c r="BX317" s="36">
        <f t="shared" si="12"/>
        <v>27</v>
      </c>
      <c r="BY317" s="95" t="s">
        <v>87</v>
      </c>
      <c r="B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151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113">
        <v>45670.0</v>
      </c>
      <c r="AX318" s="84"/>
      <c r="AY318" s="70">
        <v>2.0</v>
      </c>
      <c r="AZ318" s="71">
        <f t="shared" si="9"/>
        <v>105</v>
      </c>
      <c r="BA318" s="29" t="s">
        <v>98</v>
      </c>
      <c r="BB318" s="4"/>
      <c r="BC318" s="175">
        <v>45670.0</v>
      </c>
      <c r="BD318" s="183"/>
      <c r="BE318" s="184"/>
      <c r="BF318" s="154">
        <f t="shared" si="13"/>
        <v>0</v>
      </c>
      <c r="BG318" s="90" t="s">
        <v>98</v>
      </c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6">
        <v>45670.0</v>
      </c>
      <c r="BV318" s="36"/>
      <c r="BW318" s="40">
        <v>4.0</v>
      </c>
      <c r="BX318" s="36">
        <f t="shared" si="12"/>
        <v>23</v>
      </c>
      <c r="BY318" s="95" t="s">
        <v>100</v>
      </c>
      <c r="B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151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113">
        <v>45670.0</v>
      </c>
      <c r="AX319" s="84"/>
      <c r="AY319" s="70">
        <v>2.0</v>
      </c>
      <c r="AZ319" s="71">
        <f t="shared" si="9"/>
        <v>103</v>
      </c>
      <c r="BA319" s="29" t="s">
        <v>78</v>
      </c>
      <c r="BB319" s="4"/>
      <c r="BC319" s="175">
        <v>45670.0</v>
      </c>
      <c r="BD319" s="183"/>
      <c r="BE319" s="184"/>
      <c r="BF319" s="154">
        <f t="shared" si="13"/>
        <v>0</v>
      </c>
      <c r="BG319" s="90" t="s">
        <v>78</v>
      </c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6">
        <v>45670.0</v>
      </c>
      <c r="BV319" s="36"/>
      <c r="BW319" s="40"/>
      <c r="BX319" s="36">
        <f t="shared" si="12"/>
        <v>23</v>
      </c>
      <c r="BY319" s="189" t="s">
        <v>105</v>
      </c>
      <c r="B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151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113">
        <v>45670.0</v>
      </c>
      <c r="AX320" s="84"/>
      <c r="AY320" s="70">
        <v>3.0</v>
      </c>
      <c r="AZ320" s="71">
        <f t="shared" si="9"/>
        <v>100</v>
      </c>
      <c r="BA320" s="29" t="s">
        <v>104</v>
      </c>
      <c r="BB320" s="4"/>
      <c r="BC320" s="175">
        <v>45670.0</v>
      </c>
      <c r="BD320" s="183"/>
      <c r="BE320" s="184"/>
      <c r="BF320" s="154">
        <f t="shared" si="13"/>
        <v>0</v>
      </c>
      <c r="BG320" s="90" t="s">
        <v>104</v>
      </c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6">
        <v>45670.0</v>
      </c>
      <c r="BV320" s="36"/>
      <c r="BW320" s="40">
        <v>6.0</v>
      </c>
      <c r="BX320" s="36">
        <f t="shared" si="12"/>
        <v>17</v>
      </c>
      <c r="BY320" s="95" t="s">
        <v>101</v>
      </c>
      <c r="B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151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113">
        <v>45670.0</v>
      </c>
      <c r="AX321" s="84"/>
      <c r="AY321" s="70">
        <v>2.0</v>
      </c>
      <c r="AZ321" s="71">
        <f t="shared" si="9"/>
        <v>98</v>
      </c>
      <c r="BA321" s="29" t="s">
        <v>85</v>
      </c>
      <c r="BB321" s="4"/>
      <c r="BC321" s="175">
        <v>45670.0</v>
      </c>
      <c r="BD321" s="183"/>
      <c r="BE321" s="184"/>
      <c r="BF321" s="154">
        <f t="shared" si="13"/>
        <v>0</v>
      </c>
      <c r="BG321" s="90" t="s">
        <v>85</v>
      </c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6">
        <v>45670.0</v>
      </c>
      <c r="BV321" s="36"/>
      <c r="BW321" s="40"/>
      <c r="BX321" s="36">
        <f t="shared" si="12"/>
        <v>17</v>
      </c>
      <c r="BY321" s="95" t="s">
        <v>99</v>
      </c>
      <c r="B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151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113">
        <v>45670.0</v>
      </c>
      <c r="AX322" s="84"/>
      <c r="AY322" s="70">
        <v>3.0</v>
      </c>
      <c r="AZ322" s="71">
        <f t="shared" si="9"/>
        <v>95</v>
      </c>
      <c r="BA322" s="29" t="s">
        <v>96</v>
      </c>
      <c r="BB322" s="4"/>
      <c r="BC322" s="175">
        <v>45670.0</v>
      </c>
      <c r="BD322" s="183"/>
      <c r="BE322" s="184"/>
      <c r="BF322" s="154">
        <f t="shared" si="13"/>
        <v>0</v>
      </c>
      <c r="BG322" s="90" t="s">
        <v>96</v>
      </c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6">
        <v>45670.0</v>
      </c>
      <c r="BV322" s="36"/>
      <c r="BW322" s="40"/>
      <c r="BX322" s="36">
        <f t="shared" si="12"/>
        <v>17</v>
      </c>
      <c r="BY322" s="95" t="s">
        <v>90</v>
      </c>
      <c r="B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151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113">
        <v>45670.0</v>
      </c>
      <c r="AX323" s="84"/>
      <c r="AY323" s="70">
        <v>1.0</v>
      </c>
      <c r="AZ323" s="71">
        <f t="shared" si="9"/>
        <v>94</v>
      </c>
      <c r="BA323" s="29" t="s">
        <v>80</v>
      </c>
      <c r="BB323" s="4"/>
      <c r="BC323" s="175">
        <v>45670.0</v>
      </c>
      <c r="BD323" s="183"/>
      <c r="BE323" s="184"/>
      <c r="BF323" s="154">
        <f t="shared" si="13"/>
        <v>0</v>
      </c>
      <c r="BG323" s="90" t="s">
        <v>80</v>
      </c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6">
        <v>45670.0</v>
      </c>
      <c r="BV323" s="36"/>
      <c r="BW323" s="40">
        <v>4.0</v>
      </c>
      <c r="BX323" s="36">
        <f t="shared" si="12"/>
        <v>13</v>
      </c>
      <c r="BY323" s="95" t="s">
        <v>83</v>
      </c>
      <c r="B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151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113">
        <v>45670.0</v>
      </c>
      <c r="AX324" s="84"/>
      <c r="AY324" s="70">
        <v>1.0</v>
      </c>
      <c r="AZ324" s="71">
        <f t="shared" si="9"/>
        <v>93</v>
      </c>
      <c r="BA324" s="29" t="s">
        <v>103</v>
      </c>
      <c r="BB324" s="4"/>
      <c r="BC324" s="175">
        <v>45670.0</v>
      </c>
      <c r="BD324" s="183"/>
      <c r="BE324" s="184"/>
      <c r="BF324" s="154">
        <f t="shared" si="13"/>
        <v>0</v>
      </c>
      <c r="BG324" s="90" t="s">
        <v>103</v>
      </c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6">
        <v>45670.0</v>
      </c>
      <c r="BV324" s="36"/>
      <c r="BW324" s="40"/>
      <c r="BX324" s="36">
        <f t="shared" si="12"/>
        <v>13</v>
      </c>
      <c r="BY324" s="95" t="s">
        <v>95</v>
      </c>
      <c r="B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151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113">
        <v>45670.0</v>
      </c>
      <c r="AX325" s="84"/>
      <c r="AY325" s="70">
        <v>1.0</v>
      </c>
      <c r="AZ325" s="71">
        <f t="shared" si="9"/>
        <v>92</v>
      </c>
      <c r="BA325" s="29" t="s">
        <v>87</v>
      </c>
      <c r="BB325" s="4"/>
      <c r="BC325" s="175">
        <v>45670.0</v>
      </c>
      <c r="BD325" s="183"/>
      <c r="BE325" s="184"/>
      <c r="BF325" s="154">
        <f t="shared" si="13"/>
        <v>0</v>
      </c>
      <c r="BG325" s="90" t="s">
        <v>87</v>
      </c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6">
        <v>45670.0</v>
      </c>
      <c r="BV325" s="36"/>
      <c r="BW325" s="40"/>
      <c r="BX325" s="36">
        <f t="shared" si="12"/>
        <v>13</v>
      </c>
      <c r="BY325" s="95" t="s">
        <v>107</v>
      </c>
      <c r="B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151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113">
        <v>45670.0</v>
      </c>
      <c r="AX326" s="84"/>
      <c r="AY326" s="70">
        <v>1.0</v>
      </c>
      <c r="AZ326" s="71">
        <f t="shared" si="9"/>
        <v>91</v>
      </c>
      <c r="BA326" s="29" t="s">
        <v>100</v>
      </c>
      <c r="BB326" s="4"/>
      <c r="BC326" s="175">
        <v>45670.0</v>
      </c>
      <c r="BD326" s="183"/>
      <c r="BE326" s="184"/>
      <c r="BF326" s="154">
        <f t="shared" si="13"/>
        <v>0</v>
      </c>
      <c r="BG326" s="90" t="s">
        <v>100</v>
      </c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6">
        <v>45670.0</v>
      </c>
      <c r="BV326" s="36"/>
      <c r="BW326" s="40"/>
      <c r="BX326" s="36">
        <f t="shared" si="12"/>
        <v>13</v>
      </c>
      <c r="BY326" s="95" t="s">
        <v>77</v>
      </c>
      <c r="B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151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113">
        <v>45670.0</v>
      </c>
      <c r="AX327" s="84"/>
      <c r="AY327" s="70">
        <v>0.0</v>
      </c>
      <c r="AZ327" s="71">
        <f t="shared" si="9"/>
        <v>91</v>
      </c>
      <c r="BA327" s="29" t="s">
        <v>105</v>
      </c>
      <c r="BB327" s="4"/>
      <c r="BC327" s="175">
        <v>45670.0</v>
      </c>
      <c r="BD327" s="183"/>
      <c r="BE327" s="184"/>
      <c r="BF327" s="154">
        <f t="shared" si="13"/>
        <v>0</v>
      </c>
      <c r="BG327" s="90" t="s">
        <v>105</v>
      </c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6">
        <v>45670.0</v>
      </c>
      <c r="BV327" s="36"/>
      <c r="BW327" s="40">
        <v>6.0</v>
      </c>
      <c r="BX327" s="36">
        <f t="shared" si="12"/>
        <v>7</v>
      </c>
      <c r="BY327" s="95" t="s">
        <v>81</v>
      </c>
      <c r="B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151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113">
        <v>45670.0</v>
      </c>
      <c r="AX328" s="84"/>
      <c r="AY328" s="70">
        <v>1.0</v>
      </c>
      <c r="AZ328" s="71">
        <f t="shared" si="9"/>
        <v>90</v>
      </c>
      <c r="BA328" s="29" t="s">
        <v>101</v>
      </c>
      <c r="BB328" s="4"/>
      <c r="BC328" s="175">
        <v>45670.0</v>
      </c>
      <c r="BD328" s="183"/>
      <c r="BE328" s="184"/>
      <c r="BF328" s="154">
        <f t="shared" si="13"/>
        <v>0</v>
      </c>
      <c r="BG328" s="90" t="s">
        <v>101</v>
      </c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6">
        <v>45670.0</v>
      </c>
      <c r="BV328" s="36"/>
      <c r="BW328" s="40"/>
      <c r="BX328" s="36">
        <f t="shared" si="12"/>
        <v>7</v>
      </c>
      <c r="BY328" s="95" t="s">
        <v>97</v>
      </c>
      <c r="B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151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113">
        <v>45670.0</v>
      </c>
      <c r="AX329" s="84"/>
      <c r="AY329" s="70">
        <v>2.0</v>
      </c>
      <c r="AZ329" s="71">
        <f t="shared" si="9"/>
        <v>88</v>
      </c>
      <c r="BA329" s="29" t="s">
        <v>99</v>
      </c>
      <c r="BB329" s="4"/>
      <c r="BC329" s="175">
        <v>45670.0</v>
      </c>
      <c r="BD329" s="183"/>
      <c r="BE329" s="184"/>
      <c r="BF329" s="154">
        <f t="shared" si="13"/>
        <v>0</v>
      </c>
      <c r="BG329" s="90" t="s">
        <v>99</v>
      </c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6">
        <v>45670.0</v>
      </c>
      <c r="BV329" s="36"/>
      <c r="BW329" s="40"/>
      <c r="BX329" s="36">
        <f t="shared" si="12"/>
        <v>7</v>
      </c>
      <c r="BY329" s="95" t="s">
        <v>91</v>
      </c>
      <c r="B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151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113">
        <v>45670.0</v>
      </c>
      <c r="AX330" s="84"/>
      <c r="AY330" s="70">
        <v>3.0</v>
      </c>
      <c r="AZ330" s="71">
        <f t="shared" si="9"/>
        <v>85</v>
      </c>
      <c r="BA330" s="29" t="s">
        <v>90</v>
      </c>
      <c r="BB330" s="4"/>
      <c r="BC330" s="175">
        <v>45670.0</v>
      </c>
      <c r="BD330" s="183"/>
      <c r="BE330" s="184"/>
      <c r="BF330" s="154">
        <f t="shared" si="13"/>
        <v>0</v>
      </c>
      <c r="BG330" s="90" t="s">
        <v>90</v>
      </c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6">
        <v>45670.0</v>
      </c>
      <c r="BV330" s="36"/>
      <c r="BW330" s="40"/>
      <c r="BX330" s="36">
        <f t="shared" si="12"/>
        <v>7</v>
      </c>
      <c r="BY330" s="95" t="s">
        <v>84</v>
      </c>
      <c r="B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151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113">
        <v>45670.0</v>
      </c>
      <c r="AX331" s="84"/>
      <c r="AY331" s="70">
        <v>1.0</v>
      </c>
      <c r="AZ331" s="71">
        <f t="shared" si="9"/>
        <v>84</v>
      </c>
      <c r="BA331" s="29" t="s">
        <v>83</v>
      </c>
      <c r="BB331" s="4"/>
      <c r="BC331" s="175">
        <v>45670.0</v>
      </c>
      <c r="BD331" s="183"/>
      <c r="BE331" s="184"/>
      <c r="BF331" s="154">
        <f t="shared" si="13"/>
        <v>0</v>
      </c>
      <c r="BG331" s="90" t="s">
        <v>83</v>
      </c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6">
        <v>45670.0</v>
      </c>
      <c r="BV331" s="36"/>
      <c r="BW331" s="40"/>
      <c r="BX331" s="36">
        <f t="shared" si="12"/>
        <v>7</v>
      </c>
      <c r="BY331" s="95" t="s">
        <v>93</v>
      </c>
      <c r="B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151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113">
        <v>45670.0</v>
      </c>
      <c r="AX332" s="84"/>
      <c r="AY332" s="70">
        <v>2.0</v>
      </c>
      <c r="AZ332" s="71">
        <f t="shared" si="9"/>
        <v>82</v>
      </c>
      <c r="BA332" s="29" t="s">
        <v>95</v>
      </c>
      <c r="BB332" s="4"/>
      <c r="BC332" s="175">
        <v>45670.0</v>
      </c>
      <c r="BD332" s="183"/>
      <c r="BE332" s="184"/>
      <c r="BF332" s="154">
        <f t="shared" si="13"/>
        <v>0</v>
      </c>
      <c r="BG332" s="90" t="s">
        <v>95</v>
      </c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6">
        <v>45670.0</v>
      </c>
      <c r="BV332" s="36"/>
      <c r="BW332" s="40"/>
      <c r="BX332" s="36">
        <f t="shared" si="12"/>
        <v>7</v>
      </c>
      <c r="BY332" s="95" t="s">
        <v>102</v>
      </c>
      <c r="B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151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113">
        <v>45670.0</v>
      </c>
      <c r="AX333" s="84"/>
      <c r="AY333" s="70">
        <v>2.0</v>
      </c>
      <c r="AZ333" s="71">
        <f t="shared" si="9"/>
        <v>80</v>
      </c>
      <c r="BA333" s="29" t="s">
        <v>107</v>
      </c>
      <c r="BB333" s="4"/>
      <c r="BC333" s="175">
        <v>45670.0</v>
      </c>
      <c r="BD333" s="183"/>
      <c r="BE333" s="184"/>
      <c r="BF333" s="154">
        <f t="shared" si="13"/>
        <v>0</v>
      </c>
      <c r="BG333" s="90" t="s">
        <v>107</v>
      </c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9">
        <v>45671.0</v>
      </c>
      <c r="BV333" s="59">
        <v>50.0</v>
      </c>
      <c r="BW333" s="60"/>
      <c r="BX333" s="78">
        <f t="shared" si="12"/>
        <v>57</v>
      </c>
      <c r="BY333" s="188" t="s">
        <v>88</v>
      </c>
      <c r="B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151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113">
        <v>45670.0</v>
      </c>
      <c r="AX334" s="84"/>
      <c r="AY334" s="70">
        <v>2.0</v>
      </c>
      <c r="AZ334" s="71">
        <f t="shared" si="9"/>
        <v>78</v>
      </c>
      <c r="BA334" s="29" t="s">
        <v>77</v>
      </c>
      <c r="BB334" s="4"/>
      <c r="BC334" s="175">
        <v>45670.0</v>
      </c>
      <c r="BD334" s="183"/>
      <c r="BE334" s="184"/>
      <c r="BF334" s="154">
        <f t="shared" si="13"/>
        <v>0</v>
      </c>
      <c r="BG334" s="90" t="s">
        <v>77</v>
      </c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6">
        <v>45671.0</v>
      </c>
      <c r="BV334" s="36"/>
      <c r="BW334" s="37">
        <v>5.0</v>
      </c>
      <c r="BX334" s="36">
        <f t="shared" si="12"/>
        <v>52</v>
      </c>
      <c r="BY334" s="95" t="s">
        <v>79</v>
      </c>
      <c r="B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151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113">
        <v>45670.0</v>
      </c>
      <c r="AX335" s="84"/>
      <c r="AY335" s="70">
        <v>2.0</v>
      </c>
      <c r="AZ335" s="71">
        <f t="shared" si="9"/>
        <v>76</v>
      </c>
      <c r="BA335" s="29" t="s">
        <v>81</v>
      </c>
      <c r="BB335" s="4"/>
      <c r="BC335" s="175">
        <v>45670.0</v>
      </c>
      <c r="BD335" s="183"/>
      <c r="BE335" s="184"/>
      <c r="BF335" s="154">
        <f t="shared" si="13"/>
        <v>0</v>
      </c>
      <c r="BG335" s="90" t="s">
        <v>81</v>
      </c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6">
        <v>45671.0</v>
      </c>
      <c r="BV335" s="36"/>
      <c r="BW335" s="37"/>
      <c r="BX335" s="36">
        <f t="shared" si="12"/>
        <v>52</v>
      </c>
      <c r="BY335" s="95" t="s">
        <v>98</v>
      </c>
      <c r="B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151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113">
        <v>45670.0</v>
      </c>
      <c r="AX336" s="84"/>
      <c r="AY336" s="70">
        <v>1.0</v>
      </c>
      <c r="AZ336" s="71">
        <f t="shared" si="9"/>
        <v>75</v>
      </c>
      <c r="BA336" s="29" t="s">
        <v>97</v>
      </c>
      <c r="BB336" s="4"/>
      <c r="BC336" s="175">
        <v>45670.0</v>
      </c>
      <c r="BD336" s="183"/>
      <c r="BE336" s="184"/>
      <c r="BF336" s="154">
        <f t="shared" si="13"/>
        <v>0</v>
      </c>
      <c r="BG336" s="90" t="s">
        <v>97</v>
      </c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6">
        <v>45671.0</v>
      </c>
      <c r="BV336" s="36"/>
      <c r="BW336" s="37"/>
      <c r="BX336" s="36">
        <f t="shared" si="12"/>
        <v>52</v>
      </c>
      <c r="BY336" s="95" t="s">
        <v>78</v>
      </c>
      <c r="B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151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113">
        <v>45670.0</v>
      </c>
      <c r="AX337" s="84"/>
      <c r="AY337" s="70">
        <v>1.0</v>
      </c>
      <c r="AZ337" s="71">
        <f t="shared" si="9"/>
        <v>74</v>
      </c>
      <c r="BA337" s="29" t="s">
        <v>91</v>
      </c>
      <c r="BB337" s="4"/>
      <c r="BC337" s="175">
        <v>45670.0</v>
      </c>
      <c r="BD337" s="183"/>
      <c r="BE337" s="184"/>
      <c r="BF337" s="154">
        <f t="shared" si="13"/>
        <v>0</v>
      </c>
      <c r="BG337" s="90" t="s">
        <v>91</v>
      </c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6">
        <v>45671.0</v>
      </c>
      <c r="BV337" s="36"/>
      <c r="BW337" s="37">
        <v>5.0</v>
      </c>
      <c r="BX337" s="36">
        <f t="shared" si="12"/>
        <v>47</v>
      </c>
      <c r="BY337" s="95" t="s">
        <v>104</v>
      </c>
      <c r="B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151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113">
        <v>45670.0</v>
      </c>
      <c r="AX338" s="84"/>
      <c r="AY338" s="70">
        <v>2.0</v>
      </c>
      <c r="AZ338" s="71">
        <f t="shared" si="9"/>
        <v>72</v>
      </c>
      <c r="BA338" s="29" t="s">
        <v>84</v>
      </c>
      <c r="BB338" s="4"/>
      <c r="BC338" s="175">
        <v>45670.0</v>
      </c>
      <c r="BD338" s="183"/>
      <c r="BE338" s="184"/>
      <c r="BF338" s="154">
        <f t="shared" si="13"/>
        <v>0</v>
      </c>
      <c r="BG338" s="90" t="s">
        <v>84</v>
      </c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6">
        <v>45671.0</v>
      </c>
      <c r="BV338" s="36"/>
      <c r="BW338" s="37"/>
      <c r="BX338" s="36">
        <f t="shared" si="12"/>
        <v>47</v>
      </c>
      <c r="BY338" s="95" t="s">
        <v>85</v>
      </c>
      <c r="B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151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113">
        <v>45670.0</v>
      </c>
      <c r="AX339" s="84"/>
      <c r="AY339" s="70">
        <v>2.0</v>
      </c>
      <c r="AZ339" s="71">
        <f t="shared" si="9"/>
        <v>70</v>
      </c>
      <c r="BA339" s="29" t="s">
        <v>93</v>
      </c>
      <c r="BB339" s="4"/>
      <c r="BC339" s="175">
        <v>45670.0</v>
      </c>
      <c r="BD339" s="183"/>
      <c r="BE339" s="184"/>
      <c r="BF339" s="154">
        <f t="shared" si="13"/>
        <v>0</v>
      </c>
      <c r="BG339" s="90" t="s">
        <v>93</v>
      </c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6">
        <v>45671.0</v>
      </c>
      <c r="BV339" s="36"/>
      <c r="BW339" s="37">
        <v>5.0</v>
      </c>
      <c r="BX339" s="36">
        <f t="shared" si="12"/>
        <v>42</v>
      </c>
      <c r="BY339" s="95" t="s">
        <v>96</v>
      </c>
      <c r="B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151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113">
        <v>45670.0</v>
      </c>
      <c r="AX340" s="84"/>
      <c r="AY340" s="70">
        <v>0.0</v>
      </c>
      <c r="AZ340" s="71">
        <f t="shared" si="9"/>
        <v>70</v>
      </c>
      <c r="BA340" s="29" t="s">
        <v>102</v>
      </c>
      <c r="BB340" s="4"/>
      <c r="BC340" s="175">
        <v>45670.0</v>
      </c>
      <c r="BD340" s="183"/>
      <c r="BE340" s="184"/>
      <c r="BF340" s="154">
        <f t="shared" si="13"/>
        <v>0</v>
      </c>
      <c r="BG340" s="90" t="s">
        <v>102</v>
      </c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6">
        <v>45671.0</v>
      </c>
      <c r="BV340" s="36"/>
      <c r="BW340" s="40"/>
      <c r="BX340" s="36">
        <f t="shared" si="12"/>
        <v>42</v>
      </c>
      <c r="BY340" s="95" t="s">
        <v>80</v>
      </c>
      <c r="B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151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103">
        <v>45670.0</v>
      </c>
      <c r="AX341" s="72"/>
      <c r="AY341" s="98">
        <v>0.0</v>
      </c>
      <c r="AZ341" s="33">
        <f t="shared" si="9"/>
        <v>70</v>
      </c>
      <c r="BA341" s="39" t="s">
        <v>106</v>
      </c>
      <c r="BB341" s="4"/>
      <c r="BC341" s="175">
        <v>45670.0</v>
      </c>
      <c r="BD341" s="183"/>
      <c r="BE341" s="184"/>
      <c r="BF341" s="154">
        <f t="shared" si="13"/>
        <v>0</v>
      </c>
      <c r="BG341" s="90" t="s">
        <v>106</v>
      </c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6">
        <v>45671.0</v>
      </c>
      <c r="BV341" s="36"/>
      <c r="BW341" s="40"/>
      <c r="BX341" s="36">
        <f t="shared" si="12"/>
        <v>42</v>
      </c>
      <c r="BY341" s="95" t="s">
        <v>103</v>
      </c>
      <c r="B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151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108">
        <v>45671.0</v>
      </c>
      <c r="AX342" s="99">
        <v>50.0</v>
      </c>
      <c r="AY342" s="120"/>
      <c r="AZ342" s="45">
        <f t="shared" si="9"/>
        <v>120</v>
      </c>
      <c r="BA342" s="63" t="s">
        <v>88</v>
      </c>
      <c r="BB342" s="4"/>
      <c r="BC342" s="197">
        <v>45671.0</v>
      </c>
      <c r="BD342" s="180"/>
      <c r="BE342" s="181"/>
      <c r="BF342" s="182">
        <f t="shared" si="13"/>
        <v>0</v>
      </c>
      <c r="BG342" s="69" t="s">
        <v>88</v>
      </c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6">
        <v>45671.0</v>
      </c>
      <c r="BV342" s="36"/>
      <c r="BW342" s="40">
        <v>4.0</v>
      </c>
      <c r="BX342" s="36">
        <f t="shared" si="12"/>
        <v>38</v>
      </c>
      <c r="BY342" s="95" t="s">
        <v>87</v>
      </c>
      <c r="B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151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113">
        <v>45671.0</v>
      </c>
      <c r="AX343" s="84"/>
      <c r="AY343" s="70">
        <v>0.0</v>
      </c>
      <c r="AZ343" s="71">
        <f t="shared" si="9"/>
        <v>120</v>
      </c>
      <c r="BA343" s="29" t="s">
        <v>79</v>
      </c>
      <c r="BB343" s="4"/>
      <c r="BC343" s="175">
        <v>45671.0</v>
      </c>
      <c r="BD343" s="183"/>
      <c r="BE343" s="184"/>
      <c r="BF343" s="154">
        <f t="shared" si="13"/>
        <v>0</v>
      </c>
      <c r="BG343" s="90" t="s">
        <v>79</v>
      </c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6">
        <v>45671.0</v>
      </c>
      <c r="BV343" s="36"/>
      <c r="BW343" s="40">
        <v>4.0</v>
      </c>
      <c r="BX343" s="36">
        <f t="shared" si="12"/>
        <v>34</v>
      </c>
      <c r="BY343" s="95" t="s">
        <v>100</v>
      </c>
      <c r="B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151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113">
        <v>45671.0</v>
      </c>
      <c r="AX344" s="84"/>
      <c r="AY344" s="84"/>
      <c r="AZ344" s="71">
        <f t="shared" si="9"/>
        <v>120</v>
      </c>
      <c r="BA344" s="29" t="s">
        <v>98</v>
      </c>
      <c r="BB344" s="4"/>
      <c r="BC344" s="175">
        <v>45671.0</v>
      </c>
      <c r="BD344" s="183"/>
      <c r="BE344" s="183"/>
      <c r="BF344" s="154">
        <f t="shared" si="13"/>
        <v>0</v>
      </c>
      <c r="BG344" s="90" t="s">
        <v>98</v>
      </c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6">
        <v>45671.0</v>
      </c>
      <c r="BV344" s="36"/>
      <c r="BW344" s="40"/>
      <c r="BX344" s="36">
        <f t="shared" si="12"/>
        <v>34</v>
      </c>
      <c r="BY344" s="189" t="s">
        <v>105</v>
      </c>
      <c r="B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151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113">
        <v>45671.0</v>
      </c>
      <c r="AX345" s="84"/>
      <c r="AY345" s="70">
        <v>2.0</v>
      </c>
      <c r="AZ345" s="71">
        <f t="shared" si="9"/>
        <v>118</v>
      </c>
      <c r="BA345" s="29" t="s">
        <v>78</v>
      </c>
      <c r="BB345" s="4"/>
      <c r="BC345" s="175">
        <v>45671.0</v>
      </c>
      <c r="BD345" s="183"/>
      <c r="BE345" s="184"/>
      <c r="BF345" s="154">
        <f t="shared" si="13"/>
        <v>0</v>
      </c>
      <c r="BG345" s="90" t="s">
        <v>78</v>
      </c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6">
        <v>45671.0</v>
      </c>
      <c r="BV345" s="36"/>
      <c r="BW345" s="40"/>
      <c r="BX345" s="36">
        <f t="shared" si="12"/>
        <v>34</v>
      </c>
      <c r="BY345" s="95" t="s">
        <v>101</v>
      </c>
      <c r="B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151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113">
        <v>45671.0</v>
      </c>
      <c r="AX346" s="84"/>
      <c r="AY346" s="70">
        <v>1.0</v>
      </c>
      <c r="AZ346" s="71">
        <f t="shared" si="9"/>
        <v>117</v>
      </c>
      <c r="BA346" s="29" t="s">
        <v>104</v>
      </c>
      <c r="BB346" s="4"/>
      <c r="BC346" s="175">
        <v>45671.0</v>
      </c>
      <c r="BD346" s="183"/>
      <c r="BE346" s="184"/>
      <c r="BF346" s="154">
        <f t="shared" si="13"/>
        <v>0</v>
      </c>
      <c r="BG346" s="90" t="s">
        <v>104</v>
      </c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6">
        <v>45671.0</v>
      </c>
      <c r="BV346" s="36"/>
      <c r="BW346" s="40"/>
      <c r="BX346" s="36">
        <f t="shared" si="12"/>
        <v>34</v>
      </c>
      <c r="BY346" s="95" t="s">
        <v>99</v>
      </c>
      <c r="B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151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113">
        <v>45671.0</v>
      </c>
      <c r="AX347" s="84"/>
      <c r="AY347" s="70">
        <v>1.0</v>
      </c>
      <c r="AZ347" s="71">
        <f t="shared" si="9"/>
        <v>116</v>
      </c>
      <c r="BA347" s="29" t="s">
        <v>85</v>
      </c>
      <c r="BB347" s="4"/>
      <c r="BC347" s="175">
        <v>45671.0</v>
      </c>
      <c r="BD347" s="183"/>
      <c r="BE347" s="184"/>
      <c r="BF347" s="154">
        <f t="shared" si="13"/>
        <v>0</v>
      </c>
      <c r="BG347" s="90" t="s">
        <v>85</v>
      </c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6">
        <v>45671.0</v>
      </c>
      <c r="BV347" s="36"/>
      <c r="BW347" s="40"/>
      <c r="BX347" s="36">
        <f t="shared" si="12"/>
        <v>34</v>
      </c>
      <c r="BY347" s="95" t="s">
        <v>90</v>
      </c>
      <c r="B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151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113">
        <v>45671.0</v>
      </c>
      <c r="AX348" s="84"/>
      <c r="AY348" s="70">
        <v>2.0</v>
      </c>
      <c r="AZ348" s="71">
        <f t="shared" si="9"/>
        <v>114</v>
      </c>
      <c r="BA348" s="29" t="s">
        <v>96</v>
      </c>
      <c r="BB348" s="4"/>
      <c r="BC348" s="175">
        <v>45671.0</v>
      </c>
      <c r="BD348" s="183"/>
      <c r="BE348" s="184"/>
      <c r="BF348" s="154">
        <f t="shared" si="13"/>
        <v>0</v>
      </c>
      <c r="BG348" s="90" t="s">
        <v>96</v>
      </c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6">
        <v>45671.0</v>
      </c>
      <c r="BV348" s="36"/>
      <c r="BW348" s="40"/>
      <c r="BX348" s="36">
        <f t="shared" si="12"/>
        <v>34</v>
      </c>
      <c r="BY348" s="95" t="s">
        <v>83</v>
      </c>
      <c r="B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151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113">
        <v>45671.0</v>
      </c>
      <c r="AX349" s="84"/>
      <c r="AY349" s="70">
        <v>0.0</v>
      </c>
      <c r="AZ349" s="71">
        <f t="shared" si="9"/>
        <v>114</v>
      </c>
      <c r="BA349" s="29" t="s">
        <v>80</v>
      </c>
      <c r="BB349" s="4"/>
      <c r="BC349" s="175">
        <v>45671.0</v>
      </c>
      <c r="BD349" s="183"/>
      <c r="BE349" s="184"/>
      <c r="BF349" s="154">
        <f t="shared" si="13"/>
        <v>0</v>
      </c>
      <c r="BG349" s="90" t="s">
        <v>80</v>
      </c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6">
        <v>45671.0</v>
      </c>
      <c r="BV349" s="36"/>
      <c r="BW349" s="40">
        <v>5.0</v>
      </c>
      <c r="BX349" s="36">
        <f t="shared" si="12"/>
        <v>29</v>
      </c>
      <c r="BY349" s="95" t="s">
        <v>95</v>
      </c>
      <c r="B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151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113">
        <v>45671.0</v>
      </c>
      <c r="AX350" s="84"/>
      <c r="AY350" s="70">
        <v>1.0</v>
      </c>
      <c r="AZ350" s="71">
        <f t="shared" si="9"/>
        <v>113</v>
      </c>
      <c r="BA350" s="29" t="s">
        <v>103</v>
      </c>
      <c r="BB350" s="4"/>
      <c r="BC350" s="175">
        <v>45671.0</v>
      </c>
      <c r="BD350" s="183"/>
      <c r="BE350" s="184"/>
      <c r="BF350" s="154">
        <f t="shared" si="13"/>
        <v>0</v>
      </c>
      <c r="BG350" s="90" t="s">
        <v>103</v>
      </c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6">
        <v>45671.0</v>
      </c>
      <c r="BV350" s="36"/>
      <c r="BW350" s="40"/>
      <c r="BX350" s="36">
        <f t="shared" si="12"/>
        <v>29</v>
      </c>
      <c r="BY350" s="95" t="s">
        <v>107</v>
      </c>
      <c r="B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151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113">
        <v>45671.0</v>
      </c>
      <c r="AX351" s="84"/>
      <c r="AY351" s="70">
        <v>0.0</v>
      </c>
      <c r="AZ351" s="71">
        <f t="shared" si="9"/>
        <v>113</v>
      </c>
      <c r="BA351" s="29" t="s">
        <v>87</v>
      </c>
      <c r="BB351" s="4"/>
      <c r="BC351" s="175">
        <v>45671.0</v>
      </c>
      <c r="BD351" s="183"/>
      <c r="BE351" s="184"/>
      <c r="BF351" s="154">
        <f t="shared" si="13"/>
        <v>0</v>
      </c>
      <c r="BG351" s="90" t="s">
        <v>87</v>
      </c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6">
        <v>45671.0</v>
      </c>
      <c r="BV351" s="36"/>
      <c r="BW351" s="40"/>
      <c r="BX351" s="36">
        <f t="shared" si="12"/>
        <v>29</v>
      </c>
      <c r="BY351" s="95" t="s">
        <v>77</v>
      </c>
      <c r="B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151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113">
        <v>45671.0</v>
      </c>
      <c r="AX352" s="84"/>
      <c r="AY352" s="70">
        <v>0.0</v>
      </c>
      <c r="AZ352" s="71">
        <f t="shared" si="9"/>
        <v>113</v>
      </c>
      <c r="BA352" s="29" t="s">
        <v>100</v>
      </c>
      <c r="BB352" s="4"/>
      <c r="BC352" s="175">
        <v>45671.0</v>
      </c>
      <c r="BD352" s="183"/>
      <c r="BE352" s="184"/>
      <c r="BF352" s="154">
        <f t="shared" si="13"/>
        <v>0</v>
      </c>
      <c r="BG352" s="90" t="s">
        <v>100</v>
      </c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6">
        <v>45671.0</v>
      </c>
      <c r="BV352" s="36"/>
      <c r="BW352" s="40"/>
      <c r="BX352" s="36">
        <f t="shared" si="12"/>
        <v>29</v>
      </c>
      <c r="BY352" s="95" t="s">
        <v>81</v>
      </c>
      <c r="B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151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113">
        <v>45671.0</v>
      </c>
      <c r="AX353" s="84"/>
      <c r="AY353" s="84"/>
      <c r="AZ353" s="71">
        <f t="shared" si="9"/>
        <v>113</v>
      </c>
      <c r="BA353" s="29" t="s">
        <v>105</v>
      </c>
      <c r="BB353" s="4"/>
      <c r="BC353" s="175">
        <v>45671.0</v>
      </c>
      <c r="BD353" s="183"/>
      <c r="BE353" s="183"/>
      <c r="BF353" s="154">
        <f t="shared" si="13"/>
        <v>0</v>
      </c>
      <c r="BG353" s="90" t="s">
        <v>105</v>
      </c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6">
        <v>45671.0</v>
      </c>
      <c r="BV353" s="36"/>
      <c r="BW353" s="40">
        <v>4.0</v>
      </c>
      <c r="BX353" s="36">
        <f t="shared" si="12"/>
        <v>25</v>
      </c>
      <c r="BY353" s="95" t="s">
        <v>97</v>
      </c>
      <c r="B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151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113">
        <v>45671.0</v>
      </c>
      <c r="AX354" s="84"/>
      <c r="AY354" s="70">
        <v>1.0</v>
      </c>
      <c r="AZ354" s="71">
        <f t="shared" si="9"/>
        <v>112</v>
      </c>
      <c r="BA354" s="29" t="s">
        <v>101</v>
      </c>
      <c r="BB354" s="4"/>
      <c r="BC354" s="175">
        <v>45671.0</v>
      </c>
      <c r="BD354" s="183"/>
      <c r="BE354" s="184"/>
      <c r="BF354" s="154">
        <f t="shared" si="13"/>
        <v>0</v>
      </c>
      <c r="BG354" s="90" t="s">
        <v>101</v>
      </c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6">
        <v>45671.0</v>
      </c>
      <c r="BV354" s="36"/>
      <c r="BW354" s="40"/>
      <c r="BX354" s="36">
        <f t="shared" si="12"/>
        <v>25</v>
      </c>
      <c r="BY354" s="95" t="s">
        <v>91</v>
      </c>
      <c r="B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151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113">
        <v>45671.0</v>
      </c>
      <c r="AX355" s="84"/>
      <c r="AY355" s="70">
        <v>1.0</v>
      </c>
      <c r="AZ355" s="71">
        <f t="shared" si="9"/>
        <v>111</v>
      </c>
      <c r="BA355" s="29" t="s">
        <v>99</v>
      </c>
      <c r="BB355" s="4"/>
      <c r="BC355" s="175">
        <v>45671.0</v>
      </c>
      <c r="BD355" s="183"/>
      <c r="BE355" s="184"/>
      <c r="BF355" s="154">
        <f t="shared" si="13"/>
        <v>0</v>
      </c>
      <c r="BG355" s="90" t="s">
        <v>99</v>
      </c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6">
        <v>45671.0</v>
      </c>
      <c r="BV355" s="36"/>
      <c r="BW355" s="40"/>
      <c r="BX355" s="36">
        <f t="shared" si="12"/>
        <v>25</v>
      </c>
      <c r="BY355" s="95" t="s">
        <v>84</v>
      </c>
      <c r="B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151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113">
        <v>45671.0</v>
      </c>
      <c r="AX356" s="84"/>
      <c r="AY356" s="70">
        <v>1.0</v>
      </c>
      <c r="AZ356" s="71">
        <f t="shared" si="9"/>
        <v>110</v>
      </c>
      <c r="BA356" s="29" t="s">
        <v>90</v>
      </c>
      <c r="BB356" s="4"/>
      <c r="BC356" s="175">
        <v>45671.0</v>
      </c>
      <c r="BD356" s="183"/>
      <c r="BE356" s="184"/>
      <c r="BF356" s="154">
        <f t="shared" si="13"/>
        <v>0</v>
      </c>
      <c r="BG356" s="90" t="s">
        <v>90</v>
      </c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6">
        <v>45671.0</v>
      </c>
      <c r="BV356" s="36"/>
      <c r="BW356" s="40">
        <v>5.0</v>
      </c>
      <c r="BX356" s="36">
        <f t="shared" si="12"/>
        <v>20</v>
      </c>
      <c r="BY356" s="95" t="s">
        <v>93</v>
      </c>
      <c r="B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151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113">
        <v>45671.0</v>
      </c>
      <c r="AX357" s="84"/>
      <c r="AY357" s="70">
        <v>1.0</v>
      </c>
      <c r="AZ357" s="71">
        <f t="shared" si="9"/>
        <v>109</v>
      </c>
      <c r="BA357" s="29" t="s">
        <v>83</v>
      </c>
      <c r="BB357" s="4"/>
      <c r="BC357" s="175">
        <v>45671.0</v>
      </c>
      <c r="BD357" s="183"/>
      <c r="BE357" s="184"/>
      <c r="BF357" s="154">
        <f t="shared" si="13"/>
        <v>0</v>
      </c>
      <c r="BG357" s="90" t="s">
        <v>83</v>
      </c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6">
        <v>45671.0</v>
      </c>
      <c r="BV357" s="36"/>
      <c r="BW357" s="40"/>
      <c r="BX357" s="36">
        <f t="shared" si="12"/>
        <v>20</v>
      </c>
      <c r="BY357" s="95" t="s">
        <v>102</v>
      </c>
      <c r="B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151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113">
        <v>45671.0</v>
      </c>
      <c r="AX358" s="84"/>
      <c r="AY358" s="70">
        <v>1.0</v>
      </c>
      <c r="AZ358" s="71">
        <f t="shared" si="9"/>
        <v>108</v>
      </c>
      <c r="BA358" s="29" t="s">
        <v>95</v>
      </c>
      <c r="BB358" s="4"/>
      <c r="BC358" s="175">
        <v>45671.0</v>
      </c>
      <c r="BD358" s="183"/>
      <c r="BE358" s="184"/>
      <c r="BF358" s="154">
        <f t="shared" si="13"/>
        <v>0</v>
      </c>
      <c r="BG358" s="90" t="s">
        <v>95</v>
      </c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9">
        <v>45672.0</v>
      </c>
      <c r="BV358" s="59">
        <v>20.0</v>
      </c>
      <c r="BW358" s="60"/>
      <c r="BX358" s="78">
        <f t="shared" si="12"/>
        <v>40</v>
      </c>
      <c r="BY358" s="188" t="s">
        <v>88</v>
      </c>
      <c r="B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151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113">
        <v>45671.0</v>
      </c>
      <c r="AX359" s="84"/>
      <c r="AY359" s="70">
        <v>1.0</v>
      </c>
      <c r="AZ359" s="71">
        <f t="shared" si="9"/>
        <v>107</v>
      </c>
      <c r="BA359" s="29" t="s">
        <v>107</v>
      </c>
      <c r="BB359" s="4"/>
      <c r="BC359" s="175">
        <v>45671.0</v>
      </c>
      <c r="BD359" s="183"/>
      <c r="BE359" s="184"/>
      <c r="BF359" s="154">
        <f t="shared" si="13"/>
        <v>0</v>
      </c>
      <c r="BG359" s="90" t="s">
        <v>107</v>
      </c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6">
        <v>45672.0</v>
      </c>
      <c r="BV359" s="36"/>
      <c r="BW359" s="37"/>
      <c r="BX359" s="36">
        <f t="shared" si="12"/>
        <v>40</v>
      </c>
      <c r="BY359" s="95" t="s">
        <v>79</v>
      </c>
      <c r="B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151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113">
        <v>45671.0</v>
      </c>
      <c r="AX360" s="84"/>
      <c r="AY360" s="70">
        <v>1.0</v>
      </c>
      <c r="AZ360" s="71">
        <f t="shared" si="9"/>
        <v>106</v>
      </c>
      <c r="BA360" s="29" t="s">
        <v>77</v>
      </c>
      <c r="BB360" s="4"/>
      <c r="BC360" s="175">
        <v>45671.0</v>
      </c>
      <c r="BD360" s="183"/>
      <c r="BE360" s="184"/>
      <c r="BF360" s="154">
        <f t="shared" si="13"/>
        <v>0</v>
      </c>
      <c r="BG360" s="90" t="s">
        <v>77</v>
      </c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6">
        <v>45672.0</v>
      </c>
      <c r="BV360" s="36"/>
      <c r="BW360" s="37"/>
      <c r="BX360" s="36">
        <f t="shared" si="12"/>
        <v>40</v>
      </c>
      <c r="BY360" s="95" t="s">
        <v>98</v>
      </c>
      <c r="B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151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113">
        <v>45671.0</v>
      </c>
      <c r="AX361" s="84"/>
      <c r="AY361" s="70">
        <v>1.0</v>
      </c>
      <c r="AZ361" s="71">
        <f t="shared" si="9"/>
        <v>105</v>
      </c>
      <c r="BA361" s="29" t="s">
        <v>81</v>
      </c>
      <c r="BB361" s="4"/>
      <c r="BC361" s="175">
        <v>45671.0</v>
      </c>
      <c r="BD361" s="183"/>
      <c r="BE361" s="184"/>
      <c r="BF361" s="154">
        <f t="shared" si="13"/>
        <v>0</v>
      </c>
      <c r="BG361" s="90" t="s">
        <v>81</v>
      </c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6">
        <v>45672.0</v>
      </c>
      <c r="BV361" s="36"/>
      <c r="BW361" s="37">
        <v>5.0</v>
      </c>
      <c r="BX361" s="36">
        <f t="shared" si="12"/>
        <v>35</v>
      </c>
      <c r="BY361" s="95" t="s">
        <v>78</v>
      </c>
      <c r="B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151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113">
        <v>45671.0</v>
      </c>
      <c r="AX362" s="84"/>
      <c r="AY362" s="70">
        <v>0.0</v>
      </c>
      <c r="AZ362" s="71">
        <f t="shared" si="9"/>
        <v>105</v>
      </c>
      <c r="BA362" s="29" t="s">
        <v>97</v>
      </c>
      <c r="BB362" s="4"/>
      <c r="BC362" s="175">
        <v>45671.0</v>
      </c>
      <c r="BD362" s="183"/>
      <c r="BE362" s="184"/>
      <c r="BF362" s="154">
        <f t="shared" si="13"/>
        <v>0</v>
      </c>
      <c r="BG362" s="90" t="s">
        <v>97</v>
      </c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6">
        <v>45672.0</v>
      </c>
      <c r="BV362" s="36"/>
      <c r="BW362" s="37"/>
      <c r="BX362" s="36">
        <f t="shared" si="12"/>
        <v>35</v>
      </c>
      <c r="BY362" s="95" t="s">
        <v>104</v>
      </c>
      <c r="B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151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113">
        <v>45671.0</v>
      </c>
      <c r="AX363" s="84"/>
      <c r="AY363" s="70">
        <v>1.0</v>
      </c>
      <c r="AZ363" s="71">
        <f t="shared" si="9"/>
        <v>104</v>
      </c>
      <c r="BA363" s="29" t="s">
        <v>91</v>
      </c>
      <c r="BB363" s="4"/>
      <c r="BC363" s="175">
        <v>45671.0</v>
      </c>
      <c r="BD363" s="183"/>
      <c r="BE363" s="184"/>
      <c r="BF363" s="154">
        <f t="shared" si="13"/>
        <v>0</v>
      </c>
      <c r="BG363" s="90" t="s">
        <v>91</v>
      </c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6">
        <v>45672.0</v>
      </c>
      <c r="BV363" s="36"/>
      <c r="BW363" s="37"/>
      <c r="BX363" s="36">
        <f t="shared" si="12"/>
        <v>35</v>
      </c>
      <c r="BY363" s="95" t="s">
        <v>85</v>
      </c>
      <c r="B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151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113">
        <v>45671.0</v>
      </c>
      <c r="AX364" s="84"/>
      <c r="AY364" s="70">
        <v>2.0</v>
      </c>
      <c r="AZ364" s="71">
        <f t="shared" si="9"/>
        <v>102</v>
      </c>
      <c r="BA364" s="29" t="s">
        <v>84</v>
      </c>
      <c r="BB364" s="4"/>
      <c r="BC364" s="175">
        <v>45671.0</v>
      </c>
      <c r="BD364" s="183"/>
      <c r="BE364" s="184"/>
      <c r="BF364" s="154">
        <f t="shared" si="13"/>
        <v>0</v>
      </c>
      <c r="BG364" s="90" t="s">
        <v>84</v>
      </c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6">
        <v>45672.0</v>
      </c>
      <c r="BV364" s="36"/>
      <c r="BW364" s="37"/>
      <c r="BX364" s="36">
        <f t="shared" si="12"/>
        <v>35</v>
      </c>
      <c r="BY364" s="95" t="s">
        <v>96</v>
      </c>
      <c r="B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151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113">
        <v>45671.0</v>
      </c>
      <c r="AX365" s="84"/>
      <c r="AY365" s="70">
        <v>2.0</v>
      </c>
      <c r="AZ365" s="71">
        <f t="shared" si="9"/>
        <v>100</v>
      </c>
      <c r="BA365" s="29" t="s">
        <v>93</v>
      </c>
      <c r="BB365" s="4"/>
      <c r="BC365" s="175">
        <v>45671.0</v>
      </c>
      <c r="BD365" s="183"/>
      <c r="BE365" s="184"/>
      <c r="BF365" s="154">
        <f t="shared" si="13"/>
        <v>0</v>
      </c>
      <c r="BG365" s="90" t="s">
        <v>93</v>
      </c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6">
        <v>45672.0</v>
      </c>
      <c r="BV365" s="36"/>
      <c r="BW365" s="40">
        <v>3.0</v>
      </c>
      <c r="BX365" s="36">
        <f t="shared" si="12"/>
        <v>32</v>
      </c>
      <c r="BY365" s="95" t="s">
        <v>80</v>
      </c>
      <c r="B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151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113">
        <v>45671.0</v>
      </c>
      <c r="AX366" s="84"/>
      <c r="AY366" s="70">
        <v>0.0</v>
      </c>
      <c r="AZ366" s="71">
        <f t="shared" si="9"/>
        <v>100</v>
      </c>
      <c r="BA366" s="29" t="s">
        <v>102</v>
      </c>
      <c r="BB366" s="4"/>
      <c r="BC366" s="175">
        <v>45671.0</v>
      </c>
      <c r="BD366" s="183"/>
      <c r="BE366" s="184"/>
      <c r="BF366" s="154">
        <f t="shared" si="13"/>
        <v>0</v>
      </c>
      <c r="BG366" s="90" t="s">
        <v>102</v>
      </c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6">
        <v>45672.0</v>
      </c>
      <c r="BV366" s="36"/>
      <c r="BW366" s="40"/>
      <c r="BX366" s="36">
        <f t="shared" si="12"/>
        <v>32</v>
      </c>
      <c r="BY366" s="95" t="s">
        <v>103</v>
      </c>
      <c r="B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151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103">
        <v>45671.0</v>
      </c>
      <c r="AX367" s="72"/>
      <c r="AY367" s="98">
        <v>0.0</v>
      </c>
      <c r="AZ367" s="33">
        <f t="shared" si="9"/>
        <v>100</v>
      </c>
      <c r="BA367" s="39" t="s">
        <v>106</v>
      </c>
      <c r="BB367" s="4"/>
      <c r="BC367" s="175">
        <v>45671.0</v>
      </c>
      <c r="BD367" s="183"/>
      <c r="BE367" s="184"/>
      <c r="BF367" s="154">
        <f t="shared" si="13"/>
        <v>0</v>
      </c>
      <c r="BG367" s="90" t="s">
        <v>106</v>
      </c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6">
        <v>45672.0</v>
      </c>
      <c r="BV367" s="36"/>
      <c r="BW367" s="40">
        <v>5.0</v>
      </c>
      <c r="BX367" s="36">
        <f t="shared" si="12"/>
        <v>27</v>
      </c>
      <c r="BY367" s="95" t="s">
        <v>87</v>
      </c>
      <c r="B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151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108">
        <v>45672.0</v>
      </c>
      <c r="AX368" s="99">
        <v>50.0</v>
      </c>
      <c r="AY368" s="120"/>
      <c r="AZ368" s="45">
        <f t="shared" si="9"/>
        <v>150</v>
      </c>
      <c r="BA368" s="63" t="s">
        <v>88</v>
      </c>
      <c r="BB368" s="4"/>
      <c r="BC368" s="197">
        <v>45672.0</v>
      </c>
      <c r="BD368" s="180"/>
      <c r="BE368" s="181"/>
      <c r="BF368" s="182">
        <f t="shared" si="13"/>
        <v>0</v>
      </c>
      <c r="BG368" s="69" t="s">
        <v>88</v>
      </c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6">
        <v>45672.0</v>
      </c>
      <c r="BV368" s="36"/>
      <c r="BW368" s="40"/>
      <c r="BX368" s="36">
        <f t="shared" si="12"/>
        <v>27</v>
      </c>
      <c r="BY368" s="95" t="s">
        <v>100</v>
      </c>
      <c r="B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151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113">
        <v>45672.0</v>
      </c>
      <c r="AX369" s="84"/>
      <c r="AY369" s="70">
        <v>2.0</v>
      </c>
      <c r="AZ369" s="71">
        <f t="shared" si="9"/>
        <v>148</v>
      </c>
      <c r="BA369" s="29" t="s">
        <v>79</v>
      </c>
      <c r="BB369" s="4"/>
      <c r="BC369" s="175">
        <v>45672.0</v>
      </c>
      <c r="BD369" s="183"/>
      <c r="BE369" s="184"/>
      <c r="BF369" s="154">
        <f t="shared" si="13"/>
        <v>0</v>
      </c>
      <c r="BG369" s="90" t="s">
        <v>79</v>
      </c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6">
        <v>45672.0</v>
      </c>
      <c r="BV369" s="36"/>
      <c r="BW369" s="40">
        <v>5.0</v>
      </c>
      <c r="BX369" s="36">
        <f t="shared" si="12"/>
        <v>22</v>
      </c>
      <c r="BY369" s="189" t="s">
        <v>105</v>
      </c>
      <c r="B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151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113">
        <v>45672.0</v>
      </c>
      <c r="AX370" s="84"/>
      <c r="AY370" s="70">
        <v>2.0</v>
      </c>
      <c r="AZ370" s="71">
        <f t="shared" si="9"/>
        <v>146</v>
      </c>
      <c r="BA370" s="29" t="s">
        <v>98</v>
      </c>
      <c r="BB370" s="4"/>
      <c r="BC370" s="175">
        <v>45672.0</v>
      </c>
      <c r="BD370" s="183"/>
      <c r="BE370" s="184"/>
      <c r="BF370" s="154">
        <f t="shared" si="13"/>
        <v>0</v>
      </c>
      <c r="BG370" s="90" t="s">
        <v>98</v>
      </c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6">
        <v>45672.0</v>
      </c>
      <c r="BV370" s="36"/>
      <c r="BW370" s="40"/>
      <c r="BX370" s="36">
        <f t="shared" si="12"/>
        <v>22</v>
      </c>
      <c r="BY370" s="95" t="s">
        <v>101</v>
      </c>
      <c r="B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151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113">
        <v>45672.0</v>
      </c>
      <c r="AX371" s="84"/>
      <c r="AY371" s="70">
        <v>1.0</v>
      </c>
      <c r="AZ371" s="71">
        <f t="shared" si="9"/>
        <v>145</v>
      </c>
      <c r="BA371" s="29" t="s">
        <v>78</v>
      </c>
      <c r="BB371" s="4"/>
      <c r="BC371" s="175">
        <v>45672.0</v>
      </c>
      <c r="BD371" s="183"/>
      <c r="BE371" s="184"/>
      <c r="BF371" s="154">
        <f t="shared" si="13"/>
        <v>0</v>
      </c>
      <c r="BG371" s="90" t="s">
        <v>78</v>
      </c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6">
        <v>45672.0</v>
      </c>
      <c r="BV371" s="36"/>
      <c r="BW371" s="40">
        <v>5.0</v>
      </c>
      <c r="BX371" s="36">
        <f t="shared" si="12"/>
        <v>17</v>
      </c>
      <c r="BY371" s="95" t="s">
        <v>99</v>
      </c>
      <c r="B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151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113">
        <v>45672.0</v>
      </c>
      <c r="AX372" s="84"/>
      <c r="AY372" s="70">
        <v>1.0</v>
      </c>
      <c r="AZ372" s="71">
        <f t="shared" si="9"/>
        <v>144</v>
      </c>
      <c r="BA372" s="29" t="s">
        <v>104</v>
      </c>
      <c r="BB372" s="4"/>
      <c r="BC372" s="175">
        <v>45672.0</v>
      </c>
      <c r="BD372" s="183"/>
      <c r="BE372" s="184"/>
      <c r="BF372" s="154">
        <f t="shared" si="13"/>
        <v>0</v>
      </c>
      <c r="BG372" s="90" t="s">
        <v>104</v>
      </c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6">
        <v>45672.0</v>
      </c>
      <c r="BV372" s="36"/>
      <c r="BW372" s="40">
        <v>5.0</v>
      </c>
      <c r="BX372" s="36">
        <f t="shared" si="12"/>
        <v>12</v>
      </c>
      <c r="BY372" s="95" t="s">
        <v>90</v>
      </c>
      <c r="B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151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113">
        <v>45672.0</v>
      </c>
      <c r="AX373" s="84"/>
      <c r="AY373" s="70">
        <v>1.0</v>
      </c>
      <c r="AZ373" s="71">
        <f t="shared" si="9"/>
        <v>143</v>
      </c>
      <c r="BA373" s="29" t="s">
        <v>85</v>
      </c>
      <c r="BB373" s="4"/>
      <c r="BC373" s="175">
        <v>45672.0</v>
      </c>
      <c r="BD373" s="183"/>
      <c r="BE373" s="184"/>
      <c r="BF373" s="154">
        <f t="shared" si="13"/>
        <v>0</v>
      </c>
      <c r="BG373" s="90" t="s">
        <v>85</v>
      </c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6">
        <v>45672.0</v>
      </c>
      <c r="BV373" s="36"/>
      <c r="BW373" s="40">
        <v>5.0</v>
      </c>
      <c r="BX373" s="36">
        <f t="shared" si="12"/>
        <v>7</v>
      </c>
      <c r="BY373" s="95" t="s">
        <v>83</v>
      </c>
      <c r="B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151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113">
        <v>45672.0</v>
      </c>
      <c r="AX374" s="84"/>
      <c r="AY374" s="70">
        <v>0.0</v>
      </c>
      <c r="AZ374" s="71">
        <f t="shared" si="9"/>
        <v>143</v>
      </c>
      <c r="BA374" s="29" t="s">
        <v>96</v>
      </c>
      <c r="BB374" s="4"/>
      <c r="BC374" s="175">
        <v>45672.0</v>
      </c>
      <c r="BD374" s="183"/>
      <c r="BE374" s="184"/>
      <c r="BF374" s="154">
        <f t="shared" si="13"/>
        <v>0</v>
      </c>
      <c r="BG374" s="90" t="s">
        <v>96</v>
      </c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6">
        <v>45672.0</v>
      </c>
      <c r="BV374" s="36"/>
      <c r="BW374" s="40">
        <v>5.0</v>
      </c>
      <c r="BX374" s="36">
        <f t="shared" si="12"/>
        <v>2</v>
      </c>
      <c r="BY374" s="95" t="s">
        <v>95</v>
      </c>
      <c r="B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151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113">
        <v>45672.0</v>
      </c>
      <c r="AX375" s="84"/>
      <c r="AY375" s="70">
        <v>1.0</v>
      </c>
      <c r="AZ375" s="71">
        <f t="shared" si="9"/>
        <v>142</v>
      </c>
      <c r="BA375" s="29" t="s">
        <v>80</v>
      </c>
      <c r="BB375" s="4"/>
      <c r="BC375" s="175">
        <v>45672.0</v>
      </c>
      <c r="BD375" s="183"/>
      <c r="BE375" s="184"/>
      <c r="BF375" s="154">
        <f t="shared" si="13"/>
        <v>0</v>
      </c>
      <c r="BG375" s="90" t="s">
        <v>80</v>
      </c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6">
        <v>45672.0</v>
      </c>
      <c r="BV375" s="36"/>
      <c r="BW375" s="40">
        <v>2.0</v>
      </c>
      <c r="BX375" s="36">
        <f t="shared" si="12"/>
        <v>0</v>
      </c>
      <c r="BY375" s="95" t="s">
        <v>107</v>
      </c>
      <c r="B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151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113">
        <v>45672.0</v>
      </c>
      <c r="AX376" s="84"/>
      <c r="AY376" s="70">
        <v>0.0</v>
      </c>
      <c r="AZ376" s="71">
        <f t="shared" si="9"/>
        <v>142</v>
      </c>
      <c r="BA376" s="29" t="s">
        <v>103</v>
      </c>
      <c r="BB376" s="4"/>
      <c r="BC376" s="175">
        <v>45672.0</v>
      </c>
      <c r="BD376" s="183"/>
      <c r="BE376" s="184"/>
      <c r="BF376" s="154">
        <f t="shared" si="13"/>
        <v>0</v>
      </c>
      <c r="BG376" s="90" t="s">
        <v>103</v>
      </c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6">
        <v>45672.0</v>
      </c>
      <c r="BV376" s="36"/>
      <c r="BW376" s="40"/>
      <c r="BX376" s="36">
        <f t="shared" si="12"/>
        <v>0</v>
      </c>
      <c r="BY376" s="95" t="s">
        <v>77</v>
      </c>
      <c r="B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151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113">
        <v>45672.0</v>
      </c>
      <c r="AX377" s="84"/>
      <c r="AY377" s="70">
        <v>1.0</v>
      </c>
      <c r="AZ377" s="71">
        <f t="shared" si="9"/>
        <v>141</v>
      </c>
      <c r="BA377" s="29" t="s">
        <v>87</v>
      </c>
      <c r="BB377" s="4"/>
      <c r="BC377" s="175">
        <v>45672.0</v>
      </c>
      <c r="BD377" s="183"/>
      <c r="BE377" s="184"/>
      <c r="BF377" s="154">
        <f t="shared" si="13"/>
        <v>0</v>
      </c>
      <c r="BG377" s="90" t="s">
        <v>87</v>
      </c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6">
        <v>45672.0</v>
      </c>
      <c r="BV377" s="36"/>
      <c r="BW377" s="40"/>
      <c r="BX377" s="36">
        <f t="shared" si="12"/>
        <v>0</v>
      </c>
      <c r="BY377" s="95" t="s">
        <v>81</v>
      </c>
      <c r="B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151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113">
        <v>45672.0</v>
      </c>
      <c r="AX378" s="84"/>
      <c r="AY378" s="70">
        <v>1.0</v>
      </c>
      <c r="AZ378" s="71">
        <f t="shared" si="9"/>
        <v>140</v>
      </c>
      <c r="BA378" s="29" t="s">
        <v>100</v>
      </c>
      <c r="BB378" s="4"/>
      <c r="BC378" s="175">
        <v>45672.0</v>
      </c>
      <c r="BD378" s="183"/>
      <c r="BE378" s="184"/>
      <c r="BF378" s="154">
        <f t="shared" si="13"/>
        <v>0</v>
      </c>
      <c r="BG378" s="90" t="s">
        <v>100</v>
      </c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6">
        <v>45672.0</v>
      </c>
      <c r="BV378" s="36"/>
      <c r="BW378" s="40"/>
      <c r="BX378" s="36">
        <f t="shared" si="12"/>
        <v>0</v>
      </c>
      <c r="BY378" s="95" t="s">
        <v>97</v>
      </c>
      <c r="B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151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113">
        <v>45672.0</v>
      </c>
      <c r="AX379" s="84"/>
      <c r="AY379" s="70">
        <v>3.0</v>
      </c>
      <c r="AZ379" s="71">
        <f t="shared" si="9"/>
        <v>137</v>
      </c>
      <c r="BA379" s="29" t="s">
        <v>105</v>
      </c>
      <c r="BB379" s="4"/>
      <c r="BC379" s="175">
        <v>45672.0</v>
      </c>
      <c r="BD379" s="183"/>
      <c r="BE379" s="184"/>
      <c r="BF379" s="154">
        <f t="shared" si="13"/>
        <v>0</v>
      </c>
      <c r="BG379" s="90" t="s">
        <v>105</v>
      </c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6">
        <v>45672.0</v>
      </c>
      <c r="BV379" s="36"/>
      <c r="BW379" s="40"/>
      <c r="BX379" s="36">
        <f t="shared" si="12"/>
        <v>0</v>
      </c>
      <c r="BY379" s="95" t="s">
        <v>91</v>
      </c>
      <c r="B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151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113">
        <v>45672.0</v>
      </c>
      <c r="AX380" s="84"/>
      <c r="AY380" s="70">
        <v>1.0</v>
      </c>
      <c r="AZ380" s="71">
        <f t="shared" si="9"/>
        <v>136</v>
      </c>
      <c r="BA380" s="29" t="s">
        <v>101</v>
      </c>
      <c r="BB380" s="4"/>
      <c r="BC380" s="175">
        <v>45672.0</v>
      </c>
      <c r="BD380" s="183"/>
      <c r="BE380" s="184"/>
      <c r="BF380" s="154">
        <f t="shared" si="13"/>
        <v>0</v>
      </c>
      <c r="BG380" s="90" t="s">
        <v>101</v>
      </c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6">
        <v>45672.0</v>
      </c>
      <c r="BV380" s="36"/>
      <c r="BW380" s="40"/>
      <c r="BX380" s="36">
        <f t="shared" si="12"/>
        <v>0</v>
      </c>
      <c r="BY380" s="95" t="s">
        <v>84</v>
      </c>
      <c r="B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151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113">
        <v>45672.0</v>
      </c>
      <c r="AX381" s="84"/>
      <c r="AY381" s="70">
        <v>1.0</v>
      </c>
      <c r="AZ381" s="71">
        <f t="shared" si="9"/>
        <v>135</v>
      </c>
      <c r="BA381" s="29" t="s">
        <v>99</v>
      </c>
      <c r="BB381" s="4"/>
      <c r="BC381" s="175">
        <v>45672.0</v>
      </c>
      <c r="BD381" s="183"/>
      <c r="BE381" s="184"/>
      <c r="BF381" s="154">
        <f t="shared" si="13"/>
        <v>0</v>
      </c>
      <c r="BG381" s="90" t="s">
        <v>99</v>
      </c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6">
        <v>45672.0</v>
      </c>
      <c r="BV381" s="36"/>
      <c r="BW381" s="40"/>
      <c r="BX381" s="36">
        <f t="shared" si="12"/>
        <v>0</v>
      </c>
      <c r="BY381" s="95" t="s">
        <v>93</v>
      </c>
      <c r="B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151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113">
        <v>45672.0</v>
      </c>
      <c r="AX382" s="84"/>
      <c r="AY382" s="70">
        <v>1.0</v>
      </c>
      <c r="AZ382" s="71">
        <f t="shared" si="9"/>
        <v>134</v>
      </c>
      <c r="BA382" s="29" t="s">
        <v>90</v>
      </c>
      <c r="BB382" s="4"/>
      <c r="BC382" s="175">
        <v>45672.0</v>
      </c>
      <c r="BD382" s="183"/>
      <c r="BE382" s="184"/>
      <c r="BF382" s="154">
        <f t="shared" si="13"/>
        <v>0</v>
      </c>
      <c r="BG382" s="90" t="s">
        <v>90</v>
      </c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6">
        <v>45672.0</v>
      </c>
      <c r="BV382" s="36"/>
      <c r="BW382" s="40"/>
      <c r="BX382" s="36">
        <f t="shared" si="12"/>
        <v>0</v>
      </c>
      <c r="BY382" s="95" t="s">
        <v>102</v>
      </c>
      <c r="B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151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113">
        <v>45672.0</v>
      </c>
      <c r="AX383" s="84"/>
      <c r="AY383" s="70">
        <v>1.0</v>
      </c>
      <c r="AZ383" s="71">
        <f t="shared" si="9"/>
        <v>133</v>
      </c>
      <c r="BA383" s="29" t="s">
        <v>83</v>
      </c>
      <c r="BB383" s="4"/>
      <c r="BC383" s="175">
        <v>45672.0</v>
      </c>
      <c r="BD383" s="183"/>
      <c r="BE383" s="184"/>
      <c r="BF383" s="154">
        <f t="shared" si="13"/>
        <v>0</v>
      </c>
      <c r="BG383" s="90" t="s">
        <v>83</v>
      </c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9">
        <v>45673.0</v>
      </c>
      <c r="BV383" s="59">
        <v>40.0</v>
      </c>
      <c r="BW383" s="60"/>
      <c r="BX383" s="78">
        <f t="shared" si="12"/>
        <v>40</v>
      </c>
      <c r="BY383" s="188" t="s">
        <v>88</v>
      </c>
      <c r="B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151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113">
        <v>45672.0</v>
      </c>
      <c r="AX384" s="84"/>
      <c r="AY384" s="70">
        <v>1.0</v>
      </c>
      <c r="AZ384" s="71">
        <f t="shared" si="9"/>
        <v>132</v>
      </c>
      <c r="BA384" s="29" t="s">
        <v>95</v>
      </c>
      <c r="BB384" s="4"/>
      <c r="BC384" s="175">
        <v>45672.0</v>
      </c>
      <c r="BD384" s="183"/>
      <c r="BE384" s="184"/>
      <c r="BF384" s="154">
        <f t="shared" si="13"/>
        <v>0</v>
      </c>
      <c r="BG384" s="90" t="s">
        <v>95</v>
      </c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6">
        <v>45673.0</v>
      </c>
      <c r="BV384" s="36"/>
      <c r="BW384" s="37"/>
      <c r="BX384" s="36">
        <f t="shared" si="12"/>
        <v>40</v>
      </c>
      <c r="BY384" s="95" t="s">
        <v>79</v>
      </c>
      <c r="B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151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113">
        <v>45672.0</v>
      </c>
      <c r="AX385" s="84"/>
      <c r="AY385" s="70">
        <v>1.0</v>
      </c>
      <c r="AZ385" s="71">
        <f t="shared" si="9"/>
        <v>131</v>
      </c>
      <c r="BA385" s="29" t="s">
        <v>107</v>
      </c>
      <c r="BB385" s="4"/>
      <c r="BC385" s="175">
        <v>45672.0</v>
      </c>
      <c r="BD385" s="183"/>
      <c r="BE385" s="184"/>
      <c r="BF385" s="154">
        <f t="shared" si="13"/>
        <v>0</v>
      </c>
      <c r="BG385" s="90" t="s">
        <v>107</v>
      </c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6">
        <v>45673.0</v>
      </c>
      <c r="BV385" s="36"/>
      <c r="BW385" s="37"/>
      <c r="BX385" s="36">
        <f t="shared" si="12"/>
        <v>40</v>
      </c>
      <c r="BY385" s="95" t="s">
        <v>98</v>
      </c>
      <c r="B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151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113">
        <v>45672.0</v>
      </c>
      <c r="AX386" s="84"/>
      <c r="AY386" s="70">
        <v>1.0</v>
      </c>
      <c r="AZ386" s="71">
        <f t="shared" si="9"/>
        <v>130</v>
      </c>
      <c r="BA386" s="29" t="s">
        <v>77</v>
      </c>
      <c r="BB386" s="4"/>
      <c r="BC386" s="175">
        <v>45672.0</v>
      </c>
      <c r="BD386" s="183"/>
      <c r="BE386" s="184"/>
      <c r="BF386" s="154">
        <f t="shared" si="13"/>
        <v>0</v>
      </c>
      <c r="BG386" s="90" t="s">
        <v>77</v>
      </c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6">
        <v>45673.0</v>
      </c>
      <c r="BV386" s="36"/>
      <c r="BW386" s="37"/>
      <c r="BX386" s="36">
        <f t="shared" si="12"/>
        <v>40</v>
      </c>
      <c r="BY386" s="95" t="s">
        <v>78</v>
      </c>
      <c r="B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151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113">
        <v>45672.0</v>
      </c>
      <c r="AX387" s="84"/>
      <c r="AY387" s="70">
        <v>2.0</v>
      </c>
      <c r="AZ387" s="71">
        <f t="shared" si="9"/>
        <v>128</v>
      </c>
      <c r="BA387" s="29" t="s">
        <v>81</v>
      </c>
      <c r="BB387" s="4"/>
      <c r="BC387" s="175">
        <v>45672.0</v>
      </c>
      <c r="BD387" s="183"/>
      <c r="BE387" s="184"/>
      <c r="BF387" s="154">
        <f t="shared" si="13"/>
        <v>0</v>
      </c>
      <c r="BG387" s="90" t="s">
        <v>81</v>
      </c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6">
        <v>45673.0</v>
      </c>
      <c r="BV387" s="36"/>
      <c r="BW387" s="37">
        <v>5.0</v>
      </c>
      <c r="BX387" s="36">
        <f t="shared" si="12"/>
        <v>35</v>
      </c>
      <c r="BY387" s="95" t="s">
        <v>104</v>
      </c>
      <c r="B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151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113">
        <v>45672.0</v>
      </c>
      <c r="AX388" s="84"/>
      <c r="AY388" s="70">
        <v>0.0</v>
      </c>
      <c r="AZ388" s="71">
        <f t="shared" si="9"/>
        <v>128</v>
      </c>
      <c r="BA388" s="29" t="s">
        <v>97</v>
      </c>
      <c r="BB388" s="4"/>
      <c r="BC388" s="175">
        <v>45672.0</v>
      </c>
      <c r="BD388" s="183"/>
      <c r="BE388" s="184"/>
      <c r="BF388" s="154">
        <f t="shared" si="13"/>
        <v>0</v>
      </c>
      <c r="BG388" s="90" t="s">
        <v>97</v>
      </c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6">
        <v>45673.0</v>
      </c>
      <c r="BV388" s="36"/>
      <c r="BW388" s="37"/>
      <c r="BX388" s="36">
        <f t="shared" si="12"/>
        <v>35</v>
      </c>
      <c r="BY388" s="95" t="s">
        <v>85</v>
      </c>
      <c r="B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151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113">
        <v>45672.0</v>
      </c>
      <c r="AX389" s="84"/>
      <c r="AY389" s="70">
        <v>1.0</v>
      </c>
      <c r="AZ389" s="71">
        <f t="shared" si="9"/>
        <v>127</v>
      </c>
      <c r="BA389" s="29" t="s">
        <v>91</v>
      </c>
      <c r="BB389" s="4"/>
      <c r="BC389" s="175">
        <v>45672.0</v>
      </c>
      <c r="BD389" s="183"/>
      <c r="BE389" s="184"/>
      <c r="BF389" s="154">
        <f t="shared" si="13"/>
        <v>0</v>
      </c>
      <c r="BG389" s="90" t="s">
        <v>91</v>
      </c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6">
        <v>45673.0</v>
      </c>
      <c r="BV389" s="36"/>
      <c r="BW389" s="37"/>
      <c r="BX389" s="36">
        <f t="shared" si="12"/>
        <v>35</v>
      </c>
      <c r="BY389" s="95" t="s">
        <v>96</v>
      </c>
      <c r="B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151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113">
        <v>45672.0</v>
      </c>
      <c r="AX390" s="84"/>
      <c r="AY390" s="70">
        <v>1.0</v>
      </c>
      <c r="AZ390" s="71">
        <f t="shared" si="9"/>
        <v>126</v>
      </c>
      <c r="BA390" s="29" t="s">
        <v>84</v>
      </c>
      <c r="BB390" s="4"/>
      <c r="BC390" s="175">
        <v>45672.0</v>
      </c>
      <c r="BD390" s="183"/>
      <c r="BE390" s="184"/>
      <c r="BF390" s="154">
        <f t="shared" si="13"/>
        <v>0</v>
      </c>
      <c r="BG390" s="90" t="s">
        <v>84</v>
      </c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6">
        <v>45673.0</v>
      </c>
      <c r="BV390" s="36"/>
      <c r="BW390" s="40">
        <v>5.0</v>
      </c>
      <c r="BX390" s="36">
        <f t="shared" si="12"/>
        <v>30</v>
      </c>
      <c r="BY390" s="95" t="s">
        <v>80</v>
      </c>
      <c r="B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151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113">
        <v>45672.0</v>
      </c>
      <c r="AX391" s="84"/>
      <c r="AY391" s="70">
        <v>1.0</v>
      </c>
      <c r="AZ391" s="71">
        <f t="shared" si="9"/>
        <v>125</v>
      </c>
      <c r="BA391" s="29" t="s">
        <v>93</v>
      </c>
      <c r="BB391" s="4"/>
      <c r="BC391" s="175">
        <v>45672.0</v>
      </c>
      <c r="BD391" s="183"/>
      <c r="BE391" s="184"/>
      <c r="BF391" s="154">
        <f t="shared" si="13"/>
        <v>0</v>
      </c>
      <c r="BG391" s="90" t="s">
        <v>93</v>
      </c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6">
        <v>45673.0</v>
      </c>
      <c r="BV391" s="36"/>
      <c r="BW391" s="40"/>
      <c r="BX391" s="36">
        <f t="shared" si="12"/>
        <v>30</v>
      </c>
      <c r="BY391" s="95" t="s">
        <v>103</v>
      </c>
      <c r="B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151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113">
        <v>45672.0</v>
      </c>
      <c r="AX392" s="84"/>
      <c r="AY392" s="70">
        <v>0.0</v>
      </c>
      <c r="AZ392" s="71">
        <f t="shared" si="9"/>
        <v>125</v>
      </c>
      <c r="BA392" s="29" t="s">
        <v>102</v>
      </c>
      <c r="BB392" s="4"/>
      <c r="BC392" s="175">
        <v>45672.0</v>
      </c>
      <c r="BD392" s="183"/>
      <c r="BE392" s="184"/>
      <c r="BF392" s="154">
        <f t="shared" si="13"/>
        <v>0</v>
      </c>
      <c r="BG392" s="90" t="s">
        <v>102</v>
      </c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6">
        <v>45673.0</v>
      </c>
      <c r="BV392" s="36"/>
      <c r="BW392" s="40"/>
      <c r="BX392" s="36">
        <f t="shared" si="12"/>
        <v>30</v>
      </c>
      <c r="BY392" s="95" t="s">
        <v>87</v>
      </c>
      <c r="B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151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113">
        <v>45672.0</v>
      </c>
      <c r="AX393" s="84"/>
      <c r="AY393" s="70">
        <v>0.0</v>
      </c>
      <c r="AZ393" s="71">
        <f t="shared" si="9"/>
        <v>125</v>
      </c>
      <c r="BA393" s="81" t="s">
        <v>94</v>
      </c>
      <c r="BB393" s="4"/>
      <c r="BC393" s="175">
        <v>45672.0</v>
      </c>
      <c r="BD393" s="183"/>
      <c r="BE393" s="184"/>
      <c r="BF393" s="154">
        <f t="shared" si="13"/>
        <v>0</v>
      </c>
      <c r="BG393" s="89" t="s">
        <v>94</v>
      </c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6">
        <v>45673.0</v>
      </c>
      <c r="BV393" s="36"/>
      <c r="BW393" s="40">
        <v>5.0</v>
      </c>
      <c r="BX393" s="36">
        <f t="shared" si="12"/>
        <v>25</v>
      </c>
      <c r="BY393" s="95" t="s">
        <v>100</v>
      </c>
      <c r="B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151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103">
        <v>45672.0</v>
      </c>
      <c r="AX394" s="72"/>
      <c r="AY394" s="98">
        <v>0.0</v>
      </c>
      <c r="AZ394" s="33">
        <f t="shared" si="9"/>
        <v>125</v>
      </c>
      <c r="BA394" s="39" t="s">
        <v>106</v>
      </c>
      <c r="BB394" s="4"/>
      <c r="BC394" s="175">
        <v>45672.0</v>
      </c>
      <c r="BD394" s="183"/>
      <c r="BE394" s="184"/>
      <c r="BF394" s="154">
        <f t="shared" si="13"/>
        <v>0</v>
      </c>
      <c r="BG394" s="90" t="s">
        <v>106</v>
      </c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6">
        <v>45673.0</v>
      </c>
      <c r="BV394" s="36"/>
      <c r="BW394" s="40"/>
      <c r="BX394" s="36">
        <f t="shared" si="12"/>
        <v>25</v>
      </c>
      <c r="BY394" s="189" t="s">
        <v>105</v>
      </c>
      <c r="B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151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108">
        <v>45673.0</v>
      </c>
      <c r="AX395" s="99">
        <v>30.0</v>
      </c>
      <c r="AY395" s="120"/>
      <c r="AZ395" s="45">
        <f t="shared" si="9"/>
        <v>155</v>
      </c>
      <c r="BA395" s="63" t="s">
        <v>88</v>
      </c>
      <c r="BB395" s="4"/>
      <c r="BC395" s="197">
        <v>45673.0</v>
      </c>
      <c r="BD395" s="180"/>
      <c r="BE395" s="181"/>
      <c r="BF395" s="182">
        <f t="shared" si="13"/>
        <v>0</v>
      </c>
      <c r="BG395" s="69" t="s">
        <v>88</v>
      </c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6">
        <v>45673.0</v>
      </c>
      <c r="BV395" s="36"/>
      <c r="BW395" s="40"/>
      <c r="BX395" s="36">
        <f t="shared" si="12"/>
        <v>25</v>
      </c>
      <c r="BY395" s="95" t="s">
        <v>101</v>
      </c>
      <c r="B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151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113">
        <v>45673.0</v>
      </c>
      <c r="AX396" s="84"/>
      <c r="AY396" s="70">
        <v>0.0</v>
      </c>
      <c r="AZ396" s="71">
        <f t="shared" si="9"/>
        <v>155</v>
      </c>
      <c r="BA396" s="29" t="s">
        <v>79</v>
      </c>
      <c r="BB396" s="4"/>
      <c r="BC396" s="175">
        <v>45673.0</v>
      </c>
      <c r="BD396" s="183"/>
      <c r="BE396" s="184"/>
      <c r="BF396" s="154">
        <f t="shared" si="13"/>
        <v>0</v>
      </c>
      <c r="BG396" s="90" t="s">
        <v>79</v>
      </c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6">
        <v>45673.0</v>
      </c>
      <c r="BV396" s="36"/>
      <c r="BW396" s="40"/>
      <c r="BX396" s="36">
        <f t="shared" si="12"/>
        <v>25</v>
      </c>
      <c r="BY396" s="95" t="s">
        <v>99</v>
      </c>
      <c r="B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151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113">
        <v>45673.0</v>
      </c>
      <c r="AX397" s="84"/>
      <c r="AY397" s="70">
        <v>1.0</v>
      </c>
      <c r="AZ397" s="71">
        <f t="shared" si="9"/>
        <v>154</v>
      </c>
      <c r="BA397" s="29" t="s">
        <v>98</v>
      </c>
      <c r="BB397" s="4"/>
      <c r="BC397" s="175">
        <v>45673.0</v>
      </c>
      <c r="BD397" s="183"/>
      <c r="BE397" s="184"/>
      <c r="BF397" s="154">
        <f t="shared" si="13"/>
        <v>0</v>
      </c>
      <c r="BG397" s="90" t="s">
        <v>98</v>
      </c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6">
        <v>45673.0</v>
      </c>
      <c r="BV397" s="36"/>
      <c r="BW397" s="40"/>
      <c r="BX397" s="36">
        <f t="shared" si="12"/>
        <v>25</v>
      </c>
      <c r="BY397" s="95" t="s">
        <v>90</v>
      </c>
      <c r="B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151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113">
        <v>45673.0</v>
      </c>
      <c r="AX398" s="84"/>
      <c r="AY398" s="70">
        <v>0.0</v>
      </c>
      <c r="AZ398" s="71">
        <f t="shared" si="9"/>
        <v>154</v>
      </c>
      <c r="BA398" s="29" t="s">
        <v>78</v>
      </c>
      <c r="BB398" s="4"/>
      <c r="BC398" s="175">
        <v>45673.0</v>
      </c>
      <c r="BD398" s="183"/>
      <c r="BE398" s="184"/>
      <c r="BF398" s="154">
        <f t="shared" si="13"/>
        <v>0</v>
      </c>
      <c r="BG398" s="90" t="s">
        <v>78</v>
      </c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6">
        <v>45673.0</v>
      </c>
      <c r="BV398" s="36"/>
      <c r="BW398" s="40"/>
      <c r="BX398" s="36">
        <f t="shared" si="12"/>
        <v>25</v>
      </c>
      <c r="BY398" s="95" t="s">
        <v>83</v>
      </c>
      <c r="B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151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113">
        <v>45673.0</v>
      </c>
      <c r="AX399" s="84"/>
      <c r="AY399" s="70">
        <v>1.0</v>
      </c>
      <c r="AZ399" s="71">
        <f t="shared" si="9"/>
        <v>153</v>
      </c>
      <c r="BA399" s="29" t="s">
        <v>104</v>
      </c>
      <c r="BB399" s="4"/>
      <c r="BC399" s="175">
        <v>45673.0</v>
      </c>
      <c r="BD399" s="183"/>
      <c r="BE399" s="184"/>
      <c r="BF399" s="154">
        <f t="shared" si="13"/>
        <v>0</v>
      </c>
      <c r="BG399" s="90" t="s">
        <v>104</v>
      </c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6">
        <v>45673.0</v>
      </c>
      <c r="BV399" s="36"/>
      <c r="BW399" s="40"/>
      <c r="BX399" s="36">
        <f t="shared" si="12"/>
        <v>25</v>
      </c>
      <c r="BY399" s="95" t="s">
        <v>95</v>
      </c>
      <c r="B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151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113">
        <v>45673.0</v>
      </c>
      <c r="AX400" s="84"/>
      <c r="AY400" s="70">
        <v>2.0</v>
      </c>
      <c r="AZ400" s="71">
        <f t="shared" si="9"/>
        <v>151</v>
      </c>
      <c r="BA400" s="29" t="s">
        <v>85</v>
      </c>
      <c r="BB400" s="4"/>
      <c r="BC400" s="175">
        <v>45673.0</v>
      </c>
      <c r="BD400" s="183"/>
      <c r="BE400" s="184"/>
      <c r="BF400" s="154">
        <f t="shared" si="13"/>
        <v>0</v>
      </c>
      <c r="BG400" s="90" t="s">
        <v>85</v>
      </c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6">
        <v>45673.0</v>
      </c>
      <c r="BV400" s="36"/>
      <c r="BW400" s="40"/>
      <c r="BX400" s="36">
        <f t="shared" si="12"/>
        <v>25</v>
      </c>
      <c r="BY400" s="95" t="s">
        <v>107</v>
      </c>
      <c r="B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151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113">
        <v>45673.0</v>
      </c>
      <c r="AX401" s="84"/>
      <c r="AY401" s="70">
        <v>1.0</v>
      </c>
      <c r="AZ401" s="71">
        <f t="shared" si="9"/>
        <v>150</v>
      </c>
      <c r="BA401" s="29" t="s">
        <v>96</v>
      </c>
      <c r="BB401" s="4"/>
      <c r="BC401" s="175">
        <v>45673.0</v>
      </c>
      <c r="BD401" s="183"/>
      <c r="BE401" s="184"/>
      <c r="BF401" s="154">
        <f t="shared" si="13"/>
        <v>0</v>
      </c>
      <c r="BG401" s="90" t="s">
        <v>96</v>
      </c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6">
        <v>45673.0</v>
      </c>
      <c r="BV401" s="36"/>
      <c r="BW401" s="40"/>
      <c r="BX401" s="36">
        <f t="shared" si="12"/>
        <v>25</v>
      </c>
      <c r="BY401" s="95" t="s">
        <v>77</v>
      </c>
      <c r="B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151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113">
        <v>45673.0</v>
      </c>
      <c r="AX402" s="84"/>
      <c r="AY402" s="70">
        <v>1.0</v>
      </c>
      <c r="AZ402" s="71">
        <f t="shared" si="9"/>
        <v>149</v>
      </c>
      <c r="BA402" s="29" t="s">
        <v>80</v>
      </c>
      <c r="BB402" s="4"/>
      <c r="BC402" s="175">
        <v>45673.0</v>
      </c>
      <c r="BD402" s="183"/>
      <c r="BE402" s="184"/>
      <c r="BF402" s="154">
        <f t="shared" si="13"/>
        <v>0</v>
      </c>
      <c r="BG402" s="90" t="s">
        <v>80</v>
      </c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6">
        <v>45673.0</v>
      </c>
      <c r="BV402" s="36"/>
      <c r="BW402" s="40">
        <v>5.0</v>
      </c>
      <c r="BX402" s="36">
        <f t="shared" si="12"/>
        <v>20</v>
      </c>
      <c r="BY402" s="95" t="s">
        <v>81</v>
      </c>
      <c r="B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151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113">
        <v>45673.0</v>
      </c>
      <c r="AX403" s="84"/>
      <c r="AY403" s="70">
        <v>1.0</v>
      </c>
      <c r="AZ403" s="71">
        <f t="shared" si="9"/>
        <v>148</v>
      </c>
      <c r="BA403" s="29" t="s">
        <v>103</v>
      </c>
      <c r="BB403" s="4"/>
      <c r="BC403" s="175">
        <v>45673.0</v>
      </c>
      <c r="BD403" s="183"/>
      <c r="BE403" s="184"/>
      <c r="BF403" s="154">
        <f t="shared" si="13"/>
        <v>0</v>
      </c>
      <c r="BG403" s="90" t="s">
        <v>103</v>
      </c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6">
        <v>45673.0</v>
      </c>
      <c r="BV403" s="36"/>
      <c r="BW403" s="40"/>
      <c r="BX403" s="36">
        <f t="shared" si="12"/>
        <v>20</v>
      </c>
      <c r="BY403" s="95" t="s">
        <v>97</v>
      </c>
      <c r="B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151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113">
        <v>45673.0</v>
      </c>
      <c r="AX404" s="84"/>
      <c r="AY404" s="70">
        <v>0.0</v>
      </c>
      <c r="AZ404" s="71">
        <f t="shared" si="9"/>
        <v>148</v>
      </c>
      <c r="BA404" s="29" t="s">
        <v>87</v>
      </c>
      <c r="BB404" s="4"/>
      <c r="BC404" s="175">
        <v>45673.0</v>
      </c>
      <c r="BD404" s="183"/>
      <c r="BE404" s="184"/>
      <c r="BF404" s="154">
        <f t="shared" si="13"/>
        <v>0</v>
      </c>
      <c r="BG404" s="90" t="s">
        <v>87</v>
      </c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6">
        <v>45673.0</v>
      </c>
      <c r="BV404" s="36"/>
      <c r="BW404" s="40">
        <v>5.0</v>
      </c>
      <c r="BX404" s="36">
        <f t="shared" si="12"/>
        <v>15</v>
      </c>
      <c r="BY404" s="95" t="s">
        <v>91</v>
      </c>
      <c r="B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151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113">
        <v>45673.0</v>
      </c>
      <c r="AX405" s="84"/>
      <c r="AY405" s="70">
        <v>0.0</v>
      </c>
      <c r="AZ405" s="71">
        <f t="shared" si="9"/>
        <v>148</v>
      </c>
      <c r="BA405" s="29" t="s">
        <v>100</v>
      </c>
      <c r="BB405" s="4"/>
      <c r="BC405" s="175">
        <v>45673.0</v>
      </c>
      <c r="BD405" s="183"/>
      <c r="BE405" s="184"/>
      <c r="BF405" s="154">
        <f t="shared" si="13"/>
        <v>0</v>
      </c>
      <c r="BG405" s="90" t="s">
        <v>100</v>
      </c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6">
        <v>45673.0</v>
      </c>
      <c r="BV405" s="36"/>
      <c r="BW405" s="40"/>
      <c r="BX405" s="36">
        <f t="shared" si="12"/>
        <v>15</v>
      </c>
      <c r="BY405" s="95" t="s">
        <v>84</v>
      </c>
      <c r="B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151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113">
        <v>45673.0</v>
      </c>
      <c r="AX406" s="84"/>
      <c r="AY406" s="84"/>
      <c r="AZ406" s="71">
        <f t="shared" si="9"/>
        <v>148</v>
      </c>
      <c r="BA406" s="29" t="s">
        <v>105</v>
      </c>
      <c r="BB406" s="4"/>
      <c r="BC406" s="175">
        <v>45673.0</v>
      </c>
      <c r="BD406" s="183"/>
      <c r="BE406" s="183"/>
      <c r="BF406" s="154">
        <f t="shared" si="13"/>
        <v>0</v>
      </c>
      <c r="BG406" s="90" t="s">
        <v>105</v>
      </c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6">
        <v>45673.0</v>
      </c>
      <c r="BV406" s="36"/>
      <c r="BW406" s="40">
        <v>3.0</v>
      </c>
      <c r="BX406" s="36">
        <f t="shared" si="12"/>
        <v>12</v>
      </c>
      <c r="BY406" s="95" t="s">
        <v>93</v>
      </c>
      <c r="B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151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113">
        <v>45673.0</v>
      </c>
      <c r="AX407" s="84"/>
      <c r="AY407" s="84"/>
      <c r="AZ407" s="71">
        <f t="shared" si="9"/>
        <v>148</v>
      </c>
      <c r="BA407" s="29" t="s">
        <v>101</v>
      </c>
      <c r="BB407" s="4"/>
      <c r="BC407" s="175">
        <v>45673.0</v>
      </c>
      <c r="BD407" s="183"/>
      <c r="BE407" s="183"/>
      <c r="BF407" s="154">
        <f t="shared" si="13"/>
        <v>0</v>
      </c>
      <c r="BG407" s="90" t="s">
        <v>101</v>
      </c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6">
        <v>45673.0</v>
      </c>
      <c r="BV407" s="36"/>
      <c r="BW407" s="40">
        <v>12.0</v>
      </c>
      <c r="BX407" s="36">
        <f t="shared" si="12"/>
        <v>0</v>
      </c>
      <c r="BY407" s="95" t="s">
        <v>102</v>
      </c>
      <c r="B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151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113">
        <v>45673.0</v>
      </c>
      <c r="AX408" s="84"/>
      <c r="AY408" s="70">
        <v>1.0</v>
      </c>
      <c r="AZ408" s="71">
        <f t="shared" si="9"/>
        <v>147</v>
      </c>
      <c r="BA408" s="29" t="s">
        <v>99</v>
      </c>
      <c r="BB408" s="4"/>
      <c r="BC408" s="175">
        <v>45673.0</v>
      </c>
      <c r="BD408" s="183"/>
      <c r="BE408" s="184"/>
      <c r="BF408" s="154">
        <f t="shared" si="13"/>
        <v>0</v>
      </c>
      <c r="BG408" s="90" t="s">
        <v>99</v>
      </c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9">
        <v>45674.0</v>
      </c>
      <c r="BV408" s="128">
        <v>50.0</v>
      </c>
      <c r="BW408" s="167"/>
      <c r="BX408" s="78">
        <f t="shared" si="12"/>
        <v>50</v>
      </c>
      <c r="BY408" s="188" t="s">
        <v>88</v>
      </c>
      <c r="B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151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113">
        <v>45673.0</v>
      </c>
      <c r="AX409" s="84"/>
      <c r="AY409" s="70">
        <v>1.0</v>
      </c>
      <c r="AZ409" s="71">
        <f t="shared" si="9"/>
        <v>146</v>
      </c>
      <c r="BA409" s="29" t="s">
        <v>90</v>
      </c>
      <c r="BB409" s="4"/>
      <c r="BC409" s="175">
        <v>45673.0</v>
      </c>
      <c r="BD409" s="183"/>
      <c r="BE409" s="184"/>
      <c r="BF409" s="154">
        <f t="shared" si="13"/>
        <v>0</v>
      </c>
      <c r="BG409" s="90" t="s">
        <v>90</v>
      </c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6">
        <v>45674.0</v>
      </c>
      <c r="BV409" s="65"/>
      <c r="BW409" s="106">
        <v>5.0</v>
      </c>
      <c r="BX409" s="36">
        <f t="shared" si="12"/>
        <v>45</v>
      </c>
      <c r="BY409" s="95" t="s">
        <v>79</v>
      </c>
      <c r="B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151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113">
        <v>45673.0</v>
      </c>
      <c r="AX410" s="84"/>
      <c r="AY410" s="70">
        <v>1.0</v>
      </c>
      <c r="AZ410" s="71">
        <f t="shared" si="9"/>
        <v>145</v>
      </c>
      <c r="BA410" s="29" t="s">
        <v>83</v>
      </c>
      <c r="BB410" s="4"/>
      <c r="BC410" s="175">
        <v>45673.0</v>
      </c>
      <c r="BD410" s="183"/>
      <c r="BE410" s="184"/>
      <c r="BF410" s="154">
        <f t="shared" si="13"/>
        <v>0</v>
      </c>
      <c r="BG410" s="90" t="s">
        <v>83</v>
      </c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6">
        <v>45674.0</v>
      </c>
      <c r="BV410" s="65"/>
      <c r="BW410" s="104"/>
      <c r="BX410" s="36">
        <f t="shared" si="12"/>
        <v>45</v>
      </c>
      <c r="BY410" s="95" t="s">
        <v>98</v>
      </c>
      <c r="B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151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113">
        <v>45673.0</v>
      </c>
      <c r="AX411" s="84"/>
      <c r="AY411" s="70">
        <v>1.0</v>
      </c>
      <c r="AZ411" s="71">
        <f t="shared" si="9"/>
        <v>144</v>
      </c>
      <c r="BA411" s="29" t="s">
        <v>95</v>
      </c>
      <c r="BB411" s="4"/>
      <c r="BC411" s="175">
        <v>45673.0</v>
      </c>
      <c r="BD411" s="183"/>
      <c r="BE411" s="184"/>
      <c r="BF411" s="154">
        <f t="shared" si="13"/>
        <v>0</v>
      </c>
      <c r="BG411" s="90" t="s">
        <v>95</v>
      </c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6">
        <v>45674.0</v>
      </c>
      <c r="BV411" s="65"/>
      <c r="BW411" s="104"/>
      <c r="BX411" s="36">
        <f t="shared" si="12"/>
        <v>45</v>
      </c>
      <c r="BY411" s="95" t="s">
        <v>78</v>
      </c>
      <c r="B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151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113">
        <v>45673.0</v>
      </c>
      <c r="AX412" s="84"/>
      <c r="AY412" s="70">
        <v>0.0</v>
      </c>
      <c r="AZ412" s="71">
        <f t="shared" si="9"/>
        <v>144</v>
      </c>
      <c r="BA412" s="29" t="s">
        <v>107</v>
      </c>
      <c r="BB412" s="4"/>
      <c r="BC412" s="175">
        <v>45673.0</v>
      </c>
      <c r="BD412" s="183"/>
      <c r="BE412" s="184"/>
      <c r="BF412" s="154">
        <f t="shared" si="13"/>
        <v>0</v>
      </c>
      <c r="BG412" s="90" t="s">
        <v>107</v>
      </c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6">
        <v>45674.0</v>
      </c>
      <c r="BV412" s="65"/>
      <c r="BW412" s="104"/>
      <c r="BX412" s="36">
        <f t="shared" si="12"/>
        <v>45</v>
      </c>
      <c r="BY412" s="95" t="s">
        <v>104</v>
      </c>
      <c r="B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151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113">
        <v>45673.0</v>
      </c>
      <c r="AX413" s="84"/>
      <c r="AY413" s="70">
        <v>1.0</v>
      </c>
      <c r="AZ413" s="71">
        <f t="shared" si="9"/>
        <v>143</v>
      </c>
      <c r="BA413" s="29" t="s">
        <v>77</v>
      </c>
      <c r="BB413" s="4"/>
      <c r="BC413" s="175">
        <v>45673.0</v>
      </c>
      <c r="BD413" s="183"/>
      <c r="BE413" s="184"/>
      <c r="BF413" s="154">
        <f t="shared" si="13"/>
        <v>0</v>
      </c>
      <c r="BG413" s="90" t="s">
        <v>77</v>
      </c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6">
        <v>45674.0</v>
      </c>
      <c r="BV413" s="65"/>
      <c r="BW413" s="104"/>
      <c r="BX413" s="36">
        <f t="shared" si="12"/>
        <v>45</v>
      </c>
      <c r="BY413" s="95" t="s">
        <v>85</v>
      </c>
      <c r="B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151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113">
        <v>45673.0</v>
      </c>
      <c r="AX414" s="84"/>
      <c r="AY414" s="70">
        <v>1.0</v>
      </c>
      <c r="AZ414" s="71">
        <f t="shared" si="9"/>
        <v>142</v>
      </c>
      <c r="BA414" s="29" t="s">
        <v>81</v>
      </c>
      <c r="BB414" s="4"/>
      <c r="BC414" s="175">
        <v>45673.0</v>
      </c>
      <c r="BD414" s="183"/>
      <c r="BE414" s="184"/>
      <c r="BF414" s="154">
        <f t="shared" si="13"/>
        <v>0</v>
      </c>
      <c r="BG414" s="90" t="s">
        <v>81</v>
      </c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6">
        <v>45674.0</v>
      </c>
      <c r="BV414" s="65"/>
      <c r="BW414" s="106">
        <v>5.0</v>
      </c>
      <c r="BX414" s="36">
        <f t="shared" si="12"/>
        <v>40</v>
      </c>
      <c r="BY414" s="95" t="s">
        <v>96</v>
      </c>
      <c r="B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151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113">
        <v>45673.0</v>
      </c>
      <c r="AX415" s="84"/>
      <c r="AY415" s="70">
        <v>1.0</v>
      </c>
      <c r="AZ415" s="71">
        <f t="shared" si="9"/>
        <v>141</v>
      </c>
      <c r="BA415" s="29" t="s">
        <v>97</v>
      </c>
      <c r="BB415" s="4"/>
      <c r="BC415" s="175">
        <v>45673.0</v>
      </c>
      <c r="BD415" s="183"/>
      <c r="BE415" s="184"/>
      <c r="BF415" s="154">
        <f t="shared" si="13"/>
        <v>0</v>
      </c>
      <c r="BG415" s="90" t="s">
        <v>97</v>
      </c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6">
        <v>45674.0</v>
      </c>
      <c r="BV415" s="65"/>
      <c r="BW415" s="65"/>
      <c r="BX415" s="36">
        <f t="shared" si="12"/>
        <v>40</v>
      </c>
      <c r="BY415" s="95" t="s">
        <v>80</v>
      </c>
      <c r="B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151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113">
        <v>45673.0</v>
      </c>
      <c r="AX416" s="84"/>
      <c r="AY416" s="70">
        <v>0.0</v>
      </c>
      <c r="AZ416" s="71">
        <f t="shared" si="9"/>
        <v>141</v>
      </c>
      <c r="BA416" s="29" t="s">
        <v>91</v>
      </c>
      <c r="BB416" s="4"/>
      <c r="BC416" s="175">
        <v>45673.0</v>
      </c>
      <c r="BD416" s="183"/>
      <c r="BE416" s="184"/>
      <c r="BF416" s="154">
        <f t="shared" si="13"/>
        <v>0</v>
      </c>
      <c r="BG416" s="90" t="s">
        <v>91</v>
      </c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6">
        <v>45674.0</v>
      </c>
      <c r="BV416" s="65"/>
      <c r="BW416" s="204">
        <v>5.0</v>
      </c>
      <c r="BX416" s="36">
        <f t="shared" si="12"/>
        <v>35</v>
      </c>
      <c r="BY416" s="95" t="s">
        <v>103</v>
      </c>
      <c r="B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151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113">
        <v>45673.0</v>
      </c>
      <c r="AX417" s="84"/>
      <c r="AY417" s="70">
        <v>0.0</v>
      </c>
      <c r="AZ417" s="71">
        <f t="shared" si="9"/>
        <v>141</v>
      </c>
      <c r="BA417" s="29" t="s">
        <v>84</v>
      </c>
      <c r="BB417" s="4"/>
      <c r="BC417" s="175">
        <v>45673.0</v>
      </c>
      <c r="BD417" s="183"/>
      <c r="BE417" s="184"/>
      <c r="BF417" s="154">
        <f t="shared" si="13"/>
        <v>0</v>
      </c>
      <c r="BG417" s="90" t="s">
        <v>84</v>
      </c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6">
        <v>45674.0</v>
      </c>
      <c r="BV417" s="65"/>
      <c r="BW417" s="65"/>
      <c r="BX417" s="36">
        <f t="shared" si="12"/>
        <v>35</v>
      </c>
      <c r="BY417" s="95" t="s">
        <v>87</v>
      </c>
      <c r="B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151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113">
        <v>45673.0</v>
      </c>
      <c r="AX418" s="84"/>
      <c r="AY418" s="70">
        <v>1.0</v>
      </c>
      <c r="AZ418" s="71">
        <f t="shared" si="9"/>
        <v>140</v>
      </c>
      <c r="BA418" s="29" t="s">
        <v>93</v>
      </c>
      <c r="BB418" s="4"/>
      <c r="BC418" s="175">
        <v>45673.0</v>
      </c>
      <c r="BD418" s="183"/>
      <c r="BE418" s="184"/>
      <c r="BF418" s="154">
        <f t="shared" si="13"/>
        <v>0</v>
      </c>
      <c r="BG418" s="90" t="s">
        <v>93</v>
      </c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6">
        <v>45674.0</v>
      </c>
      <c r="BV418" s="65"/>
      <c r="BW418" s="65"/>
      <c r="BX418" s="36">
        <f t="shared" si="12"/>
        <v>35</v>
      </c>
      <c r="BY418" s="95" t="s">
        <v>100</v>
      </c>
      <c r="B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151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113">
        <v>45673.0</v>
      </c>
      <c r="AX419" s="84"/>
      <c r="AY419" s="70">
        <v>8.0</v>
      </c>
      <c r="AZ419" s="71">
        <f t="shared" si="9"/>
        <v>132</v>
      </c>
      <c r="BA419" s="29" t="s">
        <v>102</v>
      </c>
      <c r="BB419" s="4"/>
      <c r="BC419" s="175">
        <v>45673.0</v>
      </c>
      <c r="BD419" s="183"/>
      <c r="BE419" s="184"/>
      <c r="BF419" s="154">
        <f t="shared" si="13"/>
        <v>0</v>
      </c>
      <c r="BG419" s="90" t="s">
        <v>102</v>
      </c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6">
        <v>45674.0</v>
      </c>
      <c r="BV419" s="65"/>
      <c r="BW419" s="65"/>
      <c r="BX419" s="36">
        <f t="shared" si="12"/>
        <v>35</v>
      </c>
      <c r="BY419" s="189" t="s">
        <v>105</v>
      </c>
      <c r="B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151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113">
        <v>45673.0</v>
      </c>
      <c r="AX420" s="84"/>
      <c r="AY420" s="70">
        <v>12.0</v>
      </c>
      <c r="AZ420" s="71">
        <f t="shared" si="9"/>
        <v>120</v>
      </c>
      <c r="BA420" s="81" t="s">
        <v>94</v>
      </c>
      <c r="BB420" s="4"/>
      <c r="BC420" s="175">
        <v>45673.0</v>
      </c>
      <c r="BD420" s="183"/>
      <c r="BE420" s="183"/>
      <c r="BF420" s="154">
        <f t="shared" si="13"/>
        <v>0</v>
      </c>
      <c r="BG420" s="89" t="s">
        <v>94</v>
      </c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6">
        <v>45674.0</v>
      </c>
      <c r="BV420" s="65"/>
      <c r="BW420" s="204">
        <v>5.0</v>
      </c>
      <c r="BX420" s="36">
        <f t="shared" si="12"/>
        <v>30</v>
      </c>
      <c r="BY420" s="95" t="s">
        <v>101</v>
      </c>
      <c r="B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151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103">
        <v>45673.0</v>
      </c>
      <c r="AX421" s="72"/>
      <c r="AY421" s="72"/>
      <c r="AZ421" s="33">
        <f t="shared" si="9"/>
        <v>120</v>
      </c>
      <c r="BA421" s="39" t="s">
        <v>106</v>
      </c>
      <c r="BB421" s="4"/>
      <c r="BC421" s="175">
        <v>45673.0</v>
      </c>
      <c r="BD421" s="183"/>
      <c r="BE421" s="183"/>
      <c r="BF421" s="154">
        <f t="shared" si="13"/>
        <v>0</v>
      </c>
      <c r="BG421" s="90" t="s">
        <v>106</v>
      </c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6">
        <v>45674.0</v>
      </c>
      <c r="BV421" s="65"/>
      <c r="BW421" s="65"/>
      <c r="BX421" s="36">
        <f t="shared" si="12"/>
        <v>30</v>
      </c>
      <c r="BY421" s="95" t="s">
        <v>99</v>
      </c>
      <c r="B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151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116">
        <v>45674.0</v>
      </c>
      <c r="AX422" s="110">
        <v>20.0</v>
      </c>
      <c r="AY422" s="205"/>
      <c r="AZ422" s="78">
        <f t="shared" si="9"/>
        <v>140</v>
      </c>
      <c r="BA422" s="205"/>
      <c r="BB422" s="4"/>
      <c r="BC422" s="206">
        <v>45674.0</v>
      </c>
      <c r="BD422" s="176"/>
      <c r="BE422" s="176"/>
      <c r="BF422" s="67">
        <f t="shared" si="13"/>
        <v>0</v>
      </c>
      <c r="BG422" s="176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6">
        <v>45674.0</v>
      </c>
      <c r="BV422" s="65"/>
      <c r="BW422" s="65"/>
      <c r="BX422" s="36">
        <f t="shared" si="12"/>
        <v>30</v>
      </c>
      <c r="BY422" s="95" t="s">
        <v>90</v>
      </c>
      <c r="B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151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113">
        <v>45674.0</v>
      </c>
      <c r="AX423" s="105"/>
      <c r="AY423" s="150">
        <v>1.0</v>
      </c>
      <c r="AZ423" s="26">
        <f t="shared" si="9"/>
        <v>139</v>
      </c>
      <c r="BA423" s="29" t="s">
        <v>79</v>
      </c>
      <c r="BB423" s="4"/>
      <c r="BC423" s="175">
        <v>45674.0</v>
      </c>
      <c r="BD423" s="176"/>
      <c r="BE423" s="207"/>
      <c r="BF423" s="67">
        <f t="shared" si="13"/>
        <v>0</v>
      </c>
      <c r="BG423" s="90" t="s">
        <v>79</v>
      </c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6">
        <v>45674.0</v>
      </c>
      <c r="BV423" s="65"/>
      <c r="BW423" s="204">
        <v>5.0</v>
      </c>
      <c r="BX423" s="36">
        <f t="shared" si="12"/>
        <v>25</v>
      </c>
      <c r="BY423" s="95" t="s">
        <v>83</v>
      </c>
      <c r="B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151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113">
        <v>45674.0</v>
      </c>
      <c r="AX424" s="105"/>
      <c r="AY424" s="150">
        <v>2.0</v>
      </c>
      <c r="AZ424" s="26">
        <f t="shared" si="9"/>
        <v>137</v>
      </c>
      <c r="BA424" s="29" t="s">
        <v>98</v>
      </c>
      <c r="BB424" s="4"/>
      <c r="BC424" s="175">
        <v>45674.0</v>
      </c>
      <c r="BD424" s="176"/>
      <c r="BE424" s="207"/>
      <c r="BF424" s="67">
        <f t="shared" si="13"/>
        <v>0</v>
      </c>
      <c r="BG424" s="90" t="s">
        <v>98</v>
      </c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6">
        <v>45674.0</v>
      </c>
      <c r="BV424" s="65"/>
      <c r="BW424" s="65"/>
      <c r="BX424" s="36">
        <f t="shared" si="12"/>
        <v>25</v>
      </c>
      <c r="BY424" s="95" t="s">
        <v>95</v>
      </c>
      <c r="B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151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113">
        <v>45674.0</v>
      </c>
      <c r="AX425" s="105"/>
      <c r="AY425" s="150">
        <v>1.0</v>
      </c>
      <c r="AZ425" s="26">
        <f t="shared" si="9"/>
        <v>136</v>
      </c>
      <c r="BA425" s="29" t="s">
        <v>78</v>
      </c>
      <c r="BB425" s="4"/>
      <c r="BC425" s="175">
        <v>45674.0</v>
      </c>
      <c r="BD425" s="176"/>
      <c r="BE425" s="207"/>
      <c r="BF425" s="67">
        <f t="shared" si="13"/>
        <v>0</v>
      </c>
      <c r="BG425" s="90" t="s">
        <v>78</v>
      </c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6">
        <v>45674.0</v>
      </c>
      <c r="BV425" s="65"/>
      <c r="BW425" s="65"/>
      <c r="BX425" s="36">
        <f t="shared" si="12"/>
        <v>25</v>
      </c>
      <c r="BY425" s="95" t="s">
        <v>107</v>
      </c>
      <c r="B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151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113">
        <v>45674.0</v>
      </c>
      <c r="AX426" s="105"/>
      <c r="AY426" s="150">
        <v>2.0</v>
      </c>
      <c r="AZ426" s="26">
        <f t="shared" si="9"/>
        <v>134</v>
      </c>
      <c r="BA426" s="29" t="s">
        <v>104</v>
      </c>
      <c r="BB426" s="4"/>
      <c r="BC426" s="175">
        <v>45674.0</v>
      </c>
      <c r="BD426" s="176"/>
      <c r="BE426" s="207"/>
      <c r="BF426" s="67">
        <f t="shared" si="13"/>
        <v>0</v>
      </c>
      <c r="BG426" s="90" t="s">
        <v>104</v>
      </c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6">
        <v>45674.0</v>
      </c>
      <c r="BV426" s="65"/>
      <c r="BW426" s="204">
        <v>5.0</v>
      </c>
      <c r="BX426" s="36">
        <f t="shared" si="12"/>
        <v>20</v>
      </c>
      <c r="BY426" s="95" t="s">
        <v>77</v>
      </c>
      <c r="B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151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113">
        <v>45674.0</v>
      </c>
      <c r="AX427" s="105"/>
      <c r="AY427" s="150">
        <v>0.0</v>
      </c>
      <c r="AZ427" s="26">
        <f t="shared" si="9"/>
        <v>134</v>
      </c>
      <c r="BA427" s="29" t="s">
        <v>85</v>
      </c>
      <c r="BB427" s="4"/>
      <c r="BC427" s="175">
        <v>45674.0</v>
      </c>
      <c r="BD427" s="176"/>
      <c r="BE427" s="207"/>
      <c r="BF427" s="67">
        <f t="shared" si="13"/>
        <v>0</v>
      </c>
      <c r="BG427" s="90" t="s">
        <v>85</v>
      </c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6">
        <v>45674.0</v>
      </c>
      <c r="BV427" s="65"/>
      <c r="BW427" s="65"/>
      <c r="BX427" s="36">
        <f t="shared" si="12"/>
        <v>20</v>
      </c>
      <c r="BY427" s="95" t="s">
        <v>81</v>
      </c>
      <c r="B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151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113">
        <v>45674.0</v>
      </c>
      <c r="AX428" s="105"/>
      <c r="AY428" s="150">
        <v>0.0</v>
      </c>
      <c r="AZ428" s="26">
        <f t="shared" si="9"/>
        <v>134</v>
      </c>
      <c r="BA428" s="29" t="s">
        <v>96</v>
      </c>
      <c r="BB428" s="4"/>
      <c r="BC428" s="175">
        <v>45674.0</v>
      </c>
      <c r="BD428" s="176"/>
      <c r="BE428" s="207"/>
      <c r="BF428" s="67">
        <f t="shared" si="13"/>
        <v>0</v>
      </c>
      <c r="BG428" s="90" t="s">
        <v>96</v>
      </c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6">
        <v>45674.0</v>
      </c>
      <c r="BV428" s="65"/>
      <c r="BW428" s="65"/>
      <c r="BX428" s="36">
        <f t="shared" si="12"/>
        <v>20</v>
      </c>
      <c r="BY428" s="95" t="s">
        <v>97</v>
      </c>
      <c r="B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151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113">
        <v>45674.0</v>
      </c>
      <c r="AX429" s="105"/>
      <c r="AY429" s="150">
        <v>1.0</v>
      </c>
      <c r="AZ429" s="26">
        <f t="shared" si="9"/>
        <v>133</v>
      </c>
      <c r="BA429" s="29" t="s">
        <v>80</v>
      </c>
      <c r="BB429" s="4"/>
      <c r="BC429" s="175">
        <v>45674.0</v>
      </c>
      <c r="BD429" s="176"/>
      <c r="BE429" s="207"/>
      <c r="BF429" s="67">
        <f t="shared" si="13"/>
        <v>0</v>
      </c>
      <c r="BG429" s="90" t="s">
        <v>80</v>
      </c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6">
        <v>45674.0</v>
      </c>
      <c r="BV429" s="65"/>
      <c r="BW429" s="65"/>
      <c r="BX429" s="36">
        <f t="shared" si="12"/>
        <v>20</v>
      </c>
      <c r="BY429" s="95" t="s">
        <v>91</v>
      </c>
      <c r="B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151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113">
        <v>45674.0</v>
      </c>
      <c r="AX430" s="105"/>
      <c r="AY430" s="150">
        <v>0.0</v>
      </c>
      <c r="AZ430" s="26">
        <f t="shared" si="9"/>
        <v>133</v>
      </c>
      <c r="BA430" s="29" t="s">
        <v>103</v>
      </c>
      <c r="BB430" s="4"/>
      <c r="BC430" s="175">
        <v>45674.0</v>
      </c>
      <c r="BD430" s="176"/>
      <c r="BE430" s="207"/>
      <c r="BF430" s="67">
        <f t="shared" si="13"/>
        <v>0</v>
      </c>
      <c r="BG430" s="90" t="s">
        <v>103</v>
      </c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6">
        <v>45674.0</v>
      </c>
      <c r="BV430" s="65"/>
      <c r="BW430" s="204">
        <v>5.0</v>
      </c>
      <c r="BX430" s="36">
        <f t="shared" si="12"/>
        <v>15</v>
      </c>
      <c r="BY430" s="95" t="s">
        <v>84</v>
      </c>
      <c r="B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151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113">
        <v>45674.0</v>
      </c>
      <c r="AX431" s="105"/>
      <c r="AY431" s="150">
        <v>1.0</v>
      </c>
      <c r="AZ431" s="26">
        <f t="shared" si="9"/>
        <v>132</v>
      </c>
      <c r="BA431" s="29" t="s">
        <v>87</v>
      </c>
      <c r="BB431" s="4"/>
      <c r="BC431" s="175">
        <v>45674.0</v>
      </c>
      <c r="BD431" s="176"/>
      <c r="BE431" s="207"/>
      <c r="BF431" s="67">
        <f t="shared" si="13"/>
        <v>0</v>
      </c>
      <c r="BG431" s="90" t="s">
        <v>87</v>
      </c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6">
        <v>45674.0</v>
      </c>
      <c r="BV431" s="65"/>
      <c r="BW431" s="204">
        <v>5.0</v>
      </c>
      <c r="BX431" s="36">
        <f t="shared" si="12"/>
        <v>10</v>
      </c>
      <c r="BY431" s="95" t="s">
        <v>93</v>
      </c>
      <c r="B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151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113">
        <v>45674.0</v>
      </c>
      <c r="AX432" s="105"/>
      <c r="AY432" s="150">
        <v>1.0</v>
      </c>
      <c r="AZ432" s="26">
        <f t="shared" si="9"/>
        <v>131</v>
      </c>
      <c r="BA432" s="29" t="s">
        <v>100</v>
      </c>
      <c r="BB432" s="4"/>
      <c r="BC432" s="175">
        <v>45674.0</v>
      </c>
      <c r="BD432" s="176"/>
      <c r="BE432" s="207"/>
      <c r="BF432" s="67">
        <f t="shared" si="13"/>
        <v>0</v>
      </c>
      <c r="BG432" s="90" t="s">
        <v>100</v>
      </c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6">
        <v>45674.0</v>
      </c>
      <c r="BV432" s="65"/>
      <c r="BW432" s="65"/>
      <c r="BX432" s="36">
        <f t="shared" si="12"/>
        <v>10</v>
      </c>
      <c r="BY432" s="95" t="s">
        <v>102</v>
      </c>
      <c r="B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151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113">
        <v>45674.0</v>
      </c>
      <c r="AX433" s="105"/>
      <c r="AY433" s="105"/>
      <c r="AZ433" s="26">
        <f t="shared" si="9"/>
        <v>131</v>
      </c>
      <c r="BA433" s="29" t="s">
        <v>105</v>
      </c>
      <c r="BB433" s="4"/>
      <c r="BC433" s="175">
        <v>45674.0</v>
      </c>
      <c r="BD433" s="176"/>
      <c r="BE433" s="176"/>
      <c r="BF433" s="67">
        <f t="shared" si="13"/>
        <v>0</v>
      </c>
      <c r="BG433" s="90" t="s">
        <v>105</v>
      </c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9">
        <v>45675.0</v>
      </c>
      <c r="BV433" s="128">
        <v>40.0</v>
      </c>
      <c r="BW433" s="167"/>
      <c r="BX433" s="78">
        <f t="shared" si="12"/>
        <v>50</v>
      </c>
      <c r="BY433" s="188" t="s">
        <v>88</v>
      </c>
      <c r="B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151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113">
        <v>45674.0</v>
      </c>
      <c r="AX434" s="105"/>
      <c r="AY434" s="150">
        <v>1.0</v>
      </c>
      <c r="AZ434" s="26">
        <f t="shared" si="9"/>
        <v>130</v>
      </c>
      <c r="BA434" s="29" t="s">
        <v>101</v>
      </c>
      <c r="BB434" s="4"/>
      <c r="BC434" s="175">
        <v>45674.0</v>
      </c>
      <c r="BD434" s="176"/>
      <c r="BE434" s="207"/>
      <c r="BF434" s="67">
        <f t="shared" si="13"/>
        <v>0</v>
      </c>
      <c r="BG434" s="90" t="s">
        <v>101</v>
      </c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6">
        <v>45675.0</v>
      </c>
      <c r="BV434" s="65"/>
      <c r="BW434" s="106">
        <v>5.0</v>
      </c>
      <c r="BX434" s="36">
        <f t="shared" si="12"/>
        <v>45</v>
      </c>
      <c r="BY434" s="95" t="s">
        <v>79</v>
      </c>
      <c r="B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151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113">
        <v>45674.0</v>
      </c>
      <c r="AX435" s="105"/>
      <c r="AY435" s="150">
        <v>2.0</v>
      </c>
      <c r="AZ435" s="26">
        <f t="shared" si="9"/>
        <v>128</v>
      </c>
      <c r="BA435" s="29" t="s">
        <v>99</v>
      </c>
      <c r="BB435" s="4"/>
      <c r="BC435" s="175">
        <v>45674.0</v>
      </c>
      <c r="BD435" s="176"/>
      <c r="BE435" s="207"/>
      <c r="BF435" s="67">
        <f t="shared" si="13"/>
        <v>0</v>
      </c>
      <c r="BG435" s="90" t="s">
        <v>99</v>
      </c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6">
        <v>45675.0</v>
      </c>
      <c r="BV435" s="65"/>
      <c r="BW435" s="104"/>
      <c r="BX435" s="36">
        <f t="shared" si="12"/>
        <v>45</v>
      </c>
      <c r="BY435" s="95" t="s">
        <v>98</v>
      </c>
      <c r="B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151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113">
        <v>45674.0</v>
      </c>
      <c r="AX436" s="105"/>
      <c r="AY436" s="150">
        <v>2.0</v>
      </c>
      <c r="AZ436" s="26">
        <f t="shared" si="9"/>
        <v>126</v>
      </c>
      <c r="BA436" s="29" t="s">
        <v>90</v>
      </c>
      <c r="BB436" s="4"/>
      <c r="BC436" s="175">
        <v>45674.0</v>
      </c>
      <c r="BD436" s="176"/>
      <c r="BE436" s="207"/>
      <c r="BF436" s="67">
        <f t="shared" si="13"/>
        <v>0</v>
      </c>
      <c r="BG436" s="90" t="s">
        <v>90</v>
      </c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6">
        <v>45675.0</v>
      </c>
      <c r="BV436" s="65"/>
      <c r="BW436" s="106">
        <v>5.0</v>
      </c>
      <c r="BX436" s="36">
        <f t="shared" si="12"/>
        <v>40</v>
      </c>
      <c r="BY436" s="95" t="s">
        <v>78</v>
      </c>
      <c r="B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151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113">
        <v>45674.0</v>
      </c>
      <c r="AX437" s="105"/>
      <c r="AY437" s="150">
        <v>0.0</v>
      </c>
      <c r="AZ437" s="26">
        <f t="shared" si="9"/>
        <v>126</v>
      </c>
      <c r="BA437" s="29" t="s">
        <v>83</v>
      </c>
      <c r="BB437" s="4"/>
      <c r="BC437" s="175">
        <v>45674.0</v>
      </c>
      <c r="BD437" s="176"/>
      <c r="BE437" s="207"/>
      <c r="BF437" s="67">
        <f t="shared" si="13"/>
        <v>0</v>
      </c>
      <c r="BG437" s="90" t="s">
        <v>83</v>
      </c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6">
        <v>45675.0</v>
      </c>
      <c r="BV437" s="65"/>
      <c r="BW437" s="106">
        <v>3.0</v>
      </c>
      <c r="BX437" s="36">
        <f t="shared" si="12"/>
        <v>37</v>
      </c>
      <c r="BY437" s="95" t="s">
        <v>104</v>
      </c>
      <c r="B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151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113">
        <v>45674.0</v>
      </c>
      <c r="AX438" s="105"/>
      <c r="AY438" s="150">
        <v>1.0</v>
      </c>
      <c r="AZ438" s="26">
        <f t="shared" si="9"/>
        <v>125</v>
      </c>
      <c r="BA438" s="29" t="s">
        <v>95</v>
      </c>
      <c r="BB438" s="4"/>
      <c r="BC438" s="175">
        <v>45674.0</v>
      </c>
      <c r="BD438" s="176"/>
      <c r="BE438" s="207"/>
      <c r="BF438" s="67">
        <f t="shared" si="13"/>
        <v>0</v>
      </c>
      <c r="BG438" s="90" t="s">
        <v>95</v>
      </c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6">
        <v>45675.0</v>
      </c>
      <c r="BV438" s="65"/>
      <c r="BW438" s="106">
        <v>5.0</v>
      </c>
      <c r="BX438" s="36">
        <f t="shared" si="12"/>
        <v>32</v>
      </c>
      <c r="BY438" s="95" t="s">
        <v>85</v>
      </c>
      <c r="B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151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113">
        <v>45674.0</v>
      </c>
      <c r="AX439" s="105"/>
      <c r="AY439" s="150">
        <v>1.0</v>
      </c>
      <c r="AZ439" s="26">
        <f t="shared" si="9"/>
        <v>124</v>
      </c>
      <c r="BA439" s="29" t="s">
        <v>107</v>
      </c>
      <c r="BB439" s="4"/>
      <c r="BC439" s="175">
        <v>45674.0</v>
      </c>
      <c r="BD439" s="176"/>
      <c r="BE439" s="207"/>
      <c r="BF439" s="67">
        <f t="shared" si="13"/>
        <v>0</v>
      </c>
      <c r="BG439" s="90" t="s">
        <v>107</v>
      </c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6">
        <v>45675.0</v>
      </c>
      <c r="BV439" s="65"/>
      <c r="BW439" s="106"/>
      <c r="BX439" s="36">
        <f t="shared" si="12"/>
        <v>32</v>
      </c>
      <c r="BY439" s="95" t="s">
        <v>96</v>
      </c>
      <c r="B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151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113">
        <v>45674.0</v>
      </c>
      <c r="AX440" s="105"/>
      <c r="AY440" s="150">
        <v>0.0</v>
      </c>
      <c r="AZ440" s="26">
        <f t="shared" si="9"/>
        <v>124</v>
      </c>
      <c r="BA440" s="29" t="s">
        <v>77</v>
      </c>
      <c r="BB440" s="4"/>
      <c r="BC440" s="175">
        <v>45674.0</v>
      </c>
      <c r="BD440" s="176"/>
      <c r="BE440" s="207"/>
      <c r="BF440" s="67">
        <f t="shared" si="13"/>
        <v>0</v>
      </c>
      <c r="BG440" s="90" t="s">
        <v>77</v>
      </c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6">
        <v>45675.0</v>
      </c>
      <c r="BV440" s="65"/>
      <c r="BW440" s="65"/>
      <c r="BX440" s="36">
        <f t="shared" si="12"/>
        <v>32</v>
      </c>
      <c r="BY440" s="95" t="s">
        <v>80</v>
      </c>
      <c r="B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151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113">
        <v>45674.0</v>
      </c>
      <c r="AX441" s="105"/>
      <c r="AY441" s="150">
        <v>2.0</v>
      </c>
      <c r="AZ441" s="26">
        <f t="shared" si="9"/>
        <v>122</v>
      </c>
      <c r="BA441" s="29" t="s">
        <v>81</v>
      </c>
      <c r="BB441" s="4"/>
      <c r="BC441" s="175">
        <v>45674.0</v>
      </c>
      <c r="BD441" s="176"/>
      <c r="BE441" s="207"/>
      <c r="BF441" s="67">
        <f t="shared" si="13"/>
        <v>0</v>
      </c>
      <c r="BG441" s="90" t="s">
        <v>81</v>
      </c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6">
        <v>45675.0</v>
      </c>
      <c r="BV441" s="65"/>
      <c r="BW441" s="204"/>
      <c r="BX441" s="36">
        <f t="shared" si="12"/>
        <v>32</v>
      </c>
      <c r="BY441" s="95" t="s">
        <v>103</v>
      </c>
      <c r="B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151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113">
        <v>45674.0</v>
      </c>
      <c r="AX442" s="105"/>
      <c r="AY442" s="150">
        <v>1.0</v>
      </c>
      <c r="AZ442" s="26">
        <f t="shared" si="9"/>
        <v>121</v>
      </c>
      <c r="BA442" s="29" t="s">
        <v>97</v>
      </c>
      <c r="BB442" s="4"/>
      <c r="BC442" s="175">
        <v>45674.0</v>
      </c>
      <c r="BD442" s="176"/>
      <c r="BE442" s="207"/>
      <c r="BF442" s="67">
        <f t="shared" si="13"/>
        <v>0</v>
      </c>
      <c r="BG442" s="90" t="s">
        <v>97</v>
      </c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6">
        <v>45675.0</v>
      </c>
      <c r="BV442" s="65"/>
      <c r="BW442" s="65"/>
      <c r="BX442" s="36">
        <f t="shared" si="12"/>
        <v>32</v>
      </c>
      <c r="BY442" s="95" t="s">
        <v>87</v>
      </c>
      <c r="B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151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113">
        <v>45674.0</v>
      </c>
      <c r="AX443" s="105"/>
      <c r="AY443" s="150">
        <v>1.0</v>
      </c>
      <c r="AZ443" s="26">
        <f t="shared" si="9"/>
        <v>120</v>
      </c>
      <c r="BA443" s="29" t="s">
        <v>91</v>
      </c>
      <c r="BB443" s="4"/>
      <c r="BC443" s="175">
        <v>45674.0</v>
      </c>
      <c r="BD443" s="176"/>
      <c r="BE443" s="207"/>
      <c r="BF443" s="67">
        <f t="shared" si="13"/>
        <v>0</v>
      </c>
      <c r="BG443" s="90" t="s">
        <v>91</v>
      </c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6">
        <v>45675.0</v>
      </c>
      <c r="BV443" s="65"/>
      <c r="BW443" s="65"/>
      <c r="BX443" s="36">
        <f t="shared" si="12"/>
        <v>32</v>
      </c>
      <c r="BY443" s="95" t="s">
        <v>100</v>
      </c>
      <c r="B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151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113">
        <v>45674.0</v>
      </c>
      <c r="AX444" s="105"/>
      <c r="AY444" s="150">
        <v>2.0</v>
      </c>
      <c r="AZ444" s="26">
        <f t="shared" si="9"/>
        <v>118</v>
      </c>
      <c r="BA444" s="29" t="s">
        <v>84</v>
      </c>
      <c r="BB444" s="4"/>
      <c r="BC444" s="175">
        <v>45674.0</v>
      </c>
      <c r="BD444" s="176"/>
      <c r="BE444" s="207"/>
      <c r="BF444" s="67">
        <f t="shared" si="13"/>
        <v>0</v>
      </c>
      <c r="BG444" s="90" t="s">
        <v>84</v>
      </c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6">
        <v>45675.0</v>
      </c>
      <c r="BV444" s="65"/>
      <c r="BW444" s="65"/>
      <c r="BX444" s="36">
        <f t="shared" si="12"/>
        <v>32</v>
      </c>
      <c r="BY444" s="189" t="s">
        <v>105</v>
      </c>
      <c r="B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151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113">
        <v>45674.0</v>
      </c>
      <c r="AX445" s="105"/>
      <c r="AY445" s="150">
        <v>1.0</v>
      </c>
      <c r="AZ445" s="26">
        <f t="shared" si="9"/>
        <v>117</v>
      </c>
      <c r="BA445" s="208" t="s">
        <v>93</v>
      </c>
      <c r="BB445" s="4"/>
      <c r="BC445" s="175">
        <v>45674.0</v>
      </c>
      <c r="BD445" s="176"/>
      <c r="BE445" s="207"/>
      <c r="BF445" s="67">
        <f t="shared" si="13"/>
        <v>0</v>
      </c>
      <c r="BG445" s="209" t="s">
        <v>93</v>
      </c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6">
        <v>45675.0</v>
      </c>
      <c r="BV445" s="65"/>
      <c r="BW445" s="204"/>
      <c r="BX445" s="36">
        <f t="shared" si="12"/>
        <v>32</v>
      </c>
      <c r="BY445" s="95" t="s">
        <v>101</v>
      </c>
      <c r="B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151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113">
        <v>45674.0</v>
      </c>
      <c r="AX446" s="105"/>
      <c r="AY446" s="105"/>
      <c r="AZ446" s="26">
        <f t="shared" si="9"/>
        <v>117</v>
      </c>
      <c r="BA446" s="29" t="s">
        <v>102</v>
      </c>
      <c r="BB446" s="4"/>
      <c r="BC446" s="175">
        <v>45674.0</v>
      </c>
      <c r="BD446" s="176"/>
      <c r="BE446" s="176"/>
      <c r="BF446" s="67">
        <f t="shared" si="13"/>
        <v>0</v>
      </c>
      <c r="BG446" s="90" t="s">
        <v>102</v>
      </c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6">
        <v>45675.0</v>
      </c>
      <c r="BV446" s="65"/>
      <c r="BW446" s="204">
        <v>5.0</v>
      </c>
      <c r="BX446" s="36">
        <f t="shared" si="12"/>
        <v>27</v>
      </c>
      <c r="BY446" s="95" t="s">
        <v>99</v>
      </c>
      <c r="B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151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113">
        <v>45674.0</v>
      </c>
      <c r="AX447" s="105"/>
      <c r="AY447" s="105"/>
      <c r="AZ447" s="26">
        <f t="shared" si="9"/>
        <v>117</v>
      </c>
      <c r="BA447" s="29" t="s">
        <v>94</v>
      </c>
      <c r="BB447" s="4"/>
      <c r="BC447" s="175">
        <v>45674.0</v>
      </c>
      <c r="BD447" s="176"/>
      <c r="BE447" s="176"/>
      <c r="BF447" s="67">
        <f t="shared" si="13"/>
        <v>0</v>
      </c>
      <c r="BG447" s="90" t="s">
        <v>94</v>
      </c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6">
        <v>45675.0</v>
      </c>
      <c r="BV447" s="65"/>
      <c r="BW447" s="204">
        <v>5.0</v>
      </c>
      <c r="BX447" s="36">
        <f t="shared" si="12"/>
        <v>22</v>
      </c>
      <c r="BY447" s="95" t="s">
        <v>90</v>
      </c>
      <c r="B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151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113">
        <v>45674.0</v>
      </c>
      <c r="AX448" s="105"/>
      <c r="AY448" s="150"/>
      <c r="AZ448" s="26">
        <f t="shared" si="9"/>
        <v>117</v>
      </c>
      <c r="BA448" s="29" t="s">
        <v>106</v>
      </c>
      <c r="BB448" s="4"/>
      <c r="BC448" s="175">
        <v>45674.0</v>
      </c>
      <c r="BD448" s="176"/>
      <c r="BE448" s="207"/>
      <c r="BF448" s="67">
        <f t="shared" si="13"/>
        <v>0</v>
      </c>
      <c r="BG448" s="90" t="s">
        <v>106</v>
      </c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6">
        <v>45675.0</v>
      </c>
      <c r="BV448" s="65"/>
      <c r="BW448" s="204"/>
      <c r="BX448" s="36">
        <f t="shared" si="12"/>
        <v>22</v>
      </c>
      <c r="BY448" s="95" t="s">
        <v>83</v>
      </c>
      <c r="B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151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9">
        <v>45675.0</v>
      </c>
      <c r="AX449" s="110">
        <v>40.0</v>
      </c>
      <c r="AY449" s="205"/>
      <c r="AZ449" s="78">
        <f t="shared" si="9"/>
        <v>157</v>
      </c>
      <c r="BA449" s="205"/>
      <c r="BB449" s="4"/>
      <c r="BC449" s="64">
        <v>45675.0</v>
      </c>
      <c r="BD449" s="176"/>
      <c r="BE449" s="176"/>
      <c r="BF449" s="67">
        <f t="shared" si="13"/>
        <v>0</v>
      </c>
      <c r="BG449" s="176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6">
        <v>45675.0</v>
      </c>
      <c r="BV449" s="65"/>
      <c r="BW449" s="204">
        <v>5.0</v>
      </c>
      <c r="BX449" s="36">
        <f t="shared" si="12"/>
        <v>17</v>
      </c>
      <c r="BY449" s="95" t="s">
        <v>95</v>
      </c>
      <c r="B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151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113">
        <v>45675.0</v>
      </c>
      <c r="AX450" s="105"/>
      <c r="AY450" s="150">
        <v>1.0</v>
      </c>
      <c r="AZ450" s="26">
        <f t="shared" si="9"/>
        <v>156</v>
      </c>
      <c r="BA450" s="29" t="s">
        <v>79</v>
      </c>
      <c r="BB450" s="4"/>
      <c r="BC450" s="175">
        <v>45675.0</v>
      </c>
      <c r="BD450" s="176"/>
      <c r="BE450" s="207"/>
      <c r="BF450" s="67">
        <f t="shared" si="13"/>
        <v>0</v>
      </c>
      <c r="BG450" s="90" t="s">
        <v>79</v>
      </c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6">
        <v>45675.0</v>
      </c>
      <c r="BV450" s="65"/>
      <c r="BW450" s="204">
        <v>5.0</v>
      </c>
      <c r="BX450" s="36">
        <f t="shared" si="12"/>
        <v>12</v>
      </c>
      <c r="BY450" s="95" t="s">
        <v>107</v>
      </c>
      <c r="B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151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113">
        <v>45675.0</v>
      </c>
      <c r="AX451" s="105"/>
      <c r="AY451" s="150">
        <v>1.0</v>
      </c>
      <c r="AZ451" s="26">
        <f t="shared" si="9"/>
        <v>155</v>
      </c>
      <c r="BA451" s="29" t="s">
        <v>98</v>
      </c>
      <c r="BB451" s="4"/>
      <c r="BC451" s="175">
        <v>45675.0</v>
      </c>
      <c r="BD451" s="176"/>
      <c r="BE451" s="207"/>
      <c r="BF451" s="67">
        <f t="shared" si="13"/>
        <v>0</v>
      </c>
      <c r="BG451" s="90" t="s">
        <v>98</v>
      </c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6">
        <v>45675.0</v>
      </c>
      <c r="BV451" s="65"/>
      <c r="BW451" s="204"/>
      <c r="BX451" s="36">
        <f t="shared" si="12"/>
        <v>12</v>
      </c>
      <c r="BY451" s="95" t="s">
        <v>77</v>
      </c>
      <c r="B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151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113">
        <v>45675.0</v>
      </c>
      <c r="AX452" s="105"/>
      <c r="AY452" s="150">
        <v>1.0</v>
      </c>
      <c r="AZ452" s="26">
        <f t="shared" si="9"/>
        <v>154</v>
      </c>
      <c r="BA452" s="29" t="s">
        <v>78</v>
      </c>
      <c r="BB452" s="4"/>
      <c r="BC452" s="175">
        <v>45675.0</v>
      </c>
      <c r="BD452" s="176"/>
      <c r="BE452" s="207"/>
      <c r="BF452" s="67">
        <f t="shared" si="13"/>
        <v>0</v>
      </c>
      <c r="BG452" s="90" t="s">
        <v>78</v>
      </c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6">
        <v>45675.0</v>
      </c>
      <c r="BV452" s="65"/>
      <c r="BW452" s="65"/>
      <c r="BX452" s="36">
        <f t="shared" si="12"/>
        <v>12</v>
      </c>
      <c r="BY452" s="95" t="s">
        <v>81</v>
      </c>
      <c r="B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151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113">
        <v>45675.0</v>
      </c>
      <c r="AX453" s="105"/>
      <c r="AY453" s="150">
        <v>2.0</v>
      </c>
      <c r="AZ453" s="26">
        <f t="shared" si="9"/>
        <v>152</v>
      </c>
      <c r="BA453" s="29" t="s">
        <v>104</v>
      </c>
      <c r="BB453" s="4"/>
      <c r="BC453" s="175">
        <v>45675.0</v>
      </c>
      <c r="BD453" s="176"/>
      <c r="BE453" s="207"/>
      <c r="BF453" s="67">
        <f t="shared" si="13"/>
        <v>0</v>
      </c>
      <c r="BG453" s="90" t="s">
        <v>104</v>
      </c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6">
        <v>45675.0</v>
      </c>
      <c r="BV453" s="65"/>
      <c r="BW453" s="204">
        <v>2.0</v>
      </c>
      <c r="BX453" s="36">
        <f t="shared" si="12"/>
        <v>10</v>
      </c>
      <c r="BY453" s="95" t="s">
        <v>97</v>
      </c>
      <c r="B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151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113">
        <v>45675.0</v>
      </c>
      <c r="AX454" s="105"/>
      <c r="AY454" s="150">
        <v>1.0</v>
      </c>
      <c r="AZ454" s="26">
        <f t="shared" si="9"/>
        <v>151</v>
      </c>
      <c r="BA454" s="29" t="s">
        <v>85</v>
      </c>
      <c r="BB454" s="4"/>
      <c r="BC454" s="175">
        <v>45675.0</v>
      </c>
      <c r="BD454" s="176"/>
      <c r="BE454" s="207"/>
      <c r="BF454" s="67">
        <f t="shared" si="13"/>
        <v>0</v>
      </c>
      <c r="BG454" s="90" t="s">
        <v>85</v>
      </c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6">
        <v>45675.0</v>
      </c>
      <c r="BV454" s="65"/>
      <c r="BW454" s="65"/>
      <c r="BX454" s="36">
        <f t="shared" si="12"/>
        <v>10</v>
      </c>
      <c r="BY454" s="95" t="s">
        <v>91</v>
      </c>
      <c r="B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151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113">
        <v>45675.0</v>
      </c>
      <c r="AX455" s="105"/>
      <c r="AY455" s="150">
        <v>1.0</v>
      </c>
      <c r="AZ455" s="26">
        <f t="shared" si="9"/>
        <v>150</v>
      </c>
      <c r="BA455" s="29" t="s">
        <v>96</v>
      </c>
      <c r="BB455" s="4"/>
      <c r="BC455" s="175">
        <v>45675.0</v>
      </c>
      <c r="BD455" s="176"/>
      <c r="BE455" s="207"/>
      <c r="BF455" s="67">
        <f t="shared" si="13"/>
        <v>0</v>
      </c>
      <c r="BG455" s="90" t="s">
        <v>96</v>
      </c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6">
        <v>45675.0</v>
      </c>
      <c r="BV455" s="65"/>
      <c r="BW455" s="204"/>
      <c r="BX455" s="36">
        <f t="shared" si="12"/>
        <v>10</v>
      </c>
      <c r="BY455" s="95" t="s">
        <v>84</v>
      </c>
      <c r="B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151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113">
        <v>45675.0</v>
      </c>
      <c r="AX456" s="105"/>
      <c r="AY456" s="150">
        <v>1.0</v>
      </c>
      <c r="AZ456" s="26">
        <f t="shared" si="9"/>
        <v>149</v>
      </c>
      <c r="BA456" s="29" t="s">
        <v>80</v>
      </c>
      <c r="BB456" s="4"/>
      <c r="BC456" s="175">
        <v>45675.0</v>
      </c>
      <c r="BD456" s="176"/>
      <c r="BE456" s="207"/>
      <c r="BF456" s="67">
        <f t="shared" si="13"/>
        <v>0</v>
      </c>
      <c r="BG456" s="90" t="s">
        <v>80</v>
      </c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6">
        <v>45675.0</v>
      </c>
      <c r="BV456" s="65"/>
      <c r="BW456" s="204"/>
      <c r="BX456" s="36">
        <f t="shared" si="12"/>
        <v>10</v>
      </c>
      <c r="BY456" s="95" t="s">
        <v>93</v>
      </c>
      <c r="B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151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113">
        <v>45675.0</v>
      </c>
      <c r="AX457" s="105"/>
      <c r="AY457" s="105"/>
      <c r="AZ457" s="26">
        <f t="shared" si="9"/>
        <v>149</v>
      </c>
      <c r="BA457" s="29" t="s">
        <v>103</v>
      </c>
      <c r="BB457" s="4"/>
      <c r="BC457" s="175">
        <v>45675.0</v>
      </c>
      <c r="BD457" s="176"/>
      <c r="BE457" s="176"/>
      <c r="BF457" s="67">
        <f t="shared" si="13"/>
        <v>0</v>
      </c>
      <c r="BG457" s="90" t="s">
        <v>103</v>
      </c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6">
        <v>45675.0</v>
      </c>
      <c r="BV457" s="65"/>
      <c r="BW457" s="65"/>
      <c r="BX457" s="36">
        <f t="shared" si="12"/>
        <v>10</v>
      </c>
      <c r="BY457" s="95" t="s">
        <v>102</v>
      </c>
      <c r="B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151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113">
        <v>45675.0</v>
      </c>
      <c r="AX458" s="105"/>
      <c r="AY458" s="150">
        <v>1.0</v>
      </c>
      <c r="AZ458" s="26">
        <f t="shared" si="9"/>
        <v>148</v>
      </c>
      <c r="BA458" s="29" t="s">
        <v>87</v>
      </c>
      <c r="BB458" s="4"/>
      <c r="BC458" s="175">
        <v>45675.0</v>
      </c>
      <c r="BD458" s="176"/>
      <c r="BE458" s="207"/>
      <c r="BF458" s="67">
        <f t="shared" si="13"/>
        <v>0</v>
      </c>
      <c r="BG458" s="90" t="s">
        <v>87</v>
      </c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9">
        <v>45676.0</v>
      </c>
      <c r="BV458" s="128">
        <v>30.0</v>
      </c>
      <c r="BW458" s="167"/>
      <c r="BX458" s="78">
        <f t="shared" si="12"/>
        <v>40</v>
      </c>
      <c r="BY458" s="188" t="s">
        <v>88</v>
      </c>
      <c r="B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151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113">
        <v>45675.0</v>
      </c>
      <c r="AX459" s="105"/>
      <c r="AY459" s="150">
        <v>1.0</v>
      </c>
      <c r="AZ459" s="26">
        <f t="shared" si="9"/>
        <v>147</v>
      </c>
      <c r="BA459" s="29" t="s">
        <v>100</v>
      </c>
      <c r="BB459" s="4"/>
      <c r="BC459" s="175">
        <v>45675.0</v>
      </c>
      <c r="BD459" s="176"/>
      <c r="BE459" s="207"/>
      <c r="BF459" s="67">
        <f t="shared" si="13"/>
        <v>0</v>
      </c>
      <c r="BG459" s="90" t="s">
        <v>100</v>
      </c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6">
        <v>45676.0</v>
      </c>
      <c r="BV459" s="65"/>
      <c r="BW459" s="106">
        <v>3.0</v>
      </c>
      <c r="BX459" s="36">
        <f t="shared" si="12"/>
        <v>37</v>
      </c>
      <c r="BY459" s="95" t="s">
        <v>79</v>
      </c>
      <c r="B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151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113">
        <v>45675.0</v>
      </c>
      <c r="AX460" s="105"/>
      <c r="AY460" s="105"/>
      <c r="AZ460" s="26">
        <f t="shared" si="9"/>
        <v>147</v>
      </c>
      <c r="BA460" s="29" t="s">
        <v>105</v>
      </c>
      <c r="BB460" s="4"/>
      <c r="BC460" s="175">
        <v>45675.0</v>
      </c>
      <c r="BD460" s="176"/>
      <c r="BE460" s="176"/>
      <c r="BF460" s="67">
        <f t="shared" si="13"/>
        <v>0</v>
      </c>
      <c r="BG460" s="90" t="s">
        <v>105</v>
      </c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6">
        <v>45676.0</v>
      </c>
      <c r="BV460" s="65"/>
      <c r="BW460" s="104"/>
      <c r="BX460" s="36">
        <f t="shared" si="12"/>
        <v>37</v>
      </c>
      <c r="BY460" s="95" t="s">
        <v>98</v>
      </c>
      <c r="B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151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113">
        <v>45675.0</v>
      </c>
      <c r="AX461" s="105"/>
      <c r="AY461" s="150">
        <v>1.0</v>
      </c>
      <c r="AZ461" s="26">
        <f t="shared" si="9"/>
        <v>146</v>
      </c>
      <c r="BA461" s="29" t="s">
        <v>101</v>
      </c>
      <c r="BB461" s="4"/>
      <c r="BC461" s="175">
        <v>45675.0</v>
      </c>
      <c r="BD461" s="176"/>
      <c r="BE461" s="207"/>
      <c r="BF461" s="67">
        <f t="shared" si="13"/>
        <v>0</v>
      </c>
      <c r="BG461" s="90" t="s">
        <v>101</v>
      </c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6">
        <v>45676.0</v>
      </c>
      <c r="BV461" s="65"/>
      <c r="BW461" s="106"/>
      <c r="BX461" s="36">
        <f t="shared" si="12"/>
        <v>37</v>
      </c>
      <c r="BY461" s="95" t="s">
        <v>78</v>
      </c>
      <c r="B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151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113">
        <v>45675.0</v>
      </c>
      <c r="AX462" s="105"/>
      <c r="AY462" s="150">
        <v>1.0</v>
      </c>
      <c r="AZ462" s="26">
        <f t="shared" si="9"/>
        <v>145</v>
      </c>
      <c r="BA462" s="29" t="s">
        <v>99</v>
      </c>
      <c r="BB462" s="4"/>
      <c r="BC462" s="175">
        <v>45675.0</v>
      </c>
      <c r="BD462" s="176"/>
      <c r="BE462" s="207"/>
      <c r="BF462" s="67">
        <f t="shared" si="13"/>
        <v>0</v>
      </c>
      <c r="BG462" s="90" t="s">
        <v>99</v>
      </c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6">
        <v>45676.0</v>
      </c>
      <c r="BV462" s="65"/>
      <c r="BW462" s="106"/>
      <c r="BX462" s="36">
        <f t="shared" si="12"/>
        <v>37</v>
      </c>
      <c r="BY462" s="95" t="s">
        <v>104</v>
      </c>
      <c r="B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151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113">
        <v>45675.0</v>
      </c>
      <c r="AX463" s="105"/>
      <c r="AY463" s="150">
        <v>2.0</v>
      </c>
      <c r="AZ463" s="26">
        <f t="shared" si="9"/>
        <v>143</v>
      </c>
      <c r="BA463" s="29" t="s">
        <v>90</v>
      </c>
      <c r="BB463" s="4"/>
      <c r="BC463" s="175">
        <v>45675.0</v>
      </c>
      <c r="BD463" s="176"/>
      <c r="BE463" s="207"/>
      <c r="BF463" s="67">
        <f t="shared" si="13"/>
        <v>0</v>
      </c>
      <c r="BG463" s="90" t="s">
        <v>90</v>
      </c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6">
        <v>45676.0</v>
      </c>
      <c r="BV463" s="65"/>
      <c r="BW463" s="106"/>
      <c r="BX463" s="36">
        <f t="shared" si="12"/>
        <v>37</v>
      </c>
      <c r="BY463" s="95" t="s">
        <v>85</v>
      </c>
      <c r="B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151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113">
        <v>45675.0</v>
      </c>
      <c r="AX464" s="105"/>
      <c r="AY464" s="150">
        <v>1.0</v>
      </c>
      <c r="AZ464" s="26">
        <f t="shared" si="9"/>
        <v>142</v>
      </c>
      <c r="BA464" s="29" t="s">
        <v>83</v>
      </c>
      <c r="BB464" s="4"/>
      <c r="BC464" s="175">
        <v>45675.0</v>
      </c>
      <c r="BD464" s="176"/>
      <c r="BE464" s="207"/>
      <c r="BF464" s="67">
        <f t="shared" si="13"/>
        <v>0</v>
      </c>
      <c r="BG464" s="90" t="s">
        <v>83</v>
      </c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6">
        <v>45676.0</v>
      </c>
      <c r="BV464" s="65"/>
      <c r="BW464" s="106"/>
      <c r="BX464" s="36">
        <f t="shared" si="12"/>
        <v>37</v>
      </c>
      <c r="BY464" s="95" t="s">
        <v>96</v>
      </c>
      <c r="B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151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113">
        <v>45675.0</v>
      </c>
      <c r="AX465" s="105"/>
      <c r="AY465" s="150">
        <v>3.0</v>
      </c>
      <c r="AZ465" s="26">
        <f t="shared" si="9"/>
        <v>139</v>
      </c>
      <c r="BA465" s="29" t="s">
        <v>95</v>
      </c>
      <c r="BB465" s="4"/>
      <c r="BC465" s="175">
        <v>45675.0</v>
      </c>
      <c r="BD465" s="176"/>
      <c r="BE465" s="207"/>
      <c r="BF465" s="67">
        <f t="shared" si="13"/>
        <v>0</v>
      </c>
      <c r="BG465" s="90" t="s">
        <v>95</v>
      </c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6">
        <v>45676.0</v>
      </c>
      <c r="BV465" s="65"/>
      <c r="BW465" s="65"/>
      <c r="BX465" s="36">
        <f t="shared" si="12"/>
        <v>37</v>
      </c>
      <c r="BY465" s="95" t="s">
        <v>80</v>
      </c>
      <c r="B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151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113">
        <v>45675.0</v>
      </c>
      <c r="AX466" s="105"/>
      <c r="AY466" s="150">
        <v>1.0</v>
      </c>
      <c r="AZ466" s="26">
        <f t="shared" si="9"/>
        <v>138</v>
      </c>
      <c r="BA466" s="29" t="s">
        <v>107</v>
      </c>
      <c r="BB466" s="4"/>
      <c r="BC466" s="175">
        <v>45675.0</v>
      </c>
      <c r="BD466" s="176"/>
      <c r="BE466" s="207"/>
      <c r="BF466" s="67">
        <f t="shared" si="13"/>
        <v>0</v>
      </c>
      <c r="BG466" s="90" t="s">
        <v>107</v>
      </c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6">
        <v>45676.0</v>
      </c>
      <c r="BV466" s="65"/>
      <c r="BW466" s="204"/>
      <c r="BX466" s="36">
        <f t="shared" si="12"/>
        <v>37</v>
      </c>
      <c r="BY466" s="95" t="s">
        <v>103</v>
      </c>
      <c r="B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151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113">
        <v>45675.0</v>
      </c>
      <c r="AX467" s="105"/>
      <c r="AY467" s="150">
        <v>2.0</v>
      </c>
      <c r="AZ467" s="26">
        <f t="shared" si="9"/>
        <v>136</v>
      </c>
      <c r="BA467" s="29" t="s">
        <v>77</v>
      </c>
      <c r="BB467" s="4"/>
      <c r="BC467" s="175">
        <v>45675.0</v>
      </c>
      <c r="BD467" s="176"/>
      <c r="BE467" s="207"/>
      <c r="BF467" s="67">
        <f t="shared" si="13"/>
        <v>0</v>
      </c>
      <c r="BG467" s="90" t="s">
        <v>77</v>
      </c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6">
        <v>45676.0</v>
      </c>
      <c r="BV467" s="65"/>
      <c r="BW467" s="204">
        <v>3.0</v>
      </c>
      <c r="BX467" s="36">
        <f t="shared" si="12"/>
        <v>34</v>
      </c>
      <c r="BY467" s="95" t="s">
        <v>87</v>
      </c>
      <c r="B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151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113">
        <v>45675.0</v>
      </c>
      <c r="AX468" s="105"/>
      <c r="AY468" s="150">
        <v>2.0</v>
      </c>
      <c r="AZ468" s="26">
        <f t="shared" si="9"/>
        <v>134</v>
      </c>
      <c r="BA468" s="29" t="s">
        <v>81</v>
      </c>
      <c r="BB468" s="4"/>
      <c r="BC468" s="175">
        <v>45675.0</v>
      </c>
      <c r="BD468" s="176"/>
      <c r="BE468" s="207"/>
      <c r="BF468" s="67">
        <f t="shared" si="13"/>
        <v>0</v>
      </c>
      <c r="BG468" s="90" t="s">
        <v>81</v>
      </c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6">
        <v>45676.0</v>
      </c>
      <c r="BV468" s="65"/>
      <c r="BW468" s="65"/>
      <c r="BX468" s="36">
        <f t="shared" si="12"/>
        <v>34</v>
      </c>
      <c r="BY468" s="95" t="s">
        <v>100</v>
      </c>
      <c r="B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151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113">
        <v>45675.0</v>
      </c>
      <c r="AX469" s="105"/>
      <c r="AY469" s="150">
        <v>1.0</v>
      </c>
      <c r="AZ469" s="26">
        <f t="shared" si="9"/>
        <v>133</v>
      </c>
      <c r="BA469" s="29" t="s">
        <v>97</v>
      </c>
      <c r="BB469" s="4"/>
      <c r="BC469" s="175">
        <v>45675.0</v>
      </c>
      <c r="BD469" s="176"/>
      <c r="BE469" s="207"/>
      <c r="BF469" s="67">
        <f t="shared" si="13"/>
        <v>0</v>
      </c>
      <c r="BG469" s="90" t="s">
        <v>97</v>
      </c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6">
        <v>45676.0</v>
      </c>
      <c r="BV469" s="65"/>
      <c r="BW469" s="204"/>
      <c r="BX469" s="36">
        <f t="shared" si="12"/>
        <v>34</v>
      </c>
      <c r="BY469" s="189" t="s">
        <v>105</v>
      </c>
      <c r="B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151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113">
        <v>45675.0</v>
      </c>
      <c r="AX470" s="105"/>
      <c r="AY470" s="150">
        <v>2.0</v>
      </c>
      <c r="AZ470" s="26">
        <f t="shared" si="9"/>
        <v>131</v>
      </c>
      <c r="BA470" s="29" t="s">
        <v>91</v>
      </c>
      <c r="BB470" s="4"/>
      <c r="BC470" s="175">
        <v>45675.0</v>
      </c>
      <c r="BD470" s="176"/>
      <c r="BE470" s="207"/>
      <c r="BF470" s="67">
        <f t="shared" si="13"/>
        <v>0</v>
      </c>
      <c r="BG470" s="90" t="s">
        <v>91</v>
      </c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6">
        <v>45676.0</v>
      </c>
      <c r="BV470" s="65"/>
      <c r="BW470" s="204"/>
      <c r="BX470" s="36">
        <f t="shared" si="12"/>
        <v>34</v>
      </c>
      <c r="BY470" s="95" t="s">
        <v>101</v>
      </c>
      <c r="B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151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113">
        <v>45675.0</v>
      </c>
      <c r="AX471" s="105"/>
      <c r="AY471" s="150">
        <v>0.0</v>
      </c>
      <c r="AZ471" s="26">
        <f t="shared" si="9"/>
        <v>131</v>
      </c>
      <c r="BA471" s="29" t="s">
        <v>84</v>
      </c>
      <c r="BB471" s="4"/>
      <c r="BC471" s="175">
        <v>45675.0</v>
      </c>
      <c r="BD471" s="176"/>
      <c r="BE471" s="207"/>
      <c r="BF471" s="67">
        <f t="shared" si="13"/>
        <v>0</v>
      </c>
      <c r="BG471" s="90" t="s">
        <v>84</v>
      </c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6">
        <v>45676.0</v>
      </c>
      <c r="BV471" s="65"/>
      <c r="BW471" s="204">
        <v>3.0</v>
      </c>
      <c r="BX471" s="36">
        <f t="shared" si="12"/>
        <v>31</v>
      </c>
      <c r="BY471" s="95" t="s">
        <v>99</v>
      </c>
      <c r="B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151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113">
        <v>45675.0</v>
      </c>
      <c r="AX472" s="105"/>
      <c r="AY472" s="150">
        <v>2.0</v>
      </c>
      <c r="AZ472" s="26">
        <f t="shared" si="9"/>
        <v>129</v>
      </c>
      <c r="BA472" s="29" t="s">
        <v>93</v>
      </c>
      <c r="BB472" s="4"/>
      <c r="BC472" s="175">
        <v>45675.0</v>
      </c>
      <c r="BD472" s="176"/>
      <c r="BE472" s="207"/>
      <c r="BF472" s="67">
        <f t="shared" si="13"/>
        <v>0</v>
      </c>
      <c r="BG472" s="90" t="s">
        <v>93</v>
      </c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6">
        <v>45676.0</v>
      </c>
      <c r="BV472" s="65"/>
      <c r="BW472" s="204"/>
      <c r="BX472" s="36">
        <f t="shared" si="12"/>
        <v>31</v>
      </c>
      <c r="BY472" s="95" t="s">
        <v>90</v>
      </c>
      <c r="B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151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113">
        <v>45675.0</v>
      </c>
      <c r="AX473" s="105"/>
      <c r="AY473" s="105"/>
      <c r="AZ473" s="26">
        <f t="shared" si="9"/>
        <v>129</v>
      </c>
      <c r="BA473" s="29" t="s">
        <v>102</v>
      </c>
      <c r="BB473" s="4"/>
      <c r="BC473" s="175">
        <v>45675.0</v>
      </c>
      <c r="BD473" s="176"/>
      <c r="BE473" s="176"/>
      <c r="BF473" s="67">
        <f t="shared" si="13"/>
        <v>0</v>
      </c>
      <c r="BG473" s="90" t="s">
        <v>102</v>
      </c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6">
        <v>45676.0</v>
      </c>
      <c r="BV473" s="65"/>
      <c r="BW473" s="204"/>
      <c r="BX473" s="36">
        <f t="shared" si="12"/>
        <v>31</v>
      </c>
      <c r="BY473" s="95" t="s">
        <v>83</v>
      </c>
      <c r="B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151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113">
        <v>45675.0</v>
      </c>
      <c r="AX474" s="105"/>
      <c r="AY474" s="105"/>
      <c r="AZ474" s="26">
        <f t="shared" si="9"/>
        <v>129</v>
      </c>
      <c r="BA474" s="29" t="s">
        <v>94</v>
      </c>
      <c r="BB474" s="4"/>
      <c r="BC474" s="175">
        <v>45675.0</v>
      </c>
      <c r="BD474" s="176"/>
      <c r="BE474" s="176"/>
      <c r="BF474" s="67">
        <f t="shared" si="13"/>
        <v>0</v>
      </c>
      <c r="BG474" s="90" t="s">
        <v>94</v>
      </c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6">
        <v>45676.0</v>
      </c>
      <c r="BV474" s="65"/>
      <c r="BW474" s="204"/>
      <c r="BX474" s="36">
        <f t="shared" si="12"/>
        <v>31</v>
      </c>
      <c r="BY474" s="95" t="s">
        <v>95</v>
      </c>
      <c r="B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151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103">
        <v>45675.0</v>
      </c>
      <c r="AX475" s="112"/>
      <c r="AY475" s="112"/>
      <c r="AZ475" s="36">
        <f t="shared" si="9"/>
        <v>129</v>
      </c>
      <c r="BA475" s="39" t="s">
        <v>106</v>
      </c>
      <c r="BB475" s="4"/>
      <c r="BC475" s="175">
        <v>45675.0</v>
      </c>
      <c r="BD475" s="176"/>
      <c r="BE475" s="176"/>
      <c r="BF475" s="67">
        <f t="shared" si="13"/>
        <v>0</v>
      </c>
      <c r="BG475" s="90" t="s">
        <v>106</v>
      </c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6">
        <v>45676.0</v>
      </c>
      <c r="BV475" s="65"/>
      <c r="BW475" s="204"/>
      <c r="BX475" s="36">
        <f t="shared" si="12"/>
        <v>31</v>
      </c>
      <c r="BY475" s="95" t="s">
        <v>107</v>
      </c>
      <c r="B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151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9">
        <v>45676.0</v>
      </c>
      <c r="AX476" s="110"/>
      <c r="AY476" s="205"/>
      <c r="AZ476" s="78">
        <f t="shared" si="9"/>
        <v>129</v>
      </c>
      <c r="BA476" s="205"/>
      <c r="BB476" s="4"/>
      <c r="BC476" s="64">
        <v>45676.0</v>
      </c>
      <c r="BD476" s="176"/>
      <c r="BE476" s="176"/>
      <c r="BF476" s="67">
        <f t="shared" si="13"/>
        <v>0</v>
      </c>
      <c r="BG476" s="176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6">
        <v>45676.0</v>
      </c>
      <c r="BV476" s="65"/>
      <c r="BW476" s="204"/>
      <c r="BX476" s="36">
        <f t="shared" si="12"/>
        <v>31</v>
      </c>
      <c r="BY476" s="95" t="s">
        <v>77</v>
      </c>
      <c r="B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151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113">
        <v>45676.0</v>
      </c>
      <c r="AX477" s="105"/>
      <c r="AY477" s="150">
        <v>4.0</v>
      </c>
      <c r="AZ477" s="26">
        <f t="shared" si="9"/>
        <v>125</v>
      </c>
      <c r="BA477" s="29" t="s">
        <v>79</v>
      </c>
      <c r="BB477" s="4"/>
      <c r="BC477" s="175">
        <v>45676.0</v>
      </c>
      <c r="BD477" s="176"/>
      <c r="BE477" s="207"/>
      <c r="BF477" s="67">
        <f t="shared" si="13"/>
        <v>0</v>
      </c>
      <c r="BG477" s="90" t="s">
        <v>79</v>
      </c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6">
        <v>45676.0</v>
      </c>
      <c r="BV477" s="65"/>
      <c r="BW477" s="204">
        <v>3.0</v>
      </c>
      <c r="BX477" s="36">
        <f t="shared" si="12"/>
        <v>28</v>
      </c>
      <c r="BY477" s="95" t="s">
        <v>81</v>
      </c>
      <c r="B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151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113">
        <v>45676.0</v>
      </c>
      <c r="AX478" s="105"/>
      <c r="AY478" s="150">
        <v>2.0</v>
      </c>
      <c r="AZ478" s="26">
        <f t="shared" si="9"/>
        <v>123</v>
      </c>
      <c r="BA478" s="29" t="s">
        <v>98</v>
      </c>
      <c r="BB478" s="4"/>
      <c r="BC478" s="175">
        <v>45676.0</v>
      </c>
      <c r="BD478" s="176"/>
      <c r="BE478" s="207"/>
      <c r="BF478" s="67">
        <f t="shared" si="13"/>
        <v>0</v>
      </c>
      <c r="BG478" s="90" t="s">
        <v>98</v>
      </c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6">
        <v>45676.0</v>
      </c>
      <c r="BV478" s="65"/>
      <c r="BW478" s="204"/>
      <c r="BX478" s="36">
        <f t="shared" si="12"/>
        <v>28</v>
      </c>
      <c r="BY478" s="95" t="s">
        <v>97</v>
      </c>
      <c r="B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151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113">
        <v>45676.0</v>
      </c>
      <c r="AX479" s="105"/>
      <c r="AY479" s="150">
        <v>4.0</v>
      </c>
      <c r="AZ479" s="26">
        <f t="shared" si="9"/>
        <v>119</v>
      </c>
      <c r="BA479" s="29" t="s">
        <v>78</v>
      </c>
      <c r="BB479" s="4"/>
      <c r="BC479" s="175">
        <v>45676.0</v>
      </c>
      <c r="BD479" s="176"/>
      <c r="BE479" s="207"/>
      <c r="BF479" s="67">
        <f t="shared" si="13"/>
        <v>0</v>
      </c>
      <c r="BG479" s="90" t="s">
        <v>78</v>
      </c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6">
        <v>45676.0</v>
      </c>
      <c r="BV479" s="65"/>
      <c r="BW479" s="204">
        <v>3.0</v>
      </c>
      <c r="BX479" s="36">
        <f t="shared" si="12"/>
        <v>25</v>
      </c>
      <c r="BY479" s="95" t="s">
        <v>91</v>
      </c>
      <c r="B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151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113">
        <v>45676.0</v>
      </c>
      <c r="AX480" s="105"/>
      <c r="AY480" s="150">
        <v>2.0</v>
      </c>
      <c r="AZ480" s="26">
        <f t="shared" si="9"/>
        <v>117</v>
      </c>
      <c r="BA480" s="29" t="s">
        <v>104</v>
      </c>
      <c r="BB480" s="4"/>
      <c r="BC480" s="175">
        <v>45676.0</v>
      </c>
      <c r="BD480" s="176"/>
      <c r="BE480" s="207"/>
      <c r="BF480" s="67">
        <f t="shared" si="13"/>
        <v>0</v>
      </c>
      <c r="BG480" s="90" t="s">
        <v>104</v>
      </c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6">
        <v>45676.0</v>
      </c>
      <c r="BV480" s="65"/>
      <c r="BW480" s="204"/>
      <c r="BX480" s="36">
        <f t="shared" si="12"/>
        <v>25</v>
      </c>
      <c r="BY480" s="95" t="s">
        <v>84</v>
      </c>
      <c r="B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151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113">
        <v>45676.0</v>
      </c>
      <c r="AX481" s="105"/>
      <c r="AY481" s="150">
        <v>4.0</v>
      </c>
      <c r="AZ481" s="26">
        <f t="shared" si="9"/>
        <v>113</v>
      </c>
      <c r="BA481" s="29" t="s">
        <v>85</v>
      </c>
      <c r="BB481" s="4"/>
      <c r="BC481" s="175">
        <v>45676.0</v>
      </c>
      <c r="BD481" s="176"/>
      <c r="BE481" s="207"/>
      <c r="BF481" s="67">
        <f t="shared" si="13"/>
        <v>0</v>
      </c>
      <c r="BG481" s="90" t="s">
        <v>85</v>
      </c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6">
        <v>45676.0</v>
      </c>
      <c r="BV481" s="65"/>
      <c r="BW481" s="204">
        <v>3.0</v>
      </c>
      <c r="BX481" s="36">
        <f t="shared" si="12"/>
        <v>22</v>
      </c>
      <c r="BY481" s="95" t="s">
        <v>93</v>
      </c>
      <c r="B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151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113">
        <v>45676.0</v>
      </c>
      <c r="AX482" s="105"/>
      <c r="AY482" s="150">
        <v>5.0</v>
      </c>
      <c r="AZ482" s="26">
        <f t="shared" si="9"/>
        <v>108</v>
      </c>
      <c r="BA482" s="29" t="s">
        <v>96</v>
      </c>
      <c r="BB482" s="4"/>
      <c r="BC482" s="175">
        <v>45676.0</v>
      </c>
      <c r="BD482" s="176"/>
      <c r="BE482" s="207"/>
      <c r="BF482" s="67">
        <f t="shared" si="13"/>
        <v>0</v>
      </c>
      <c r="BG482" s="90" t="s">
        <v>96</v>
      </c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6">
        <v>45676.0</v>
      </c>
      <c r="BV482" s="65"/>
      <c r="BW482" s="204">
        <v>8.0</v>
      </c>
      <c r="BX482" s="36">
        <f t="shared" si="12"/>
        <v>14</v>
      </c>
      <c r="BY482" s="95" t="s">
        <v>102</v>
      </c>
      <c r="B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151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113">
        <v>45676.0</v>
      </c>
      <c r="AX483" s="105"/>
      <c r="AY483" s="150">
        <v>2.0</v>
      </c>
      <c r="AZ483" s="26">
        <f t="shared" si="9"/>
        <v>106</v>
      </c>
      <c r="BA483" s="29" t="s">
        <v>80</v>
      </c>
      <c r="BB483" s="4"/>
      <c r="BC483" s="175">
        <v>45676.0</v>
      </c>
      <c r="BD483" s="176"/>
      <c r="BE483" s="207"/>
      <c r="BF483" s="67">
        <f t="shared" si="13"/>
        <v>0</v>
      </c>
      <c r="BG483" s="90" t="s">
        <v>80</v>
      </c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6">
        <v>45676.0</v>
      </c>
      <c r="BV483" s="65"/>
      <c r="BW483" s="204">
        <v>6.0</v>
      </c>
      <c r="BX483" s="36">
        <f t="shared" si="12"/>
        <v>8</v>
      </c>
      <c r="BY483" s="37" t="s">
        <v>94</v>
      </c>
      <c r="B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151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113">
        <v>45676.0</v>
      </c>
      <c r="AX484" s="105"/>
      <c r="AY484" s="150">
        <v>2.0</v>
      </c>
      <c r="AZ484" s="26">
        <f t="shared" si="9"/>
        <v>104</v>
      </c>
      <c r="BA484" s="29" t="s">
        <v>103</v>
      </c>
      <c r="BB484" s="4"/>
      <c r="BC484" s="175">
        <v>45676.0</v>
      </c>
      <c r="BD484" s="176"/>
      <c r="BE484" s="207"/>
      <c r="BF484" s="67">
        <f t="shared" si="13"/>
        <v>0</v>
      </c>
      <c r="BG484" s="90" t="s">
        <v>103</v>
      </c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9">
        <v>45677.0</v>
      </c>
      <c r="BV484" s="128">
        <v>50.0</v>
      </c>
      <c r="BW484" s="167"/>
      <c r="BX484" s="78">
        <f t="shared" si="12"/>
        <v>58</v>
      </c>
      <c r="BY484" s="188" t="s">
        <v>88</v>
      </c>
      <c r="B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151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113">
        <v>45676.0</v>
      </c>
      <c r="AX485" s="105"/>
      <c r="AY485" s="150">
        <v>0.0</v>
      </c>
      <c r="AZ485" s="26">
        <f t="shared" si="9"/>
        <v>104</v>
      </c>
      <c r="BA485" s="29" t="s">
        <v>87</v>
      </c>
      <c r="BB485" s="4"/>
      <c r="BC485" s="175">
        <v>45676.0</v>
      </c>
      <c r="BD485" s="176"/>
      <c r="BE485" s="207"/>
      <c r="BF485" s="67">
        <f t="shared" si="13"/>
        <v>0</v>
      </c>
      <c r="BG485" s="90" t="s">
        <v>87</v>
      </c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6">
        <v>45677.0</v>
      </c>
      <c r="BV485" s="65"/>
      <c r="BW485" s="106"/>
      <c r="BX485" s="36">
        <f t="shared" si="12"/>
        <v>58</v>
      </c>
      <c r="BY485" s="95" t="s">
        <v>79</v>
      </c>
      <c r="B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151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113">
        <v>45676.0</v>
      </c>
      <c r="AX486" s="105"/>
      <c r="AY486" s="150">
        <v>1.0</v>
      </c>
      <c r="AZ486" s="26">
        <f t="shared" si="9"/>
        <v>103</v>
      </c>
      <c r="BA486" s="29" t="s">
        <v>100</v>
      </c>
      <c r="BB486" s="4"/>
      <c r="BC486" s="175">
        <v>45676.0</v>
      </c>
      <c r="BD486" s="176"/>
      <c r="BE486" s="207"/>
      <c r="BF486" s="67">
        <f t="shared" si="13"/>
        <v>0</v>
      </c>
      <c r="BG486" s="90" t="s">
        <v>100</v>
      </c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6">
        <v>45677.0</v>
      </c>
      <c r="BV486" s="65"/>
      <c r="BW486" s="106">
        <v>2.0</v>
      </c>
      <c r="BX486" s="36">
        <f t="shared" si="12"/>
        <v>56</v>
      </c>
      <c r="BY486" s="95" t="s">
        <v>98</v>
      </c>
      <c r="B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151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113">
        <v>45676.0</v>
      </c>
      <c r="AX487" s="105"/>
      <c r="AY487" s="150">
        <v>2.0</v>
      </c>
      <c r="AZ487" s="26">
        <f t="shared" si="9"/>
        <v>101</v>
      </c>
      <c r="BA487" s="29" t="s">
        <v>105</v>
      </c>
      <c r="BB487" s="4"/>
      <c r="BC487" s="175">
        <v>45676.0</v>
      </c>
      <c r="BD487" s="176"/>
      <c r="BE487" s="207"/>
      <c r="BF487" s="67">
        <f t="shared" si="13"/>
        <v>0</v>
      </c>
      <c r="BG487" s="90" t="s">
        <v>105</v>
      </c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6">
        <v>45677.0</v>
      </c>
      <c r="BV487" s="65"/>
      <c r="BW487" s="106">
        <v>2.0</v>
      </c>
      <c r="BX487" s="36">
        <f t="shared" si="12"/>
        <v>54</v>
      </c>
      <c r="BY487" s="95" t="s">
        <v>78</v>
      </c>
      <c r="B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151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113">
        <v>45676.0</v>
      </c>
      <c r="AX488" s="105"/>
      <c r="AY488" s="150">
        <v>2.0</v>
      </c>
      <c r="AZ488" s="26">
        <f t="shared" si="9"/>
        <v>99</v>
      </c>
      <c r="BA488" s="29" t="s">
        <v>101</v>
      </c>
      <c r="BB488" s="4"/>
      <c r="BC488" s="175">
        <v>45676.0</v>
      </c>
      <c r="BD488" s="176"/>
      <c r="BE488" s="207"/>
      <c r="BF488" s="67">
        <f t="shared" si="13"/>
        <v>0</v>
      </c>
      <c r="BG488" s="90" t="s">
        <v>101</v>
      </c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6">
        <v>45677.0</v>
      </c>
      <c r="BV488" s="65"/>
      <c r="BW488" s="106">
        <v>5.0</v>
      </c>
      <c r="BX488" s="36">
        <f t="shared" si="12"/>
        <v>49</v>
      </c>
      <c r="BY488" s="95" t="s">
        <v>104</v>
      </c>
      <c r="B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151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113">
        <v>45676.0</v>
      </c>
      <c r="AX489" s="105"/>
      <c r="AY489" s="150">
        <v>3.0</v>
      </c>
      <c r="AZ489" s="26">
        <f t="shared" si="9"/>
        <v>96</v>
      </c>
      <c r="BA489" s="29" t="s">
        <v>99</v>
      </c>
      <c r="BB489" s="4"/>
      <c r="BC489" s="175">
        <v>45676.0</v>
      </c>
      <c r="BD489" s="176"/>
      <c r="BE489" s="207"/>
      <c r="BF489" s="67">
        <f t="shared" si="13"/>
        <v>0</v>
      </c>
      <c r="BG489" s="90" t="s">
        <v>99</v>
      </c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6">
        <v>45677.0</v>
      </c>
      <c r="BV489" s="65"/>
      <c r="BW489" s="106">
        <v>5.0</v>
      </c>
      <c r="BX489" s="36">
        <f t="shared" si="12"/>
        <v>44</v>
      </c>
      <c r="BY489" s="95" t="s">
        <v>85</v>
      </c>
      <c r="B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151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113">
        <v>45676.0</v>
      </c>
      <c r="AX490" s="105"/>
      <c r="AY490" s="150">
        <v>4.0</v>
      </c>
      <c r="AZ490" s="26">
        <f t="shared" si="9"/>
        <v>92</v>
      </c>
      <c r="BA490" s="29" t="s">
        <v>90</v>
      </c>
      <c r="BB490" s="4"/>
      <c r="BC490" s="175">
        <v>45676.0</v>
      </c>
      <c r="BD490" s="176"/>
      <c r="BE490" s="207"/>
      <c r="BF490" s="67">
        <f t="shared" si="13"/>
        <v>0</v>
      </c>
      <c r="BG490" s="90" t="s">
        <v>90</v>
      </c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6">
        <v>45677.0</v>
      </c>
      <c r="BV490" s="65"/>
      <c r="BW490" s="106">
        <v>5.0</v>
      </c>
      <c r="BX490" s="36">
        <f t="shared" si="12"/>
        <v>39</v>
      </c>
      <c r="BY490" s="95" t="s">
        <v>96</v>
      </c>
      <c r="B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151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113">
        <v>45676.0</v>
      </c>
      <c r="AX491" s="105"/>
      <c r="AY491" s="150">
        <v>2.0</v>
      </c>
      <c r="AZ491" s="26">
        <f t="shared" si="9"/>
        <v>90</v>
      </c>
      <c r="BA491" s="29" t="s">
        <v>83</v>
      </c>
      <c r="BB491" s="4"/>
      <c r="BC491" s="175">
        <v>45676.0</v>
      </c>
      <c r="BD491" s="176"/>
      <c r="BE491" s="207"/>
      <c r="BF491" s="67">
        <f t="shared" si="13"/>
        <v>0</v>
      </c>
      <c r="BG491" s="90" t="s">
        <v>83</v>
      </c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6">
        <v>45677.0</v>
      </c>
      <c r="BV491" s="65"/>
      <c r="BW491" s="204">
        <v>3.0</v>
      </c>
      <c r="BX491" s="36">
        <f t="shared" si="12"/>
        <v>36</v>
      </c>
      <c r="BY491" s="95" t="s">
        <v>80</v>
      </c>
      <c r="B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151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113">
        <v>45676.0</v>
      </c>
      <c r="AX492" s="105"/>
      <c r="AY492" s="150">
        <v>2.0</v>
      </c>
      <c r="AZ492" s="26">
        <f t="shared" si="9"/>
        <v>88</v>
      </c>
      <c r="BA492" s="29" t="s">
        <v>95</v>
      </c>
      <c r="BB492" s="4"/>
      <c r="BC492" s="175">
        <v>45676.0</v>
      </c>
      <c r="BD492" s="176"/>
      <c r="BE492" s="207"/>
      <c r="BF492" s="67">
        <f t="shared" si="13"/>
        <v>0</v>
      </c>
      <c r="BG492" s="90" t="s">
        <v>95</v>
      </c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6">
        <v>45677.0</v>
      </c>
      <c r="BV492" s="65"/>
      <c r="BW492" s="204"/>
      <c r="BX492" s="36">
        <f t="shared" si="12"/>
        <v>36</v>
      </c>
      <c r="BY492" s="95" t="s">
        <v>103</v>
      </c>
      <c r="B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151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113">
        <v>45676.0</v>
      </c>
      <c r="AX493" s="105"/>
      <c r="AY493" s="150">
        <v>3.0</v>
      </c>
      <c r="AZ493" s="26">
        <f t="shared" si="9"/>
        <v>85</v>
      </c>
      <c r="BA493" s="29" t="s">
        <v>107</v>
      </c>
      <c r="BB493" s="4"/>
      <c r="BC493" s="175">
        <v>45676.0</v>
      </c>
      <c r="BD493" s="176"/>
      <c r="BE493" s="207"/>
      <c r="BF493" s="67">
        <f t="shared" si="13"/>
        <v>0</v>
      </c>
      <c r="BG493" s="90" t="s">
        <v>107</v>
      </c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6">
        <v>45677.0</v>
      </c>
      <c r="BV493" s="65"/>
      <c r="BW493" s="204"/>
      <c r="BX493" s="36">
        <f t="shared" si="12"/>
        <v>36</v>
      </c>
      <c r="BY493" s="95" t="s">
        <v>87</v>
      </c>
      <c r="B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151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113">
        <v>45676.0</v>
      </c>
      <c r="AX494" s="105"/>
      <c r="AY494" s="150">
        <v>4.0</v>
      </c>
      <c r="AZ494" s="26">
        <f t="shared" si="9"/>
        <v>81</v>
      </c>
      <c r="BA494" s="29" t="s">
        <v>77</v>
      </c>
      <c r="BB494" s="4"/>
      <c r="BC494" s="175">
        <v>45676.0</v>
      </c>
      <c r="BD494" s="176"/>
      <c r="BE494" s="207"/>
      <c r="BF494" s="67">
        <f t="shared" si="13"/>
        <v>0</v>
      </c>
      <c r="BG494" s="90" t="s">
        <v>77</v>
      </c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6">
        <v>45677.0</v>
      </c>
      <c r="BV494" s="65"/>
      <c r="BW494" s="204">
        <v>3.0</v>
      </c>
      <c r="BX494" s="36">
        <f t="shared" si="12"/>
        <v>33</v>
      </c>
      <c r="BY494" s="95" t="s">
        <v>100</v>
      </c>
      <c r="B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151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113">
        <v>45676.0</v>
      </c>
      <c r="AX495" s="105"/>
      <c r="AY495" s="150">
        <v>4.0</v>
      </c>
      <c r="AZ495" s="26">
        <f t="shared" si="9"/>
        <v>77</v>
      </c>
      <c r="BA495" s="29" t="s">
        <v>81</v>
      </c>
      <c r="BB495" s="4"/>
      <c r="BC495" s="175">
        <v>45676.0</v>
      </c>
      <c r="BD495" s="176"/>
      <c r="BE495" s="207"/>
      <c r="BF495" s="67">
        <f t="shared" si="13"/>
        <v>0</v>
      </c>
      <c r="BG495" s="90" t="s">
        <v>81</v>
      </c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6">
        <v>45677.0</v>
      </c>
      <c r="BV495" s="65"/>
      <c r="BW495" s="204"/>
      <c r="BX495" s="36">
        <f t="shared" si="12"/>
        <v>33</v>
      </c>
      <c r="BY495" s="189" t="s">
        <v>105</v>
      </c>
      <c r="B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151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113">
        <v>45676.0</v>
      </c>
      <c r="AX496" s="105"/>
      <c r="AY496" s="150">
        <v>4.0</v>
      </c>
      <c r="AZ496" s="26">
        <f t="shared" si="9"/>
        <v>73</v>
      </c>
      <c r="BA496" s="29" t="s">
        <v>97</v>
      </c>
      <c r="BB496" s="4"/>
      <c r="BC496" s="175">
        <v>45676.0</v>
      </c>
      <c r="BD496" s="176"/>
      <c r="BE496" s="207"/>
      <c r="BF496" s="67">
        <f t="shared" si="13"/>
        <v>0</v>
      </c>
      <c r="BG496" s="90" t="s">
        <v>97</v>
      </c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6">
        <v>45677.0</v>
      </c>
      <c r="BV496" s="65"/>
      <c r="BW496" s="204">
        <v>5.0</v>
      </c>
      <c r="BX496" s="36">
        <f t="shared" si="12"/>
        <v>28</v>
      </c>
      <c r="BY496" s="95" t="s">
        <v>101</v>
      </c>
      <c r="B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151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113">
        <v>45676.0</v>
      </c>
      <c r="AX497" s="105"/>
      <c r="AY497" s="150">
        <v>3.0</v>
      </c>
      <c r="AZ497" s="26">
        <f t="shared" si="9"/>
        <v>70</v>
      </c>
      <c r="BA497" s="29" t="s">
        <v>91</v>
      </c>
      <c r="BB497" s="4"/>
      <c r="BC497" s="175">
        <v>45676.0</v>
      </c>
      <c r="BD497" s="176"/>
      <c r="BE497" s="207"/>
      <c r="BF497" s="67">
        <f t="shared" si="13"/>
        <v>0</v>
      </c>
      <c r="BG497" s="90" t="s">
        <v>91</v>
      </c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6">
        <v>45677.0</v>
      </c>
      <c r="BV497" s="65"/>
      <c r="BW497" s="204"/>
      <c r="BX497" s="36">
        <f t="shared" si="12"/>
        <v>28</v>
      </c>
      <c r="BY497" s="95" t="s">
        <v>99</v>
      </c>
      <c r="B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151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113">
        <v>45676.0</v>
      </c>
      <c r="AX498" s="105"/>
      <c r="AY498" s="150">
        <v>3.0</v>
      </c>
      <c r="AZ498" s="26">
        <f t="shared" si="9"/>
        <v>67</v>
      </c>
      <c r="BA498" s="29" t="s">
        <v>84</v>
      </c>
      <c r="BB498" s="4"/>
      <c r="BC498" s="175">
        <v>45676.0</v>
      </c>
      <c r="BD498" s="176"/>
      <c r="BE498" s="207"/>
      <c r="BF498" s="67">
        <f t="shared" si="13"/>
        <v>0</v>
      </c>
      <c r="BG498" s="90" t="s">
        <v>84</v>
      </c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6">
        <v>45677.0</v>
      </c>
      <c r="BV498" s="65"/>
      <c r="BW498" s="204"/>
      <c r="BX498" s="36">
        <f t="shared" si="12"/>
        <v>28</v>
      </c>
      <c r="BY498" s="95" t="s">
        <v>90</v>
      </c>
      <c r="B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151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113">
        <v>45676.0</v>
      </c>
      <c r="AX499" s="105"/>
      <c r="AY499" s="150">
        <v>4.0</v>
      </c>
      <c r="AZ499" s="26">
        <f t="shared" si="9"/>
        <v>63</v>
      </c>
      <c r="BA499" s="29" t="s">
        <v>93</v>
      </c>
      <c r="BB499" s="4"/>
      <c r="BC499" s="175">
        <v>45676.0</v>
      </c>
      <c r="BD499" s="176"/>
      <c r="BE499" s="207"/>
      <c r="BF499" s="67">
        <f t="shared" si="13"/>
        <v>0</v>
      </c>
      <c r="BG499" s="90" t="s">
        <v>93</v>
      </c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6">
        <v>45677.0</v>
      </c>
      <c r="BV499" s="65"/>
      <c r="BW499" s="204"/>
      <c r="BX499" s="36">
        <f t="shared" si="12"/>
        <v>28</v>
      </c>
      <c r="BY499" s="95" t="s">
        <v>83</v>
      </c>
      <c r="B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151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113">
        <v>45676.0</v>
      </c>
      <c r="AX500" s="105"/>
      <c r="AY500" s="150">
        <v>5.0</v>
      </c>
      <c r="AZ500" s="26">
        <f t="shared" si="9"/>
        <v>58</v>
      </c>
      <c r="BA500" s="29" t="s">
        <v>102</v>
      </c>
      <c r="BB500" s="4"/>
      <c r="BC500" s="175">
        <v>45676.0</v>
      </c>
      <c r="BD500" s="176"/>
      <c r="BE500" s="207"/>
      <c r="BF500" s="67">
        <f t="shared" si="13"/>
        <v>0</v>
      </c>
      <c r="BG500" s="90" t="s">
        <v>102</v>
      </c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6">
        <v>45677.0</v>
      </c>
      <c r="BV500" s="65"/>
      <c r="BW500" s="204">
        <v>5.0</v>
      </c>
      <c r="BX500" s="36">
        <f t="shared" si="12"/>
        <v>23</v>
      </c>
      <c r="BY500" s="95" t="s">
        <v>95</v>
      </c>
      <c r="B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151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113">
        <v>45676.0</v>
      </c>
      <c r="AX501" s="105"/>
      <c r="AY501" s="150">
        <v>3.0</v>
      </c>
      <c r="AZ501" s="26">
        <f t="shared" si="9"/>
        <v>55</v>
      </c>
      <c r="BA501" s="29" t="s">
        <v>94</v>
      </c>
      <c r="BB501" s="4"/>
      <c r="BC501" s="175">
        <v>45676.0</v>
      </c>
      <c r="BD501" s="176"/>
      <c r="BE501" s="207"/>
      <c r="BF501" s="67">
        <f t="shared" si="13"/>
        <v>0</v>
      </c>
      <c r="BG501" s="90" t="s">
        <v>94</v>
      </c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6">
        <v>45677.0</v>
      </c>
      <c r="BV501" s="65"/>
      <c r="BW501" s="204"/>
      <c r="BX501" s="36">
        <f t="shared" si="12"/>
        <v>23</v>
      </c>
      <c r="BY501" s="95" t="s">
        <v>107</v>
      </c>
      <c r="B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151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103">
        <v>45676.0</v>
      </c>
      <c r="AX502" s="112"/>
      <c r="AY502" s="112"/>
      <c r="AZ502" s="36">
        <f t="shared" si="9"/>
        <v>55</v>
      </c>
      <c r="BA502" s="39" t="s">
        <v>106</v>
      </c>
      <c r="BB502" s="4"/>
      <c r="BC502" s="175">
        <v>45676.0</v>
      </c>
      <c r="BD502" s="176"/>
      <c r="BE502" s="176"/>
      <c r="BF502" s="67">
        <f t="shared" si="13"/>
        <v>0</v>
      </c>
      <c r="BG502" s="90" t="s">
        <v>106</v>
      </c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6">
        <v>45677.0</v>
      </c>
      <c r="BV502" s="65"/>
      <c r="BW502" s="204"/>
      <c r="BX502" s="36">
        <f t="shared" si="12"/>
        <v>23</v>
      </c>
      <c r="BY502" s="95" t="s">
        <v>77</v>
      </c>
      <c r="B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151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9">
        <v>45677.0</v>
      </c>
      <c r="AX503" s="110">
        <v>50.0</v>
      </c>
      <c r="AY503" s="205"/>
      <c r="AZ503" s="78">
        <f t="shared" si="9"/>
        <v>105</v>
      </c>
      <c r="BA503" s="110" t="s">
        <v>88</v>
      </c>
      <c r="BB503" s="4"/>
      <c r="BC503" s="160">
        <v>45677.0</v>
      </c>
      <c r="BD503" s="176"/>
      <c r="BE503" s="176"/>
      <c r="BF503" s="67">
        <f t="shared" si="13"/>
        <v>0</v>
      </c>
      <c r="BG503" s="176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6">
        <v>45677.0</v>
      </c>
      <c r="BV503" s="65"/>
      <c r="BW503" s="204"/>
      <c r="BX503" s="36">
        <f t="shared" si="12"/>
        <v>23</v>
      </c>
      <c r="BY503" s="95" t="s">
        <v>81</v>
      </c>
      <c r="B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151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113">
        <v>45677.0</v>
      </c>
      <c r="AX504" s="105"/>
      <c r="AY504" s="150">
        <v>3.0</v>
      </c>
      <c r="AZ504" s="26">
        <f t="shared" si="9"/>
        <v>102</v>
      </c>
      <c r="BA504" s="29" t="s">
        <v>79</v>
      </c>
      <c r="BB504" s="4"/>
      <c r="BC504" s="175">
        <v>45677.0</v>
      </c>
      <c r="BD504" s="176"/>
      <c r="BE504" s="207"/>
      <c r="BF504" s="67">
        <f t="shared" si="13"/>
        <v>0</v>
      </c>
      <c r="BG504" s="90" t="s">
        <v>79</v>
      </c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6">
        <v>45677.0</v>
      </c>
      <c r="BV504" s="65"/>
      <c r="BW504" s="204"/>
      <c r="BX504" s="36">
        <f t="shared" si="12"/>
        <v>23</v>
      </c>
      <c r="BY504" s="95" t="s">
        <v>97</v>
      </c>
      <c r="B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151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113">
        <v>45677.0</v>
      </c>
      <c r="AX505" s="105"/>
      <c r="AY505" s="150">
        <v>2.0</v>
      </c>
      <c r="AZ505" s="26">
        <f t="shared" si="9"/>
        <v>100</v>
      </c>
      <c r="BA505" s="29" t="s">
        <v>98</v>
      </c>
      <c r="BB505" s="4"/>
      <c r="BC505" s="175">
        <v>45677.0</v>
      </c>
      <c r="BD505" s="176"/>
      <c r="BE505" s="207"/>
      <c r="BF505" s="67">
        <f t="shared" si="13"/>
        <v>0</v>
      </c>
      <c r="BG505" s="90" t="s">
        <v>98</v>
      </c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6">
        <v>45677.0</v>
      </c>
      <c r="BV505" s="65"/>
      <c r="BW505" s="204">
        <v>5.0</v>
      </c>
      <c r="BX505" s="36">
        <f t="shared" si="12"/>
        <v>18</v>
      </c>
      <c r="BY505" s="95" t="s">
        <v>91</v>
      </c>
      <c r="B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151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113">
        <v>45677.0</v>
      </c>
      <c r="AX506" s="105"/>
      <c r="AY506" s="150">
        <v>2.0</v>
      </c>
      <c r="AZ506" s="26">
        <f t="shared" si="9"/>
        <v>98</v>
      </c>
      <c r="BA506" s="29" t="s">
        <v>78</v>
      </c>
      <c r="BB506" s="4"/>
      <c r="BC506" s="175">
        <v>45677.0</v>
      </c>
      <c r="BD506" s="176"/>
      <c r="BE506" s="207"/>
      <c r="BF506" s="67">
        <f t="shared" si="13"/>
        <v>0</v>
      </c>
      <c r="BG506" s="90" t="s">
        <v>78</v>
      </c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6">
        <v>45677.0</v>
      </c>
      <c r="BV506" s="65"/>
      <c r="BW506" s="204">
        <v>5.0</v>
      </c>
      <c r="BX506" s="36">
        <f t="shared" si="12"/>
        <v>13</v>
      </c>
      <c r="BY506" s="95" t="s">
        <v>84</v>
      </c>
      <c r="B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151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113">
        <v>45677.0</v>
      </c>
      <c r="AX507" s="105"/>
      <c r="AY507" s="150">
        <v>3.0</v>
      </c>
      <c r="AZ507" s="26">
        <f t="shared" si="9"/>
        <v>95</v>
      </c>
      <c r="BA507" s="29" t="s">
        <v>104</v>
      </c>
      <c r="BB507" s="4"/>
      <c r="BC507" s="175">
        <v>45677.0</v>
      </c>
      <c r="BD507" s="176"/>
      <c r="BE507" s="207"/>
      <c r="BF507" s="67">
        <f t="shared" si="13"/>
        <v>0</v>
      </c>
      <c r="BG507" s="90" t="s">
        <v>104</v>
      </c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6">
        <v>45677.0</v>
      </c>
      <c r="BV507" s="65"/>
      <c r="BW507" s="204">
        <v>5.0</v>
      </c>
      <c r="BX507" s="36">
        <f t="shared" si="12"/>
        <v>8</v>
      </c>
      <c r="BY507" s="95" t="s">
        <v>93</v>
      </c>
      <c r="B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151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113">
        <v>45677.0</v>
      </c>
      <c r="AX508" s="105"/>
      <c r="AY508" s="150">
        <v>3.0</v>
      </c>
      <c r="AZ508" s="26">
        <f t="shared" si="9"/>
        <v>92</v>
      </c>
      <c r="BA508" s="29" t="s">
        <v>85</v>
      </c>
      <c r="BB508" s="4"/>
      <c r="BC508" s="175">
        <v>45677.0</v>
      </c>
      <c r="BD508" s="176"/>
      <c r="BE508" s="207"/>
      <c r="BF508" s="67">
        <f t="shared" si="13"/>
        <v>0</v>
      </c>
      <c r="BG508" s="90" t="s">
        <v>85</v>
      </c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6">
        <v>45677.0</v>
      </c>
      <c r="BV508" s="65"/>
      <c r="BW508" s="204"/>
      <c r="BX508" s="36">
        <f t="shared" si="12"/>
        <v>8</v>
      </c>
      <c r="BY508" s="95" t="s">
        <v>102</v>
      </c>
      <c r="B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151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113">
        <v>45677.0</v>
      </c>
      <c r="AX509" s="105"/>
      <c r="AY509" s="150">
        <v>5.0</v>
      </c>
      <c r="AZ509" s="26">
        <f t="shared" si="9"/>
        <v>87</v>
      </c>
      <c r="BA509" s="29" t="s">
        <v>96</v>
      </c>
      <c r="BB509" s="4"/>
      <c r="BC509" s="175">
        <v>45677.0</v>
      </c>
      <c r="BD509" s="176"/>
      <c r="BE509" s="207"/>
      <c r="BF509" s="67">
        <f t="shared" si="13"/>
        <v>0</v>
      </c>
      <c r="BG509" s="90" t="s">
        <v>96</v>
      </c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6">
        <v>45677.0</v>
      </c>
      <c r="BV509" s="65"/>
      <c r="BW509" s="204"/>
      <c r="BX509" s="36">
        <f t="shared" si="12"/>
        <v>8</v>
      </c>
      <c r="BY509" s="37" t="s">
        <v>94</v>
      </c>
      <c r="B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151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113">
        <v>45677.0</v>
      </c>
      <c r="AX510" s="105"/>
      <c r="AY510" s="150">
        <v>2.0</v>
      </c>
      <c r="AZ510" s="26">
        <f t="shared" si="9"/>
        <v>85</v>
      </c>
      <c r="BA510" s="29" t="s">
        <v>80</v>
      </c>
      <c r="BB510" s="4"/>
      <c r="BC510" s="175">
        <v>45677.0</v>
      </c>
      <c r="BD510" s="176"/>
      <c r="BE510" s="207"/>
      <c r="BF510" s="67">
        <f t="shared" si="13"/>
        <v>0</v>
      </c>
      <c r="BG510" s="90" t="s">
        <v>80</v>
      </c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9">
        <v>45678.0</v>
      </c>
      <c r="BV510" s="128">
        <v>45.0</v>
      </c>
      <c r="BW510" s="167"/>
      <c r="BX510" s="78">
        <f t="shared" si="12"/>
        <v>53</v>
      </c>
      <c r="BY510" s="188" t="s">
        <v>88</v>
      </c>
      <c r="B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151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113">
        <v>45677.0</v>
      </c>
      <c r="AX511" s="105"/>
      <c r="AY511" s="150">
        <v>2.0</v>
      </c>
      <c r="AZ511" s="26">
        <f t="shared" si="9"/>
        <v>83</v>
      </c>
      <c r="BA511" s="29" t="s">
        <v>103</v>
      </c>
      <c r="BB511" s="4"/>
      <c r="BC511" s="175">
        <v>45677.0</v>
      </c>
      <c r="BD511" s="176"/>
      <c r="BE511" s="207"/>
      <c r="BF511" s="67">
        <f t="shared" si="13"/>
        <v>0</v>
      </c>
      <c r="BG511" s="90" t="s">
        <v>103</v>
      </c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6">
        <v>45678.0</v>
      </c>
      <c r="BV511" s="65"/>
      <c r="BW511" s="106">
        <v>4.0</v>
      </c>
      <c r="BX511" s="36">
        <f t="shared" si="12"/>
        <v>49</v>
      </c>
      <c r="BY511" s="95" t="s">
        <v>79</v>
      </c>
      <c r="B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151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113">
        <v>45677.0</v>
      </c>
      <c r="AX512" s="105"/>
      <c r="AY512" s="150">
        <v>1.0</v>
      </c>
      <c r="AZ512" s="26">
        <f t="shared" si="9"/>
        <v>82</v>
      </c>
      <c r="BA512" s="29" t="s">
        <v>87</v>
      </c>
      <c r="BB512" s="4"/>
      <c r="BC512" s="175">
        <v>45677.0</v>
      </c>
      <c r="BD512" s="176"/>
      <c r="BE512" s="207"/>
      <c r="BF512" s="67">
        <f t="shared" si="13"/>
        <v>0</v>
      </c>
      <c r="BG512" s="90" t="s">
        <v>87</v>
      </c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6">
        <v>45678.0</v>
      </c>
      <c r="BV512" s="65"/>
      <c r="BW512" s="106">
        <v>4.0</v>
      </c>
      <c r="BX512" s="36">
        <f t="shared" si="12"/>
        <v>45</v>
      </c>
      <c r="BY512" s="95" t="s">
        <v>98</v>
      </c>
      <c r="B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151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113">
        <v>45677.0</v>
      </c>
      <c r="AX513" s="105"/>
      <c r="AY513" s="150">
        <v>1.0</v>
      </c>
      <c r="AZ513" s="26">
        <f t="shared" si="9"/>
        <v>81</v>
      </c>
      <c r="BA513" s="29" t="s">
        <v>100</v>
      </c>
      <c r="BB513" s="4"/>
      <c r="BC513" s="175">
        <v>45677.0</v>
      </c>
      <c r="BD513" s="176"/>
      <c r="BE513" s="207"/>
      <c r="BF513" s="67">
        <f t="shared" si="13"/>
        <v>0</v>
      </c>
      <c r="BG513" s="90" t="s">
        <v>100</v>
      </c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6">
        <v>45678.0</v>
      </c>
      <c r="BV513" s="65"/>
      <c r="BW513" s="106"/>
      <c r="BX513" s="36">
        <f t="shared" si="12"/>
        <v>45</v>
      </c>
      <c r="BY513" s="95" t="s">
        <v>78</v>
      </c>
      <c r="B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151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113">
        <v>45677.0</v>
      </c>
      <c r="AX514" s="105"/>
      <c r="AY514" s="105"/>
      <c r="AZ514" s="26">
        <f t="shared" si="9"/>
        <v>81</v>
      </c>
      <c r="BA514" s="29" t="s">
        <v>105</v>
      </c>
      <c r="BB514" s="4"/>
      <c r="BC514" s="175">
        <v>45677.0</v>
      </c>
      <c r="BD514" s="176"/>
      <c r="BE514" s="176"/>
      <c r="BF514" s="67">
        <f t="shared" si="13"/>
        <v>0</v>
      </c>
      <c r="BG514" s="90" t="s">
        <v>105</v>
      </c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6">
        <v>45678.0</v>
      </c>
      <c r="BV514" s="65"/>
      <c r="BW514" s="106"/>
      <c r="BX514" s="36">
        <f t="shared" si="12"/>
        <v>45</v>
      </c>
      <c r="BY514" s="95" t="s">
        <v>104</v>
      </c>
      <c r="B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151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113">
        <v>45677.0</v>
      </c>
      <c r="AX515" s="105"/>
      <c r="AY515" s="150">
        <v>2.0</v>
      </c>
      <c r="AZ515" s="26">
        <f t="shared" si="9"/>
        <v>79</v>
      </c>
      <c r="BA515" s="29" t="s">
        <v>101</v>
      </c>
      <c r="BB515" s="4"/>
      <c r="BC515" s="175">
        <v>45677.0</v>
      </c>
      <c r="BD515" s="176"/>
      <c r="BE515" s="207"/>
      <c r="BF515" s="67">
        <f t="shared" si="13"/>
        <v>0</v>
      </c>
      <c r="BG515" s="90" t="s">
        <v>101</v>
      </c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6">
        <v>45678.0</v>
      </c>
      <c r="BV515" s="65"/>
      <c r="BW515" s="106"/>
      <c r="BX515" s="36">
        <f t="shared" si="12"/>
        <v>45</v>
      </c>
      <c r="BY515" s="95" t="s">
        <v>85</v>
      </c>
      <c r="B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151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113">
        <v>45677.0</v>
      </c>
      <c r="AX516" s="105"/>
      <c r="AY516" s="150">
        <v>2.0</v>
      </c>
      <c r="AZ516" s="26">
        <f t="shared" si="9"/>
        <v>77</v>
      </c>
      <c r="BA516" s="29" t="s">
        <v>99</v>
      </c>
      <c r="BB516" s="4"/>
      <c r="BC516" s="175">
        <v>45677.0</v>
      </c>
      <c r="BD516" s="176"/>
      <c r="BE516" s="207"/>
      <c r="BF516" s="67">
        <f t="shared" si="13"/>
        <v>0</v>
      </c>
      <c r="BG516" s="90" t="s">
        <v>99</v>
      </c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6">
        <v>45678.0</v>
      </c>
      <c r="BV516" s="65"/>
      <c r="BW516" s="106"/>
      <c r="BX516" s="36">
        <f t="shared" si="12"/>
        <v>45</v>
      </c>
      <c r="BY516" s="95" t="s">
        <v>96</v>
      </c>
      <c r="B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151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113">
        <v>45677.0</v>
      </c>
      <c r="AX517" s="105"/>
      <c r="AY517" s="150">
        <v>3.0</v>
      </c>
      <c r="AZ517" s="26">
        <f t="shared" si="9"/>
        <v>74</v>
      </c>
      <c r="BA517" s="29" t="s">
        <v>90</v>
      </c>
      <c r="BB517" s="4"/>
      <c r="BC517" s="175">
        <v>45677.0</v>
      </c>
      <c r="BD517" s="176"/>
      <c r="BE517" s="207"/>
      <c r="BF517" s="67">
        <f t="shared" si="13"/>
        <v>0</v>
      </c>
      <c r="BG517" s="90" t="s">
        <v>90</v>
      </c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6">
        <v>45678.0</v>
      </c>
      <c r="BV517" s="65"/>
      <c r="BW517" s="204">
        <v>4.0</v>
      </c>
      <c r="BX517" s="36">
        <f t="shared" si="12"/>
        <v>41</v>
      </c>
      <c r="BY517" s="95" t="s">
        <v>80</v>
      </c>
      <c r="B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151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113">
        <v>45677.0</v>
      </c>
      <c r="AX518" s="105"/>
      <c r="AY518" s="150">
        <v>3.0</v>
      </c>
      <c r="AZ518" s="26">
        <f t="shared" si="9"/>
        <v>71</v>
      </c>
      <c r="BA518" s="29" t="s">
        <v>83</v>
      </c>
      <c r="BB518" s="4"/>
      <c r="BC518" s="175">
        <v>45677.0</v>
      </c>
      <c r="BD518" s="176"/>
      <c r="BE518" s="207"/>
      <c r="BF518" s="67">
        <f t="shared" si="13"/>
        <v>0</v>
      </c>
      <c r="BG518" s="90" t="s">
        <v>83</v>
      </c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6">
        <v>45678.0</v>
      </c>
      <c r="BV518" s="65"/>
      <c r="BW518" s="204">
        <v>4.0</v>
      </c>
      <c r="BX518" s="36">
        <f t="shared" si="12"/>
        <v>37</v>
      </c>
      <c r="BY518" s="95" t="s">
        <v>103</v>
      </c>
      <c r="B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151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113">
        <v>45677.0</v>
      </c>
      <c r="AX519" s="105"/>
      <c r="AY519" s="150">
        <v>2.0</v>
      </c>
      <c r="AZ519" s="26">
        <f t="shared" si="9"/>
        <v>69</v>
      </c>
      <c r="BA519" s="29" t="s">
        <v>95</v>
      </c>
      <c r="BB519" s="4"/>
      <c r="BC519" s="175">
        <v>45677.0</v>
      </c>
      <c r="BD519" s="176"/>
      <c r="BE519" s="207"/>
      <c r="BF519" s="67">
        <f t="shared" si="13"/>
        <v>0</v>
      </c>
      <c r="BG519" s="90" t="s">
        <v>95</v>
      </c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6">
        <v>45678.0</v>
      </c>
      <c r="BV519" s="65"/>
      <c r="BW519" s="204">
        <v>4.0</v>
      </c>
      <c r="BX519" s="36">
        <f t="shared" si="12"/>
        <v>33</v>
      </c>
      <c r="BY519" s="95" t="s">
        <v>87</v>
      </c>
      <c r="B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151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113">
        <v>45677.0</v>
      </c>
      <c r="AX520" s="105"/>
      <c r="AY520" s="150">
        <v>1.0</v>
      </c>
      <c r="AZ520" s="26">
        <f t="shared" si="9"/>
        <v>68</v>
      </c>
      <c r="BA520" s="29" t="s">
        <v>107</v>
      </c>
      <c r="BB520" s="4"/>
      <c r="BC520" s="175">
        <v>45677.0</v>
      </c>
      <c r="BD520" s="176"/>
      <c r="BE520" s="207"/>
      <c r="BF520" s="67">
        <f t="shared" si="13"/>
        <v>0</v>
      </c>
      <c r="BG520" s="90" t="s">
        <v>107</v>
      </c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6">
        <v>45678.0</v>
      </c>
      <c r="BV520" s="65"/>
      <c r="BW520" s="204"/>
      <c r="BX520" s="36">
        <f t="shared" si="12"/>
        <v>33</v>
      </c>
      <c r="BY520" s="95" t="s">
        <v>100</v>
      </c>
      <c r="B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151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113">
        <v>45677.0</v>
      </c>
      <c r="AX521" s="105"/>
      <c r="AY521" s="150">
        <v>3.0</v>
      </c>
      <c r="AZ521" s="26">
        <f t="shared" si="9"/>
        <v>65</v>
      </c>
      <c r="BA521" s="29" t="s">
        <v>77</v>
      </c>
      <c r="BB521" s="4"/>
      <c r="BC521" s="175">
        <v>45677.0</v>
      </c>
      <c r="BD521" s="176"/>
      <c r="BE521" s="207"/>
      <c r="BF521" s="67">
        <f t="shared" si="13"/>
        <v>0</v>
      </c>
      <c r="BG521" s="90" t="s">
        <v>77</v>
      </c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6">
        <v>45678.0</v>
      </c>
      <c r="BV521" s="65"/>
      <c r="BW521" s="204">
        <v>10.0</v>
      </c>
      <c r="BX521" s="36">
        <f t="shared" si="12"/>
        <v>23</v>
      </c>
      <c r="BY521" s="189" t="s">
        <v>105</v>
      </c>
      <c r="B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151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113">
        <v>45677.0</v>
      </c>
      <c r="AX522" s="105"/>
      <c r="AY522" s="150">
        <v>1.0</v>
      </c>
      <c r="AZ522" s="26">
        <f t="shared" si="9"/>
        <v>64</v>
      </c>
      <c r="BA522" s="29" t="s">
        <v>81</v>
      </c>
      <c r="BB522" s="4"/>
      <c r="BC522" s="175">
        <v>45677.0</v>
      </c>
      <c r="BD522" s="176"/>
      <c r="BE522" s="207"/>
      <c r="BF522" s="67">
        <f t="shared" si="13"/>
        <v>0</v>
      </c>
      <c r="BG522" s="90" t="s">
        <v>81</v>
      </c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6">
        <v>45678.0</v>
      </c>
      <c r="BV522" s="65"/>
      <c r="BW522" s="204"/>
      <c r="BX522" s="36">
        <f t="shared" si="12"/>
        <v>23</v>
      </c>
      <c r="BY522" s="95" t="s">
        <v>101</v>
      </c>
      <c r="B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151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113">
        <v>45677.0</v>
      </c>
      <c r="AX523" s="105"/>
      <c r="AY523" s="150">
        <v>2.0</v>
      </c>
      <c r="AZ523" s="26">
        <f t="shared" si="9"/>
        <v>62</v>
      </c>
      <c r="BA523" s="29" t="s">
        <v>97</v>
      </c>
      <c r="BB523" s="4"/>
      <c r="BC523" s="175">
        <v>45677.0</v>
      </c>
      <c r="BD523" s="176"/>
      <c r="BE523" s="207"/>
      <c r="BF523" s="67">
        <f t="shared" si="13"/>
        <v>0</v>
      </c>
      <c r="BG523" s="90" t="s">
        <v>97</v>
      </c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6">
        <v>45678.0</v>
      </c>
      <c r="BV523" s="65"/>
      <c r="BW523" s="204"/>
      <c r="BX523" s="36">
        <f t="shared" si="12"/>
        <v>23</v>
      </c>
      <c r="BY523" s="95" t="s">
        <v>99</v>
      </c>
      <c r="B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151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113">
        <v>45677.0</v>
      </c>
      <c r="AX524" s="105"/>
      <c r="AY524" s="150">
        <v>3.0</v>
      </c>
      <c r="AZ524" s="26">
        <f t="shared" si="9"/>
        <v>59</v>
      </c>
      <c r="BA524" s="29" t="s">
        <v>91</v>
      </c>
      <c r="BB524" s="4"/>
      <c r="BC524" s="175">
        <v>45677.0</v>
      </c>
      <c r="BD524" s="176"/>
      <c r="BE524" s="207"/>
      <c r="BF524" s="67">
        <f t="shared" si="13"/>
        <v>0</v>
      </c>
      <c r="BG524" s="90" t="s">
        <v>91</v>
      </c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6">
        <v>45678.0</v>
      </c>
      <c r="BV524" s="65"/>
      <c r="BW524" s="204">
        <v>4.0</v>
      </c>
      <c r="BX524" s="36">
        <f t="shared" si="12"/>
        <v>19</v>
      </c>
      <c r="BY524" s="95" t="s">
        <v>90</v>
      </c>
      <c r="B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151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113">
        <v>45677.0</v>
      </c>
      <c r="AX525" s="105"/>
      <c r="AY525" s="150">
        <v>3.0</v>
      </c>
      <c r="AZ525" s="26">
        <f t="shared" si="9"/>
        <v>56</v>
      </c>
      <c r="BA525" s="29" t="s">
        <v>84</v>
      </c>
      <c r="BB525" s="4"/>
      <c r="BC525" s="175">
        <v>45677.0</v>
      </c>
      <c r="BD525" s="176"/>
      <c r="BE525" s="207"/>
      <c r="BF525" s="67">
        <f t="shared" si="13"/>
        <v>0</v>
      </c>
      <c r="BG525" s="90" t="s">
        <v>84</v>
      </c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6">
        <v>45678.0</v>
      </c>
      <c r="BV525" s="65"/>
      <c r="BW525" s="204">
        <v>4.0</v>
      </c>
      <c r="BX525" s="36">
        <f t="shared" si="12"/>
        <v>15</v>
      </c>
      <c r="BY525" s="95" t="s">
        <v>83</v>
      </c>
      <c r="B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151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113">
        <v>45677.0</v>
      </c>
      <c r="AX526" s="105"/>
      <c r="AY526" s="150">
        <v>4.0</v>
      </c>
      <c r="AZ526" s="26">
        <f t="shared" si="9"/>
        <v>52</v>
      </c>
      <c r="BA526" s="29" t="s">
        <v>93</v>
      </c>
      <c r="BB526" s="4"/>
      <c r="BC526" s="175">
        <v>45677.0</v>
      </c>
      <c r="BD526" s="176"/>
      <c r="BE526" s="207"/>
      <c r="BF526" s="67">
        <f t="shared" si="13"/>
        <v>0</v>
      </c>
      <c r="BG526" s="90" t="s">
        <v>93</v>
      </c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6">
        <v>45678.0</v>
      </c>
      <c r="BV526" s="65"/>
      <c r="BW526" s="204"/>
      <c r="BX526" s="36">
        <f t="shared" si="12"/>
        <v>15</v>
      </c>
      <c r="BY526" s="95" t="s">
        <v>95</v>
      </c>
      <c r="B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151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113">
        <v>45677.0</v>
      </c>
      <c r="AX527" s="105"/>
      <c r="AY527" s="150">
        <v>0.0</v>
      </c>
      <c r="AZ527" s="26">
        <f t="shared" si="9"/>
        <v>52</v>
      </c>
      <c r="BA527" s="29" t="s">
        <v>102</v>
      </c>
      <c r="BB527" s="4"/>
      <c r="BC527" s="175">
        <v>45677.0</v>
      </c>
      <c r="BD527" s="176"/>
      <c r="BE527" s="207"/>
      <c r="BF527" s="67">
        <f t="shared" si="13"/>
        <v>0</v>
      </c>
      <c r="BG527" s="90" t="s">
        <v>102</v>
      </c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6">
        <v>45678.0</v>
      </c>
      <c r="BV527" s="65"/>
      <c r="BW527" s="204">
        <v>4.0</v>
      </c>
      <c r="BX527" s="36">
        <f t="shared" si="12"/>
        <v>11</v>
      </c>
      <c r="BY527" s="95" t="s">
        <v>107</v>
      </c>
      <c r="B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151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113">
        <v>45677.0</v>
      </c>
      <c r="AX528" s="105"/>
      <c r="AY528" s="150">
        <v>0.0</v>
      </c>
      <c r="AZ528" s="26">
        <f t="shared" si="9"/>
        <v>52</v>
      </c>
      <c r="BA528" s="29" t="s">
        <v>94</v>
      </c>
      <c r="BB528" s="4"/>
      <c r="BC528" s="175">
        <v>45677.0</v>
      </c>
      <c r="BD528" s="176"/>
      <c r="BE528" s="207"/>
      <c r="BF528" s="67">
        <f t="shared" si="13"/>
        <v>0</v>
      </c>
      <c r="BG528" s="90" t="s">
        <v>94</v>
      </c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6">
        <v>45678.0</v>
      </c>
      <c r="BV528" s="65"/>
      <c r="BW528" s="204"/>
      <c r="BX528" s="36">
        <f t="shared" si="12"/>
        <v>11</v>
      </c>
      <c r="BY528" s="95" t="s">
        <v>77</v>
      </c>
      <c r="B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151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103">
        <v>45677.0</v>
      </c>
      <c r="AX529" s="112"/>
      <c r="AY529" s="106">
        <v>0.0</v>
      </c>
      <c r="AZ529" s="36">
        <f t="shared" si="9"/>
        <v>52</v>
      </c>
      <c r="BA529" s="39" t="s">
        <v>106</v>
      </c>
      <c r="BB529" s="4"/>
      <c r="BC529" s="175">
        <v>45677.0</v>
      </c>
      <c r="BD529" s="176"/>
      <c r="BE529" s="207"/>
      <c r="BF529" s="67">
        <f t="shared" si="13"/>
        <v>0</v>
      </c>
      <c r="BG529" s="90" t="s">
        <v>106</v>
      </c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6">
        <v>45678.0</v>
      </c>
      <c r="BV529" s="65"/>
      <c r="BW529" s="204"/>
      <c r="BX529" s="36">
        <f t="shared" si="12"/>
        <v>11</v>
      </c>
      <c r="BY529" s="95" t="s">
        <v>81</v>
      </c>
      <c r="B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151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9">
        <v>45678.0</v>
      </c>
      <c r="AX530" s="110">
        <v>80.0</v>
      </c>
      <c r="AY530" s="205"/>
      <c r="AZ530" s="78">
        <f t="shared" si="9"/>
        <v>132</v>
      </c>
      <c r="BA530" s="110" t="s">
        <v>88</v>
      </c>
      <c r="BB530" s="4"/>
      <c r="BC530" s="64">
        <v>45678.0</v>
      </c>
      <c r="BD530" s="176"/>
      <c r="BE530" s="176"/>
      <c r="BF530" s="67">
        <f t="shared" si="13"/>
        <v>0</v>
      </c>
      <c r="BG530" s="176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6">
        <v>45678.0</v>
      </c>
      <c r="BV530" s="65"/>
      <c r="BW530" s="204">
        <v>3.0</v>
      </c>
      <c r="BX530" s="36">
        <f t="shared" si="12"/>
        <v>8</v>
      </c>
      <c r="BY530" s="95" t="s">
        <v>97</v>
      </c>
      <c r="B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151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113">
        <v>45678.0</v>
      </c>
      <c r="AX531" s="105"/>
      <c r="AY531" s="150">
        <v>2.0</v>
      </c>
      <c r="AZ531" s="26">
        <f t="shared" si="9"/>
        <v>130</v>
      </c>
      <c r="BA531" s="29" t="s">
        <v>79</v>
      </c>
      <c r="BB531" s="4"/>
      <c r="BC531" s="175">
        <v>45678.0</v>
      </c>
      <c r="BD531" s="176"/>
      <c r="BE531" s="207"/>
      <c r="BF531" s="67">
        <f t="shared" si="13"/>
        <v>0</v>
      </c>
      <c r="BG531" s="90" t="s">
        <v>79</v>
      </c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6">
        <v>45678.0</v>
      </c>
      <c r="BV531" s="65"/>
      <c r="BW531" s="204">
        <v>4.0</v>
      </c>
      <c r="BX531" s="36">
        <f t="shared" si="12"/>
        <v>4</v>
      </c>
      <c r="BY531" s="95" t="s">
        <v>91</v>
      </c>
      <c r="B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151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113">
        <v>45678.0</v>
      </c>
      <c r="AX532" s="105"/>
      <c r="AY532" s="150">
        <v>2.0</v>
      </c>
      <c r="AZ532" s="26">
        <f t="shared" si="9"/>
        <v>128</v>
      </c>
      <c r="BA532" s="29" t="s">
        <v>98</v>
      </c>
      <c r="BB532" s="4"/>
      <c r="BC532" s="175">
        <v>45678.0</v>
      </c>
      <c r="BD532" s="176"/>
      <c r="BE532" s="207"/>
      <c r="BF532" s="67">
        <f t="shared" si="13"/>
        <v>0</v>
      </c>
      <c r="BG532" s="90" t="s">
        <v>98</v>
      </c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6">
        <v>45678.0</v>
      </c>
      <c r="BV532" s="65"/>
      <c r="BW532" s="204"/>
      <c r="BX532" s="36">
        <f t="shared" si="12"/>
        <v>4</v>
      </c>
      <c r="BY532" s="95" t="s">
        <v>84</v>
      </c>
      <c r="B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151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113">
        <v>45678.0</v>
      </c>
      <c r="AX533" s="105"/>
      <c r="AY533" s="150">
        <v>1.0</v>
      </c>
      <c r="AZ533" s="26">
        <f t="shared" si="9"/>
        <v>127</v>
      </c>
      <c r="BA533" s="29" t="s">
        <v>78</v>
      </c>
      <c r="BB533" s="4"/>
      <c r="BC533" s="175">
        <v>45678.0</v>
      </c>
      <c r="BD533" s="176"/>
      <c r="BE533" s="207"/>
      <c r="BF533" s="67">
        <f t="shared" si="13"/>
        <v>0</v>
      </c>
      <c r="BG533" s="90" t="s">
        <v>78</v>
      </c>
      <c r="BH533" s="4"/>
      <c r="BI533" s="4"/>
      <c r="BJ533" s="4"/>
      <c r="BK533" s="4"/>
      <c r="BL533" s="4"/>
      <c r="BM533" s="4"/>
      <c r="BN533" s="4"/>
      <c r="BQ533" s="4"/>
      <c r="BR533" s="4"/>
      <c r="BS533" s="4"/>
      <c r="BT533" s="4"/>
      <c r="BU533" s="46">
        <v>45678.0</v>
      </c>
      <c r="BV533" s="65"/>
      <c r="BW533" s="204">
        <v>4.0</v>
      </c>
      <c r="BX533" s="36">
        <f t="shared" si="12"/>
        <v>0</v>
      </c>
      <c r="BY533" s="95" t="s">
        <v>93</v>
      </c>
      <c r="B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151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113">
        <v>45678.0</v>
      </c>
      <c r="AX534" s="105"/>
      <c r="AY534" s="150">
        <v>3.0</v>
      </c>
      <c r="AZ534" s="26">
        <f t="shared" si="9"/>
        <v>124</v>
      </c>
      <c r="BA534" s="29" t="s">
        <v>104</v>
      </c>
      <c r="BB534" s="4"/>
      <c r="BC534" s="175">
        <v>45678.0</v>
      </c>
      <c r="BD534" s="176"/>
      <c r="BE534" s="207"/>
      <c r="BF534" s="67">
        <f t="shared" si="13"/>
        <v>0</v>
      </c>
      <c r="BG534" s="90" t="s">
        <v>104</v>
      </c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6">
        <v>45678.0</v>
      </c>
      <c r="BV534" s="65"/>
      <c r="BW534" s="204"/>
      <c r="BX534" s="36">
        <f t="shared" si="12"/>
        <v>0</v>
      </c>
      <c r="BY534" s="95" t="s">
        <v>102</v>
      </c>
      <c r="B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151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113">
        <v>45678.0</v>
      </c>
      <c r="AX535" s="105"/>
      <c r="AY535" s="150">
        <v>2.0</v>
      </c>
      <c r="AZ535" s="26">
        <f t="shared" si="9"/>
        <v>122</v>
      </c>
      <c r="BA535" s="29" t="s">
        <v>85</v>
      </c>
      <c r="BB535" s="4"/>
      <c r="BC535" s="175">
        <v>45678.0</v>
      </c>
      <c r="BD535" s="176"/>
      <c r="BE535" s="207"/>
      <c r="BF535" s="67">
        <f t="shared" si="13"/>
        <v>0</v>
      </c>
      <c r="BG535" s="90" t="s">
        <v>85</v>
      </c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6">
        <v>45678.0</v>
      </c>
      <c r="BV535" s="65"/>
      <c r="BW535" s="204"/>
      <c r="BX535" s="36">
        <f t="shared" si="12"/>
        <v>0</v>
      </c>
      <c r="BY535" s="37" t="s">
        <v>94</v>
      </c>
      <c r="B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151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113">
        <v>45678.0</v>
      </c>
      <c r="AX536" s="105"/>
      <c r="AY536" s="150">
        <v>3.0</v>
      </c>
      <c r="AZ536" s="26">
        <f t="shared" si="9"/>
        <v>119</v>
      </c>
      <c r="BA536" s="29" t="s">
        <v>96</v>
      </c>
      <c r="BB536" s="4"/>
      <c r="BC536" s="175">
        <v>45678.0</v>
      </c>
      <c r="BD536" s="176"/>
      <c r="BE536" s="207"/>
      <c r="BF536" s="67">
        <f t="shared" si="13"/>
        <v>0</v>
      </c>
      <c r="BG536" s="90" t="s">
        <v>96</v>
      </c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9">
        <v>45679.0</v>
      </c>
      <c r="BV536" s="128">
        <v>40.0</v>
      </c>
      <c r="BW536" s="167"/>
      <c r="BX536" s="78">
        <f t="shared" si="12"/>
        <v>40</v>
      </c>
      <c r="BY536" s="188" t="s">
        <v>88</v>
      </c>
      <c r="B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151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113">
        <v>45678.0</v>
      </c>
      <c r="AX537" s="105"/>
      <c r="AY537" s="150">
        <v>1.0</v>
      </c>
      <c r="AZ537" s="26">
        <f t="shared" si="9"/>
        <v>118</v>
      </c>
      <c r="BA537" s="29" t="s">
        <v>80</v>
      </c>
      <c r="BB537" s="4"/>
      <c r="BC537" s="175">
        <v>45678.0</v>
      </c>
      <c r="BD537" s="176"/>
      <c r="BE537" s="207"/>
      <c r="BF537" s="67">
        <f t="shared" si="13"/>
        <v>0</v>
      </c>
      <c r="BG537" s="90" t="s">
        <v>80</v>
      </c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6">
        <v>45679.0</v>
      </c>
      <c r="BV537" s="65"/>
      <c r="BW537" s="106"/>
      <c r="BX537" s="36">
        <f t="shared" si="12"/>
        <v>40</v>
      </c>
      <c r="BY537" s="95" t="s">
        <v>79</v>
      </c>
      <c r="B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151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113">
        <v>45678.0</v>
      </c>
      <c r="AX538" s="105"/>
      <c r="AY538" s="150">
        <v>1.0</v>
      </c>
      <c r="AZ538" s="26">
        <f t="shared" si="9"/>
        <v>117</v>
      </c>
      <c r="BA538" s="29" t="s">
        <v>103</v>
      </c>
      <c r="BB538" s="4"/>
      <c r="BC538" s="175">
        <v>45678.0</v>
      </c>
      <c r="BD538" s="176"/>
      <c r="BE538" s="207"/>
      <c r="BF538" s="67">
        <f t="shared" si="13"/>
        <v>0</v>
      </c>
      <c r="BG538" s="90" t="s">
        <v>103</v>
      </c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6">
        <v>45679.0</v>
      </c>
      <c r="BV538" s="65"/>
      <c r="BW538" s="106"/>
      <c r="BX538" s="36">
        <f t="shared" si="12"/>
        <v>40</v>
      </c>
      <c r="BY538" s="95" t="s">
        <v>98</v>
      </c>
      <c r="B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151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113">
        <v>45678.0</v>
      </c>
      <c r="AX539" s="105"/>
      <c r="AY539" s="150">
        <v>2.0</v>
      </c>
      <c r="AZ539" s="26">
        <f t="shared" si="9"/>
        <v>115</v>
      </c>
      <c r="BA539" s="29" t="s">
        <v>87</v>
      </c>
      <c r="BB539" s="4"/>
      <c r="BC539" s="175">
        <v>45678.0</v>
      </c>
      <c r="BD539" s="176"/>
      <c r="BE539" s="207"/>
      <c r="BF539" s="67">
        <f t="shared" si="13"/>
        <v>0</v>
      </c>
      <c r="BG539" s="90" t="s">
        <v>87</v>
      </c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6">
        <v>45679.0</v>
      </c>
      <c r="BV539" s="65"/>
      <c r="BW539" s="106"/>
      <c r="BX539" s="36">
        <f t="shared" si="12"/>
        <v>40</v>
      </c>
      <c r="BY539" s="95" t="s">
        <v>78</v>
      </c>
      <c r="B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151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113">
        <v>45678.0</v>
      </c>
      <c r="AX540" s="105"/>
      <c r="AY540" s="150">
        <v>0.0</v>
      </c>
      <c r="AZ540" s="26">
        <f t="shared" si="9"/>
        <v>115</v>
      </c>
      <c r="BA540" s="29" t="s">
        <v>100</v>
      </c>
      <c r="BB540" s="4"/>
      <c r="BC540" s="175">
        <v>45678.0</v>
      </c>
      <c r="BD540" s="176"/>
      <c r="BE540" s="207"/>
      <c r="BF540" s="67">
        <f t="shared" si="13"/>
        <v>0</v>
      </c>
      <c r="BG540" s="90" t="s">
        <v>100</v>
      </c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6">
        <v>45679.0</v>
      </c>
      <c r="BV540" s="65"/>
      <c r="BW540" s="106">
        <v>4.0</v>
      </c>
      <c r="BX540" s="36">
        <f t="shared" si="12"/>
        <v>36</v>
      </c>
      <c r="BY540" s="95" t="s">
        <v>104</v>
      </c>
      <c r="B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151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113">
        <v>45678.0</v>
      </c>
      <c r="AX541" s="105"/>
      <c r="AY541" s="150">
        <v>3.0</v>
      </c>
      <c r="AZ541" s="26">
        <f t="shared" si="9"/>
        <v>112</v>
      </c>
      <c r="BA541" s="29" t="s">
        <v>105</v>
      </c>
      <c r="BB541" s="4"/>
      <c r="BC541" s="175">
        <v>45678.0</v>
      </c>
      <c r="BD541" s="176"/>
      <c r="BE541" s="207"/>
      <c r="BF541" s="67">
        <f t="shared" si="13"/>
        <v>0</v>
      </c>
      <c r="BG541" s="90" t="s">
        <v>105</v>
      </c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6">
        <v>45679.0</v>
      </c>
      <c r="BV541" s="65"/>
      <c r="BW541" s="106"/>
      <c r="BX541" s="36">
        <f t="shared" si="12"/>
        <v>36</v>
      </c>
      <c r="BY541" s="95" t="s">
        <v>85</v>
      </c>
      <c r="B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151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113">
        <v>45678.0</v>
      </c>
      <c r="AX542" s="105"/>
      <c r="AY542" s="150">
        <v>1.0</v>
      </c>
      <c r="AZ542" s="26">
        <f t="shared" si="9"/>
        <v>111</v>
      </c>
      <c r="BA542" s="29" t="s">
        <v>101</v>
      </c>
      <c r="BB542" s="4"/>
      <c r="BC542" s="175">
        <v>45678.0</v>
      </c>
      <c r="BD542" s="176"/>
      <c r="BE542" s="207"/>
      <c r="BF542" s="67">
        <f t="shared" si="13"/>
        <v>0</v>
      </c>
      <c r="BG542" s="90" t="s">
        <v>101</v>
      </c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6">
        <v>45679.0</v>
      </c>
      <c r="BV542" s="65"/>
      <c r="BW542" s="106"/>
      <c r="BX542" s="36">
        <f t="shared" si="12"/>
        <v>36</v>
      </c>
      <c r="BY542" s="95" t="s">
        <v>96</v>
      </c>
      <c r="B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151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113">
        <v>45678.0</v>
      </c>
      <c r="AX543" s="105"/>
      <c r="AY543" s="150">
        <v>1.0</v>
      </c>
      <c r="AZ543" s="26">
        <f t="shared" si="9"/>
        <v>110</v>
      </c>
      <c r="BA543" s="29" t="s">
        <v>99</v>
      </c>
      <c r="BB543" s="4"/>
      <c r="BC543" s="175">
        <v>45678.0</v>
      </c>
      <c r="BD543" s="176"/>
      <c r="BE543" s="207"/>
      <c r="BF543" s="67">
        <f t="shared" si="13"/>
        <v>0</v>
      </c>
      <c r="BG543" s="90" t="s">
        <v>99</v>
      </c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6">
        <v>45679.0</v>
      </c>
      <c r="BV543" s="65"/>
      <c r="BW543" s="204"/>
      <c r="BX543" s="36">
        <f t="shared" si="12"/>
        <v>36</v>
      </c>
      <c r="BY543" s="95" t="s">
        <v>80</v>
      </c>
      <c r="B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151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113">
        <v>45678.0</v>
      </c>
      <c r="AX544" s="105"/>
      <c r="AY544" s="150">
        <v>2.0</v>
      </c>
      <c r="AZ544" s="26">
        <f t="shared" si="9"/>
        <v>108</v>
      </c>
      <c r="BA544" s="29" t="s">
        <v>90</v>
      </c>
      <c r="BB544" s="4"/>
      <c r="BC544" s="175">
        <v>45678.0</v>
      </c>
      <c r="BD544" s="176"/>
      <c r="BE544" s="207"/>
      <c r="BF544" s="67">
        <f t="shared" si="13"/>
        <v>0</v>
      </c>
      <c r="BG544" s="90" t="s">
        <v>90</v>
      </c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6">
        <v>45679.0</v>
      </c>
      <c r="BV544" s="65"/>
      <c r="BW544" s="204">
        <v>5.0</v>
      </c>
      <c r="BX544" s="36">
        <f t="shared" si="12"/>
        <v>31</v>
      </c>
      <c r="BY544" s="95" t="s">
        <v>103</v>
      </c>
      <c r="B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151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113">
        <v>45678.0</v>
      </c>
      <c r="AX545" s="105"/>
      <c r="AY545" s="150">
        <v>1.0</v>
      </c>
      <c r="AZ545" s="26">
        <f t="shared" si="9"/>
        <v>107</v>
      </c>
      <c r="BA545" s="29" t="s">
        <v>83</v>
      </c>
      <c r="BB545" s="4"/>
      <c r="BC545" s="175">
        <v>45678.0</v>
      </c>
      <c r="BD545" s="176"/>
      <c r="BE545" s="207"/>
      <c r="BF545" s="67">
        <f t="shared" si="13"/>
        <v>0</v>
      </c>
      <c r="BG545" s="90" t="s">
        <v>83</v>
      </c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6">
        <v>45679.0</v>
      </c>
      <c r="BV545" s="65"/>
      <c r="BW545" s="204"/>
      <c r="BX545" s="36">
        <f t="shared" si="12"/>
        <v>31</v>
      </c>
      <c r="BY545" s="95" t="s">
        <v>87</v>
      </c>
      <c r="B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151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113">
        <v>45678.0</v>
      </c>
      <c r="AX546" s="105"/>
      <c r="AY546" s="150">
        <v>2.0</v>
      </c>
      <c r="AZ546" s="26">
        <f t="shared" si="9"/>
        <v>105</v>
      </c>
      <c r="BA546" s="29" t="s">
        <v>95</v>
      </c>
      <c r="BB546" s="4"/>
      <c r="BC546" s="175">
        <v>45678.0</v>
      </c>
      <c r="BD546" s="176"/>
      <c r="BE546" s="207"/>
      <c r="BF546" s="67">
        <f t="shared" si="13"/>
        <v>0</v>
      </c>
      <c r="BG546" s="90" t="s">
        <v>95</v>
      </c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6">
        <v>45679.0</v>
      </c>
      <c r="BV546" s="65"/>
      <c r="BW546" s="204">
        <v>3.0</v>
      </c>
      <c r="BX546" s="36">
        <f t="shared" si="12"/>
        <v>28</v>
      </c>
      <c r="BY546" s="95" t="s">
        <v>100</v>
      </c>
      <c r="B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151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113">
        <v>45678.0</v>
      </c>
      <c r="AX547" s="105"/>
      <c r="AY547" s="150">
        <v>2.0</v>
      </c>
      <c r="AZ547" s="26">
        <f t="shared" si="9"/>
        <v>103</v>
      </c>
      <c r="BA547" s="29" t="s">
        <v>107</v>
      </c>
      <c r="BB547" s="4"/>
      <c r="BC547" s="175">
        <v>45678.0</v>
      </c>
      <c r="BD547" s="176"/>
      <c r="BE547" s="207"/>
      <c r="BF547" s="67">
        <f t="shared" si="13"/>
        <v>0</v>
      </c>
      <c r="BG547" s="90" t="s">
        <v>107</v>
      </c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6">
        <v>45679.0</v>
      </c>
      <c r="BV547" s="65"/>
      <c r="BW547" s="204"/>
      <c r="BX547" s="36">
        <f t="shared" si="12"/>
        <v>28</v>
      </c>
      <c r="BY547" s="189" t="s">
        <v>105</v>
      </c>
      <c r="B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151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113">
        <v>45678.0</v>
      </c>
      <c r="AX548" s="105"/>
      <c r="AY548" s="150">
        <v>1.0</v>
      </c>
      <c r="AZ548" s="26">
        <f t="shared" si="9"/>
        <v>102</v>
      </c>
      <c r="BA548" s="29" t="s">
        <v>77</v>
      </c>
      <c r="BB548" s="4"/>
      <c r="BC548" s="175">
        <v>45678.0</v>
      </c>
      <c r="BD548" s="176"/>
      <c r="BE548" s="207"/>
      <c r="BF548" s="67">
        <f t="shared" si="13"/>
        <v>0</v>
      </c>
      <c r="BG548" s="90" t="s">
        <v>77</v>
      </c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6">
        <v>45679.0</v>
      </c>
      <c r="BV548" s="65"/>
      <c r="BW548" s="204"/>
      <c r="BX548" s="36">
        <f t="shared" si="12"/>
        <v>28</v>
      </c>
      <c r="BY548" s="95" t="s">
        <v>101</v>
      </c>
      <c r="B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151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113">
        <v>45678.0</v>
      </c>
      <c r="AX549" s="105"/>
      <c r="AY549" s="150">
        <v>2.0</v>
      </c>
      <c r="AZ549" s="26">
        <f t="shared" si="9"/>
        <v>100</v>
      </c>
      <c r="BA549" s="29" t="s">
        <v>81</v>
      </c>
      <c r="BB549" s="4"/>
      <c r="BC549" s="175">
        <v>45678.0</v>
      </c>
      <c r="BD549" s="176"/>
      <c r="BE549" s="207"/>
      <c r="BF549" s="67">
        <f t="shared" si="13"/>
        <v>0</v>
      </c>
      <c r="BG549" s="90" t="s">
        <v>81</v>
      </c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6">
        <v>45679.0</v>
      </c>
      <c r="BV549" s="65"/>
      <c r="BW549" s="204">
        <v>4.0</v>
      </c>
      <c r="BX549" s="36">
        <f t="shared" si="12"/>
        <v>24</v>
      </c>
      <c r="BY549" s="95" t="s">
        <v>99</v>
      </c>
      <c r="B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151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113">
        <v>45678.0</v>
      </c>
      <c r="AX550" s="105"/>
      <c r="AY550" s="150">
        <v>2.0</v>
      </c>
      <c r="AZ550" s="26">
        <f t="shared" si="9"/>
        <v>98</v>
      </c>
      <c r="BA550" s="29" t="s">
        <v>97</v>
      </c>
      <c r="BB550" s="4"/>
      <c r="BC550" s="175">
        <v>45678.0</v>
      </c>
      <c r="BD550" s="176"/>
      <c r="BE550" s="207"/>
      <c r="BF550" s="67">
        <f t="shared" si="13"/>
        <v>0</v>
      </c>
      <c r="BG550" s="90" t="s">
        <v>97</v>
      </c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6">
        <v>45679.0</v>
      </c>
      <c r="BV550" s="65"/>
      <c r="BW550" s="204"/>
      <c r="BX550" s="36">
        <f t="shared" si="12"/>
        <v>24</v>
      </c>
      <c r="BY550" s="95" t="s">
        <v>90</v>
      </c>
      <c r="B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151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113">
        <v>45678.0</v>
      </c>
      <c r="AX551" s="105"/>
      <c r="AY551" s="150">
        <v>2.0</v>
      </c>
      <c r="AZ551" s="26">
        <f t="shared" si="9"/>
        <v>96</v>
      </c>
      <c r="BA551" s="29" t="s">
        <v>91</v>
      </c>
      <c r="BB551" s="4"/>
      <c r="BC551" s="175">
        <v>45678.0</v>
      </c>
      <c r="BD551" s="176"/>
      <c r="BE551" s="207"/>
      <c r="BF551" s="67">
        <f t="shared" si="13"/>
        <v>0</v>
      </c>
      <c r="BG551" s="90" t="s">
        <v>91</v>
      </c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6">
        <v>45679.0</v>
      </c>
      <c r="BV551" s="65"/>
      <c r="BW551" s="204"/>
      <c r="BX551" s="36">
        <f t="shared" si="12"/>
        <v>24</v>
      </c>
      <c r="BY551" s="95" t="s">
        <v>83</v>
      </c>
      <c r="B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151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113">
        <v>45678.0</v>
      </c>
      <c r="AX552" s="105"/>
      <c r="AY552" s="150">
        <v>2.0</v>
      </c>
      <c r="AZ552" s="26">
        <f t="shared" si="9"/>
        <v>94</v>
      </c>
      <c r="BA552" s="29" t="s">
        <v>84</v>
      </c>
      <c r="BB552" s="4"/>
      <c r="BC552" s="175">
        <v>45678.0</v>
      </c>
      <c r="BD552" s="176"/>
      <c r="BE552" s="207"/>
      <c r="BF552" s="67">
        <f t="shared" si="13"/>
        <v>0</v>
      </c>
      <c r="BG552" s="90" t="s">
        <v>84</v>
      </c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6">
        <v>45679.0</v>
      </c>
      <c r="BV552" s="65"/>
      <c r="BW552" s="204">
        <v>5.0</v>
      </c>
      <c r="BX552" s="36">
        <f t="shared" si="12"/>
        <v>19</v>
      </c>
      <c r="BY552" s="95" t="s">
        <v>95</v>
      </c>
      <c r="B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151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113">
        <v>45678.0</v>
      </c>
      <c r="AX553" s="105"/>
      <c r="AY553" s="150">
        <v>3.0</v>
      </c>
      <c r="AZ553" s="26">
        <f t="shared" si="9"/>
        <v>91</v>
      </c>
      <c r="BA553" s="29" t="s">
        <v>93</v>
      </c>
      <c r="BB553" s="4"/>
      <c r="BC553" s="175">
        <v>45678.0</v>
      </c>
      <c r="BD553" s="176"/>
      <c r="BE553" s="207"/>
      <c r="BF553" s="67">
        <f t="shared" si="13"/>
        <v>0</v>
      </c>
      <c r="BG553" s="90" t="s">
        <v>93</v>
      </c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6">
        <v>45679.0</v>
      </c>
      <c r="BV553" s="65"/>
      <c r="BW553" s="204">
        <v>4.0</v>
      </c>
      <c r="BX553" s="36">
        <f t="shared" si="12"/>
        <v>15</v>
      </c>
      <c r="BY553" s="95" t="s">
        <v>107</v>
      </c>
      <c r="B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151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113">
        <v>45678.0</v>
      </c>
      <c r="AX554" s="105"/>
      <c r="AY554" s="150">
        <v>0.0</v>
      </c>
      <c r="AZ554" s="26">
        <f t="shared" si="9"/>
        <v>91</v>
      </c>
      <c r="BA554" s="29" t="s">
        <v>102</v>
      </c>
      <c r="BB554" s="4"/>
      <c r="BC554" s="175">
        <v>45678.0</v>
      </c>
      <c r="BD554" s="176"/>
      <c r="BE554" s="176"/>
      <c r="BF554" s="67">
        <f t="shared" si="13"/>
        <v>0</v>
      </c>
      <c r="BG554" s="90" t="s">
        <v>102</v>
      </c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6">
        <v>45679.0</v>
      </c>
      <c r="BV554" s="65"/>
      <c r="BW554" s="204">
        <v>5.0</v>
      </c>
      <c r="BX554" s="36">
        <f t="shared" si="12"/>
        <v>10</v>
      </c>
      <c r="BY554" s="95" t="s">
        <v>77</v>
      </c>
      <c r="B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151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113">
        <v>45678.0</v>
      </c>
      <c r="AX555" s="105"/>
      <c r="AY555" s="150">
        <v>0.0</v>
      </c>
      <c r="AZ555" s="26">
        <f t="shared" si="9"/>
        <v>91</v>
      </c>
      <c r="BA555" s="29" t="s">
        <v>94</v>
      </c>
      <c r="BB555" s="4"/>
      <c r="BC555" s="175">
        <v>45678.0</v>
      </c>
      <c r="BD555" s="176"/>
      <c r="BE555" s="176"/>
      <c r="BF555" s="67">
        <f t="shared" si="13"/>
        <v>0</v>
      </c>
      <c r="BG555" s="90" t="s">
        <v>94</v>
      </c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6">
        <v>45679.0</v>
      </c>
      <c r="BV555" s="65"/>
      <c r="BW555" s="204"/>
      <c r="BX555" s="36">
        <f t="shared" si="12"/>
        <v>10</v>
      </c>
      <c r="BY555" s="95" t="s">
        <v>81</v>
      </c>
      <c r="B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151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103">
        <v>45678.0</v>
      </c>
      <c r="AX556" s="112"/>
      <c r="AY556" s="106">
        <v>0.0</v>
      </c>
      <c r="AZ556" s="36">
        <f t="shared" si="9"/>
        <v>91</v>
      </c>
      <c r="BA556" s="39" t="s">
        <v>106</v>
      </c>
      <c r="BB556" s="4"/>
      <c r="BC556" s="175">
        <v>45678.0</v>
      </c>
      <c r="BD556" s="176"/>
      <c r="BE556" s="176"/>
      <c r="BF556" s="67">
        <f t="shared" si="13"/>
        <v>0</v>
      </c>
      <c r="BG556" s="90" t="s">
        <v>106</v>
      </c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6">
        <v>45679.0</v>
      </c>
      <c r="BV556" s="65"/>
      <c r="BW556" s="204"/>
      <c r="BX556" s="36">
        <f t="shared" si="12"/>
        <v>10</v>
      </c>
      <c r="BY556" s="95" t="s">
        <v>97</v>
      </c>
      <c r="B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151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9">
        <v>45679.0</v>
      </c>
      <c r="AX557" s="110">
        <v>30.0</v>
      </c>
      <c r="AY557" s="205"/>
      <c r="AZ557" s="78">
        <f t="shared" si="9"/>
        <v>121</v>
      </c>
      <c r="BA557" s="110" t="s">
        <v>88</v>
      </c>
      <c r="BB557" s="4"/>
      <c r="BC557" s="49">
        <v>45679.0</v>
      </c>
      <c r="BD557" s="110">
        <v>50.0</v>
      </c>
      <c r="BE557" s="205"/>
      <c r="BF557" s="78">
        <f t="shared" si="13"/>
        <v>50</v>
      </c>
      <c r="BG557" s="110" t="s">
        <v>88</v>
      </c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6">
        <v>45679.0</v>
      </c>
      <c r="BV557" s="65"/>
      <c r="BW557" s="204"/>
      <c r="BX557" s="36">
        <f t="shared" si="12"/>
        <v>10</v>
      </c>
      <c r="BY557" s="95" t="s">
        <v>91</v>
      </c>
      <c r="B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151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113">
        <v>45679.0</v>
      </c>
      <c r="AX558" s="105"/>
      <c r="AY558" s="150">
        <v>0.0</v>
      </c>
      <c r="AZ558" s="26">
        <f t="shared" si="9"/>
        <v>121</v>
      </c>
      <c r="BA558" s="29" t="s">
        <v>79</v>
      </c>
      <c r="BB558" s="4"/>
      <c r="BC558" s="103">
        <v>45679.0</v>
      </c>
      <c r="BD558" s="112"/>
      <c r="BE558" s="106">
        <v>2.0</v>
      </c>
      <c r="BF558" s="36">
        <f t="shared" si="13"/>
        <v>48</v>
      </c>
      <c r="BG558" s="39" t="s">
        <v>79</v>
      </c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6">
        <v>45679.0</v>
      </c>
      <c r="BV558" s="65"/>
      <c r="BW558" s="204"/>
      <c r="BX558" s="36">
        <f t="shared" si="12"/>
        <v>10</v>
      </c>
      <c r="BY558" s="95" t="s">
        <v>84</v>
      </c>
      <c r="B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151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113">
        <v>45679.0</v>
      </c>
      <c r="AX559" s="105"/>
      <c r="AY559" s="150">
        <v>1.0</v>
      </c>
      <c r="AZ559" s="26">
        <f t="shared" si="9"/>
        <v>120</v>
      </c>
      <c r="BA559" s="29" t="s">
        <v>98</v>
      </c>
      <c r="BB559" s="4"/>
      <c r="BC559" s="103">
        <v>45679.0</v>
      </c>
      <c r="BD559" s="112"/>
      <c r="BE559" s="106">
        <v>2.0</v>
      </c>
      <c r="BF559" s="36">
        <f t="shared" si="13"/>
        <v>46</v>
      </c>
      <c r="BG559" s="39" t="s">
        <v>98</v>
      </c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6">
        <v>45679.0</v>
      </c>
      <c r="BV559" s="65"/>
      <c r="BW559" s="204"/>
      <c r="BX559" s="36">
        <f t="shared" si="12"/>
        <v>10</v>
      </c>
      <c r="BY559" s="95" t="s">
        <v>93</v>
      </c>
      <c r="B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151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113">
        <v>45679.0</v>
      </c>
      <c r="AX560" s="105"/>
      <c r="AY560" s="150">
        <v>1.0</v>
      </c>
      <c r="AZ560" s="26">
        <f t="shared" si="9"/>
        <v>119</v>
      </c>
      <c r="BA560" s="29" t="s">
        <v>78</v>
      </c>
      <c r="BB560" s="4"/>
      <c r="BC560" s="103">
        <v>45679.0</v>
      </c>
      <c r="BD560" s="112"/>
      <c r="BE560" s="106">
        <v>2.0</v>
      </c>
      <c r="BF560" s="36">
        <f t="shared" si="13"/>
        <v>44</v>
      </c>
      <c r="BG560" s="39" t="s">
        <v>78</v>
      </c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6">
        <v>45679.0</v>
      </c>
      <c r="BV560" s="65"/>
      <c r="BW560" s="204"/>
      <c r="BX560" s="36">
        <f t="shared" si="12"/>
        <v>10</v>
      </c>
      <c r="BY560" s="95" t="s">
        <v>102</v>
      </c>
      <c r="B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151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113">
        <v>45679.0</v>
      </c>
      <c r="AX561" s="105"/>
      <c r="AY561" s="150">
        <v>0.0</v>
      </c>
      <c r="AZ561" s="26">
        <f t="shared" si="9"/>
        <v>119</v>
      </c>
      <c r="BA561" s="29" t="s">
        <v>104</v>
      </c>
      <c r="BB561" s="4"/>
      <c r="BC561" s="103">
        <v>45679.0</v>
      </c>
      <c r="BD561" s="112"/>
      <c r="BE561" s="106">
        <v>2.0</v>
      </c>
      <c r="BF561" s="36">
        <f t="shared" si="13"/>
        <v>42</v>
      </c>
      <c r="BG561" s="39" t="s">
        <v>104</v>
      </c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6">
        <v>45679.0</v>
      </c>
      <c r="BV561" s="65"/>
      <c r="BW561" s="204">
        <v>10.0</v>
      </c>
      <c r="BX561" s="36">
        <f t="shared" si="12"/>
        <v>0</v>
      </c>
      <c r="BY561" s="37" t="s">
        <v>94</v>
      </c>
      <c r="B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151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113">
        <v>45679.0</v>
      </c>
      <c r="AX562" s="140"/>
      <c r="AY562" s="150">
        <v>0.0</v>
      </c>
      <c r="AZ562" s="26">
        <f t="shared" si="9"/>
        <v>119</v>
      </c>
      <c r="BA562" s="29" t="s">
        <v>85</v>
      </c>
      <c r="BB562" s="4"/>
      <c r="BC562" s="103">
        <v>45679.0</v>
      </c>
      <c r="BD562" s="104"/>
      <c r="BE562" s="106">
        <v>2.0</v>
      </c>
      <c r="BF562" s="36">
        <f t="shared" si="13"/>
        <v>40</v>
      </c>
      <c r="BG562" s="39" t="s">
        <v>85</v>
      </c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9">
        <v>45680.0</v>
      </c>
      <c r="BV562" s="128">
        <v>40.0</v>
      </c>
      <c r="BW562" s="167"/>
      <c r="BX562" s="78">
        <f t="shared" si="12"/>
        <v>40</v>
      </c>
      <c r="BY562" s="188" t="s">
        <v>88</v>
      </c>
      <c r="B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151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113">
        <v>45679.0</v>
      </c>
      <c r="AX563" s="140"/>
      <c r="AY563" s="150">
        <v>2.0</v>
      </c>
      <c r="AZ563" s="26">
        <f t="shared" si="9"/>
        <v>117</v>
      </c>
      <c r="BA563" s="29" t="s">
        <v>96</v>
      </c>
      <c r="BB563" s="4"/>
      <c r="BC563" s="103">
        <v>45679.0</v>
      </c>
      <c r="BD563" s="104"/>
      <c r="BE563" s="106">
        <v>2.0</v>
      </c>
      <c r="BF563" s="36">
        <f t="shared" si="13"/>
        <v>38</v>
      </c>
      <c r="BG563" s="39" t="s">
        <v>96</v>
      </c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6">
        <v>45680.0</v>
      </c>
      <c r="BV563" s="65"/>
      <c r="BW563" s="106"/>
      <c r="BX563" s="36">
        <f t="shared" si="12"/>
        <v>40</v>
      </c>
      <c r="BY563" s="95" t="s">
        <v>79</v>
      </c>
      <c r="B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151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113">
        <v>45679.0</v>
      </c>
      <c r="AX564" s="140"/>
      <c r="AY564" s="150">
        <v>0.0</v>
      </c>
      <c r="AZ564" s="26">
        <f t="shared" si="9"/>
        <v>117</v>
      </c>
      <c r="BA564" s="29" t="s">
        <v>80</v>
      </c>
      <c r="BB564" s="4"/>
      <c r="BC564" s="103">
        <v>45679.0</v>
      </c>
      <c r="BD564" s="104"/>
      <c r="BE564" s="106">
        <v>2.0</v>
      </c>
      <c r="BF564" s="36">
        <f t="shared" si="13"/>
        <v>36</v>
      </c>
      <c r="BG564" s="39" t="s">
        <v>80</v>
      </c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6">
        <v>45680.0</v>
      </c>
      <c r="BV564" s="65"/>
      <c r="BW564" s="106"/>
      <c r="BX564" s="36">
        <f t="shared" si="12"/>
        <v>40</v>
      </c>
      <c r="BY564" s="95" t="s">
        <v>98</v>
      </c>
      <c r="B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151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113">
        <v>45679.0</v>
      </c>
      <c r="AX565" s="140"/>
      <c r="AY565" s="150">
        <v>0.0</v>
      </c>
      <c r="AZ565" s="26">
        <f t="shared" si="9"/>
        <v>117</v>
      </c>
      <c r="BA565" s="29" t="s">
        <v>103</v>
      </c>
      <c r="BB565" s="4"/>
      <c r="BC565" s="103">
        <v>45679.0</v>
      </c>
      <c r="BD565" s="104"/>
      <c r="BE565" s="106">
        <v>2.0</v>
      </c>
      <c r="BF565" s="36">
        <f t="shared" si="13"/>
        <v>34</v>
      </c>
      <c r="BG565" s="39" t="s">
        <v>103</v>
      </c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6">
        <v>45680.0</v>
      </c>
      <c r="BV565" s="65"/>
      <c r="BW565" s="106"/>
      <c r="BX565" s="36">
        <f t="shared" si="12"/>
        <v>40</v>
      </c>
      <c r="BY565" s="95" t="s">
        <v>78</v>
      </c>
      <c r="B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151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113">
        <v>45679.0</v>
      </c>
      <c r="AX566" s="140"/>
      <c r="AY566" s="150">
        <v>0.0</v>
      </c>
      <c r="AZ566" s="26">
        <f t="shared" si="9"/>
        <v>117</v>
      </c>
      <c r="BA566" s="29" t="s">
        <v>87</v>
      </c>
      <c r="BB566" s="4"/>
      <c r="BC566" s="103">
        <v>45679.0</v>
      </c>
      <c r="BD566" s="104"/>
      <c r="BE566" s="106">
        <v>2.0</v>
      </c>
      <c r="BF566" s="36">
        <f t="shared" si="13"/>
        <v>32</v>
      </c>
      <c r="BG566" s="39" t="s">
        <v>87</v>
      </c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6">
        <v>45680.0</v>
      </c>
      <c r="BV566" s="65"/>
      <c r="BW566" s="106"/>
      <c r="BX566" s="36">
        <f t="shared" si="12"/>
        <v>40</v>
      </c>
      <c r="BY566" s="95" t="s">
        <v>104</v>
      </c>
      <c r="B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151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113">
        <v>45679.0</v>
      </c>
      <c r="AX567" s="140"/>
      <c r="AY567" s="150">
        <v>1.0</v>
      </c>
      <c r="AZ567" s="26">
        <f t="shared" si="9"/>
        <v>116</v>
      </c>
      <c r="BA567" s="29" t="s">
        <v>100</v>
      </c>
      <c r="BB567" s="4"/>
      <c r="BC567" s="103">
        <v>45679.0</v>
      </c>
      <c r="BD567" s="104"/>
      <c r="BE567" s="106">
        <v>2.0</v>
      </c>
      <c r="BF567" s="36">
        <f t="shared" si="13"/>
        <v>30</v>
      </c>
      <c r="BG567" s="39" t="s">
        <v>100</v>
      </c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6">
        <v>45680.0</v>
      </c>
      <c r="BV567" s="65"/>
      <c r="BW567" s="106"/>
      <c r="BX567" s="36">
        <f t="shared" si="12"/>
        <v>40</v>
      </c>
      <c r="BY567" s="95" t="s">
        <v>85</v>
      </c>
      <c r="B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151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113">
        <v>45679.0</v>
      </c>
      <c r="AX568" s="140"/>
      <c r="AY568" s="150">
        <v>0.0</v>
      </c>
      <c r="AZ568" s="26">
        <f t="shared" si="9"/>
        <v>116</v>
      </c>
      <c r="BA568" s="29" t="s">
        <v>105</v>
      </c>
      <c r="BB568" s="4"/>
      <c r="BC568" s="103">
        <v>45679.0</v>
      </c>
      <c r="BD568" s="104"/>
      <c r="BE568" s="106">
        <v>2.0</v>
      </c>
      <c r="BF568" s="36">
        <f t="shared" si="13"/>
        <v>28</v>
      </c>
      <c r="BG568" s="96" t="s">
        <v>105</v>
      </c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6">
        <v>45680.0</v>
      </c>
      <c r="BV568" s="65"/>
      <c r="BW568" s="106">
        <v>4.0</v>
      </c>
      <c r="BX568" s="36">
        <f t="shared" si="12"/>
        <v>36</v>
      </c>
      <c r="BY568" s="95" t="s">
        <v>96</v>
      </c>
      <c r="B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151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113">
        <v>45679.0</v>
      </c>
      <c r="AX569" s="140"/>
      <c r="AY569" s="150">
        <v>0.0</v>
      </c>
      <c r="AZ569" s="26">
        <f t="shared" si="9"/>
        <v>116</v>
      </c>
      <c r="BA569" s="29" t="s">
        <v>101</v>
      </c>
      <c r="BB569" s="4"/>
      <c r="BC569" s="103">
        <v>45679.0</v>
      </c>
      <c r="BD569" s="104"/>
      <c r="BE569" s="106">
        <v>2.0</v>
      </c>
      <c r="BF569" s="36">
        <f t="shared" si="13"/>
        <v>26</v>
      </c>
      <c r="BG569" s="39" t="s">
        <v>101</v>
      </c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6">
        <v>45680.0</v>
      </c>
      <c r="BV569" s="65"/>
      <c r="BW569" s="204"/>
      <c r="BX569" s="36">
        <f t="shared" si="12"/>
        <v>36</v>
      </c>
      <c r="BY569" s="95" t="s">
        <v>80</v>
      </c>
      <c r="B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151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113">
        <v>45679.0</v>
      </c>
      <c r="AX570" s="140"/>
      <c r="AY570" s="150">
        <v>1.0</v>
      </c>
      <c r="AZ570" s="26">
        <f t="shared" si="9"/>
        <v>115</v>
      </c>
      <c r="BA570" s="29" t="s">
        <v>99</v>
      </c>
      <c r="BB570" s="4"/>
      <c r="BC570" s="103">
        <v>45679.0</v>
      </c>
      <c r="BD570" s="104"/>
      <c r="BE570" s="106">
        <v>2.0</v>
      </c>
      <c r="BF570" s="36">
        <f t="shared" si="13"/>
        <v>24</v>
      </c>
      <c r="BG570" s="39" t="s">
        <v>99</v>
      </c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6">
        <v>45680.0</v>
      </c>
      <c r="BV570" s="65"/>
      <c r="BW570" s="204">
        <v>4.0</v>
      </c>
      <c r="BX570" s="36">
        <f t="shared" si="12"/>
        <v>32</v>
      </c>
      <c r="BY570" s="95" t="s">
        <v>103</v>
      </c>
      <c r="B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151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113">
        <v>45679.0</v>
      </c>
      <c r="AX571" s="140"/>
      <c r="AY571" s="150">
        <v>0.0</v>
      </c>
      <c r="AZ571" s="26">
        <f t="shared" si="9"/>
        <v>115</v>
      </c>
      <c r="BA571" s="29" t="s">
        <v>90</v>
      </c>
      <c r="BB571" s="4"/>
      <c r="BC571" s="103">
        <v>45679.0</v>
      </c>
      <c r="BD571" s="104"/>
      <c r="BE571" s="106">
        <v>2.0</v>
      </c>
      <c r="BF571" s="36">
        <f t="shared" si="13"/>
        <v>22</v>
      </c>
      <c r="BG571" s="39" t="s">
        <v>90</v>
      </c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6">
        <v>45680.0</v>
      </c>
      <c r="BV571" s="65"/>
      <c r="BW571" s="204">
        <v>4.0</v>
      </c>
      <c r="BX571" s="36">
        <f t="shared" si="12"/>
        <v>28</v>
      </c>
      <c r="BY571" s="95" t="s">
        <v>87</v>
      </c>
      <c r="B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151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113">
        <v>45679.0</v>
      </c>
      <c r="AX572" s="140"/>
      <c r="AY572" s="150">
        <v>0.0</v>
      </c>
      <c r="AZ572" s="26">
        <f t="shared" si="9"/>
        <v>115</v>
      </c>
      <c r="BA572" s="29" t="s">
        <v>83</v>
      </c>
      <c r="BB572" s="4"/>
      <c r="BC572" s="103">
        <v>45679.0</v>
      </c>
      <c r="BD572" s="104"/>
      <c r="BE572" s="106">
        <v>2.0</v>
      </c>
      <c r="BF572" s="36">
        <f t="shared" si="13"/>
        <v>20</v>
      </c>
      <c r="BG572" s="39" t="s">
        <v>83</v>
      </c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6">
        <v>45680.0</v>
      </c>
      <c r="BV572" s="65"/>
      <c r="BW572" s="204">
        <v>3.0</v>
      </c>
      <c r="BX572" s="36">
        <f t="shared" si="12"/>
        <v>25</v>
      </c>
      <c r="BY572" s="95" t="s">
        <v>100</v>
      </c>
      <c r="B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151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113">
        <v>45679.0</v>
      </c>
      <c r="AX573" s="140"/>
      <c r="AY573" s="150">
        <v>1.0</v>
      </c>
      <c r="AZ573" s="26">
        <f t="shared" si="9"/>
        <v>114</v>
      </c>
      <c r="BA573" s="29" t="s">
        <v>95</v>
      </c>
      <c r="BB573" s="4"/>
      <c r="BC573" s="103">
        <v>45679.0</v>
      </c>
      <c r="BD573" s="104"/>
      <c r="BE573" s="106">
        <v>2.0</v>
      </c>
      <c r="BF573" s="36">
        <f t="shared" si="13"/>
        <v>18</v>
      </c>
      <c r="BG573" s="39" t="s">
        <v>95</v>
      </c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6">
        <v>45680.0</v>
      </c>
      <c r="BV573" s="65"/>
      <c r="BW573" s="204"/>
      <c r="BX573" s="36">
        <f t="shared" si="12"/>
        <v>25</v>
      </c>
      <c r="BY573" s="189" t="s">
        <v>105</v>
      </c>
      <c r="B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151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113">
        <v>45679.0</v>
      </c>
      <c r="AX574" s="140"/>
      <c r="AY574" s="150">
        <v>0.0</v>
      </c>
      <c r="AZ574" s="26">
        <f t="shared" si="9"/>
        <v>114</v>
      </c>
      <c r="BA574" s="29" t="s">
        <v>107</v>
      </c>
      <c r="BB574" s="4"/>
      <c r="BC574" s="103">
        <v>45679.0</v>
      </c>
      <c r="BD574" s="104"/>
      <c r="BE574" s="106">
        <v>2.0</v>
      </c>
      <c r="BF574" s="36">
        <f t="shared" si="13"/>
        <v>16</v>
      </c>
      <c r="BG574" s="39" t="s">
        <v>107</v>
      </c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6">
        <v>45680.0</v>
      </c>
      <c r="BV574" s="65"/>
      <c r="BW574" s="204">
        <v>4.0</v>
      </c>
      <c r="BX574" s="36">
        <f t="shared" si="12"/>
        <v>21</v>
      </c>
      <c r="BY574" s="95" t="s">
        <v>101</v>
      </c>
      <c r="B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151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113">
        <v>45679.0</v>
      </c>
      <c r="AX575" s="140"/>
      <c r="AY575" s="150">
        <v>1.0</v>
      </c>
      <c r="AZ575" s="26">
        <f t="shared" si="9"/>
        <v>113</v>
      </c>
      <c r="BA575" s="29" t="s">
        <v>77</v>
      </c>
      <c r="BB575" s="4"/>
      <c r="BC575" s="103">
        <v>45679.0</v>
      </c>
      <c r="BD575" s="104"/>
      <c r="BE575" s="106">
        <v>2.0</v>
      </c>
      <c r="BF575" s="36">
        <f t="shared" si="13"/>
        <v>14</v>
      </c>
      <c r="BG575" s="39" t="s">
        <v>77</v>
      </c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6">
        <v>45680.0</v>
      </c>
      <c r="BV575" s="65"/>
      <c r="BW575" s="204">
        <v>4.0</v>
      </c>
      <c r="BX575" s="36">
        <f t="shared" si="12"/>
        <v>17</v>
      </c>
      <c r="BY575" s="95" t="s">
        <v>99</v>
      </c>
      <c r="B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151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113">
        <v>45679.0</v>
      </c>
      <c r="AX576" s="140"/>
      <c r="AY576" s="150">
        <v>0.0</v>
      </c>
      <c r="AZ576" s="26">
        <f t="shared" si="9"/>
        <v>113</v>
      </c>
      <c r="BA576" s="29" t="s">
        <v>81</v>
      </c>
      <c r="BB576" s="4"/>
      <c r="BC576" s="103">
        <v>45679.0</v>
      </c>
      <c r="BD576" s="104"/>
      <c r="BE576" s="106">
        <v>2.0</v>
      </c>
      <c r="BF576" s="36">
        <f t="shared" si="13"/>
        <v>12</v>
      </c>
      <c r="BG576" s="39" t="s">
        <v>81</v>
      </c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6">
        <v>45680.0</v>
      </c>
      <c r="BV576" s="65"/>
      <c r="BW576" s="204"/>
      <c r="BX576" s="36">
        <f t="shared" si="12"/>
        <v>17</v>
      </c>
      <c r="BY576" s="95" t="s">
        <v>90</v>
      </c>
      <c r="B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151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113">
        <v>45679.0</v>
      </c>
      <c r="AX577" s="105"/>
      <c r="AY577" s="150">
        <v>0.0</v>
      </c>
      <c r="AZ577" s="26">
        <f t="shared" si="9"/>
        <v>113</v>
      </c>
      <c r="BA577" s="29" t="s">
        <v>97</v>
      </c>
      <c r="BB577" s="4"/>
      <c r="BC577" s="103">
        <v>45679.0</v>
      </c>
      <c r="BD577" s="112"/>
      <c r="BE577" s="106">
        <v>2.0</v>
      </c>
      <c r="BF577" s="36">
        <f t="shared" si="13"/>
        <v>10</v>
      </c>
      <c r="BG577" s="39" t="s">
        <v>97</v>
      </c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6">
        <v>45680.0</v>
      </c>
      <c r="BV577" s="65"/>
      <c r="BW577" s="204"/>
      <c r="BX577" s="36">
        <f t="shared" si="12"/>
        <v>17</v>
      </c>
      <c r="BY577" s="95" t="s">
        <v>83</v>
      </c>
      <c r="B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151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113">
        <v>45679.0</v>
      </c>
      <c r="AX578" s="140"/>
      <c r="AY578" s="150">
        <v>0.0</v>
      </c>
      <c r="AZ578" s="26">
        <f t="shared" si="9"/>
        <v>113</v>
      </c>
      <c r="BA578" s="29" t="s">
        <v>91</v>
      </c>
      <c r="BB578" s="4"/>
      <c r="BC578" s="103">
        <v>45679.0</v>
      </c>
      <c r="BD578" s="104"/>
      <c r="BE578" s="106">
        <v>2.0</v>
      </c>
      <c r="BF578" s="36">
        <f t="shared" si="13"/>
        <v>8</v>
      </c>
      <c r="BG578" s="39" t="s">
        <v>91</v>
      </c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6">
        <v>45680.0</v>
      </c>
      <c r="BV578" s="65"/>
      <c r="BW578" s="204"/>
      <c r="BX578" s="36">
        <f t="shared" si="12"/>
        <v>17</v>
      </c>
      <c r="BY578" s="95" t="s">
        <v>95</v>
      </c>
      <c r="B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151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113">
        <v>45679.0</v>
      </c>
      <c r="AX579" s="140"/>
      <c r="AY579" s="150">
        <v>0.0</v>
      </c>
      <c r="AZ579" s="26">
        <f t="shared" si="9"/>
        <v>113</v>
      </c>
      <c r="BA579" s="29" t="s">
        <v>84</v>
      </c>
      <c r="BB579" s="4"/>
      <c r="BC579" s="103">
        <v>45679.0</v>
      </c>
      <c r="BD579" s="104"/>
      <c r="BE579" s="106">
        <v>2.0</v>
      </c>
      <c r="BF579" s="36">
        <f t="shared" si="13"/>
        <v>6</v>
      </c>
      <c r="BG579" s="39" t="s">
        <v>84</v>
      </c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6">
        <v>45680.0</v>
      </c>
      <c r="BV579" s="65"/>
      <c r="BW579" s="204"/>
      <c r="BX579" s="36">
        <f t="shared" si="12"/>
        <v>17</v>
      </c>
      <c r="BY579" s="95" t="s">
        <v>107</v>
      </c>
      <c r="B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151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113">
        <v>45679.0</v>
      </c>
      <c r="AX580" s="140"/>
      <c r="AY580" s="150">
        <v>0.0</v>
      </c>
      <c r="AZ580" s="26">
        <f t="shared" si="9"/>
        <v>113</v>
      </c>
      <c r="BA580" s="29" t="s">
        <v>93</v>
      </c>
      <c r="BB580" s="4"/>
      <c r="BC580" s="103">
        <v>45679.0</v>
      </c>
      <c r="BD580" s="104"/>
      <c r="BE580" s="106">
        <v>2.0</v>
      </c>
      <c r="BF580" s="36">
        <f t="shared" si="13"/>
        <v>4</v>
      </c>
      <c r="BG580" s="39" t="s">
        <v>93</v>
      </c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6">
        <v>45680.0</v>
      </c>
      <c r="BV580" s="65"/>
      <c r="BW580" s="204"/>
      <c r="BX580" s="36">
        <f t="shared" si="12"/>
        <v>17</v>
      </c>
      <c r="BY580" s="95" t="s">
        <v>77</v>
      </c>
      <c r="B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151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113">
        <v>45679.0</v>
      </c>
      <c r="AX581" s="140"/>
      <c r="AY581" s="140"/>
      <c r="AZ581" s="26">
        <f t="shared" si="9"/>
        <v>113</v>
      </c>
      <c r="BA581" s="29" t="s">
        <v>102</v>
      </c>
      <c r="BB581" s="4"/>
      <c r="BC581" s="103">
        <v>45679.0</v>
      </c>
      <c r="BD581" s="104"/>
      <c r="BE581" s="104"/>
      <c r="BF581" s="36">
        <f t="shared" si="13"/>
        <v>4</v>
      </c>
      <c r="BG581" s="39" t="s">
        <v>102</v>
      </c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6">
        <v>45680.0</v>
      </c>
      <c r="BV581" s="65"/>
      <c r="BW581" s="204"/>
      <c r="BX581" s="36">
        <f t="shared" si="12"/>
        <v>17</v>
      </c>
      <c r="BY581" s="95" t="s">
        <v>81</v>
      </c>
      <c r="B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151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113">
        <v>45679.0</v>
      </c>
      <c r="AX582" s="140"/>
      <c r="AY582" s="150">
        <v>4.0</v>
      </c>
      <c r="AZ582" s="26">
        <f t="shared" si="9"/>
        <v>109</v>
      </c>
      <c r="BA582" s="29" t="s">
        <v>94</v>
      </c>
      <c r="BB582" s="4"/>
      <c r="BC582" s="103">
        <v>45679.0</v>
      </c>
      <c r="BD582" s="104"/>
      <c r="BE582" s="106">
        <v>2.0</v>
      </c>
      <c r="BF582" s="36">
        <f t="shared" si="13"/>
        <v>2</v>
      </c>
      <c r="BG582" s="39" t="s">
        <v>94</v>
      </c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6">
        <v>45680.0</v>
      </c>
      <c r="BV582" s="65"/>
      <c r="BW582" s="204">
        <v>3.0</v>
      </c>
      <c r="BX582" s="36">
        <f t="shared" si="12"/>
        <v>14</v>
      </c>
      <c r="BY582" s="95" t="s">
        <v>97</v>
      </c>
      <c r="B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151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103">
        <v>45679.0</v>
      </c>
      <c r="AX583" s="104"/>
      <c r="AY583" s="104"/>
      <c r="AZ583" s="36">
        <f t="shared" si="9"/>
        <v>109</v>
      </c>
      <c r="BA583" s="39" t="s">
        <v>106</v>
      </c>
      <c r="BB583" s="4"/>
      <c r="BC583" s="103">
        <v>45679.0</v>
      </c>
      <c r="BD583" s="104"/>
      <c r="BE583" s="104"/>
      <c r="BF583" s="36">
        <f t="shared" si="13"/>
        <v>2</v>
      </c>
      <c r="BG583" s="39" t="s">
        <v>106</v>
      </c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6">
        <v>45680.0</v>
      </c>
      <c r="BV583" s="65"/>
      <c r="BW583" s="204"/>
      <c r="BX583" s="36">
        <f t="shared" si="12"/>
        <v>14</v>
      </c>
      <c r="BY583" s="95" t="s">
        <v>91</v>
      </c>
      <c r="B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151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108">
        <v>45680.0</v>
      </c>
      <c r="AX584" s="59">
        <v>20.0</v>
      </c>
      <c r="AY584" s="78"/>
      <c r="AZ584" s="78">
        <f t="shared" si="9"/>
        <v>129</v>
      </c>
      <c r="BA584" s="63" t="s">
        <v>88</v>
      </c>
      <c r="BB584" s="4"/>
      <c r="BC584" s="108">
        <v>45680.0</v>
      </c>
      <c r="BD584" s="59">
        <v>20.0</v>
      </c>
      <c r="BE584" s="78"/>
      <c r="BF584" s="78">
        <f t="shared" si="13"/>
        <v>22</v>
      </c>
      <c r="BG584" s="63" t="s">
        <v>88</v>
      </c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6">
        <v>45680.0</v>
      </c>
      <c r="BV584" s="65"/>
      <c r="BW584" s="204">
        <v>4.0</v>
      </c>
      <c r="BX584" s="36">
        <f t="shared" si="12"/>
        <v>10</v>
      </c>
      <c r="BY584" s="95" t="s">
        <v>84</v>
      </c>
      <c r="B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151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113">
        <v>45680.0</v>
      </c>
      <c r="AX585" s="140"/>
      <c r="AY585" s="150">
        <v>1.0</v>
      </c>
      <c r="AZ585" s="26">
        <f t="shared" si="9"/>
        <v>128</v>
      </c>
      <c r="BA585" s="29" t="s">
        <v>79</v>
      </c>
      <c r="BB585" s="4"/>
      <c r="BC585" s="103">
        <v>45680.0</v>
      </c>
      <c r="BD585" s="104"/>
      <c r="BE585" s="106">
        <v>0.0</v>
      </c>
      <c r="BF585" s="36">
        <f t="shared" si="13"/>
        <v>22</v>
      </c>
      <c r="BG585" s="39" t="s">
        <v>79</v>
      </c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6">
        <v>45680.0</v>
      </c>
      <c r="BV585" s="65"/>
      <c r="BW585" s="204"/>
      <c r="BX585" s="36">
        <f t="shared" si="12"/>
        <v>10</v>
      </c>
      <c r="BY585" s="95" t="s">
        <v>93</v>
      </c>
      <c r="B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151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113">
        <v>45680.0</v>
      </c>
      <c r="AX586" s="140"/>
      <c r="AY586" s="150">
        <v>1.0</v>
      </c>
      <c r="AZ586" s="26">
        <f t="shared" si="9"/>
        <v>127</v>
      </c>
      <c r="BA586" s="29" t="s">
        <v>98</v>
      </c>
      <c r="BB586" s="4"/>
      <c r="BC586" s="103">
        <v>45680.0</v>
      </c>
      <c r="BD586" s="104"/>
      <c r="BE586" s="106">
        <v>1.0</v>
      </c>
      <c r="BF586" s="36">
        <f t="shared" si="13"/>
        <v>21</v>
      </c>
      <c r="BG586" s="39" t="s">
        <v>98</v>
      </c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6">
        <v>45680.0</v>
      </c>
      <c r="BV586" s="65"/>
      <c r="BW586" s="204">
        <v>10.0</v>
      </c>
      <c r="BX586" s="36">
        <f t="shared" si="12"/>
        <v>0</v>
      </c>
      <c r="BY586" s="95" t="s">
        <v>102</v>
      </c>
      <c r="B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151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113">
        <v>45680.0</v>
      </c>
      <c r="AX587" s="140"/>
      <c r="AY587" s="150">
        <v>0.0</v>
      </c>
      <c r="AZ587" s="26">
        <f t="shared" si="9"/>
        <v>127</v>
      </c>
      <c r="BA587" s="29" t="s">
        <v>78</v>
      </c>
      <c r="BB587" s="4"/>
      <c r="BC587" s="103">
        <v>45680.0</v>
      </c>
      <c r="BD587" s="104"/>
      <c r="BE587" s="106">
        <v>0.0</v>
      </c>
      <c r="BF587" s="36">
        <f t="shared" si="13"/>
        <v>21</v>
      </c>
      <c r="BG587" s="39" t="s">
        <v>78</v>
      </c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6">
        <v>45680.0</v>
      </c>
      <c r="BV587" s="65"/>
      <c r="BW587" s="204"/>
      <c r="BX587" s="36">
        <f t="shared" si="12"/>
        <v>0</v>
      </c>
      <c r="BY587" s="37" t="s">
        <v>94</v>
      </c>
      <c r="B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151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113">
        <v>45680.0</v>
      </c>
      <c r="AX588" s="140"/>
      <c r="AY588" s="150">
        <v>1.0</v>
      </c>
      <c r="AZ588" s="26">
        <f t="shared" si="9"/>
        <v>126</v>
      </c>
      <c r="BA588" s="29" t="s">
        <v>104</v>
      </c>
      <c r="BB588" s="4"/>
      <c r="BC588" s="103">
        <v>45680.0</v>
      </c>
      <c r="BD588" s="104"/>
      <c r="BE588" s="106">
        <v>1.0</v>
      </c>
      <c r="BF588" s="36">
        <f t="shared" si="13"/>
        <v>20</v>
      </c>
      <c r="BG588" s="39" t="s">
        <v>104</v>
      </c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9">
        <v>45681.0</v>
      </c>
      <c r="BV588" s="128">
        <v>40.0</v>
      </c>
      <c r="BW588" s="167"/>
      <c r="BX588" s="78">
        <f t="shared" si="12"/>
        <v>40</v>
      </c>
      <c r="BY588" s="188" t="s">
        <v>88</v>
      </c>
      <c r="B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151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113">
        <v>45680.0</v>
      </c>
      <c r="AX589" s="140"/>
      <c r="AY589" s="150">
        <v>2.0</v>
      </c>
      <c r="AZ589" s="26">
        <f t="shared" si="9"/>
        <v>124</v>
      </c>
      <c r="BA589" s="29" t="s">
        <v>85</v>
      </c>
      <c r="BB589" s="4"/>
      <c r="BC589" s="103">
        <v>45680.0</v>
      </c>
      <c r="BD589" s="104"/>
      <c r="BE589" s="104"/>
      <c r="BF589" s="36">
        <f t="shared" si="13"/>
        <v>20</v>
      </c>
      <c r="BG589" s="39" t="s">
        <v>85</v>
      </c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6">
        <v>45681.0</v>
      </c>
      <c r="BV589" s="65"/>
      <c r="BW589" s="106">
        <v>5.0</v>
      </c>
      <c r="BX589" s="36">
        <f t="shared" si="12"/>
        <v>35</v>
      </c>
      <c r="BY589" s="95" t="s">
        <v>79</v>
      </c>
      <c r="B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151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113">
        <v>45680.0</v>
      </c>
      <c r="AX590" s="140"/>
      <c r="AY590" s="150">
        <v>1.0</v>
      </c>
      <c r="AZ590" s="26">
        <f t="shared" si="9"/>
        <v>123</v>
      </c>
      <c r="BA590" s="29" t="s">
        <v>96</v>
      </c>
      <c r="BB590" s="4"/>
      <c r="BC590" s="103">
        <v>45680.0</v>
      </c>
      <c r="BD590" s="104"/>
      <c r="BE590" s="106">
        <v>1.0</v>
      </c>
      <c r="BF590" s="36">
        <f t="shared" si="13"/>
        <v>19</v>
      </c>
      <c r="BG590" s="39" t="s">
        <v>96</v>
      </c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6">
        <v>45681.0</v>
      </c>
      <c r="BV590" s="65"/>
      <c r="BW590" s="106"/>
      <c r="BX590" s="36">
        <f t="shared" si="12"/>
        <v>35</v>
      </c>
      <c r="BY590" s="95" t="s">
        <v>98</v>
      </c>
      <c r="B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151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113">
        <v>45680.0</v>
      </c>
      <c r="AX591" s="140"/>
      <c r="AY591" s="150">
        <v>1.0</v>
      </c>
      <c r="AZ591" s="26">
        <f t="shared" si="9"/>
        <v>122</v>
      </c>
      <c r="BA591" s="29" t="s">
        <v>80</v>
      </c>
      <c r="BB591" s="4"/>
      <c r="BC591" s="103">
        <v>45680.0</v>
      </c>
      <c r="BD591" s="104"/>
      <c r="BE591" s="106">
        <v>0.0</v>
      </c>
      <c r="BF591" s="36">
        <f t="shared" si="13"/>
        <v>19</v>
      </c>
      <c r="BG591" s="39" t="s">
        <v>80</v>
      </c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6">
        <v>45681.0</v>
      </c>
      <c r="BV591" s="65"/>
      <c r="BW591" s="106">
        <v>5.0</v>
      </c>
      <c r="BX591" s="36">
        <f t="shared" si="12"/>
        <v>30</v>
      </c>
      <c r="BY591" s="95" t="s">
        <v>78</v>
      </c>
      <c r="B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151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113">
        <v>45680.0</v>
      </c>
      <c r="AX592" s="140"/>
      <c r="AY592" s="150">
        <v>0.0</v>
      </c>
      <c r="AZ592" s="26">
        <f t="shared" si="9"/>
        <v>122</v>
      </c>
      <c r="BA592" s="29" t="s">
        <v>103</v>
      </c>
      <c r="BB592" s="4"/>
      <c r="BC592" s="103">
        <v>45680.0</v>
      </c>
      <c r="BD592" s="104"/>
      <c r="BE592" s="106">
        <v>0.0</v>
      </c>
      <c r="BF592" s="36">
        <f t="shared" si="13"/>
        <v>19</v>
      </c>
      <c r="BG592" s="39" t="s">
        <v>103</v>
      </c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6">
        <v>45681.0</v>
      </c>
      <c r="BV592" s="65"/>
      <c r="BW592" s="106"/>
      <c r="BX592" s="36">
        <f t="shared" si="12"/>
        <v>30</v>
      </c>
      <c r="BY592" s="95" t="s">
        <v>104</v>
      </c>
      <c r="B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151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113">
        <v>45680.0</v>
      </c>
      <c r="AX593" s="140"/>
      <c r="AY593" s="150">
        <v>1.0</v>
      </c>
      <c r="AZ593" s="26">
        <f t="shared" si="9"/>
        <v>121</v>
      </c>
      <c r="BA593" s="29" t="s">
        <v>87</v>
      </c>
      <c r="BB593" s="4"/>
      <c r="BC593" s="103">
        <v>45680.0</v>
      </c>
      <c r="BD593" s="104"/>
      <c r="BE593" s="106">
        <v>0.0</v>
      </c>
      <c r="BF593" s="36">
        <f t="shared" si="13"/>
        <v>19</v>
      </c>
      <c r="BG593" s="39" t="s">
        <v>87</v>
      </c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6">
        <v>45681.0</v>
      </c>
      <c r="BV593" s="65"/>
      <c r="BW593" s="106"/>
      <c r="BX593" s="36">
        <f t="shared" si="12"/>
        <v>30</v>
      </c>
      <c r="BY593" s="95" t="s">
        <v>85</v>
      </c>
      <c r="B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151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113">
        <v>45680.0</v>
      </c>
      <c r="AX594" s="140"/>
      <c r="AY594" s="150">
        <v>1.0</v>
      </c>
      <c r="AZ594" s="26">
        <f t="shared" si="9"/>
        <v>120</v>
      </c>
      <c r="BA594" s="29" t="s">
        <v>100</v>
      </c>
      <c r="BB594" s="4"/>
      <c r="BC594" s="103">
        <v>45680.0</v>
      </c>
      <c r="BD594" s="104"/>
      <c r="BE594" s="106">
        <v>0.0</v>
      </c>
      <c r="BF594" s="36">
        <f t="shared" si="13"/>
        <v>19</v>
      </c>
      <c r="BG594" s="39" t="s">
        <v>100</v>
      </c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6">
        <v>45681.0</v>
      </c>
      <c r="BV594" s="65"/>
      <c r="BW594" s="106"/>
      <c r="BX594" s="36">
        <f t="shared" si="12"/>
        <v>30</v>
      </c>
      <c r="BY594" s="95" t="s">
        <v>96</v>
      </c>
      <c r="B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151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113">
        <v>45680.0</v>
      </c>
      <c r="AX595" s="140"/>
      <c r="AY595" s="140"/>
      <c r="AZ595" s="26">
        <f t="shared" si="9"/>
        <v>120</v>
      </c>
      <c r="BA595" s="29" t="s">
        <v>105</v>
      </c>
      <c r="BB595" s="4"/>
      <c r="BC595" s="103">
        <v>45680.0</v>
      </c>
      <c r="BD595" s="104"/>
      <c r="BE595" s="104"/>
      <c r="BF595" s="36">
        <f t="shared" si="13"/>
        <v>19</v>
      </c>
      <c r="BG595" s="96" t="s">
        <v>105</v>
      </c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6">
        <v>45681.0</v>
      </c>
      <c r="BV595" s="65"/>
      <c r="BW595" s="204"/>
      <c r="BX595" s="36">
        <f t="shared" si="12"/>
        <v>30</v>
      </c>
      <c r="BY595" s="95" t="s">
        <v>80</v>
      </c>
      <c r="B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151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113">
        <v>45680.0</v>
      </c>
      <c r="AX596" s="140"/>
      <c r="AY596" s="150">
        <v>0.0</v>
      </c>
      <c r="AZ596" s="26">
        <f t="shared" si="9"/>
        <v>120</v>
      </c>
      <c r="BA596" s="29" t="s">
        <v>101</v>
      </c>
      <c r="BB596" s="4"/>
      <c r="BC596" s="103">
        <v>45680.0</v>
      </c>
      <c r="BD596" s="104"/>
      <c r="BE596" s="104"/>
      <c r="BF596" s="36">
        <f t="shared" si="13"/>
        <v>19</v>
      </c>
      <c r="BG596" s="39" t="s">
        <v>101</v>
      </c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6">
        <v>45681.0</v>
      </c>
      <c r="BV596" s="65"/>
      <c r="BW596" s="204"/>
      <c r="BX596" s="36">
        <f t="shared" si="12"/>
        <v>30</v>
      </c>
      <c r="BY596" s="95" t="s">
        <v>103</v>
      </c>
      <c r="B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151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113">
        <v>45680.0</v>
      </c>
      <c r="AX597" s="140"/>
      <c r="AY597" s="150">
        <v>0.0</v>
      </c>
      <c r="AZ597" s="26">
        <f t="shared" si="9"/>
        <v>120</v>
      </c>
      <c r="BA597" s="29" t="s">
        <v>99</v>
      </c>
      <c r="BB597" s="4"/>
      <c r="BC597" s="103">
        <v>45680.0</v>
      </c>
      <c r="BD597" s="104"/>
      <c r="BE597" s="104"/>
      <c r="BF597" s="36">
        <f t="shared" si="13"/>
        <v>19</v>
      </c>
      <c r="BG597" s="39" t="s">
        <v>99</v>
      </c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6">
        <v>45681.0</v>
      </c>
      <c r="BV597" s="65"/>
      <c r="BW597" s="204">
        <v>3.0</v>
      </c>
      <c r="BX597" s="36">
        <f t="shared" si="12"/>
        <v>27</v>
      </c>
      <c r="BY597" s="95" t="s">
        <v>87</v>
      </c>
      <c r="B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151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113">
        <v>45680.0</v>
      </c>
      <c r="AX598" s="140"/>
      <c r="AY598" s="150">
        <v>0.0</v>
      </c>
      <c r="AZ598" s="26">
        <f t="shared" si="9"/>
        <v>120</v>
      </c>
      <c r="BA598" s="29" t="s">
        <v>90</v>
      </c>
      <c r="BB598" s="4"/>
      <c r="BC598" s="103">
        <v>45680.0</v>
      </c>
      <c r="BD598" s="104"/>
      <c r="BE598" s="104"/>
      <c r="BF598" s="36">
        <f t="shared" si="13"/>
        <v>19</v>
      </c>
      <c r="BG598" s="39" t="s">
        <v>90</v>
      </c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6">
        <v>45681.0</v>
      </c>
      <c r="BV598" s="65"/>
      <c r="BW598" s="204"/>
      <c r="BX598" s="36">
        <f t="shared" si="12"/>
        <v>27</v>
      </c>
      <c r="BY598" s="95" t="s">
        <v>100</v>
      </c>
      <c r="B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151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113">
        <v>45680.0</v>
      </c>
      <c r="AX599" s="140"/>
      <c r="AY599" s="150">
        <v>0.0</v>
      </c>
      <c r="AZ599" s="26">
        <f t="shared" si="9"/>
        <v>120</v>
      </c>
      <c r="BA599" s="29" t="s">
        <v>83</v>
      </c>
      <c r="BB599" s="4"/>
      <c r="BC599" s="103">
        <v>45680.0</v>
      </c>
      <c r="BD599" s="104"/>
      <c r="BE599" s="104"/>
      <c r="BF599" s="36">
        <f t="shared" si="13"/>
        <v>19</v>
      </c>
      <c r="BG599" s="39" t="s">
        <v>83</v>
      </c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6">
        <v>45681.0</v>
      </c>
      <c r="BV599" s="65"/>
      <c r="BW599" s="204"/>
      <c r="BX599" s="36">
        <f t="shared" si="12"/>
        <v>27</v>
      </c>
      <c r="BY599" s="189" t="s">
        <v>105</v>
      </c>
      <c r="B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151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113">
        <v>45680.0</v>
      </c>
      <c r="AX600" s="140"/>
      <c r="AY600" s="150">
        <v>1.0</v>
      </c>
      <c r="AZ600" s="26">
        <f t="shared" si="9"/>
        <v>119</v>
      </c>
      <c r="BA600" s="29" t="s">
        <v>95</v>
      </c>
      <c r="BB600" s="4"/>
      <c r="BC600" s="103">
        <v>45680.0</v>
      </c>
      <c r="BD600" s="104"/>
      <c r="BE600" s="104"/>
      <c r="BF600" s="36">
        <f t="shared" si="13"/>
        <v>19</v>
      </c>
      <c r="BG600" s="39" t="s">
        <v>95</v>
      </c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6">
        <v>45681.0</v>
      </c>
      <c r="BV600" s="65"/>
      <c r="BW600" s="204">
        <v>5.0</v>
      </c>
      <c r="BX600" s="36">
        <f t="shared" si="12"/>
        <v>22</v>
      </c>
      <c r="BY600" s="95" t="s">
        <v>101</v>
      </c>
      <c r="B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151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113">
        <v>45680.0</v>
      </c>
      <c r="AX601" s="140"/>
      <c r="AY601" s="150">
        <v>1.0</v>
      </c>
      <c r="AZ601" s="26">
        <f t="shared" si="9"/>
        <v>118</v>
      </c>
      <c r="BA601" s="29" t="s">
        <v>107</v>
      </c>
      <c r="BB601" s="4"/>
      <c r="BC601" s="103">
        <v>45680.0</v>
      </c>
      <c r="BD601" s="104"/>
      <c r="BE601" s="104"/>
      <c r="BF601" s="36">
        <f t="shared" si="13"/>
        <v>19</v>
      </c>
      <c r="BG601" s="39" t="s">
        <v>107</v>
      </c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6">
        <v>45681.0</v>
      </c>
      <c r="BV601" s="65"/>
      <c r="BW601" s="204"/>
      <c r="BX601" s="36">
        <f t="shared" si="12"/>
        <v>22</v>
      </c>
      <c r="BY601" s="95" t="s">
        <v>99</v>
      </c>
      <c r="B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151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113">
        <v>45680.0</v>
      </c>
      <c r="AX602" s="140"/>
      <c r="AY602" s="150">
        <v>1.0</v>
      </c>
      <c r="AZ602" s="26">
        <f t="shared" si="9"/>
        <v>117</v>
      </c>
      <c r="BA602" s="29" t="s">
        <v>77</v>
      </c>
      <c r="BB602" s="4"/>
      <c r="BC602" s="103">
        <v>45680.0</v>
      </c>
      <c r="BD602" s="104"/>
      <c r="BE602" s="104"/>
      <c r="BF602" s="36">
        <f t="shared" si="13"/>
        <v>19</v>
      </c>
      <c r="BG602" s="39" t="s">
        <v>77</v>
      </c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6">
        <v>45681.0</v>
      </c>
      <c r="BV602" s="65"/>
      <c r="BW602" s="204"/>
      <c r="BX602" s="36">
        <f t="shared" si="12"/>
        <v>22</v>
      </c>
      <c r="BY602" s="95" t="s">
        <v>90</v>
      </c>
      <c r="B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151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113">
        <v>45680.0</v>
      </c>
      <c r="AX603" s="105"/>
      <c r="AY603" s="150">
        <v>2.0</v>
      </c>
      <c r="AZ603" s="26">
        <f t="shared" si="9"/>
        <v>115</v>
      </c>
      <c r="BA603" s="29" t="s">
        <v>81</v>
      </c>
      <c r="BB603" s="4"/>
      <c r="BC603" s="103">
        <v>45680.0</v>
      </c>
      <c r="BD603" s="112"/>
      <c r="BE603" s="112"/>
      <c r="BF603" s="36">
        <f t="shared" si="13"/>
        <v>19</v>
      </c>
      <c r="BG603" s="39" t="s">
        <v>81</v>
      </c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6">
        <v>45681.0</v>
      </c>
      <c r="BV603" s="65"/>
      <c r="BW603" s="204">
        <v>5.0</v>
      </c>
      <c r="BX603" s="36">
        <f t="shared" si="12"/>
        <v>17</v>
      </c>
      <c r="BY603" s="95" t="s">
        <v>83</v>
      </c>
      <c r="B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151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113">
        <v>45680.0</v>
      </c>
      <c r="AX604" s="140"/>
      <c r="AY604" s="150">
        <v>1.0</v>
      </c>
      <c r="AZ604" s="26">
        <f t="shared" si="9"/>
        <v>114</v>
      </c>
      <c r="BA604" s="29" t="s">
        <v>97</v>
      </c>
      <c r="BB604" s="4"/>
      <c r="BC604" s="103">
        <v>45680.0</v>
      </c>
      <c r="BD604" s="104"/>
      <c r="BE604" s="104"/>
      <c r="BF604" s="36">
        <f t="shared" si="13"/>
        <v>19</v>
      </c>
      <c r="BG604" s="39" t="s">
        <v>97</v>
      </c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6">
        <v>45681.0</v>
      </c>
      <c r="BV604" s="65"/>
      <c r="BW604" s="204">
        <v>5.0</v>
      </c>
      <c r="BX604" s="36">
        <f t="shared" si="12"/>
        <v>12</v>
      </c>
      <c r="BY604" s="95" t="s">
        <v>95</v>
      </c>
      <c r="B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151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113">
        <v>45680.0</v>
      </c>
      <c r="AX605" s="140"/>
      <c r="AY605" s="150">
        <v>1.0</v>
      </c>
      <c r="AZ605" s="26">
        <f t="shared" si="9"/>
        <v>113</v>
      </c>
      <c r="BA605" s="29" t="s">
        <v>91</v>
      </c>
      <c r="BB605" s="4"/>
      <c r="BC605" s="103">
        <v>45680.0</v>
      </c>
      <c r="BD605" s="104"/>
      <c r="BE605" s="104"/>
      <c r="BF605" s="36">
        <f t="shared" si="13"/>
        <v>19</v>
      </c>
      <c r="BG605" s="39" t="s">
        <v>91</v>
      </c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6">
        <v>45681.0</v>
      </c>
      <c r="BV605" s="65"/>
      <c r="BW605" s="204"/>
      <c r="BX605" s="36">
        <f t="shared" si="12"/>
        <v>12</v>
      </c>
      <c r="BY605" s="95" t="s">
        <v>107</v>
      </c>
      <c r="B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151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113">
        <v>45680.0</v>
      </c>
      <c r="AX606" s="140"/>
      <c r="AY606" s="150">
        <v>0.0</v>
      </c>
      <c r="AZ606" s="26">
        <f t="shared" si="9"/>
        <v>113</v>
      </c>
      <c r="BA606" s="29" t="s">
        <v>84</v>
      </c>
      <c r="BB606" s="4"/>
      <c r="BC606" s="103">
        <v>45680.0</v>
      </c>
      <c r="BD606" s="104"/>
      <c r="BE606" s="104"/>
      <c r="BF606" s="36">
        <f t="shared" si="13"/>
        <v>19</v>
      </c>
      <c r="BG606" s="39" t="s">
        <v>84</v>
      </c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6">
        <v>45681.0</v>
      </c>
      <c r="BV606" s="65"/>
      <c r="BW606" s="204"/>
      <c r="BX606" s="36">
        <f t="shared" si="12"/>
        <v>12</v>
      </c>
      <c r="BY606" s="95" t="s">
        <v>77</v>
      </c>
      <c r="B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151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113">
        <v>45680.0</v>
      </c>
      <c r="AX607" s="140"/>
      <c r="AY607" s="150">
        <v>0.0</v>
      </c>
      <c r="AZ607" s="26">
        <f t="shared" si="9"/>
        <v>113</v>
      </c>
      <c r="BA607" s="29" t="s">
        <v>93</v>
      </c>
      <c r="BB607" s="4"/>
      <c r="BC607" s="103">
        <v>45680.0</v>
      </c>
      <c r="BD607" s="104"/>
      <c r="BE607" s="106">
        <v>1.0</v>
      </c>
      <c r="BF607" s="36">
        <f t="shared" si="13"/>
        <v>18</v>
      </c>
      <c r="BG607" s="39" t="s">
        <v>93</v>
      </c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6">
        <v>45681.0</v>
      </c>
      <c r="BV607" s="65"/>
      <c r="BW607" s="204">
        <v>6.0</v>
      </c>
      <c r="BX607" s="36">
        <f t="shared" si="12"/>
        <v>6</v>
      </c>
      <c r="BY607" s="95" t="s">
        <v>81</v>
      </c>
      <c r="B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151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113">
        <v>45680.0</v>
      </c>
      <c r="AX608" s="140"/>
      <c r="AY608" s="150">
        <v>8.0</v>
      </c>
      <c r="AZ608" s="26">
        <f t="shared" si="9"/>
        <v>105</v>
      </c>
      <c r="BA608" s="29" t="s">
        <v>102</v>
      </c>
      <c r="BB608" s="4"/>
      <c r="BC608" s="103">
        <v>45680.0</v>
      </c>
      <c r="BD608" s="104"/>
      <c r="BE608" s="106">
        <v>2.0</v>
      </c>
      <c r="BF608" s="36">
        <f t="shared" si="13"/>
        <v>16</v>
      </c>
      <c r="BG608" s="39" t="s">
        <v>102</v>
      </c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6">
        <v>45681.0</v>
      </c>
      <c r="BV608" s="65"/>
      <c r="BW608" s="204"/>
      <c r="BX608" s="36">
        <f t="shared" si="12"/>
        <v>6</v>
      </c>
      <c r="BY608" s="95" t="s">
        <v>97</v>
      </c>
      <c r="B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151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113">
        <v>45680.0</v>
      </c>
      <c r="AX609" s="140"/>
      <c r="AY609" s="140"/>
      <c r="AZ609" s="26">
        <f t="shared" si="9"/>
        <v>105</v>
      </c>
      <c r="BA609" s="29" t="s">
        <v>94</v>
      </c>
      <c r="BB609" s="4"/>
      <c r="BC609" s="103">
        <v>45680.0</v>
      </c>
      <c r="BD609" s="104"/>
      <c r="BE609" s="104"/>
      <c r="BF609" s="36">
        <f t="shared" si="13"/>
        <v>16</v>
      </c>
      <c r="BG609" s="39" t="s">
        <v>94</v>
      </c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6">
        <v>45681.0</v>
      </c>
      <c r="BV609" s="65"/>
      <c r="BW609" s="204">
        <v>3.0</v>
      </c>
      <c r="BX609" s="36">
        <f t="shared" si="12"/>
        <v>3</v>
      </c>
      <c r="BY609" s="95" t="s">
        <v>91</v>
      </c>
      <c r="B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151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103">
        <v>45680.0</v>
      </c>
      <c r="AX610" s="104"/>
      <c r="AY610" s="104"/>
      <c r="AZ610" s="36">
        <f t="shared" si="9"/>
        <v>105</v>
      </c>
      <c r="BA610" s="39" t="s">
        <v>106</v>
      </c>
      <c r="BB610" s="4"/>
      <c r="BC610" s="103">
        <v>45680.0</v>
      </c>
      <c r="BD610" s="104"/>
      <c r="BE610" s="104"/>
      <c r="BF610" s="36">
        <f t="shared" si="13"/>
        <v>16</v>
      </c>
      <c r="BG610" s="39" t="s">
        <v>106</v>
      </c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6">
        <v>45681.0</v>
      </c>
      <c r="BV610" s="65"/>
      <c r="BW610" s="204"/>
      <c r="BX610" s="36">
        <f t="shared" si="12"/>
        <v>3</v>
      </c>
      <c r="BY610" s="95" t="s">
        <v>84</v>
      </c>
      <c r="B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151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108">
        <v>45681.0</v>
      </c>
      <c r="AX611" s="59">
        <v>40.0</v>
      </c>
      <c r="AY611" s="78"/>
      <c r="AZ611" s="78">
        <f t="shared" si="9"/>
        <v>145</v>
      </c>
      <c r="BA611" s="63" t="s">
        <v>88</v>
      </c>
      <c r="BB611" s="4"/>
      <c r="BC611" s="49">
        <v>45681.0</v>
      </c>
      <c r="BD611" s="110">
        <v>25.0</v>
      </c>
      <c r="BE611" s="215"/>
      <c r="BF611" s="78">
        <f t="shared" si="13"/>
        <v>41</v>
      </c>
      <c r="BG611" s="110" t="s">
        <v>88</v>
      </c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6">
        <v>45681.0</v>
      </c>
      <c r="BV611" s="65"/>
      <c r="BW611" s="204">
        <v>3.0</v>
      </c>
      <c r="BX611" s="36">
        <f t="shared" si="12"/>
        <v>0</v>
      </c>
      <c r="BY611" s="95" t="s">
        <v>93</v>
      </c>
      <c r="B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151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113">
        <v>45681.0</v>
      </c>
      <c r="AX612" s="140"/>
      <c r="AY612" s="150">
        <v>1.0</v>
      </c>
      <c r="AZ612" s="26">
        <f t="shared" si="9"/>
        <v>144</v>
      </c>
      <c r="BA612" s="29" t="s">
        <v>79</v>
      </c>
      <c r="BB612" s="4"/>
      <c r="BC612" s="103">
        <v>45681.0</v>
      </c>
      <c r="BD612" s="104"/>
      <c r="BE612" s="106">
        <v>0.0</v>
      </c>
      <c r="BF612" s="36">
        <f t="shared" si="13"/>
        <v>41</v>
      </c>
      <c r="BG612" s="39" t="s">
        <v>79</v>
      </c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6">
        <v>45681.0</v>
      </c>
      <c r="BV612" s="65"/>
      <c r="BW612" s="204"/>
      <c r="BX612" s="36">
        <f t="shared" si="12"/>
        <v>0</v>
      </c>
      <c r="BY612" s="95" t="s">
        <v>102</v>
      </c>
      <c r="B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151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113">
        <v>45681.0</v>
      </c>
      <c r="AX613" s="140"/>
      <c r="AY613" s="150">
        <v>1.0</v>
      </c>
      <c r="AZ613" s="26">
        <f t="shared" si="9"/>
        <v>143</v>
      </c>
      <c r="BA613" s="29" t="s">
        <v>98</v>
      </c>
      <c r="BB613" s="4"/>
      <c r="BC613" s="103">
        <v>45681.0</v>
      </c>
      <c r="BD613" s="104"/>
      <c r="BE613" s="106">
        <v>1.0</v>
      </c>
      <c r="BF613" s="36">
        <f t="shared" si="13"/>
        <v>40</v>
      </c>
      <c r="BG613" s="39" t="s">
        <v>98</v>
      </c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6">
        <v>45681.0</v>
      </c>
      <c r="BV613" s="65"/>
      <c r="BW613" s="204"/>
      <c r="BX613" s="36">
        <f t="shared" si="12"/>
        <v>0</v>
      </c>
      <c r="BY613" s="37" t="s">
        <v>94</v>
      </c>
      <c r="B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151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113">
        <v>45681.0</v>
      </c>
      <c r="AX614" s="140"/>
      <c r="AY614" s="150">
        <v>1.0</v>
      </c>
      <c r="AZ614" s="26">
        <f t="shared" si="9"/>
        <v>142</v>
      </c>
      <c r="BA614" s="29" t="s">
        <v>78</v>
      </c>
      <c r="BB614" s="4"/>
      <c r="BC614" s="103">
        <v>45681.0</v>
      </c>
      <c r="BD614" s="104"/>
      <c r="BE614" s="106">
        <v>1.0</v>
      </c>
      <c r="BF614" s="36">
        <f t="shared" si="13"/>
        <v>39</v>
      </c>
      <c r="BG614" s="39" t="s">
        <v>78</v>
      </c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9">
        <v>45682.0</v>
      </c>
      <c r="BV614" s="128">
        <v>50.0</v>
      </c>
      <c r="BW614" s="167"/>
      <c r="BX614" s="78">
        <f t="shared" si="12"/>
        <v>50</v>
      </c>
      <c r="BY614" s="188" t="s">
        <v>88</v>
      </c>
      <c r="B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151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113">
        <v>45681.0</v>
      </c>
      <c r="AX615" s="140"/>
      <c r="AY615" s="150">
        <v>1.0</v>
      </c>
      <c r="AZ615" s="26">
        <f t="shared" si="9"/>
        <v>141</v>
      </c>
      <c r="BA615" s="29" t="s">
        <v>104</v>
      </c>
      <c r="BB615" s="4"/>
      <c r="BC615" s="103">
        <v>45681.0</v>
      </c>
      <c r="BD615" s="104"/>
      <c r="BE615" s="106">
        <v>1.0</v>
      </c>
      <c r="BF615" s="36">
        <f t="shared" si="13"/>
        <v>38</v>
      </c>
      <c r="BG615" s="39" t="s">
        <v>104</v>
      </c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6">
        <v>45682.0</v>
      </c>
      <c r="BV615" s="65"/>
      <c r="BW615" s="106">
        <v>5.0</v>
      </c>
      <c r="BX615" s="36">
        <f t="shared" si="12"/>
        <v>45</v>
      </c>
      <c r="BY615" s="95" t="s">
        <v>79</v>
      </c>
      <c r="B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151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113">
        <v>45681.0</v>
      </c>
      <c r="AX616" s="140"/>
      <c r="AY616" s="150">
        <v>2.0</v>
      </c>
      <c r="AZ616" s="26">
        <f t="shared" si="9"/>
        <v>139</v>
      </c>
      <c r="BA616" s="29" t="s">
        <v>85</v>
      </c>
      <c r="BB616" s="4"/>
      <c r="BC616" s="103">
        <v>45681.0</v>
      </c>
      <c r="BD616" s="104"/>
      <c r="BE616" s="106">
        <v>1.0</v>
      </c>
      <c r="BF616" s="36">
        <f t="shared" si="13"/>
        <v>37</v>
      </c>
      <c r="BG616" s="39" t="s">
        <v>85</v>
      </c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6">
        <v>45682.0</v>
      </c>
      <c r="BV616" s="65"/>
      <c r="BW616" s="106"/>
      <c r="BX616" s="36">
        <f t="shared" si="12"/>
        <v>45</v>
      </c>
      <c r="BY616" s="95" t="s">
        <v>98</v>
      </c>
      <c r="B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151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113">
        <v>45681.0</v>
      </c>
      <c r="AX617" s="140"/>
      <c r="AY617" s="150">
        <v>1.0</v>
      </c>
      <c r="AZ617" s="26">
        <f t="shared" si="9"/>
        <v>138</v>
      </c>
      <c r="BA617" s="29" t="s">
        <v>96</v>
      </c>
      <c r="BB617" s="4"/>
      <c r="BC617" s="103">
        <v>45681.0</v>
      </c>
      <c r="BD617" s="104"/>
      <c r="BE617" s="104"/>
      <c r="BF617" s="36">
        <f t="shared" si="13"/>
        <v>37</v>
      </c>
      <c r="BG617" s="39" t="s">
        <v>96</v>
      </c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6">
        <v>45682.0</v>
      </c>
      <c r="BV617" s="65"/>
      <c r="BW617" s="106"/>
      <c r="BX617" s="36">
        <f t="shared" si="12"/>
        <v>45</v>
      </c>
      <c r="BY617" s="95" t="s">
        <v>78</v>
      </c>
      <c r="B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151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113">
        <v>45681.0</v>
      </c>
      <c r="AX618" s="140"/>
      <c r="AY618" s="150">
        <v>1.0</v>
      </c>
      <c r="AZ618" s="26">
        <f t="shared" si="9"/>
        <v>137</v>
      </c>
      <c r="BA618" s="29" t="s">
        <v>80</v>
      </c>
      <c r="BB618" s="4"/>
      <c r="BC618" s="103">
        <v>45681.0</v>
      </c>
      <c r="BD618" s="104"/>
      <c r="BE618" s="104"/>
      <c r="BF618" s="36">
        <f t="shared" si="13"/>
        <v>37</v>
      </c>
      <c r="BG618" s="39" t="s">
        <v>80</v>
      </c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6">
        <v>45682.0</v>
      </c>
      <c r="BV618" s="65"/>
      <c r="BW618" s="106"/>
      <c r="BX618" s="36">
        <f t="shared" si="12"/>
        <v>45</v>
      </c>
      <c r="BY618" s="95" t="s">
        <v>104</v>
      </c>
      <c r="B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151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113">
        <v>45681.0</v>
      </c>
      <c r="AX619" s="140"/>
      <c r="AY619" s="150">
        <v>2.0</v>
      </c>
      <c r="AZ619" s="26">
        <f t="shared" si="9"/>
        <v>135</v>
      </c>
      <c r="BA619" s="29" t="s">
        <v>103</v>
      </c>
      <c r="BB619" s="4"/>
      <c r="BC619" s="103">
        <v>45681.0</v>
      </c>
      <c r="BD619" s="104"/>
      <c r="BE619" s="104"/>
      <c r="BF619" s="36">
        <f t="shared" si="13"/>
        <v>37</v>
      </c>
      <c r="BG619" s="39" t="s">
        <v>103</v>
      </c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6">
        <v>45682.0</v>
      </c>
      <c r="BV619" s="65"/>
      <c r="BW619" s="106">
        <v>5.0</v>
      </c>
      <c r="BX619" s="36">
        <f t="shared" si="12"/>
        <v>40</v>
      </c>
      <c r="BY619" s="95" t="s">
        <v>85</v>
      </c>
      <c r="B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151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113">
        <v>45681.0</v>
      </c>
      <c r="AX620" s="140"/>
      <c r="AY620" s="150">
        <v>0.0</v>
      </c>
      <c r="AZ620" s="26">
        <f t="shared" si="9"/>
        <v>135</v>
      </c>
      <c r="BA620" s="29" t="s">
        <v>87</v>
      </c>
      <c r="BB620" s="4"/>
      <c r="BC620" s="103">
        <v>45681.0</v>
      </c>
      <c r="BD620" s="104"/>
      <c r="BE620" s="104"/>
      <c r="BF620" s="36">
        <f t="shared" si="13"/>
        <v>37</v>
      </c>
      <c r="BG620" s="39" t="s">
        <v>87</v>
      </c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6">
        <v>45682.0</v>
      </c>
      <c r="BV620" s="65"/>
      <c r="BW620" s="106">
        <v>5.0</v>
      </c>
      <c r="BX620" s="36">
        <f t="shared" si="12"/>
        <v>35</v>
      </c>
      <c r="BY620" s="95" t="s">
        <v>96</v>
      </c>
      <c r="B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151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113">
        <v>45681.0</v>
      </c>
      <c r="AX621" s="140"/>
      <c r="AY621" s="150">
        <v>1.0</v>
      </c>
      <c r="AZ621" s="26">
        <f t="shared" si="9"/>
        <v>134</v>
      </c>
      <c r="BA621" s="29" t="s">
        <v>100</v>
      </c>
      <c r="BB621" s="4"/>
      <c r="BC621" s="103">
        <v>45681.0</v>
      </c>
      <c r="BD621" s="104"/>
      <c r="BE621" s="104"/>
      <c r="BF621" s="36">
        <f t="shared" si="13"/>
        <v>37</v>
      </c>
      <c r="BG621" s="39" t="s">
        <v>100</v>
      </c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6">
        <v>45682.0</v>
      </c>
      <c r="BV621" s="65"/>
      <c r="BW621" s="204"/>
      <c r="BX621" s="36">
        <f t="shared" si="12"/>
        <v>35</v>
      </c>
      <c r="BY621" s="95" t="s">
        <v>80</v>
      </c>
      <c r="B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151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113">
        <v>45681.0</v>
      </c>
      <c r="AX622" s="140"/>
      <c r="AY622" s="140"/>
      <c r="AZ622" s="26">
        <f t="shared" si="9"/>
        <v>134</v>
      </c>
      <c r="BA622" s="29" t="s">
        <v>105</v>
      </c>
      <c r="BB622" s="4"/>
      <c r="BC622" s="103">
        <v>45681.0</v>
      </c>
      <c r="BD622" s="104"/>
      <c r="BE622" s="104"/>
      <c r="BF622" s="36">
        <f t="shared" si="13"/>
        <v>37</v>
      </c>
      <c r="BG622" s="96" t="s">
        <v>105</v>
      </c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6">
        <v>45682.0</v>
      </c>
      <c r="BV622" s="65"/>
      <c r="BW622" s="204"/>
      <c r="BX622" s="36">
        <f t="shared" si="12"/>
        <v>35</v>
      </c>
      <c r="BY622" s="95" t="s">
        <v>103</v>
      </c>
      <c r="B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151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113">
        <v>45681.0</v>
      </c>
      <c r="AX623" s="140"/>
      <c r="AY623" s="150">
        <v>0.0</v>
      </c>
      <c r="AZ623" s="26">
        <f t="shared" si="9"/>
        <v>134</v>
      </c>
      <c r="BA623" s="29" t="s">
        <v>101</v>
      </c>
      <c r="BB623" s="4"/>
      <c r="BC623" s="103">
        <v>45681.0</v>
      </c>
      <c r="BD623" s="104"/>
      <c r="BE623" s="104"/>
      <c r="BF623" s="36">
        <f t="shared" si="13"/>
        <v>37</v>
      </c>
      <c r="BG623" s="39" t="s">
        <v>101</v>
      </c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6">
        <v>45682.0</v>
      </c>
      <c r="BV623" s="65"/>
      <c r="BW623" s="204"/>
      <c r="BX623" s="36">
        <f t="shared" si="12"/>
        <v>35</v>
      </c>
      <c r="BY623" s="95" t="s">
        <v>87</v>
      </c>
      <c r="B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151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113">
        <v>45681.0</v>
      </c>
      <c r="AX624" s="140"/>
      <c r="AY624" s="150">
        <v>2.0</v>
      </c>
      <c r="AZ624" s="26">
        <f t="shared" si="9"/>
        <v>132</v>
      </c>
      <c r="BA624" s="29" t="s">
        <v>99</v>
      </c>
      <c r="BB624" s="4"/>
      <c r="BC624" s="103">
        <v>45681.0</v>
      </c>
      <c r="BD624" s="104"/>
      <c r="BE624" s="104"/>
      <c r="BF624" s="36">
        <f t="shared" si="13"/>
        <v>37</v>
      </c>
      <c r="BG624" s="39" t="s">
        <v>99</v>
      </c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6">
        <v>45682.0</v>
      </c>
      <c r="BV624" s="65"/>
      <c r="BW624" s="204"/>
      <c r="BX624" s="36">
        <f t="shared" si="12"/>
        <v>35</v>
      </c>
      <c r="BY624" s="95" t="s">
        <v>100</v>
      </c>
      <c r="B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151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113">
        <v>45681.0</v>
      </c>
      <c r="AX625" s="140"/>
      <c r="AY625" s="150">
        <v>1.0</v>
      </c>
      <c r="AZ625" s="26">
        <f t="shared" si="9"/>
        <v>131</v>
      </c>
      <c r="BA625" s="29" t="s">
        <v>90</v>
      </c>
      <c r="BB625" s="4"/>
      <c r="BC625" s="103">
        <v>45681.0</v>
      </c>
      <c r="BD625" s="104"/>
      <c r="BE625" s="106">
        <v>1.0</v>
      </c>
      <c r="BF625" s="36">
        <f t="shared" si="13"/>
        <v>36</v>
      </c>
      <c r="BG625" s="39" t="s">
        <v>90</v>
      </c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6">
        <v>45682.0</v>
      </c>
      <c r="BV625" s="65"/>
      <c r="BW625" s="204">
        <v>5.0</v>
      </c>
      <c r="BX625" s="36">
        <f t="shared" si="12"/>
        <v>30</v>
      </c>
      <c r="BY625" s="189" t="s">
        <v>105</v>
      </c>
      <c r="B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151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113">
        <v>45681.0</v>
      </c>
      <c r="AX626" s="140"/>
      <c r="AY626" s="150">
        <v>1.0</v>
      </c>
      <c r="AZ626" s="26">
        <f t="shared" si="9"/>
        <v>130</v>
      </c>
      <c r="BA626" s="29" t="s">
        <v>83</v>
      </c>
      <c r="BB626" s="4"/>
      <c r="BC626" s="103">
        <v>45681.0</v>
      </c>
      <c r="BD626" s="104"/>
      <c r="BE626" s="106">
        <v>1.0</v>
      </c>
      <c r="BF626" s="36">
        <f t="shared" si="13"/>
        <v>35</v>
      </c>
      <c r="BG626" s="39" t="s">
        <v>83</v>
      </c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6">
        <v>45682.0</v>
      </c>
      <c r="BV626" s="65"/>
      <c r="BW626" s="204">
        <v>5.0</v>
      </c>
      <c r="BX626" s="36">
        <f t="shared" si="12"/>
        <v>25</v>
      </c>
      <c r="BY626" s="95" t="s">
        <v>101</v>
      </c>
      <c r="B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151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113">
        <v>45681.0</v>
      </c>
      <c r="AX627" s="140"/>
      <c r="AY627" s="150">
        <v>1.0</v>
      </c>
      <c r="AZ627" s="26">
        <f t="shared" si="9"/>
        <v>129</v>
      </c>
      <c r="BA627" s="29" t="s">
        <v>95</v>
      </c>
      <c r="BB627" s="4"/>
      <c r="BC627" s="103">
        <v>45681.0</v>
      </c>
      <c r="BD627" s="104"/>
      <c r="BE627" s="106">
        <v>0.0</v>
      </c>
      <c r="BF627" s="36">
        <f t="shared" si="13"/>
        <v>35</v>
      </c>
      <c r="BG627" s="39" t="s">
        <v>95</v>
      </c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6">
        <v>45682.0</v>
      </c>
      <c r="BV627" s="65"/>
      <c r="BW627" s="204">
        <v>5.0</v>
      </c>
      <c r="BX627" s="36">
        <f t="shared" si="12"/>
        <v>20</v>
      </c>
      <c r="BY627" s="95" t="s">
        <v>99</v>
      </c>
      <c r="B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151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113">
        <v>45681.0</v>
      </c>
      <c r="AX628" s="140"/>
      <c r="AY628" s="150">
        <v>0.0</v>
      </c>
      <c r="AZ628" s="26">
        <f t="shared" si="9"/>
        <v>129</v>
      </c>
      <c r="BA628" s="29" t="s">
        <v>107</v>
      </c>
      <c r="BB628" s="4"/>
      <c r="BC628" s="103">
        <v>45681.0</v>
      </c>
      <c r="BD628" s="104"/>
      <c r="BE628" s="106">
        <v>1.0</v>
      </c>
      <c r="BF628" s="36">
        <f t="shared" si="13"/>
        <v>34</v>
      </c>
      <c r="BG628" s="39" t="s">
        <v>107</v>
      </c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6">
        <v>45682.0</v>
      </c>
      <c r="BV628" s="65"/>
      <c r="BW628" s="204">
        <v>5.0</v>
      </c>
      <c r="BX628" s="36">
        <f t="shared" si="12"/>
        <v>15</v>
      </c>
      <c r="BY628" s="95" t="s">
        <v>90</v>
      </c>
      <c r="B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151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113">
        <v>45681.0</v>
      </c>
      <c r="AX629" s="105"/>
      <c r="AY629" s="150">
        <v>0.0</v>
      </c>
      <c r="AZ629" s="26">
        <f t="shared" si="9"/>
        <v>129</v>
      </c>
      <c r="BA629" s="29" t="s">
        <v>77</v>
      </c>
      <c r="BB629" s="4"/>
      <c r="BC629" s="103">
        <v>45681.0</v>
      </c>
      <c r="BD629" s="112"/>
      <c r="BE629" s="106">
        <v>1.0</v>
      </c>
      <c r="BF629" s="36">
        <f t="shared" si="13"/>
        <v>33</v>
      </c>
      <c r="BG629" s="39" t="s">
        <v>77</v>
      </c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6">
        <v>45682.0</v>
      </c>
      <c r="BV629" s="65"/>
      <c r="BW629" s="204">
        <v>5.0</v>
      </c>
      <c r="BX629" s="36">
        <f t="shared" si="12"/>
        <v>10</v>
      </c>
      <c r="BY629" s="95" t="s">
        <v>83</v>
      </c>
      <c r="B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151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113">
        <v>45681.0</v>
      </c>
      <c r="AX630" s="140"/>
      <c r="AY630" s="150">
        <v>0.0</v>
      </c>
      <c r="AZ630" s="26">
        <f t="shared" si="9"/>
        <v>129</v>
      </c>
      <c r="BA630" s="29" t="s">
        <v>81</v>
      </c>
      <c r="BB630" s="4"/>
      <c r="BC630" s="103">
        <v>45681.0</v>
      </c>
      <c r="BD630" s="104"/>
      <c r="BE630" s="106">
        <v>1.0</v>
      </c>
      <c r="BF630" s="36">
        <f t="shared" si="13"/>
        <v>32</v>
      </c>
      <c r="BG630" s="39" t="s">
        <v>81</v>
      </c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6">
        <v>45682.0</v>
      </c>
      <c r="BV630" s="65"/>
      <c r="BW630" s="204"/>
      <c r="BX630" s="36">
        <f t="shared" si="12"/>
        <v>10</v>
      </c>
      <c r="BY630" s="95" t="s">
        <v>95</v>
      </c>
      <c r="B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151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113">
        <v>45681.0</v>
      </c>
      <c r="AX631" s="140"/>
      <c r="AY631" s="150">
        <v>1.0</v>
      </c>
      <c r="AZ631" s="26">
        <f t="shared" si="9"/>
        <v>128</v>
      </c>
      <c r="BA631" s="29" t="s">
        <v>97</v>
      </c>
      <c r="BB631" s="4"/>
      <c r="BC631" s="103">
        <v>45681.0</v>
      </c>
      <c r="BD631" s="104"/>
      <c r="BE631" s="106">
        <v>0.0</v>
      </c>
      <c r="BF631" s="36">
        <f t="shared" si="13"/>
        <v>32</v>
      </c>
      <c r="BG631" s="39" t="s">
        <v>97</v>
      </c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6">
        <v>45682.0</v>
      </c>
      <c r="BV631" s="65"/>
      <c r="BW631" s="204"/>
      <c r="BX631" s="36">
        <f t="shared" si="12"/>
        <v>10</v>
      </c>
      <c r="BY631" s="95" t="s">
        <v>107</v>
      </c>
      <c r="B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151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113">
        <v>45681.0</v>
      </c>
      <c r="AX632" s="140"/>
      <c r="AY632" s="150">
        <v>0.0</v>
      </c>
      <c r="AZ632" s="26">
        <f t="shared" si="9"/>
        <v>128</v>
      </c>
      <c r="BA632" s="29" t="s">
        <v>91</v>
      </c>
      <c r="BB632" s="4"/>
      <c r="BC632" s="103">
        <v>45681.0</v>
      </c>
      <c r="BD632" s="104"/>
      <c r="BE632" s="106">
        <v>1.0</v>
      </c>
      <c r="BF632" s="36">
        <f t="shared" si="13"/>
        <v>31</v>
      </c>
      <c r="BG632" s="39" t="s">
        <v>91</v>
      </c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6">
        <v>45682.0</v>
      </c>
      <c r="BV632" s="65"/>
      <c r="BW632" s="204"/>
      <c r="BX632" s="36">
        <f t="shared" si="12"/>
        <v>10</v>
      </c>
      <c r="BY632" s="95" t="s">
        <v>77</v>
      </c>
      <c r="B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151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113">
        <v>45681.0</v>
      </c>
      <c r="AX633" s="140"/>
      <c r="AY633" s="150">
        <v>1.0</v>
      </c>
      <c r="AZ633" s="26">
        <f t="shared" si="9"/>
        <v>127</v>
      </c>
      <c r="BA633" s="29" t="s">
        <v>84</v>
      </c>
      <c r="BB633" s="4"/>
      <c r="BC633" s="103">
        <v>45681.0</v>
      </c>
      <c r="BD633" s="104"/>
      <c r="BE633" s="106">
        <v>0.0</v>
      </c>
      <c r="BF633" s="36">
        <f t="shared" si="13"/>
        <v>31</v>
      </c>
      <c r="BG633" s="39" t="s">
        <v>84</v>
      </c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6">
        <v>45682.0</v>
      </c>
      <c r="BV633" s="65"/>
      <c r="BW633" s="204"/>
      <c r="BX633" s="36">
        <f t="shared" si="12"/>
        <v>10</v>
      </c>
      <c r="BY633" s="95" t="s">
        <v>81</v>
      </c>
      <c r="B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151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113">
        <v>45681.0</v>
      </c>
      <c r="AX634" s="140"/>
      <c r="AY634" s="150">
        <v>0.0</v>
      </c>
      <c r="AZ634" s="26">
        <f t="shared" si="9"/>
        <v>127</v>
      </c>
      <c r="BA634" s="29" t="s">
        <v>93</v>
      </c>
      <c r="BB634" s="4"/>
      <c r="BC634" s="103">
        <v>45681.0</v>
      </c>
      <c r="BD634" s="104"/>
      <c r="BE634" s="106">
        <v>1.0</v>
      </c>
      <c r="BF634" s="36">
        <f t="shared" si="13"/>
        <v>30</v>
      </c>
      <c r="BG634" s="39" t="s">
        <v>93</v>
      </c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6">
        <v>45682.0</v>
      </c>
      <c r="BV634" s="65"/>
      <c r="BW634" s="204"/>
      <c r="BX634" s="36">
        <f t="shared" si="12"/>
        <v>10</v>
      </c>
      <c r="BY634" s="95" t="s">
        <v>97</v>
      </c>
      <c r="B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151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113">
        <v>45681.0</v>
      </c>
      <c r="AX635" s="140"/>
      <c r="AY635" s="140"/>
      <c r="AZ635" s="26">
        <f t="shared" si="9"/>
        <v>127</v>
      </c>
      <c r="BA635" s="29" t="s">
        <v>102</v>
      </c>
      <c r="BB635" s="4"/>
      <c r="BC635" s="103">
        <v>45681.0</v>
      </c>
      <c r="BD635" s="104"/>
      <c r="BE635" s="104"/>
      <c r="BF635" s="36">
        <f t="shared" si="13"/>
        <v>30</v>
      </c>
      <c r="BG635" s="39" t="s">
        <v>102</v>
      </c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6">
        <v>45682.0</v>
      </c>
      <c r="BV635" s="65"/>
      <c r="BW635" s="204">
        <v>5.0</v>
      </c>
      <c r="BX635" s="36">
        <f t="shared" si="12"/>
        <v>5</v>
      </c>
      <c r="BY635" s="95" t="s">
        <v>91</v>
      </c>
      <c r="B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151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113">
        <v>45681.0</v>
      </c>
      <c r="AX636" s="140"/>
      <c r="AY636" s="140"/>
      <c r="AZ636" s="26">
        <f t="shared" si="9"/>
        <v>127</v>
      </c>
      <c r="BA636" s="29" t="s">
        <v>94</v>
      </c>
      <c r="BB636" s="4"/>
      <c r="BC636" s="103">
        <v>45681.0</v>
      </c>
      <c r="BD636" s="104"/>
      <c r="BE636" s="104"/>
      <c r="BF636" s="36">
        <f t="shared" si="13"/>
        <v>30</v>
      </c>
      <c r="BG636" s="39" t="s">
        <v>94</v>
      </c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6">
        <v>45682.0</v>
      </c>
      <c r="BV636" s="65"/>
      <c r="BW636" s="204">
        <v>5.0</v>
      </c>
      <c r="BX636" s="36">
        <f t="shared" si="12"/>
        <v>0</v>
      </c>
      <c r="BY636" s="95" t="s">
        <v>84</v>
      </c>
      <c r="B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151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103">
        <v>45681.0</v>
      </c>
      <c r="AX637" s="104"/>
      <c r="AY637" s="104"/>
      <c r="AZ637" s="36">
        <f t="shared" si="9"/>
        <v>127</v>
      </c>
      <c r="BA637" s="39" t="s">
        <v>106</v>
      </c>
      <c r="BB637" s="4"/>
      <c r="BC637" s="103">
        <v>45681.0</v>
      </c>
      <c r="BD637" s="104"/>
      <c r="BE637" s="104"/>
      <c r="BF637" s="36">
        <f t="shared" si="13"/>
        <v>30</v>
      </c>
      <c r="BG637" s="39" t="s">
        <v>106</v>
      </c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6">
        <v>45682.0</v>
      </c>
      <c r="BV637" s="65"/>
      <c r="BW637" s="204"/>
      <c r="BX637" s="36">
        <f t="shared" si="12"/>
        <v>0</v>
      </c>
      <c r="BY637" s="95" t="s">
        <v>93</v>
      </c>
      <c r="B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151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9">
        <v>45682.0</v>
      </c>
      <c r="AX638" s="110">
        <v>40.0</v>
      </c>
      <c r="AY638" s="215"/>
      <c r="AZ638" s="78">
        <f t="shared" si="9"/>
        <v>167</v>
      </c>
      <c r="BA638" s="110" t="s">
        <v>88</v>
      </c>
      <c r="BB638" s="4"/>
      <c r="BC638" s="49">
        <v>45682.0</v>
      </c>
      <c r="BD638" s="110">
        <v>20.0</v>
      </c>
      <c r="BE638" s="215"/>
      <c r="BF638" s="78">
        <f t="shared" si="13"/>
        <v>50</v>
      </c>
      <c r="BG638" s="110" t="s">
        <v>88</v>
      </c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6">
        <v>45682.0</v>
      </c>
      <c r="BV638" s="65"/>
      <c r="BW638" s="204"/>
      <c r="BX638" s="36">
        <f t="shared" si="12"/>
        <v>0</v>
      </c>
      <c r="BY638" s="95" t="s">
        <v>102</v>
      </c>
      <c r="B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151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113">
        <v>45682.0</v>
      </c>
      <c r="AX639" s="140"/>
      <c r="AY639" s="150">
        <v>1.0</v>
      </c>
      <c r="AZ639" s="26">
        <f t="shared" si="9"/>
        <v>166</v>
      </c>
      <c r="BA639" s="29" t="s">
        <v>79</v>
      </c>
      <c r="BB639" s="4"/>
      <c r="BC639" s="103">
        <v>45682.0</v>
      </c>
      <c r="BD639" s="104"/>
      <c r="BE639" s="106">
        <v>1.0</v>
      </c>
      <c r="BF639" s="36">
        <f t="shared" si="13"/>
        <v>49</v>
      </c>
      <c r="BG639" s="39" t="s">
        <v>79</v>
      </c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6">
        <v>45682.0</v>
      </c>
      <c r="BV639" s="65"/>
      <c r="BW639" s="204"/>
      <c r="BX639" s="36">
        <f t="shared" si="12"/>
        <v>0</v>
      </c>
      <c r="BY639" s="37" t="s">
        <v>94</v>
      </c>
      <c r="B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151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113">
        <v>45682.0</v>
      </c>
      <c r="AX640" s="140"/>
      <c r="AY640" s="150">
        <v>2.0</v>
      </c>
      <c r="AZ640" s="26">
        <f t="shared" si="9"/>
        <v>164</v>
      </c>
      <c r="BA640" s="29" t="s">
        <v>98</v>
      </c>
      <c r="BB640" s="4"/>
      <c r="BC640" s="103">
        <v>45682.0</v>
      </c>
      <c r="BD640" s="104"/>
      <c r="BE640" s="106">
        <v>0.0</v>
      </c>
      <c r="BF640" s="36">
        <f t="shared" si="13"/>
        <v>49</v>
      </c>
      <c r="BG640" s="39" t="s">
        <v>98</v>
      </c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9">
        <v>45683.0</v>
      </c>
      <c r="BV640" s="128">
        <v>50.0</v>
      </c>
      <c r="BW640" s="167"/>
      <c r="BX640" s="78">
        <f t="shared" si="12"/>
        <v>50</v>
      </c>
      <c r="BY640" s="188" t="s">
        <v>88</v>
      </c>
      <c r="B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151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113">
        <v>45682.0</v>
      </c>
      <c r="AX641" s="140"/>
      <c r="AY641" s="150">
        <v>1.0</v>
      </c>
      <c r="AZ641" s="26">
        <f t="shared" si="9"/>
        <v>163</v>
      </c>
      <c r="BA641" s="29" t="s">
        <v>78</v>
      </c>
      <c r="BB641" s="4"/>
      <c r="BC641" s="103">
        <v>45682.0</v>
      </c>
      <c r="BD641" s="104"/>
      <c r="BE641" s="106">
        <v>1.0</v>
      </c>
      <c r="BF641" s="36">
        <f t="shared" si="13"/>
        <v>48</v>
      </c>
      <c r="BG641" s="39" t="s">
        <v>78</v>
      </c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6">
        <v>45683.0</v>
      </c>
      <c r="BV641" s="65"/>
      <c r="BW641" s="106"/>
      <c r="BX641" s="36">
        <f t="shared" si="12"/>
        <v>50</v>
      </c>
      <c r="BY641" s="95" t="s">
        <v>79</v>
      </c>
      <c r="B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151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113">
        <v>45682.0</v>
      </c>
      <c r="AX642" s="140"/>
      <c r="AY642" s="150">
        <v>2.0</v>
      </c>
      <c r="AZ642" s="26">
        <f t="shared" si="9"/>
        <v>161</v>
      </c>
      <c r="BA642" s="29" t="s">
        <v>104</v>
      </c>
      <c r="BB642" s="4"/>
      <c r="BC642" s="103">
        <v>45682.0</v>
      </c>
      <c r="BD642" s="104"/>
      <c r="BE642" s="106">
        <v>0.0</v>
      </c>
      <c r="BF642" s="36">
        <f t="shared" si="13"/>
        <v>48</v>
      </c>
      <c r="BG642" s="39" t="s">
        <v>104</v>
      </c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6">
        <v>45683.0</v>
      </c>
      <c r="BV642" s="65"/>
      <c r="BW642" s="106"/>
      <c r="BX642" s="36">
        <f t="shared" si="12"/>
        <v>50</v>
      </c>
      <c r="BY642" s="95" t="s">
        <v>98</v>
      </c>
      <c r="B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151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113">
        <v>45682.0</v>
      </c>
      <c r="AX643" s="140"/>
      <c r="AY643" s="150">
        <v>1.0</v>
      </c>
      <c r="AZ643" s="26">
        <f t="shared" si="9"/>
        <v>160</v>
      </c>
      <c r="BA643" s="29" t="s">
        <v>85</v>
      </c>
      <c r="BB643" s="4"/>
      <c r="BC643" s="103">
        <v>45682.0</v>
      </c>
      <c r="BD643" s="104"/>
      <c r="BE643" s="106">
        <v>0.0</v>
      </c>
      <c r="BF643" s="36">
        <f t="shared" si="13"/>
        <v>48</v>
      </c>
      <c r="BG643" s="39" t="s">
        <v>85</v>
      </c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6">
        <v>45683.0</v>
      </c>
      <c r="BV643" s="65"/>
      <c r="BW643" s="106"/>
      <c r="BX643" s="36">
        <f t="shared" si="12"/>
        <v>50</v>
      </c>
      <c r="BY643" s="95" t="s">
        <v>78</v>
      </c>
      <c r="B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151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113">
        <v>45682.0</v>
      </c>
      <c r="AX644" s="140"/>
      <c r="AY644" s="150">
        <v>3.0</v>
      </c>
      <c r="AZ644" s="26">
        <f t="shared" si="9"/>
        <v>157</v>
      </c>
      <c r="BA644" s="29" t="s">
        <v>96</v>
      </c>
      <c r="BB644" s="4"/>
      <c r="BC644" s="103">
        <v>45682.0</v>
      </c>
      <c r="BD644" s="104"/>
      <c r="BE644" s="106">
        <v>1.0</v>
      </c>
      <c r="BF644" s="36">
        <f t="shared" si="13"/>
        <v>47</v>
      </c>
      <c r="BG644" s="39" t="s">
        <v>96</v>
      </c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6">
        <v>45683.0</v>
      </c>
      <c r="BV644" s="65"/>
      <c r="BW644" s="106">
        <v>5.0</v>
      </c>
      <c r="BX644" s="36">
        <f t="shared" si="12"/>
        <v>45</v>
      </c>
      <c r="BY644" s="95" t="s">
        <v>104</v>
      </c>
      <c r="B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151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113">
        <v>45682.0</v>
      </c>
      <c r="AX645" s="140"/>
      <c r="AY645" s="150">
        <v>1.0</v>
      </c>
      <c r="AZ645" s="26">
        <f t="shared" si="9"/>
        <v>156</v>
      </c>
      <c r="BA645" s="29" t="s">
        <v>80</v>
      </c>
      <c r="BB645" s="4"/>
      <c r="BC645" s="103">
        <v>45682.0</v>
      </c>
      <c r="BD645" s="104"/>
      <c r="BE645" s="106">
        <v>1.0</v>
      </c>
      <c r="BF645" s="36">
        <f t="shared" si="13"/>
        <v>46</v>
      </c>
      <c r="BG645" s="39" t="s">
        <v>80</v>
      </c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6">
        <v>45683.0</v>
      </c>
      <c r="BV645" s="65"/>
      <c r="BW645" s="106"/>
      <c r="BX645" s="36">
        <f t="shared" si="12"/>
        <v>45</v>
      </c>
      <c r="BY645" s="95" t="s">
        <v>85</v>
      </c>
      <c r="B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151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113">
        <v>45682.0</v>
      </c>
      <c r="AX646" s="140"/>
      <c r="AY646" s="150">
        <v>2.0</v>
      </c>
      <c r="AZ646" s="26">
        <f t="shared" si="9"/>
        <v>154</v>
      </c>
      <c r="BA646" s="29" t="s">
        <v>103</v>
      </c>
      <c r="BB646" s="4"/>
      <c r="BC646" s="103">
        <v>45682.0</v>
      </c>
      <c r="BD646" s="104"/>
      <c r="BE646" s="106">
        <v>1.0</v>
      </c>
      <c r="BF646" s="36">
        <f t="shared" si="13"/>
        <v>45</v>
      </c>
      <c r="BG646" s="39" t="s">
        <v>103</v>
      </c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6">
        <v>45683.0</v>
      </c>
      <c r="BV646" s="65"/>
      <c r="BW646" s="106"/>
      <c r="BX646" s="36">
        <f t="shared" si="12"/>
        <v>45</v>
      </c>
      <c r="BY646" s="95" t="s">
        <v>96</v>
      </c>
      <c r="B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151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113">
        <v>45682.0</v>
      </c>
      <c r="AX647" s="140"/>
      <c r="AY647" s="150">
        <v>1.0</v>
      </c>
      <c r="AZ647" s="26">
        <f t="shared" si="9"/>
        <v>153</v>
      </c>
      <c r="BA647" s="29" t="s">
        <v>87</v>
      </c>
      <c r="BB647" s="4"/>
      <c r="BC647" s="103">
        <v>45682.0</v>
      </c>
      <c r="BD647" s="104"/>
      <c r="BE647" s="106">
        <v>1.0</v>
      </c>
      <c r="BF647" s="36">
        <f t="shared" si="13"/>
        <v>44</v>
      </c>
      <c r="BG647" s="39" t="s">
        <v>87</v>
      </c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6">
        <v>45683.0</v>
      </c>
      <c r="BV647" s="65"/>
      <c r="BW647" s="204">
        <v>3.0</v>
      </c>
      <c r="BX647" s="36">
        <f t="shared" si="12"/>
        <v>42</v>
      </c>
      <c r="BY647" s="95" t="s">
        <v>80</v>
      </c>
      <c r="B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151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113">
        <v>45682.0</v>
      </c>
      <c r="AX648" s="140"/>
      <c r="AY648" s="150">
        <v>0.0</v>
      </c>
      <c r="AZ648" s="26">
        <f t="shared" si="9"/>
        <v>153</v>
      </c>
      <c r="BA648" s="29" t="s">
        <v>100</v>
      </c>
      <c r="BB648" s="4"/>
      <c r="BC648" s="103">
        <v>45682.0</v>
      </c>
      <c r="BD648" s="104"/>
      <c r="BE648" s="106">
        <v>0.0</v>
      </c>
      <c r="BF648" s="36">
        <f t="shared" si="13"/>
        <v>44</v>
      </c>
      <c r="BG648" s="39" t="s">
        <v>100</v>
      </c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6">
        <v>45683.0</v>
      </c>
      <c r="BV648" s="65"/>
      <c r="BW648" s="204">
        <v>3.0</v>
      </c>
      <c r="BX648" s="36">
        <f t="shared" si="12"/>
        <v>39</v>
      </c>
      <c r="BY648" s="95" t="s">
        <v>103</v>
      </c>
      <c r="B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151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113">
        <v>45682.0</v>
      </c>
      <c r="AX649" s="140"/>
      <c r="AY649" s="150">
        <v>2.0</v>
      </c>
      <c r="AZ649" s="26">
        <f t="shared" si="9"/>
        <v>151</v>
      </c>
      <c r="BA649" s="29" t="s">
        <v>105</v>
      </c>
      <c r="BB649" s="4"/>
      <c r="BC649" s="103">
        <v>45682.0</v>
      </c>
      <c r="BD649" s="104"/>
      <c r="BE649" s="106">
        <v>2.0</v>
      </c>
      <c r="BF649" s="36">
        <f t="shared" si="13"/>
        <v>42</v>
      </c>
      <c r="BG649" s="96" t="s">
        <v>105</v>
      </c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6">
        <v>45683.0</v>
      </c>
      <c r="BV649" s="65"/>
      <c r="BW649" s="204"/>
      <c r="BX649" s="36">
        <f t="shared" si="12"/>
        <v>39</v>
      </c>
      <c r="BY649" s="95" t="s">
        <v>87</v>
      </c>
      <c r="B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151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113">
        <v>45682.0</v>
      </c>
      <c r="AX650" s="140"/>
      <c r="AY650" s="150">
        <v>3.0</v>
      </c>
      <c r="AZ650" s="26">
        <f t="shared" si="9"/>
        <v>148</v>
      </c>
      <c r="BA650" s="29" t="s">
        <v>101</v>
      </c>
      <c r="BB650" s="4"/>
      <c r="BC650" s="103">
        <v>45682.0</v>
      </c>
      <c r="BD650" s="104"/>
      <c r="BE650" s="106">
        <v>0.0</v>
      </c>
      <c r="BF650" s="36">
        <f t="shared" si="13"/>
        <v>42</v>
      </c>
      <c r="BG650" s="39" t="s">
        <v>101</v>
      </c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6">
        <v>45683.0</v>
      </c>
      <c r="BV650" s="65"/>
      <c r="BW650" s="204">
        <v>2.0</v>
      </c>
      <c r="BX650" s="36">
        <f t="shared" si="12"/>
        <v>37</v>
      </c>
      <c r="BY650" s="95" t="s">
        <v>100</v>
      </c>
      <c r="B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151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113">
        <v>45682.0</v>
      </c>
      <c r="AX651" s="140"/>
      <c r="AY651" s="150">
        <v>1.0</v>
      </c>
      <c r="AZ651" s="26">
        <f t="shared" si="9"/>
        <v>147</v>
      </c>
      <c r="BA651" s="29" t="s">
        <v>99</v>
      </c>
      <c r="BB651" s="4"/>
      <c r="BC651" s="103">
        <v>45682.0</v>
      </c>
      <c r="BD651" s="104"/>
      <c r="BE651" s="106">
        <v>1.0</v>
      </c>
      <c r="BF651" s="36">
        <f t="shared" si="13"/>
        <v>41</v>
      </c>
      <c r="BG651" s="39" t="s">
        <v>99</v>
      </c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6">
        <v>45683.0</v>
      </c>
      <c r="BV651" s="65"/>
      <c r="BW651" s="204"/>
      <c r="BX651" s="36">
        <f t="shared" si="12"/>
        <v>37</v>
      </c>
      <c r="BY651" s="189" t="s">
        <v>105</v>
      </c>
      <c r="B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151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113">
        <v>45682.0</v>
      </c>
      <c r="AX652" s="140"/>
      <c r="AY652" s="150">
        <v>2.0</v>
      </c>
      <c r="AZ652" s="26">
        <f t="shared" si="9"/>
        <v>145</v>
      </c>
      <c r="BA652" s="29" t="s">
        <v>90</v>
      </c>
      <c r="BB652" s="4"/>
      <c r="BC652" s="103">
        <v>45682.0</v>
      </c>
      <c r="BD652" s="104"/>
      <c r="BE652" s="106">
        <v>1.0</v>
      </c>
      <c r="BF652" s="36">
        <f t="shared" si="13"/>
        <v>40</v>
      </c>
      <c r="BG652" s="39" t="s">
        <v>90</v>
      </c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6">
        <v>45683.0</v>
      </c>
      <c r="BV652" s="65"/>
      <c r="BW652" s="204"/>
      <c r="BX652" s="36">
        <f t="shared" si="12"/>
        <v>37</v>
      </c>
      <c r="BY652" s="95" t="s">
        <v>101</v>
      </c>
      <c r="B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151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113">
        <v>45682.0</v>
      </c>
      <c r="AX653" s="140"/>
      <c r="AY653" s="150">
        <v>1.0</v>
      </c>
      <c r="AZ653" s="26">
        <f t="shared" si="9"/>
        <v>144</v>
      </c>
      <c r="BA653" s="29" t="s">
        <v>83</v>
      </c>
      <c r="BB653" s="4"/>
      <c r="BC653" s="103">
        <v>45682.0</v>
      </c>
      <c r="BD653" s="104"/>
      <c r="BE653" s="106">
        <v>1.0</v>
      </c>
      <c r="BF653" s="36">
        <f t="shared" si="13"/>
        <v>39</v>
      </c>
      <c r="BG653" s="39" t="s">
        <v>83</v>
      </c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6">
        <v>45683.0</v>
      </c>
      <c r="BV653" s="65"/>
      <c r="BW653" s="204"/>
      <c r="BX653" s="36">
        <f t="shared" si="12"/>
        <v>37</v>
      </c>
      <c r="BY653" s="95" t="s">
        <v>99</v>
      </c>
      <c r="B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151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113">
        <v>45682.0</v>
      </c>
      <c r="AX654" s="140"/>
      <c r="AY654" s="150">
        <v>2.0</v>
      </c>
      <c r="AZ654" s="26">
        <f t="shared" si="9"/>
        <v>142</v>
      </c>
      <c r="BA654" s="29" t="s">
        <v>95</v>
      </c>
      <c r="BB654" s="4"/>
      <c r="BC654" s="103">
        <v>45682.0</v>
      </c>
      <c r="BD654" s="104"/>
      <c r="BE654" s="106">
        <v>0.0</v>
      </c>
      <c r="BF654" s="36">
        <f t="shared" si="13"/>
        <v>39</v>
      </c>
      <c r="BG654" s="39" t="s">
        <v>95</v>
      </c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6">
        <v>45683.0</v>
      </c>
      <c r="BV654" s="65"/>
      <c r="BW654" s="204"/>
      <c r="BX654" s="36">
        <f t="shared" si="12"/>
        <v>37</v>
      </c>
      <c r="BY654" s="95" t="s">
        <v>90</v>
      </c>
      <c r="B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151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113">
        <v>45682.0</v>
      </c>
      <c r="AX655" s="105"/>
      <c r="AY655" s="150">
        <v>2.0</v>
      </c>
      <c r="AZ655" s="26">
        <f t="shared" si="9"/>
        <v>140</v>
      </c>
      <c r="BA655" s="29" t="s">
        <v>107</v>
      </c>
      <c r="BB655" s="4"/>
      <c r="BC655" s="103">
        <v>45682.0</v>
      </c>
      <c r="BD655" s="112"/>
      <c r="BE655" s="106">
        <v>0.0</v>
      </c>
      <c r="BF655" s="36">
        <f t="shared" si="13"/>
        <v>39</v>
      </c>
      <c r="BG655" s="39" t="s">
        <v>107</v>
      </c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6">
        <v>45683.0</v>
      </c>
      <c r="BV655" s="65"/>
      <c r="BW655" s="204"/>
      <c r="BX655" s="36">
        <f t="shared" si="12"/>
        <v>37</v>
      </c>
      <c r="BY655" s="95" t="s">
        <v>83</v>
      </c>
      <c r="B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151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113">
        <v>45682.0</v>
      </c>
      <c r="AX656" s="140"/>
      <c r="AY656" s="150">
        <v>1.0</v>
      </c>
      <c r="AZ656" s="26">
        <f t="shared" si="9"/>
        <v>139</v>
      </c>
      <c r="BA656" s="29" t="s">
        <v>77</v>
      </c>
      <c r="BB656" s="4"/>
      <c r="BC656" s="103">
        <v>45682.0</v>
      </c>
      <c r="BD656" s="104"/>
      <c r="BE656" s="106">
        <v>0.0</v>
      </c>
      <c r="BF656" s="36">
        <f t="shared" si="13"/>
        <v>39</v>
      </c>
      <c r="BG656" s="39" t="s">
        <v>77</v>
      </c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6">
        <v>45683.0</v>
      </c>
      <c r="BV656" s="65"/>
      <c r="BW656" s="204">
        <v>5.0</v>
      </c>
      <c r="BX656" s="36">
        <f t="shared" si="12"/>
        <v>32</v>
      </c>
      <c r="BY656" s="95" t="s">
        <v>95</v>
      </c>
      <c r="B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151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113">
        <v>45682.0</v>
      </c>
      <c r="AX657" s="140"/>
      <c r="AY657" s="150">
        <v>2.0</v>
      </c>
      <c r="AZ657" s="26">
        <f t="shared" si="9"/>
        <v>137</v>
      </c>
      <c r="BA657" s="29" t="s">
        <v>81</v>
      </c>
      <c r="BB657" s="4"/>
      <c r="BC657" s="103">
        <v>45682.0</v>
      </c>
      <c r="BD657" s="104"/>
      <c r="BE657" s="106">
        <v>1.0</v>
      </c>
      <c r="BF657" s="36">
        <f t="shared" si="13"/>
        <v>38</v>
      </c>
      <c r="BG657" s="39" t="s">
        <v>81</v>
      </c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6">
        <v>45683.0</v>
      </c>
      <c r="BV657" s="65"/>
      <c r="BW657" s="204"/>
      <c r="BX657" s="36">
        <f t="shared" si="12"/>
        <v>32</v>
      </c>
      <c r="BY657" s="95" t="s">
        <v>107</v>
      </c>
      <c r="B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151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113">
        <v>45682.0</v>
      </c>
      <c r="AX658" s="140"/>
      <c r="AY658" s="150">
        <v>1.0</v>
      </c>
      <c r="AZ658" s="26">
        <f t="shared" si="9"/>
        <v>136</v>
      </c>
      <c r="BA658" s="29" t="s">
        <v>97</v>
      </c>
      <c r="BB658" s="4"/>
      <c r="BC658" s="103">
        <v>45682.0</v>
      </c>
      <c r="BD658" s="104"/>
      <c r="BE658" s="106">
        <v>0.0</v>
      </c>
      <c r="BF658" s="36">
        <f t="shared" si="13"/>
        <v>38</v>
      </c>
      <c r="BG658" s="39" t="s">
        <v>97</v>
      </c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6">
        <v>45683.0</v>
      </c>
      <c r="BV658" s="65"/>
      <c r="BW658" s="204"/>
      <c r="BX658" s="36">
        <f t="shared" si="12"/>
        <v>32</v>
      </c>
      <c r="BY658" s="95" t="s">
        <v>77</v>
      </c>
      <c r="B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151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113">
        <v>45682.0</v>
      </c>
      <c r="AX659" s="140"/>
      <c r="AY659" s="150">
        <v>2.0</v>
      </c>
      <c r="AZ659" s="26">
        <f t="shared" si="9"/>
        <v>134</v>
      </c>
      <c r="BA659" s="29" t="s">
        <v>91</v>
      </c>
      <c r="BB659" s="4"/>
      <c r="BC659" s="103">
        <v>45682.0</v>
      </c>
      <c r="BD659" s="104"/>
      <c r="BE659" s="106">
        <v>1.0</v>
      </c>
      <c r="BF659" s="36">
        <f t="shared" si="13"/>
        <v>37</v>
      </c>
      <c r="BG659" s="39" t="s">
        <v>91</v>
      </c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6">
        <v>45683.0</v>
      </c>
      <c r="BV659" s="65"/>
      <c r="BW659" s="204">
        <v>5.0</v>
      </c>
      <c r="BX659" s="36">
        <f t="shared" si="12"/>
        <v>27</v>
      </c>
      <c r="BY659" s="95" t="s">
        <v>81</v>
      </c>
      <c r="B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151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113">
        <v>45682.0</v>
      </c>
      <c r="AX660" s="140"/>
      <c r="AY660" s="150">
        <v>2.0</v>
      </c>
      <c r="AZ660" s="26">
        <f t="shared" si="9"/>
        <v>132</v>
      </c>
      <c r="BA660" s="29" t="s">
        <v>84</v>
      </c>
      <c r="BB660" s="4"/>
      <c r="BC660" s="103">
        <v>45682.0</v>
      </c>
      <c r="BD660" s="104"/>
      <c r="BE660" s="106">
        <v>1.0</v>
      </c>
      <c r="BF660" s="36">
        <f t="shared" si="13"/>
        <v>36</v>
      </c>
      <c r="BG660" s="39" t="s">
        <v>84</v>
      </c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6">
        <v>45683.0</v>
      </c>
      <c r="BV660" s="65"/>
      <c r="BW660" s="204"/>
      <c r="BX660" s="36">
        <f t="shared" si="12"/>
        <v>27</v>
      </c>
      <c r="BY660" s="95" t="s">
        <v>97</v>
      </c>
      <c r="B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151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113">
        <v>45682.0</v>
      </c>
      <c r="AX661" s="140"/>
      <c r="AY661" s="150">
        <v>1.0</v>
      </c>
      <c r="AZ661" s="26">
        <f t="shared" si="9"/>
        <v>131</v>
      </c>
      <c r="BA661" s="29" t="s">
        <v>93</v>
      </c>
      <c r="BB661" s="4"/>
      <c r="BC661" s="103">
        <v>45682.0</v>
      </c>
      <c r="BD661" s="104"/>
      <c r="BE661" s="106">
        <v>0.0</v>
      </c>
      <c r="BF661" s="36">
        <f t="shared" si="13"/>
        <v>36</v>
      </c>
      <c r="BG661" s="39" t="s">
        <v>93</v>
      </c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6">
        <v>45683.0</v>
      </c>
      <c r="BV661" s="65"/>
      <c r="BW661" s="204"/>
      <c r="BX661" s="36">
        <f t="shared" si="12"/>
        <v>27</v>
      </c>
      <c r="BY661" s="95" t="s">
        <v>91</v>
      </c>
      <c r="B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151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113">
        <v>45682.0</v>
      </c>
      <c r="AX662" s="140"/>
      <c r="AY662" s="140"/>
      <c r="AZ662" s="26">
        <f t="shared" si="9"/>
        <v>131</v>
      </c>
      <c r="BA662" s="29" t="s">
        <v>102</v>
      </c>
      <c r="BB662" s="4"/>
      <c r="BC662" s="103">
        <v>45682.0</v>
      </c>
      <c r="BD662" s="104"/>
      <c r="BE662" s="104"/>
      <c r="BF662" s="36">
        <f t="shared" si="13"/>
        <v>36</v>
      </c>
      <c r="BG662" s="39" t="s">
        <v>102</v>
      </c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6">
        <v>45683.0</v>
      </c>
      <c r="BV662" s="65"/>
      <c r="BW662" s="204"/>
      <c r="BX662" s="36">
        <f t="shared" si="12"/>
        <v>27</v>
      </c>
      <c r="BY662" s="95" t="s">
        <v>84</v>
      </c>
      <c r="B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151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113">
        <v>45682.0</v>
      </c>
      <c r="AX663" s="140"/>
      <c r="AY663" s="140"/>
      <c r="AZ663" s="26">
        <f t="shared" si="9"/>
        <v>131</v>
      </c>
      <c r="BA663" s="29" t="s">
        <v>94</v>
      </c>
      <c r="BB663" s="4"/>
      <c r="BC663" s="103">
        <v>45682.0</v>
      </c>
      <c r="BD663" s="104"/>
      <c r="BE663" s="104"/>
      <c r="BF663" s="36">
        <f t="shared" si="13"/>
        <v>36</v>
      </c>
      <c r="BG663" s="39" t="s">
        <v>94</v>
      </c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6">
        <v>45683.0</v>
      </c>
      <c r="BV663" s="65"/>
      <c r="BW663" s="204">
        <v>5.0</v>
      </c>
      <c r="BX663" s="36">
        <f t="shared" si="12"/>
        <v>22</v>
      </c>
      <c r="BY663" s="95" t="s">
        <v>93</v>
      </c>
      <c r="B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151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103">
        <v>45682.0</v>
      </c>
      <c r="AX664" s="104"/>
      <c r="AY664" s="104"/>
      <c r="AZ664" s="36">
        <f t="shared" si="9"/>
        <v>131</v>
      </c>
      <c r="BA664" s="39" t="s">
        <v>106</v>
      </c>
      <c r="BB664" s="4"/>
      <c r="BC664" s="103">
        <v>45682.0</v>
      </c>
      <c r="BD664" s="104"/>
      <c r="BE664" s="104"/>
      <c r="BF664" s="36">
        <f t="shared" si="13"/>
        <v>36</v>
      </c>
      <c r="BG664" s="39" t="s">
        <v>106</v>
      </c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6">
        <v>45683.0</v>
      </c>
      <c r="BV664" s="65"/>
      <c r="BW664" s="204"/>
      <c r="BX664" s="36">
        <f t="shared" si="12"/>
        <v>22</v>
      </c>
      <c r="BY664" s="95" t="s">
        <v>102</v>
      </c>
      <c r="B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151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217">
        <v>45683.0</v>
      </c>
      <c r="AX665" s="218"/>
      <c r="AY665" s="218"/>
      <c r="AZ665" s="60">
        <f t="shared" si="9"/>
        <v>131</v>
      </c>
      <c r="BA665" s="220"/>
      <c r="BB665" s="4"/>
      <c r="BC665" s="217">
        <v>45683.0</v>
      </c>
      <c r="BD665" s="218"/>
      <c r="BE665" s="218"/>
      <c r="BF665" s="60">
        <f t="shared" si="13"/>
        <v>36</v>
      </c>
      <c r="BG665" s="220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6">
        <v>45683.0</v>
      </c>
      <c r="BV665" s="65"/>
      <c r="BW665" s="204">
        <v>10.0</v>
      </c>
      <c r="BX665" s="36">
        <f t="shared" si="12"/>
        <v>12</v>
      </c>
      <c r="BY665" s="37" t="s">
        <v>94</v>
      </c>
      <c r="B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151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113">
        <v>45683.0</v>
      </c>
      <c r="AX666" s="140"/>
      <c r="AY666" s="150">
        <v>0.0</v>
      </c>
      <c r="AZ666" s="26">
        <f t="shared" si="9"/>
        <v>131</v>
      </c>
      <c r="BA666" s="29" t="s">
        <v>79</v>
      </c>
      <c r="BB666" s="4"/>
      <c r="BC666" s="103">
        <v>45683.0</v>
      </c>
      <c r="BD666" s="104"/>
      <c r="BE666" s="106">
        <v>0.0</v>
      </c>
      <c r="BF666" s="36">
        <f t="shared" si="13"/>
        <v>36</v>
      </c>
      <c r="BG666" s="39" t="s">
        <v>79</v>
      </c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9">
        <v>45684.0</v>
      </c>
      <c r="BV666" s="128">
        <v>35.0</v>
      </c>
      <c r="BW666" s="167"/>
      <c r="BX666" s="78">
        <f t="shared" si="12"/>
        <v>47</v>
      </c>
      <c r="BY666" s="188" t="s">
        <v>88</v>
      </c>
      <c r="B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151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113">
        <v>45683.0</v>
      </c>
      <c r="AX667" s="140"/>
      <c r="AY667" s="150">
        <v>0.0</v>
      </c>
      <c r="AZ667" s="26">
        <f t="shared" si="9"/>
        <v>131</v>
      </c>
      <c r="BA667" s="29" t="s">
        <v>98</v>
      </c>
      <c r="BB667" s="4"/>
      <c r="BC667" s="103">
        <v>45683.0</v>
      </c>
      <c r="BD667" s="104"/>
      <c r="BE667" s="106">
        <v>0.0</v>
      </c>
      <c r="BF667" s="36">
        <f t="shared" si="13"/>
        <v>36</v>
      </c>
      <c r="BG667" s="39" t="s">
        <v>98</v>
      </c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6">
        <v>45684.0</v>
      </c>
      <c r="BV667" s="65"/>
      <c r="BW667" s="106">
        <v>5.0</v>
      </c>
      <c r="BX667" s="36">
        <f t="shared" si="12"/>
        <v>42</v>
      </c>
      <c r="BY667" s="95" t="s">
        <v>79</v>
      </c>
      <c r="B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151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113">
        <v>45683.0</v>
      </c>
      <c r="AX668" s="140"/>
      <c r="AY668" s="150">
        <v>1.0</v>
      </c>
      <c r="AZ668" s="26">
        <f t="shared" si="9"/>
        <v>130</v>
      </c>
      <c r="BA668" s="29" t="s">
        <v>78</v>
      </c>
      <c r="BB668" s="4"/>
      <c r="BC668" s="103">
        <v>45683.0</v>
      </c>
      <c r="BD668" s="104"/>
      <c r="BE668" s="106">
        <v>0.0</v>
      </c>
      <c r="BF668" s="36">
        <f t="shared" si="13"/>
        <v>36</v>
      </c>
      <c r="BG668" s="39" t="s">
        <v>78</v>
      </c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6">
        <v>45684.0</v>
      </c>
      <c r="BV668" s="65"/>
      <c r="BW668" s="106"/>
      <c r="BX668" s="36">
        <f t="shared" si="12"/>
        <v>42</v>
      </c>
      <c r="BY668" s="95" t="s">
        <v>98</v>
      </c>
      <c r="B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151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113">
        <v>45683.0</v>
      </c>
      <c r="AX669" s="140"/>
      <c r="AY669" s="150">
        <v>0.0</v>
      </c>
      <c r="AZ669" s="26">
        <f t="shared" si="9"/>
        <v>130</v>
      </c>
      <c r="BA669" s="29" t="s">
        <v>104</v>
      </c>
      <c r="BB669" s="4"/>
      <c r="BC669" s="103">
        <v>45683.0</v>
      </c>
      <c r="BD669" s="104"/>
      <c r="BE669" s="106">
        <v>0.0</v>
      </c>
      <c r="BF669" s="36">
        <f t="shared" si="13"/>
        <v>36</v>
      </c>
      <c r="BG669" s="39" t="s">
        <v>104</v>
      </c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6">
        <v>45684.0</v>
      </c>
      <c r="BV669" s="65"/>
      <c r="BW669" s="106"/>
      <c r="BX669" s="36">
        <f t="shared" si="12"/>
        <v>42</v>
      </c>
      <c r="BY669" s="95" t="s">
        <v>78</v>
      </c>
      <c r="B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151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113">
        <v>45683.0</v>
      </c>
      <c r="AX670" s="140"/>
      <c r="AY670" s="150">
        <v>0.0</v>
      </c>
      <c r="AZ670" s="26">
        <f t="shared" si="9"/>
        <v>130</v>
      </c>
      <c r="BA670" s="29" t="s">
        <v>85</v>
      </c>
      <c r="BB670" s="4"/>
      <c r="BC670" s="103">
        <v>45683.0</v>
      </c>
      <c r="BD670" s="104"/>
      <c r="BE670" s="106">
        <v>0.0</v>
      </c>
      <c r="BF670" s="36">
        <f t="shared" si="13"/>
        <v>36</v>
      </c>
      <c r="BG670" s="39" t="s">
        <v>85</v>
      </c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6">
        <v>45684.0</v>
      </c>
      <c r="BV670" s="65"/>
      <c r="BW670" s="106"/>
      <c r="BX670" s="36">
        <f t="shared" si="12"/>
        <v>42</v>
      </c>
      <c r="BY670" s="95" t="s">
        <v>104</v>
      </c>
      <c r="B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151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113">
        <v>45683.0</v>
      </c>
      <c r="AX671" s="140"/>
      <c r="AY671" s="150">
        <v>0.0</v>
      </c>
      <c r="AZ671" s="26">
        <f t="shared" si="9"/>
        <v>130</v>
      </c>
      <c r="BA671" s="29" t="s">
        <v>96</v>
      </c>
      <c r="BB671" s="4"/>
      <c r="BC671" s="103">
        <v>45683.0</v>
      </c>
      <c r="BD671" s="104"/>
      <c r="BE671" s="106">
        <v>0.0</v>
      </c>
      <c r="BF671" s="36">
        <f t="shared" si="13"/>
        <v>36</v>
      </c>
      <c r="BG671" s="39" t="s">
        <v>96</v>
      </c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6">
        <v>45684.0</v>
      </c>
      <c r="BV671" s="65"/>
      <c r="BW671" s="106"/>
      <c r="BX671" s="36">
        <f t="shared" si="12"/>
        <v>42</v>
      </c>
      <c r="BY671" s="95" t="s">
        <v>85</v>
      </c>
      <c r="B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151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113">
        <v>45683.0</v>
      </c>
      <c r="AX672" s="140"/>
      <c r="AY672" s="150">
        <v>1.0</v>
      </c>
      <c r="AZ672" s="26">
        <f t="shared" si="9"/>
        <v>129</v>
      </c>
      <c r="BA672" s="29" t="s">
        <v>80</v>
      </c>
      <c r="BB672" s="4"/>
      <c r="BC672" s="103">
        <v>45683.0</v>
      </c>
      <c r="BD672" s="104"/>
      <c r="BE672" s="106">
        <v>0.0</v>
      </c>
      <c r="BF672" s="36">
        <f t="shared" si="13"/>
        <v>36</v>
      </c>
      <c r="BG672" s="39" t="s">
        <v>80</v>
      </c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6">
        <v>45684.0</v>
      </c>
      <c r="BV672" s="65"/>
      <c r="BW672" s="106"/>
      <c r="BX672" s="36">
        <f t="shared" si="12"/>
        <v>42</v>
      </c>
      <c r="BY672" s="95" t="s">
        <v>96</v>
      </c>
      <c r="B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151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113">
        <v>45683.0</v>
      </c>
      <c r="AX673" s="140"/>
      <c r="AY673" s="150">
        <v>0.0</v>
      </c>
      <c r="AZ673" s="26">
        <f t="shared" si="9"/>
        <v>129</v>
      </c>
      <c r="BA673" s="29" t="s">
        <v>103</v>
      </c>
      <c r="BB673" s="4"/>
      <c r="BC673" s="103">
        <v>45683.0</v>
      </c>
      <c r="BD673" s="104"/>
      <c r="BE673" s="106">
        <v>0.0</v>
      </c>
      <c r="BF673" s="36">
        <f t="shared" si="13"/>
        <v>36</v>
      </c>
      <c r="BG673" s="39" t="s">
        <v>103</v>
      </c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6">
        <v>45684.0</v>
      </c>
      <c r="BV673" s="65"/>
      <c r="BW673" s="204">
        <v>5.0</v>
      </c>
      <c r="BX673" s="36">
        <f t="shared" si="12"/>
        <v>37</v>
      </c>
      <c r="BY673" s="95" t="s">
        <v>80</v>
      </c>
      <c r="B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151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113">
        <v>45683.0</v>
      </c>
      <c r="AX674" s="140"/>
      <c r="AY674" s="150">
        <v>0.0</v>
      </c>
      <c r="AZ674" s="26">
        <f t="shared" si="9"/>
        <v>129</v>
      </c>
      <c r="BA674" s="29" t="s">
        <v>87</v>
      </c>
      <c r="BB674" s="4"/>
      <c r="BC674" s="103">
        <v>45683.0</v>
      </c>
      <c r="BD674" s="104"/>
      <c r="BE674" s="106">
        <v>0.0</v>
      </c>
      <c r="BF674" s="36">
        <f t="shared" si="13"/>
        <v>36</v>
      </c>
      <c r="BG674" s="39" t="s">
        <v>87</v>
      </c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6">
        <v>45684.0</v>
      </c>
      <c r="BV674" s="65"/>
      <c r="BW674" s="204">
        <v>5.0</v>
      </c>
      <c r="BX674" s="36">
        <f t="shared" si="12"/>
        <v>32</v>
      </c>
      <c r="BY674" s="95" t="s">
        <v>103</v>
      </c>
      <c r="B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151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113">
        <v>45683.0</v>
      </c>
      <c r="AX675" s="140"/>
      <c r="AY675" s="150">
        <v>0.0</v>
      </c>
      <c r="AZ675" s="26">
        <f t="shared" si="9"/>
        <v>129</v>
      </c>
      <c r="BA675" s="29" t="s">
        <v>100</v>
      </c>
      <c r="BB675" s="4"/>
      <c r="BC675" s="103">
        <v>45683.0</v>
      </c>
      <c r="BD675" s="104"/>
      <c r="BE675" s="106">
        <v>0.0</v>
      </c>
      <c r="BF675" s="36">
        <f t="shared" si="13"/>
        <v>36</v>
      </c>
      <c r="BG675" s="39" t="s">
        <v>100</v>
      </c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6">
        <v>45684.0</v>
      </c>
      <c r="BV675" s="65"/>
      <c r="BW675" s="204"/>
      <c r="BX675" s="36">
        <f t="shared" si="12"/>
        <v>32</v>
      </c>
      <c r="BY675" s="95" t="s">
        <v>87</v>
      </c>
      <c r="B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151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113">
        <v>45683.0</v>
      </c>
      <c r="AX676" s="140"/>
      <c r="AY676" s="150">
        <v>0.0</v>
      </c>
      <c r="AZ676" s="26">
        <f t="shared" si="9"/>
        <v>129</v>
      </c>
      <c r="BA676" s="29" t="s">
        <v>105</v>
      </c>
      <c r="BB676" s="4"/>
      <c r="BC676" s="103">
        <v>45683.0</v>
      </c>
      <c r="BD676" s="104"/>
      <c r="BE676" s="106">
        <v>0.0</v>
      </c>
      <c r="BF676" s="36">
        <f t="shared" si="13"/>
        <v>36</v>
      </c>
      <c r="BG676" s="96" t="s">
        <v>105</v>
      </c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6">
        <v>45684.0</v>
      </c>
      <c r="BV676" s="65"/>
      <c r="BW676" s="204">
        <v>5.0</v>
      </c>
      <c r="BX676" s="36">
        <f t="shared" si="12"/>
        <v>27</v>
      </c>
      <c r="BY676" s="95" t="s">
        <v>100</v>
      </c>
      <c r="B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151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113">
        <v>45683.0</v>
      </c>
      <c r="AX677" s="140"/>
      <c r="AY677" s="150">
        <v>0.0</v>
      </c>
      <c r="AZ677" s="26">
        <f t="shared" si="9"/>
        <v>129</v>
      </c>
      <c r="BA677" s="29" t="s">
        <v>101</v>
      </c>
      <c r="BB677" s="4"/>
      <c r="BC677" s="103">
        <v>45683.0</v>
      </c>
      <c r="BD677" s="104"/>
      <c r="BE677" s="106">
        <v>0.0</v>
      </c>
      <c r="BF677" s="36">
        <f t="shared" si="13"/>
        <v>36</v>
      </c>
      <c r="BG677" s="39" t="s">
        <v>101</v>
      </c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6">
        <v>45684.0</v>
      </c>
      <c r="BV677" s="65"/>
      <c r="BW677" s="204"/>
      <c r="BX677" s="36">
        <f t="shared" si="12"/>
        <v>27</v>
      </c>
      <c r="BY677" s="189" t="s">
        <v>105</v>
      </c>
      <c r="B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151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113">
        <v>45683.0</v>
      </c>
      <c r="AX678" s="140"/>
      <c r="AY678" s="150">
        <v>0.0</v>
      </c>
      <c r="AZ678" s="26">
        <f t="shared" si="9"/>
        <v>129</v>
      </c>
      <c r="BA678" s="29" t="s">
        <v>99</v>
      </c>
      <c r="BB678" s="4"/>
      <c r="BC678" s="103">
        <v>45683.0</v>
      </c>
      <c r="BD678" s="104"/>
      <c r="BE678" s="106">
        <v>0.0</v>
      </c>
      <c r="BF678" s="36">
        <f t="shared" si="13"/>
        <v>36</v>
      </c>
      <c r="BG678" s="39" t="s">
        <v>99</v>
      </c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6">
        <v>45684.0</v>
      </c>
      <c r="BV678" s="65"/>
      <c r="BW678" s="204"/>
      <c r="BX678" s="36">
        <f t="shared" si="12"/>
        <v>27</v>
      </c>
      <c r="BY678" s="95" t="s">
        <v>101</v>
      </c>
      <c r="B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151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113">
        <v>45683.0</v>
      </c>
      <c r="AX679" s="140"/>
      <c r="AY679" s="150">
        <v>1.0</v>
      </c>
      <c r="AZ679" s="26">
        <f t="shared" si="9"/>
        <v>128</v>
      </c>
      <c r="BA679" s="29" t="s">
        <v>90</v>
      </c>
      <c r="BB679" s="4"/>
      <c r="BC679" s="103">
        <v>45683.0</v>
      </c>
      <c r="BD679" s="104"/>
      <c r="BE679" s="106">
        <v>0.0</v>
      </c>
      <c r="BF679" s="36">
        <f t="shared" si="13"/>
        <v>36</v>
      </c>
      <c r="BG679" s="39" t="s">
        <v>90</v>
      </c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6">
        <v>45684.0</v>
      </c>
      <c r="BV679" s="65"/>
      <c r="BW679" s="204"/>
      <c r="BX679" s="36">
        <f t="shared" si="12"/>
        <v>27</v>
      </c>
      <c r="BY679" s="95" t="s">
        <v>99</v>
      </c>
      <c r="B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151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113">
        <v>45683.0</v>
      </c>
      <c r="AX680" s="140"/>
      <c r="AY680" s="150">
        <v>1.0</v>
      </c>
      <c r="AZ680" s="26">
        <f t="shared" si="9"/>
        <v>127</v>
      </c>
      <c r="BA680" s="29" t="s">
        <v>83</v>
      </c>
      <c r="BB680" s="4"/>
      <c r="BC680" s="103">
        <v>45683.0</v>
      </c>
      <c r="BD680" s="104"/>
      <c r="BE680" s="106">
        <v>0.0</v>
      </c>
      <c r="BF680" s="36">
        <f t="shared" si="13"/>
        <v>36</v>
      </c>
      <c r="BG680" s="39" t="s">
        <v>83</v>
      </c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6">
        <v>45684.0</v>
      </c>
      <c r="BV680" s="65"/>
      <c r="BW680" s="204"/>
      <c r="BX680" s="36">
        <f t="shared" si="12"/>
        <v>27</v>
      </c>
      <c r="BY680" s="95" t="s">
        <v>90</v>
      </c>
      <c r="B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151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113">
        <v>45683.0</v>
      </c>
      <c r="AX681" s="105"/>
      <c r="AY681" s="150">
        <v>0.0</v>
      </c>
      <c r="AZ681" s="26">
        <f t="shared" si="9"/>
        <v>127</v>
      </c>
      <c r="BA681" s="29" t="s">
        <v>95</v>
      </c>
      <c r="BB681" s="4"/>
      <c r="BC681" s="103">
        <v>45683.0</v>
      </c>
      <c r="BD681" s="112"/>
      <c r="BE681" s="106">
        <v>1.0</v>
      </c>
      <c r="BF681" s="36">
        <f t="shared" si="13"/>
        <v>35</v>
      </c>
      <c r="BG681" s="39" t="s">
        <v>95</v>
      </c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6">
        <v>45684.0</v>
      </c>
      <c r="BV681" s="65"/>
      <c r="BW681" s="204"/>
      <c r="BX681" s="36">
        <f t="shared" si="12"/>
        <v>27</v>
      </c>
      <c r="BY681" s="95" t="s">
        <v>83</v>
      </c>
      <c r="B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151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113">
        <v>45683.0</v>
      </c>
      <c r="AX682" s="140"/>
      <c r="AY682" s="150">
        <v>0.0</v>
      </c>
      <c r="AZ682" s="26">
        <f t="shared" si="9"/>
        <v>127</v>
      </c>
      <c r="BA682" s="29" t="s">
        <v>107</v>
      </c>
      <c r="BB682" s="4"/>
      <c r="BC682" s="103">
        <v>45683.0</v>
      </c>
      <c r="BD682" s="104"/>
      <c r="BE682" s="106">
        <v>0.0</v>
      </c>
      <c r="BF682" s="36">
        <f t="shared" si="13"/>
        <v>35</v>
      </c>
      <c r="BG682" s="39" t="s">
        <v>107</v>
      </c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6">
        <v>45684.0</v>
      </c>
      <c r="BV682" s="65"/>
      <c r="BW682" s="204"/>
      <c r="BX682" s="36">
        <f t="shared" si="12"/>
        <v>27</v>
      </c>
      <c r="BY682" s="95" t="s">
        <v>95</v>
      </c>
      <c r="B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151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113">
        <v>45683.0</v>
      </c>
      <c r="AX683" s="140"/>
      <c r="AY683" s="150">
        <v>1.0</v>
      </c>
      <c r="AZ683" s="26">
        <f t="shared" si="9"/>
        <v>126</v>
      </c>
      <c r="BA683" s="29" t="s">
        <v>77</v>
      </c>
      <c r="BB683" s="4"/>
      <c r="BC683" s="103">
        <v>45683.0</v>
      </c>
      <c r="BD683" s="104"/>
      <c r="BE683" s="106">
        <v>0.0</v>
      </c>
      <c r="BF683" s="36">
        <f t="shared" si="13"/>
        <v>35</v>
      </c>
      <c r="BG683" s="39" t="s">
        <v>77</v>
      </c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6">
        <v>45684.0</v>
      </c>
      <c r="BV683" s="65"/>
      <c r="BW683" s="204">
        <v>5.0</v>
      </c>
      <c r="BX683" s="36">
        <f t="shared" si="12"/>
        <v>22</v>
      </c>
      <c r="BY683" s="95" t="s">
        <v>107</v>
      </c>
      <c r="B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151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113">
        <v>45683.0</v>
      </c>
      <c r="AX684" s="140"/>
      <c r="AY684" s="150">
        <v>1.0</v>
      </c>
      <c r="AZ684" s="26">
        <f t="shared" si="9"/>
        <v>125</v>
      </c>
      <c r="BA684" s="29" t="s">
        <v>81</v>
      </c>
      <c r="BB684" s="4"/>
      <c r="BC684" s="103">
        <v>45683.0</v>
      </c>
      <c r="BD684" s="104"/>
      <c r="BE684" s="106">
        <v>0.0</v>
      </c>
      <c r="BF684" s="36">
        <f t="shared" si="13"/>
        <v>35</v>
      </c>
      <c r="BG684" s="39" t="s">
        <v>81</v>
      </c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6">
        <v>45684.0</v>
      </c>
      <c r="BV684" s="65"/>
      <c r="BW684" s="204"/>
      <c r="BX684" s="36">
        <f t="shared" si="12"/>
        <v>22</v>
      </c>
      <c r="BY684" s="95" t="s">
        <v>77</v>
      </c>
      <c r="B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151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113">
        <v>45683.0</v>
      </c>
      <c r="AX685" s="140"/>
      <c r="AY685" s="150">
        <v>0.0</v>
      </c>
      <c r="AZ685" s="26">
        <f t="shared" si="9"/>
        <v>125</v>
      </c>
      <c r="BA685" s="29" t="s">
        <v>97</v>
      </c>
      <c r="BB685" s="4"/>
      <c r="BC685" s="103">
        <v>45683.0</v>
      </c>
      <c r="BD685" s="104"/>
      <c r="BE685" s="106">
        <v>0.0</v>
      </c>
      <c r="BF685" s="36">
        <f t="shared" si="13"/>
        <v>35</v>
      </c>
      <c r="BG685" s="39" t="s">
        <v>97</v>
      </c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6">
        <v>45684.0</v>
      </c>
      <c r="BV685" s="65"/>
      <c r="BW685" s="204"/>
      <c r="BX685" s="36">
        <f t="shared" si="12"/>
        <v>22</v>
      </c>
      <c r="BY685" s="95" t="s">
        <v>81</v>
      </c>
      <c r="B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151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113">
        <v>45683.0</v>
      </c>
      <c r="AX686" s="140"/>
      <c r="AY686" s="150">
        <v>0.0</v>
      </c>
      <c r="AZ686" s="26">
        <f t="shared" si="9"/>
        <v>125</v>
      </c>
      <c r="BA686" s="29" t="s">
        <v>91</v>
      </c>
      <c r="BB686" s="4"/>
      <c r="BC686" s="103">
        <v>45683.0</v>
      </c>
      <c r="BD686" s="104"/>
      <c r="BE686" s="106">
        <v>0.0</v>
      </c>
      <c r="BF686" s="36">
        <f t="shared" si="13"/>
        <v>35</v>
      </c>
      <c r="BG686" s="39" t="s">
        <v>91</v>
      </c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6">
        <v>45684.0</v>
      </c>
      <c r="BV686" s="65"/>
      <c r="BW686" s="204">
        <v>5.0</v>
      </c>
      <c r="BX686" s="36">
        <f t="shared" si="12"/>
        <v>17</v>
      </c>
      <c r="BY686" s="95" t="s">
        <v>97</v>
      </c>
      <c r="B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151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113">
        <v>45683.0</v>
      </c>
      <c r="AX687" s="140"/>
      <c r="AY687" s="150">
        <v>1.0</v>
      </c>
      <c r="AZ687" s="26">
        <f t="shared" si="9"/>
        <v>124</v>
      </c>
      <c r="BA687" s="29" t="s">
        <v>84</v>
      </c>
      <c r="BB687" s="4"/>
      <c r="BC687" s="103">
        <v>45683.0</v>
      </c>
      <c r="BD687" s="104"/>
      <c r="BE687" s="106">
        <v>0.0</v>
      </c>
      <c r="BF687" s="36">
        <f t="shared" si="13"/>
        <v>35</v>
      </c>
      <c r="BG687" s="39" t="s">
        <v>84</v>
      </c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6">
        <v>45684.0</v>
      </c>
      <c r="BV687" s="65"/>
      <c r="BW687" s="204">
        <v>5.0</v>
      </c>
      <c r="BX687" s="36">
        <f t="shared" si="12"/>
        <v>12</v>
      </c>
      <c r="BY687" s="95" t="s">
        <v>91</v>
      </c>
      <c r="B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151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113">
        <v>45683.0</v>
      </c>
      <c r="AX688" s="140"/>
      <c r="AY688" s="150">
        <v>2.0</v>
      </c>
      <c r="AZ688" s="26">
        <f t="shared" si="9"/>
        <v>122</v>
      </c>
      <c r="BA688" s="29" t="s">
        <v>93</v>
      </c>
      <c r="BB688" s="4"/>
      <c r="BC688" s="103">
        <v>45683.0</v>
      </c>
      <c r="BD688" s="104"/>
      <c r="BE688" s="106">
        <v>0.0</v>
      </c>
      <c r="BF688" s="36">
        <f t="shared" si="13"/>
        <v>35</v>
      </c>
      <c r="BG688" s="39" t="s">
        <v>93</v>
      </c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6">
        <v>45684.0</v>
      </c>
      <c r="BV688" s="65"/>
      <c r="BW688" s="204">
        <v>5.0</v>
      </c>
      <c r="BX688" s="36">
        <f t="shared" si="12"/>
        <v>7</v>
      </c>
      <c r="BY688" s="95" t="s">
        <v>84</v>
      </c>
      <c r="B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151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113">
        <v>45683.0</v>
      </c>
      <c r="AX689" s="140"/>
      <c r="AY689" s="150">
        <v>5.0</v>
      </c>
      <c r="AZ689" s="26">
        <f t="shared" si="9"/>
        <v>117</v>
      </c>
      <c r="BA689" s="29" t="s">
        <v>102</v>
      </c>
      <c r="BB689" s="4"/>
      <c r="BC689" s="103">
        <v>45683.0</v>
      </c>
      <c r="BD689" s="104"/>
      <c r="BE689" s="106">
        <v>2.0</v>
      </c>
      <c r="BF689" s="36">
        <f t="shared" si="13"/>
        <v>33</v>
      </c>
      <c r="BG689" s="39" t="s">
        <v>102</v>
      </c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6">
        <v>45684.0</v>
      </c>
      <c r="BV689" s="65"/>
      <c r="BW689" s="204"/>
      <c r="BX689" s="36">
        <f t="shared" si="12"/>
        <v>7</v>
      </c>
      <c r="BY689" s="95" t="s">
        <v>93</v>
      </c>
      <c r="B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151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113">
        <v>45683.0</v>
      </c>
      <c r="AX690" s="140"/>
      <c r="AY690" s="150">
        <v>3.0</v>
      </c>
      <c r="AZ690" s="26">
        <f t="shared" si="9"/>
        <v>114</v>
      </c>
      <c r="BA690" s="29" t="s">
        <v>94</v>
      </c>
      <c r="BB690" s="4"/>
      <c r="BC690" s="103">
        <v>45683.0</v>
      </c>
      <c r="BD690" s="104"/>
      <c r="BE690" s="106">
        <v>3.0</v>
      </c>
      <c r="BF690" s="36">
        <f t="shared" si="13"/>
        <v>30</v>
      </c>
      <c r="BG690" s="39" t="s">
        <v>94</v>
      </c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6">
        <v>45684.0</v>
      </c>
      <c r="BV690" s="65"/>
      <c r="BW690" s="204"/>
      <c r="BX690" s="36">
        <f t="shared" si="12"/>
        <v>7</v>
      </c>
      <c r="BY690" s="95" t="s">
        <v>102</v>
      </c>
      <c r="B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151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103">
        <v>45683.0</v>
      </c>
      <c r="AX691" s="104"/>
      <c r="AY691" s="106"/>
      <c r="AZ691" s="36">
        <f t="shared" si="9"/>
        <v>114</v>
      </c>
      <c r="BA691" s="39" t="s">
        <v>106</v>
      </c>
      <c r="BB691" s="4"/>
      <c r="BC691" s="103">
        <v>45683.0</v>
      </c>
      <c r="BD691" s="104"/>
      <c r="BE691" s="106">
        <v>0.0</v>
      </c>
      <c r="BF691" s="36">
        <f t="shared" si="13"/>
        <v>30</v>
      </c>
      <c r="BG691" s="39" t="s">
        <v>106</v>
      </c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6">
        <v>45684.0</v>
      </c>
      <c r="BV691" s="65"/>
      <c r="BW691" s="204"/>
      <c r="BX691" s="36">
        <f t="shared" si="12"/>
        <v>7</v>
      </c>
      <c r="BY691" s="37" t="s">
        <v>94</v>
      </c>
      <c r="B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151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217">
        <v>45684.0</v>
      </c>
      <c r="AX692" s="218"/>
      <c r="AY692" s="218"/>
      <c r="AZ692" s="60">
        <f t="shared" si="9"/>
        <v>114</v>
      </c>
      <c r="BA692" s="220"/>
      <c r="BB692" s="4"/>
      <c r="BC692" s="217">
        <v>45684.0</v>
      </c>
      <c r="BD692" s="218"/>
      <c r="BE692" s="218"/>
      <c r="BF692" s="60">
        <f t="shared" si="13"/>
        <v>30</v>
      </c>
      <c r="BG692" s="220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9">
        <v>45685.0</v>
      </c>
      <c r="BV692" s="128">
        <v>35.0</v>
      </c>
      <c r="BW692" s="167"/>
      <c r="BX692" s="78">
        <f t="shared" si="12"/>
        <v>42</v>
      </c>
      <c r="BY692" s="188" t="s">
        <v>88</v>
      </c>
      <c r="B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151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113">
        <v>45684.0</v>
      </c>
      <c r="AX693" s="140"/>
      <c r="AY693" s="150">
        <v>3.0</v>
      </c>
      <c r="AZ693" s="26">
        <f t="shared" si="9"/>
        <v>111</v>
      </c>
      <c r="BA693" s="29" t="s">
        <v>79</v>
      </c>
      <c r="BB693" s="4"/>
      <c r="BC693" s="103">
        <v>45684.0</v>
      </c>
      <c r="BD693" s="104"/>
      <c r="BE693" s="106">
        <v>1.0</v>
      </c>
      <c r="BF693" s="36">
        <f t="shared" si="13"/>
        <v>29</v>
      </c>
      <c r="BG693" s="39" t="s">
        <v>79</v>
      </c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6">
        <v>45685.0</v>
      </c>
      <c r="BV693" s="65"/>
      <c r="BW693" s="106">
        <v>3.0</v>
      </c>
      <c r="BX693" s="36">
        <f t="shared" si="12"/>
        <v>39</v>
      </c>
      <c r="BY693" s="95" t="s">
        <v>79</v>
      </c>
      <c r="B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151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113">
        <v>45684.0</v>
      </c>
      <c r="AX694" s="140"/>
      <c r="AY694" s="150">
        <v>1.0</v>
      </c>
      <c r="AZ694" s="26">
        <f t="shared" si="9"/>
        <v>110</v>
      </c>
      <c r="BA694" s="29" t="s">
        <v>98</v>
      </c>
      <c r="BB694" s="4"/>
      <c r="BC694" s="103">
        <v>45684.0</v>
      </c>
      <c r="BD694" s="104"/>
      <c r="BE694" s="106">
        <v>1.0</v>
      </c>
      <c r="BF694" s="36">
        <f t="shared" si="13"/>
        <v>28</v>
      </c>
      <c r="BG694" s="39" t="s">
        <v>98</v>
      </c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6">
        <v>45685.0</v>
      </c>
      <c r="BV694" s="65"/>
      <c r="BW694" s="106"/>
      <c r="BX694" s="36">
        <f t="shared" si="12"/>
        <v>39</v>
      </c>
      <c r="BY694" s="95" t="s">
        <v>98</v>
      </c>
      <c r="B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151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113">
        <v>45684.0</v>
      </c>
      <c r="AX695" s="140"/>
      <c r="AY695" s="150">
        <v>1.0</v>
      </c>
      <c r="AZ695" s="26">
        <f t="shared" si="9"/>
        <v>109</v>
      </c>
      <c r="BA695" s="29" t="s">
        <v>78</v>
      </c>
      <c r="BB695" s="4"/>
      <c r="BC695" s="103">
        <v>45684.0</v>
      </c>
      <c r="BD695" s="104"/>
      <c r="BE695" s="106">
        <v>1.0</v>
      </c>
      <c r="BF695" s="36">
        <f t="shared" si="13"/>
        <v>27</v>
      </c>
      <c r="BG695" s="39" t="s">
        <v>78</v>
      </c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6">
        <v>45685.0</v>
      </c>
      <c r="BV695" s="65"/>
      <c r="BW695" s="106">
        <v>3.0</v>
      </c>
      <c r="BX695" s="36">
        <f t="shared" si="12"/>
        <v>36</v>
      </c>
      <c r="BY695" s="95" t="s">
        <v>78</v>
      </c>
      <c r="B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151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113">
        <v>45684.0</v>
      </c>
      <c r="AX696" s="140"/>
      <c r="AY696" s="150">
        <v>1.0</v>
      </c>
      <c r="AZ696" s="26">
        <f t="shared" si="9"/>
        <v>108</v>
      </c>
      <c r="BA696" s="29" t="s">
        <v>104</v>
      </c>
      <c r="BB696" s="4"/>
      <c r="BC696" s="103">
        <v>45684.0</v>
      </c>
      <c r="BD696" s="104"/>
      <c r="BE696" s="106">
        <v>0.0</v>
      </c>
      <c r="BF696" s="36">
        <f t="shared" si="13"/>
        <v>27</v>
      </c>
      <c r="BG696" s="39" t="s">
        <v>104</v>
      </c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6">
        <v>45685.0</v>
      </c>
      <c r="BV696" s="65"/>
      <c r="BW696" s="106"/>
      <c r="BX696" s="36">
        <f t="shared" si="12"/>
        <v>36</v>
      </c>
      <c r="BY696" s="95" t="s">
        <v>104</v>
      </c>
      <c r="B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151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113">
        <v>45684.0</v>
      </c>
      <c r="AX697" s="140"/>
      <c r="AY697" s="150">
        <v>3.0</v>
      </c>
      <c r="AZ697" s="26">
        <f t="shared" si="9"/>
        <v>105</v>
      </c>
      <c r="BA697" s="29" t="s">
        <v>85</v>
      </c>
      <c r="BB697" s="4"/>
      <c r="BC697" s="103">
        <v>45684.0</v>
      </c>
      <c r="BD697" s="104"/>
      <c r="BE697" s="106">
        <v>1.0</v>
      </c>
      <c r="BF697" s="36">
        <f t="shared" si="13"/>
        <v>26</v>
      </c>
      <c r="BG697" s="39" t="s">
        <v>85</v>
      </c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6">
        <v>45685.0</v>
      </c>
      <c r="BV697" s="65"/>
      <c r="BW697" s="106"/>
      <c r="BX697" s="36">
        <f t="shared" si="12"/>
        <v>36</v>
      </c>
      <c r="BY697" s="95" t="s">
        <v>85</v>
      </c>
      <c r="B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151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113">
        <v>45684.0</v>
      </c>
      <c r="AX698" s="140"/>
      <c r="AY698" s="150">
        <v>4.0</v>
      </c>
      <c r="AZ698" s="26">
        <f t="shared" si="9"/>
        <v>101</v>
      </c>
      <c r="BA698" s="29" t="s">
        <v>96</v>
      </c>
      <c r="BB698" s="4"/>
      <c r="BC698" s="103">
        <v>45684.0</v>
      </c>
      <c r="BD698" s="104"/>
      <c r="BE698" s="106">
        <v>1.0</v>
      </c>
      <c r="BF698" s="36">
        <f t="shared" si="13"/>
        <v>25</v>
      </c>
      <c r="BG698" s="39" t="s">
        <v>96</v>
      </c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6">
        <v>45685.0</v>
      </c>
      <c r="BV698" s="65"/>
      <c r="BW698" s="106">
        <v>4.0</v>
      </c>
      <c r="BX698" s="36">
        <f t="shared" si="12"/>
        <v>32</v>
      </c>
      <c r="BY698" s="95" t="s">
        <v>96</v>
      </c>
      <c r="B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151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113">
        <v>45684.0</v>
      </c>
      <c r="AX699" s="140"/>
      <c r="AY699" s="150">
        <v>0.0</v>
      </c>
      <c r="AZ699" s="26">
        <f t="shared" si="9"/>
        <v>101</v>
      </c>
      <c r="BA699" s="29" t="s">
        <v>80</v>
      </c>
      <c r="BB699" s="4"/>
      <c r="BC699" s="103">
        <v>45684.0</v>
      </c>
      <c r="BD699" s="104"/>
      <c r="BE699" s="106">
        <v>0.0</v>
      </c>
      <c r="BF699" s="36">
        <f t="shared" si="13"/>
        <v>25</v>
      </c>
      <c r="BG699" s="39" t="s">
        <v>80</v>
      </c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6">
        <v>45685.0</v>
      </c>
      <c r="BV699" s="65"/>
      <c r="BW699" s="204"/>
      <c r="BX699" s="36">
        <f t="shared" si="12"/>
        <v>32</v>
      </c>
      <c r="BY699" s="95" t="s">
        <v>80</v>
      </c>
      <c r="B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151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113">
        <v>45684.0</v>
      </c>
      <c r="AX700" s="140"/>
      <c r="AY700" s="150">
        <v>1.0</v>
      </c>
      <c r="AZ700" s="26">
        <f t="shared" si="9"/>
        <v>100</v>
      </c>
      <c r="BA700" s="29" t="s">
        <v>103</v>
      </c>
      <c r="BB700" s="4"/>
      <c r="BC700" s="103">
        <v>45684.0</v>
      </c>
      <c r="BD700" s="104"/>
      <c r="BE700" s="106">
        <v>0.0</v>
      </c>
      <c r="BF700" s="36">
        <f t="shared" si="13"/>
        <v>25</v>
      </c>
      <c r="BG700" s="39" t="s">
        <v>103</v>
      </c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6">
        <v>45685.0</v>
      </c>
      <c r="BV700" s="65"/>
      <c r="BW700" s="204">
        <v>3.0</v>
      </c>
      <c r="BX700" s="36">
        <f t="shared" si="12"/>
        <v>29</v>
      </c>
      <c r="BY700" s="95" t="s">
        <v>103</v>
      </c>
      <c r="B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151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113">
        <v>45684.0</v>
      </c>
      <c r="AX701" s="140"/>
      <c r="AY701" s="150">
        <v>1.0</v>
      </c>
      <c r="AZ701" s="26">
        <f t="shared" si="9"/>
        <v>99</v>
      </c>
      <c r="BA701" s="29" t="s">
        <v>87</v>
      </c>
      <c r="BB701" s="4"/>
      <c r="BC701" s="103">
        <v>45684.0</v>
      </c>
      <c r="BD701" s="104"/>
      <c r="BE701" s="106">
        <v>0.0</v>
      </c>
      <c r="BF701" s="36">
        <f t="shared" si="13"/>
        <v>25</v>
      </c>
      <c r="BG701" s="39" t="s">
        <v>87</v>
      </c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6">
        <v>45685.0</v>
      </c>
      <c r="BV701" s="65"/>
      <c r="BW701" s="204">
        <v>3.0</v>
      </c>
      <c r="BX701" s="36">
        <f t="shared" si="12"/>
        <v>26</v>
      </c>
      <c r="BY701" s="95" t="s">
        <v>87</v>
      </c>
      <c r="B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151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113">
        <v>45684.0</v>
      </c>
      <c r="AX702" s="140"/>
      <c r="AY702" s="150">
        <v>1.0</v>
      </c>
      <c r="AZ702" s="26">
        <f t="shared" si="9"/>
        <v>98</v>
      </c>
      <c r="BA702" s="29" t="s">
        <v>100</v>
      </c>
      <c r="BB702" s="4"/>
      <c r="BC702" s="103">
        <v>45684.0</v>
      </c>
      <c r="BD702" s="104"/>
      <c r="BE702" s="106">
        <v>1.0</v>
      </c>
      <c r="BF702" s="36">
        <f t="shared" si="13"/>
        <v>24</v>
      </c>
      <c r="BG702" s="39" t="s">
        <v>100</v>
      </c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6">
        <v>45685.0</v>
      </c>
      <c r="BV702" s="65"/>
      <c r="BW702" s="204"/>
      <c r="BX702" s="36">
        <f t="shared" si="12"/>
        <v>26</v>
      </c>
      <c r="BY702" s="95" t="s">
        <v>100</v>
      </c>
      <c r="B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151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113">
        <v>45684.0</v>
      </c>
      <c r="AX703" s="140"/>
      <c r="AY703" s="150">
        <v>0.0</v>
      </c>
      <c r="AZ703" s="26">
        <f t="shared" si="9"/>
        <v>98</v>
      </c>
      <c r="BA703" s="29" t="s">
        <v>105</v>
      </c>
      <c r="BB703" s="4"/>
      <c r="BC703" s="103">
        <v>45684.0</v>
      </c>
      <c r="BD703" s="104"/>
      <c r="BE703" s="106">
        <v>0.0</v>
      </c>
      <c r="BF703" s="36">
        <f t="shared" si="13"/>
        <v>24</v>
      </c>
      <c r="BG703" s="96" t="s">
        <v>105</v>
      </c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6">
        <v>45685.0</v>
      </c>
      <c r="BV703" s="65"/>
      <c r="BW703" s="204">
        <v>8.0</v>
      </c>
      <c r="BX703" s="36">
        <f t="shared" si="12"/>
        <v>18</v>
      </c>
      <c r="BY703" s="189" t="s">
        <v>105</v>
      </c>
      <c r="B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151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113">
        <v>45684.0</v>
      </c>
      <c r="AX704" s="140"/>
      <c r="AY704" s="150">
        <v>1.0</v>
      </c>
      <c r="AZ704" s="26">
        <f t="shared" si="9"/>
        <v>97</v>
      </c>
      <c r="BA704" s="29" t="s">
        <v>101</v>
      </c>
      <c r="BB704" s="4"/>
      <c r="BC704" s="103">
        <v>45684.0</v>
      </c>
      <c r="BD704" s="104"/>
      <c r="BE704" s="106">
        <v>1.0</v>
      </c>
      <c r="BF704" s="36">
        <f t="shared" si="13"/>
        <v>23</v>
      </c>
      <c r="BG704" s="39" t="s">
        <v>101</v>
      </c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6">
        <v>45685.0</v>
      </c>
      <c r="BV704" s="65"/>
      <c r="BW704" s="204"/>
      <c r="BX704" s="36">
        <f t="shared" si="12"/>
        <v>18</v>
      </c>
      <c r="BY704" s="95" t="s">
        <v>101</v>
      </c>
      <c r="B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151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113">
        <v>45684.0</v>
      </c>
      <c r="AX705" s="140"/>
      <c r="AY705" s="150">
        <v>1.0</v>
      </c>
      <c r="AZ705" s="26">
        <f t="shared" si="9"/>
        <v>96</v>
      </c>
      <c r="BA705" s="29" t="s">
        <v>99</v>
      </c>
      <c r="BB705" s="4"/>
      <c r="BC705" s="103">
        <v>45684.0</v>
      </c>
      <c r="BD705" s="104"/>
      <c r="BE705" s="106">
        <v>1.0</v>
      </c>
      <c r="BF705" s="36">
        <f t="shared" si="13"/>
        <v>22</v>
      </c>
      <c r="BG705" s="39" t="s">
        <v>99</v>
      </c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6">
        <v>45685.0</v>
      </c>
      <c r="BV705" s="65"/>
      <c r="BW705" s="204"/>
      <c r="BX705" s="36">
        <f t="shared" si="12"/>
        <v>18</v>
      </c>
      <c r="BY705" s="95" t="s">
        <v>99</v>
      </c>
      <c r="B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151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113">
        <v>45684.0</v>
      </c>
      <c r="AX706" s="140"/>
      <c r="AY706" s="150">
        <v>2.0</v>
      </c>
      <c r="AZ706" s="26">
        <f t="shared" si="9"/>
        <v>94</v>
      </c>
      <c r="BA706" s="29" t="s">
        <v>90</v>
      </c>
      <c r="BB706" s="4"/>
      <c r="BC706" s="103">
        <v>45684.0</v>
      </c>
      <c r="BD706" s="104"/>
      <c r="BE706" s="106">
        <v>1.0</v>
      </c>
      <c r="BF706" s="36">
        <f t="shared" si="13"/>
        <v>21</v>
      </c>
      <c r="BG706" s="39" t="s">
        <v>90</v>
      </c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6">
        <v>45685.0</v>
      </c>
      <c r="BV706" s="65"/>
      <c r="BW706" s="204">
        <v>4.0</v>
      </c>
      <c r="BX706" s="36">
        <f t="shared" si="12"/>
        <v>14</v>
      </c>
      <c r="BY706" s="95" t="s">
        <v>90</v>
      </c>
      <c r="B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151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113">
        <v>45684.0</v>
      </c>
      <c r="AX707" s="105"/>
      <c r="AY707" s="150">
        <v>2.0</v>
      </c>
      <c r="AZ707" s="26">
        <f t="shared" si="9"/>
        <v>92</v>
      </c>
      <c r="BA707" s="29" t="s">
        <v>83</v>
      </c>
      <c r="BB707" s="4"/>
      <c r="BC707" s="103">
        <v>45684.0</v>
      </c>
      <c r="BD707" s="112"/>
      <c r="BE707" s="106">
        <v>0.0</v>
      </c>
      <c r="BF707" s="36">
        <f t="shared" si="13"/>
        <v>21</v>
      </c>
      <c r="BG707" s="39" t="s">
        <v>83</v>
      </c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6">
        <v>45685.0</v>
      </c>
      <c r="BV707" s="65"/>
      <c r="BW707" s="204">
        <v>3.0</v>
      </c>
      <c r="BX707" s="36">
        <f t="shared" si="12"/>
        <v>11</v>
      </c>
      <c r="BY707" s="95" t="s">
        <v>83</v>
      </c>
      <c r="B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151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113">
        <v>45684.0</v>
      </c>
      <c r="AX708" s="140"/>
      <c r="AY708" s="150">
        <v>2.0</v>
      </c>
      <c r="AZ708" s="26">
        <f t="shared" si="9"/>
        <v>90</v>
      </c>
      <c r="BA708" s="29" t="s">
        <v>95</v>
      </c>
      <c r="BB708" s="4"/>
      <c r="BC708" s="103">
        <v>45684.0</v>
      </c>
      <c r="BD708" s="104"/>
      <c r="BE708" s="106">
        <v>1.0</v>
      </c>
      <c r="BF708" s="36">
        <f t="shared" si="13"/>
        <v>20</v>
      </c>
      <c r="BG708" s="39" t="s">
        <v>95</v>
      </c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6">
        <v>45685.0</v>
      </c>
      <c r="BV708" s="65"/>
      <c r="BW708" s="204">
        <v>3.0</v>
      </c>
      <c r="BX708" s="36">
        <f t="shared" si="12"/>
        <v>8</v>
      </c>
      <c r="BY708" s="95" t="s">
        <v>95</v>
      </c>
      <c r="B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151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113">
        <v>45684.0</v>
      </c>
      <c r="AX709" s="140"/>
      <c r="AY709" s="150">
        <v>2.0</v>
      </c>
      <c r="AZ709" s="26">
        <f t="shared" si="9"/>
        <v>88</v>
      </c>
      <c r="BA709" s="29" t="s">
        <v>107</v>
      </c>
      <c r="BB709" s="4"/>
      <c r="BC709" s="103">
        <v>45684.0</v>
      </c>
      <c r="BD709" s="104"/>
      <c r="BE709" s="106">
        <v>1.0</v>
      </c>
      <c r="BF709" s="36">
        <f t="shared" si="13"/>
        <v>19</v>
      </c>
      <c r="BG709" s="39" t="s">
        <v>107</v>
      </c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6">
        <v>45685.0</v>
      </c>
      <c r="BV709" s="65"/>
      <c r="BW709" s="204"/>
      <c r="BX709" s="36">
        <f t="shared" si="12"/>
        <v>8</v>
      </c>
      <c r="BY709" s="95" t="s">
        <v>107</v>
      </c>
      <c r="B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151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113">
        <v>45684.0</v>
      </c>
      <c r="AX710" s="140"/>
      <c r="AY710" s="150">
        <v>2.0</v>
      </c>
      <c r="AZ710" s="26">
        <f t="shared" si="9"/>
        <v>86</v>
      </c>
      <c r="BA710" s="29" t="s">
        <v>77</v>
      </c>
      <c r="BB710" s="4"/>
      <c r="BC710" s="103">
        <v>45684.0</v>
      </c>
      <c r="BD710" s="104"/>
      <c r="BE710" s="106">
        <v>1.0</v>
      </c>
      <c r="BF710" s="36">
        <f t="shared" si="13"/>
        <v>18</v>
      </c>
      <c r="BG710" s="39" t="s">
        <v>77</v>
      </c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6">
        <v>45685.0</v>
      </c>
      <c r="BV710" s="65"/>
      <c r="BW710" s="204"/>
      <c r="BX710" s="36">
        <f t="shared" si="12"/>
        <v>8</v>
      </c>
      <c r="BY710" s="95" t="s">
        <v>77</v>
      </c>
      <c r="B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151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113">
        <v>45684.0</v>
      </c>
      <c r="AX711" s="140"/>
      <c r="AY711" s="150">
        <v>2.0</v>
      </c>
      <c r="AZ711" s="26">
        <f t="shared" si="9"/>
        <v>84</v>
      </c>
      <c r="BA711" s="29" t="s">
        <v>81</v>
      </c>
      <c r="BB711" s="4"/>
      <c r="BC711" s="103">
        <v>45684.0</v>
      </c>
      <c r="BD711" s="104"/>
      <c r="BE711" s="106">
        <v>1.0</v>
      </c>
      <c r="BF711" s="36">
        <f t="shared" si="13"/>
        <v>17</v>
      </c>
      <c r="BG711" s="39" t="s">
        <v>81</v>
      </c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6">
        <v>45685.0</v>
      </c>
      <c r="BV711" s="65"/>
      <c r="BW711" s="204"/>
      <c r="BX711" s="36">
        <f t="shared" si="12"/>
        <v>8</v>
      </c>
      <c r="BY711" s="95" t="s">
        <v>81</v>
      </c>
      <c r="B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151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113">
        <v>45684.0</v>
      </c>
      <c r="AX712" s="140"/>
      <c r="AY712" s="150">
        <v>2.0</v>
      </c>
      <c r="AZ712" s="26">
        <f t="shared" si="9"/>
        <v>82</v>
      </c>
      <c r="BA712" s="29" t="s">
        <v>97</v>
      </c>
      <c r="BB712" s="4"/>
      <c r="BC712" s="103">
        <v>45684.0</v>
      </c>
      <c r="BD712" s="104"/>
      <c r="BE712" s="106">
        <v>1.0</v>
      </c>
      <c r="BF712" s="36">
        <f t="shared" si="13"/>
        <v>16</v>
      </c>
      <c r="BG712" s="39" t="s">
        <v>97</v>
      </c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6">
        <v>45685.0</v>
      </c>
      <c r="BV712" s="65"/>
      <c r="BW712" s="204"/>
      <c r="BX712" s="36">
        <f t="shared" si="12"/>
        <v>8</v>
      </c>
      <c r="BY712" s="95" t="s">
        <v>97</v>
      </c>
      <c r="B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151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113">
        <v>45684.0</v>
      </c>
      <c r="AX713" s="140"/>
      <c r="AY713" s="150">
        <v>2.0</v>
      </c>
      <c r="AZ713" s="26">
        <f t="shared" si="9"/>
        <v>80</v>
      </c>
      <c r="BA713" s="29" t="s">
        <v>91</v>
      </c>
      <c r="BB713" s="4"/>
      <c r="BC713" s="103">
        <v>45684.0</v>
      </c>
      <c r="BD713" s="104"/>
      <c r="BE713" s="106">
        <v>1.0</v>
      </c>
      <c r="BF713" s="36">
        <f t="shared" si="13"/>
        <v>15</v>
      </c>
      <c r="BG713" s="39" t="s">
        <v>91</v>
      </c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6">
        <v>45685.0</v>
      </c>
      <c r="BV713" s="65"/>
      <c r="BW713" s="204"/>
      <c r="BX713" s="36">
        <f t="shared" si="12"/>
        <v>8</v>
      </c>
      <c r="BY713" s="95" t="s">
        <v>91</v>
      </c>
      <c r="B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151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113">
        <v>45684.0</v>
      </c>
      <c r="AX714" s="140"/>
      <c r="AY714" s="150">
        <v>2.0</v>
      </c>
      <c r="AZ714" s="26">
        <f t="shared" si="9"/>
        <v>78</v>
      </c>
      <c r="BA714" s="29" t="s">
        <v>84</v>
      </c>
      <c r="BB714" s="4"/>
      <c r="BC714" s="103">
        <v>45684.0</v>
      </c>
      <c r="BD714" s="104"/>
      <c r="BE714" s="106">
        <v>1.0</v>
      </c>
      <c r="BF714" s="36">
        <f t="shared" si="13"/>
        <v>14</v>
      </c>
      <c r="BG714" s="39" t="s">
        <v>84</v>
      </c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6">
        <v>45685.0</v>
      </c>
      <c r="BV714" s="65"/>
      <c r="BW714" s="204"/>
      <c r="BX714" s="36">
        <f t="shared" si="12"/>
        <v>8</v>
      </c>
      <c r="BY714" s="95" t="s">
        <v>84</v>
      </c>
      <c r="B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151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113">
        <v>45684.0</v>
      </c>
      <c r="AX715" s="140"/>
      <c r="AY715" s="150">
        <v>3.0</v>
      </c>
      <c r="AZ715" s="26">
        <f t="shared" si="9"/>
        <v>75</v>
      </c>
      <c r="BA715" s="29" t="s">
        <v>93</v>
      </c>
      <c r="BB715" s="4"/>
      <c r="BC715" s="103">
        <v>45684.0</v>
      </c>
      <c r="BD715" s="104"/>
      <c r="BE715" s="106">
        <v>0.0</v>
      </c>
      <c r="BF715" s="36">
        <f t="shared" si="13"/>
        <v>14</v>
      </c>
      <c r="BG715" s="39" t="s">
        <v>93</v>
      </c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6">
        <v>45685.0</v>
      </c>
      <c r="BV715" s="65"/>
      <c r="BW715" s="204"/>
      <c r="BX715" s="36">
        <f t="shared" si="12"/>
        <v>8</v>
      </c>
      <c r="BY715" s="95" t="s">
        <v>93</v>
      </c>
      <c r="B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151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113">
        <v>45684.0</v>
      </c>
      <c r="AX716" s="140"/>
      <c r="AY716" s="140"/>
      <c r="AZ716" s="26">
        <f t="shared" si="9"/>
        <v>75</v>
      </c>
      <c r="BA716" s="29" t="s">
        <v>102</v>
      </c>
      <c r="BB716" s="4"/>
      <c r="BC716" s="103">
        <v>45684.0</v>
      </c>
      <c r="BD716" s="104"/>
      <c r="BE716" s="104"/>
      <c r="BF716" s="36">
        <f t="shared" si="13"/>
        <v>14</v>
      </c>
      <c r="BG716" s="39" t="s">
        <v>102</v>
      </c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6">
        <v>45685.0</v>
      </c>
      <c r="BV716" s="65"/>
      <c r="BW716" s="204"/>
      <c r="BX716" s="36">
        <f t="shared" si="12"/>
        <v>8</v>
      </c>
      <c r="BY716" s="95" t="s">
        <v>102</v>
      </c>
      <c r="B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151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113">
        <v>45684.0</v>
      </c>
      <c r="AX717" s="140"/>
      <c r="AY717" s="140"/>
      <c r="AZ717" s="26">
        <f t="shared" si="9"/>
        <v>75</v>
      </c>
      <c r="BA717" s="29" t="s">
        <v>94</v>
      </c>
      <c r="BB717" s="4"/>
      <c r="BC717" s="103">
        <v>45684.0</v>
      </c>
      <c r="BD717" s="104"/>
      <c r="BE717" s="104"/>
      <c r="BF717" s="36">
        <f t="shared" si="13"/>
        <v>14</v>
      </c>
      <c r="BG717" s="39" t="s">
        <v>94</v>
      </c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6">
        <v>45685.0</v>
      </c>
      <c r="BV717" s="65"/>
      <c r="BW717" s="204">
        <v>8.0</v>
      </c>
      <c r="BX717" s="36">
        <f t="shared" si="12"/>
        <v>0</v>
      </c>
      <c r="BY717" s="37" t="s">
        <v>94</v>
      </c>
      <c r="B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151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103">
        <v>45684.0</v>
      </c>
      <c r="AX718" s="104"/>
      <c r="AY718" s="104"/>
      <c r="AZ718" s="36">
        <f t="shared" si="9"/>
        <v>75</v>
      </c>
      <c r="BA718" s="39" t="s">
        <v>106</v>
      </c>
      <c r="BB718" s="4"/>
      <c r="BC718" s="103">
        <v>45684.0</v>
      </c>
      <c r="BD718" s="104"/>
      <c r="BE718" s="104"/>
      <c r="BF718" s="36">
        <f t="shared" si="13"/>
        <v>14</v>
      </c>
      <c r="BG718" s="39" t="s">
        <v>106</v>
      </c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9">
        <v>45686.0</v>
      </c>
      <c r="BV718" s="128">
        <v>45.0</v>
      </c>
      <c r="BW718" s="167"/>
      <c r="BX718" s="78">
        <f t="shared" si="12"/>
        <v>45</v>
      </c>
      <c r="BY718" s="188" t="s">
        <v>88</v>
      </c>
      <c r="B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151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9">
        <v>45685.0</v>
      </c>
      <c r="AX719" s="110">
        <v>60.0</v>
      </c>
      <c r="AY719" s="215"/>
      <c r="AZ719" s="78">
        <f t="shared" si="9"/>
        <v>135</v>
      </c>
      <c r="BA719" s="110" t="s">
        <v>88</v>
      </c>
      <c r="BB719" s="4"/>
      <c r="BC719" s="217">
        <v>45685.0</v>
      </c>
      <c r="BD719" s="218"/>
      <c r="BE719" s="218"/>
      <c r="BF719" s="60">
        <f t="shared" si="13"/>
        <v>14</v>
      </c>
      <c r="BG719" s="220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6">
        <v>45686.0</v>
      </c>
      <c r="BV719" s="65"/>
      <c r="BW719" s="106"/>
      <c r="BX719" s="36">
        <f t="shared" si="12"/>
        <v>45</v>
      </c>
      <c r="BY719" s="95" t="s">
        <v>79</v>
      </c>
      <c r="B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151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113">
        <v>45685.0</v>
      </c>
      <c r="AX720" s="140"/>
      <c r="AY720" s="150">
        <v>2.0</v>
      </c>
      <c r="AZ720" s="26">
        <f t="shared" si="9"/>
        <v>133</v>
      </c>
      <c r="BA720" s="29" t="s">
        <v>79</v>
      </c>
      <c r="BB720" s="4"/>
      <c r="BC720" s="103">
        <v>45685.0</v>
      </c>
      <c r="BD720" s="104"/>
      <c r="BE720" s="106">
        <v>1.0</v>
      </c>
      <c r="BF720" s="36">
        <f t="shared" si="13"/>
        <v>13</v>
      </c>
      <c r="BG720" s="39" t="s">
        <v>79</v>
      </c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6">
        <v>45686.0</v>
      </c>
      <c r="BV720" s="65"/>
      <c r="BW720" s="106"/>
      <c r="BX720" s="36">
        <f t="shared" si="12"/>
        <v>45</v>
      </c>
      <c r="BY720" s="95" t="s">
        <v>98</v>
      </c>
      <c r="B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151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113">
        <v>45685.0</v>
      </c>
      <c r="AX721" s="140"/>
      <c r="AY721" s="150">
        <v>1.0</v>
      </c>
      <c r="AZ721" s="26">
        <f t="shared" si="9"/>
        <v>132</v>
      </c>
      <c r="BA721" s="29" t="s">
        <v>98</v>
      </c>
      <c r="BB721" s="4"/>
      <c r="BC721" s="103">
        <v>45685.0</v>
      </c>
      <c r="BD721" s="104"/>
      <c r="BE721" s="106">
        <v>1.0</v>
      </c>
      <c r="BF721" s="36">
        <f t="shared" si="13"/>
        <v>12</v>
      </c>
      <c r="BG721" s="39" t="s">
        <v>98</v>
      </c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6">
        <v>45686.0</v>
      </c>
      <c r="BV721" s="65"/>
      <c r="BW721" s="106"/>
      <c r="BX721" s="36">
        <f t="shared" si="12"/>
        <v>45</v>
      </c>
      <c r="BY721" s="95" t="s">
        <v>78</v>
      </c>
      <c r="B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151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113">
        <v>45685.0</v>
      </c>
      <c r="AX722" s="140"/>
      <c r="AY722" s="150">
        <v>2.0</v>
      </c>
      <c r="AZ722" s="26">
        <f t="shared" si="9"/>
        <v>130</v>
      </c>
      <c r="BA722" s="29" t="s">
        <v>78</v>
      </c>
      <c r="BB722" s="4"/>
      <c r="BC722" s="103">
        <v>45685.0</v>
      </c>
      <c r="BD722" s="104"/>
      <c r="BE722" s="106">
        <v>0.0</v>
      </c>
      <c r="BF722" s="36">
        <f t="shared" si="13"/>
        <v>12</v>
      </c>
      <c r="BG722" s="39" t="s">
        <v>78</v>
      </c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6">
        <v>45686.0</v>
      </c>
      <c r="BV722" s="65"/>
      <c r="BW722" s="106">
        <v>4.0</v>
      </c>
      <c r="BX722" s="36">
        <f t="shared" si="12"/>
        <v>41</v>
      </c>
      <c r="BY722" s="95" t="s">
        <v>104</v>
      </c>
      <c r="B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151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113">
        <v>45685.0</v>
      </c>
      <c r="AX723" s="140"/>
      <c r="AY723" s="150">
        <v>1.0</v>
      </c>
      <c r="AZ723" s="26">
        <f t="shared" si="9"/>
        <v>129</v>
      </c>
      <c r="BA723" s="29" t="s">
        <v>104</v>
      </c>
      <c r="BB723" s="4"/>
      <c r="BC723" s="103">
        <v>45685.0</v>
      </c>
      <c r="BD723" s="104"/>
      <c r="BE723" s="106">
        <v>1.0</v>
      </c>
      <c r="BF723" s="36">
        <f t="shared" si="13"/>
        <v>11</v>
      </c>
      <c r="BG723" s="39" t="s">
        <v>104</v>
      </c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6">
        <v>45686.0</v>
      </c>
      <c r="BV723" s="65"/>
      <c r="BW723" s="106">
        <v>4.0</v>
      </c>
      <c r="BX723" s="36">
        <f t="shared" si="12"/>
        <v>37</v>
      </c>
      <c r="BY723" s="95" t="s">
        <v>85</v>
      </c>
      <c r="B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151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113">
        <v>45685.0</v>
      </c>
      <c r="AX724" s="140"/>
      <c r="AY724" s="150">
        <v>1.0</v>
      </c>
      <c r="AZ724" s="26">
        <f t="shared" si="9"/>
        <v>128</v>
      </c>
      <c r="BA724" s="29" t="s">
        <v>85</v>
      </c>
      <c r="BB724" s="4"/>
      <c r="BC724" s="103">
        <v>45685.0</v>
      </c>
      <c r="BD724" s="104"/>
      <c r="BE724" s="106">
        <v>0.0</v>
      </c>
      <c r="BF724" s="36">
        <f t="shared" si="13"/>
        <v>11</v>
      </c>
      <c r="BG724" s="39" t="s">
        <v>85</v>
      </c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6">
        <v>45686.0</v>
      </c>
      <c r="BV724" s="65"/>
      <c r="BW724" s="106">
        <v>4.0</v>
      </c>
      <c r="BX724" s="36">
        <f t="shared" si="12"/>
        <v>33</v>
      </c>
      <c r="BY724" s="95" t="s">
        <v>96</v>
      </c>
      <c r="B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151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113">
        <v>45685.0</v>
      </c>
      <c r="AX725" s="140"/>
      <c r="AY725" s="150">
        <v>3.0</v>
      </c>
      <c r="AZ725" s="26">
        <f t="shared" si="9"/>
        <v>125</v>
      </c>
      <c r="BA725" s="29" t="s">
        <v>96</v>
      </c>
      <c r="BB725" s="4"/>
      <c r="BC725" s="103">
        <v>45685.0</v>
      </c>
      <c r="BD725" s="104"/>
      <c r="BE725" s="106">
        <v>1.0</v>
      </c>
      <c r="BF725" s="36">
        <f t="shared" si="13"/>
        <v>10</v>
      </c>
      <c r="BG725" s="39" t="s">
        <v>96</v>
      </c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6">
        <v>45686.0</v>
      </c>
      <c r="BV725" s="65"/>
      <c r="BW725" s="204"/>
      <c r="BX725" s="36">
        <f t="shared" si="12"/>
        <v>33</v>
      </c>
      <c r="BY725" s="95" t="s">
        <v>80</v>
      </c>
      <c r="B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151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113">
        <v>45685.0</v>
      </c>
      <c r="AX726" s="140"/>
      <c r="AY726" s="150">
        <v>2.0</v>
      </c>
      <c r="AZ726" s="26">
        <f t="shared" si="9"/>
        <v>123</v>
      </c>
      <c r="BA726" s="29" t="s">
        <v>80</v>
      </c>
      <c r="BB726" s="4"/>
      <c r="BC726" s="103">
        <v>45685.0</v>
      </c>
      <c r="BD726" s="104"/>
      <c r="BE726" s="106">
        <v>0.0</v>
      </c>
      <c r="BF726" s="36">
        <f t="shared" si="13"/>
        <v>10</v>
      </c>
      <c r="BG726" s="39" t="s">
        <v>80</v>
      </c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6">
        <v>45686.0</v>
      </c>
      <c r="BV726" s="65"/>
      <c r="BW726" s="204">
        <v>2.0</v>
      </c>
      <c r="BX726" s="36">
        <f t="shared" si="12"/>
        <v>31</v>
      </c>
      <c r="BY726" s="95" t="s">
        <v>103</v>
      </c>
      <c r="B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151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113">
        <v>45685.0</v>
      </c>
      <c r="AX727" s="140"/>
      <c r="AY727" s="150">
        <v>1.0</v>
      </c>
      <c r="AZ727" s="26">
        <f t="shared" si="9"/>
        <v>122</v>
      </c>
      <c r="BA727" s="29" t="s">
        <v>103</v>
      </c>
      <c r="BB727" s="4"/>
      <c r="BC727" s="103">
        <v>45685.0</v>
      </c>
      <c r="BD727" s="104"/>
      <c r="BE727" s="106">
        <v>0.0</v>
      </c>
      <c r="BF727" s="36">
        <f t="shared" si="13"/>
        <v>10</v>
      </c>
      <c r="BG727" s="39" t="s">
        <v>103</v>
      </c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6">
        <v>45686.0</v>
      </c>
      <c r="BV727" s="65"/>
      <c r="BW727" s="204"/>
      <c r="BX727" s="36">
        <f t="shared" si="12"/>
        <v>31</v>
      </c>
      <c r="BY727" s="95" t="s">
        <v>87</v>
      </c>
      <c r="B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151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113">
        <v>45685.0</v>
      </c>
      <c r="AX728" s="140"/>
      <c r="AY728" s="150">
        <v>1.0</v>
      </c>
      <c r="AZ728" s="26">
        <f t="shared" si="9"/>
        <v>121</v>
      </c>
      <c r="BA728" s="29" t="s">
        <v>87</v>
      </c>
      <c r="BB728" s="4"/>
      <c r="BC728" s="103">
        <v>45685.0</v>
      </c>
      <c r="BD728" s="104"/>
      <c r="BE728" s="106">
        <v>0.0</v>
      </c>
      <c r="BF728" s="36">
        <f t="shared" si="13"/>
        <v>10</v>
      </c>
      <c r="BG728" s="39" t="s">
        <v>87</v>
      </c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6">
        <v>45686.0</v>
      </c>
      <c r="BV728" s="65"/>
      <c r="BW728" s="204"/>
      <c r="BX728" s="36">
        <f t="shared" si="12"/>
        <v>31</v>
      </c>
      <c r="BY728" s="95" t="s">
        <v>100</v>
      </c>
      <c r="B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151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113">
        <v>45685.0</v>
      </c>
      <c r="AX729" s="140"/>
      <c r="AY729" s="150">
        <v>0.0</v>
      </c>
      <c r="AZ729" s="26">
        <f t="shared" si="9"/>
        <v>121</v>
      </c>
      <c r="BA729" s="29" t="s">
        <v>100</v>
      </c>
      <c r="BB729" s="4"/>
      <c r="BC729" s="103">
        <v>45685.0</v>
      </c>
      <c r="BD729" s="104"/>
      <c r="BE729" s="106">
        <v>0.0</v>
      </c>
      <c r="BF729" s="36">
        <f t="shared" si="13"/>
        <v>10</v>
      </c>
      <c r="BG729" s="39" t="s">
        <v>100</v>
      </c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6">
        <v>45686.0</v>
      </c>
      <c r="BV729" s="65"/>
      <c r="BW729" s="204"/>
      <c r="BX729" s="36">
        <f t="shared" si="12"/>
        <v>31</v>
      </c>
      <c r="BY729" s="189" t="s">
        <v>105</v>
      </c>
      <c r="B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151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113">
        <v>45685.0</v>
      </c>
      <c r="AX730" s="140"/>
      <c r="AY730" s="150">
        <v>0.0</v>
      </c>
      <c r="AZ730" s="26">
        <f t="shared" si="9"/>
        <v>121</v>
      </c>
      <c r="BA730" s="29" t="s">
        <v>105</v>
      </c>
      <c r="BB730" s="4"/>
      <c r="BC730" s="103">
        <v>45685.0</v>
      </c>
      <c r="BD730" s="104"/>
      <c r="BE730" s="106">
        <v>0.0</v>
      </c>
      <c r="BF730" s="36">
        <f t="shared" si="13"/>
        <v>10</v>
      </c>
      <c r="BG730" s="96" t="s">
        <v>105</v>
      </c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6">
        <v>45686.0</v>
      </c>
      <c r="BV730" s="65"/>
      <c r="BW730" s="204">
        <v>5.0</v>
      </c>
      <c r="BX730" s="36">
        <f t="shared" si="12"/>
        <v>26</v>
      </c>
      <c r="BY730" s="95" t="s">
        <v>101</v>
      </c>
      <c r="B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151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113">
        <v>45685.0</v>
      </c>
      <c r="AX731" s="140"/>
      <c r="AY731" s="150">
        <v>2.0</v>
      </c>
      <c r="AZ731" s="26">
        <f t="shared" si="9"/>
        <v>119</v>
      </c>
      <c r="BA731" s="29" t="s">
        <v>101</v>
      </c>
      <c r="BB731" s="4"/>
      <c r="BC731" s="103">
        <v>45685.0</v>
      </c>
      <c r="BD731" s="104"/>
      <c r="BE731" s="106">
        <v>0.0</v>
      </c>
      <c r="BF731" s="36">
        <f t="shared" si="13"/>
        <v>10</v>
      </c>
      <c r="BG731" s="39" t="s">
        <v>101</v>
      </c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6">
        <v>45686.0</v>
      </c>
      <c r="BV731" s="65"/>
      <c r="BW731" s="204">
        <v>5.0</v>
      </c>
      <c r="BX731" s="36">
        <f t="shared" si="12"/>
        <v>21</v>
      </c>
      <c r="BY731" s="95" t="s">
        <v>99</v>
      </c>
      <c r="B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151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113">
        <v>45685.0</v>
      </c>
      <c r="AX732" s="140"/>
      <c r="AY732" s="150">
        <v>2.0</v>
      </c>
      <c r="AZ732" s="26">
        <f t="shared" si="9"/>
        <v>117</v>
      </c>
      <c r="BA732" s="29" t="s">
        <v>99</v>
      </c>
      <c r="BB732" s="4"/>
      <c r="BC732" s="103">
        <v>45685.0</v>
      </c>
      <c r="BD732" s="104"/>
      <c r="BE732" s="106">
        <v>1.0</v>
      </c>
      <c r="BF732" s="36">
        <f t="shared" si="13"/>
        <v>9</v>
      </c>
      <c r="BG732" s="39" t="s">
        <v>99</v>
      </c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6">
        <v>45686.0</v>
      </c>
      <c r="BV732" s="65"/>
      <c r="BW732" s="204"/>
      <c r="BX732" s="36">
        <f t="shared" si="12"/>
        <v>21</v>
      </c>
      <c r="BY732" s="95" t="s">
        <v>90</v>
      </c>
      <c r="B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151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113">
        <v>45685.0</v>
      </c>
      <c r="AX733" s="105"/>
      <c r="AY733" s="150">
        <v>2.0</v>
      </c>
      <c r="AZ733" s="26">
        <f t="shared" si="9"/>
        <v>115</v>
      </c>
      <c r="BA733" s="29" t="s">
        <v>90</v>
      </c>
      <c r="BB733" s="4"/>
      <c r="BC733" s="103">
        <v>45685.0</v>
      </c>
      <c r="BD733" s="112"/>
      <c r="BE733" s="106">
        <v>0.0</v>
      </c>
      <c r="BF733" s="36">
        <f t="shared" si="13"/>
        <v>9</v>
      </c>
      <c r="BG733" s="39" t="s">
        <v>90</v>
      </c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6">
        <v>45686.0</v>
      </c>
      <c r="BV733" s="65"/>
      <c r="BW733" s="204">
        <v>5.0</v>
      </c>
      <c r="BX733" s="36">
        <f t="shared" si="12"/>
        <v>16</v>
      </c>
      <c r="BY733" s="95" t="s">
        <v>83</v>
      </c>
      <c r="B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151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113">
        <v>45685.0</v>
      </c>
      <c r="AX734" s="140"/>
      <c r="AY734" s="150">
        <v>1.0</v>
      </c>
      <c r="AZ734" s="26">
        <f t="shared" si="9"/>
        <v>114</v>
      </c>
      <c r="BA734" s="29" t="s">
        <v>83</v>
      </c>
      <c r="BB734" s="4"/>
      <c r="BC734" s="103">
        <v>45685.0</v>
      </c>
      <c r="BD734" s="104"/>
      <c r="BE734" s="106">
        <v>1.0</v>
      </c>
      <c r="BF734" s="36">
        <f t="shared" si="13"/>
        <v>8</v>
      </c>
      <c r="BG734" s="39" t="s">
        <v>83</v>
      </c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6">
        <v>45686.0</v>
      </c>
      <c r="BV734" s="65"/>
      <c r="BW734" s="204">
        <v>5.0</v>
      </c>
      <c r="BX734" s="36">
        <f t="shared" si="12"/>
        <v>11</v>
      </c>
      <c r="BY734" s="95" t="s">
        <v>95</v>
      </c>
      <c r="B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151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113">
        <v>45685.0</v>
      </c>
      <c r="AX735" s="140"/>
      <c r="AY735" s="150">
        <v>2.0</v>
      </c>
      <c r="AZ735" s="26">
        <f t="shared" si="9"/>
        <v>112</v>
      </c>
      <c r="BA735" s="29" t="s">
        <v>95</v>
      </c>
      <c r="BB735" s="4"/>
      <c r="BC735" s="103">
        <v>45685.0</v>
      </c>
      <c r="BD735" s="104"/>
      <c r="BE735" s="106">
        <v>1.0</v>
      </c>
      <c r="BF735" s="36">
        <f t="shared" si="13"/>
        <v>7</v>
      </c>
      <c r="BG735" s="39" t="s">
        <v>95</v>
      </c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6">
        <v>45686.0</v>
      </c>
      <c r="BV735" s="65"/>
      <c r="BW735" s="204"/>
      <c r="BX735" s="36">
        <f t="shared" si="12"/>
        <v>11</v>
      </c>
      <c r="BY735" s="95" t="s">
        <v>107</v>
      </c>
      <c r="B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151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113">
        <v>45685.0</v>
      </c>
      <c r="AX736" s="140"/>
      <c r="AY736" s="150">
        <v>2.0</v>
      </c>
      <c r="AZ736" s="26">
        <f t="shared" si="9"/>
        <v>110</v>
      </c>
      <c r="BA736" s="29" t="s">
        <v>107</v>
      </c>
      <c r="BB736" s="4"/>
      <c r="BC736" s="103">
        <v>45685.0</v>
      </c>
      <c r="BD736" s="104"/>
      <c r="BE736" s="106">
        <v>0.0</v>
      </c>
      <c r="BF736" s="36">
        <f t="shared" si="13"/>
        <v>7</v>
      </c>
      <c r="BG736" s="39" t="s">
        <v>107</v>
      </c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6">
        <v>45686.0</v>
      </c>
      <c r="BV736" s="65"/>
      <c r="BW736" s="204"/>
      <c r="BX736" s="36">
        <f t="shared" si="12"/>
        <v>11</v>
      </c>
      <c r="BY736" s="95" t="s">
        <v>77</v>
      </c>
      <c r="B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151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113">
        <v>45685.0</v>
      </c>
      <c r="AX737" s="140"/>
      <c r="AY737" s="150">
        <v>1.0</v>
      </c>
      <c r="AZ737" s="26">
        <f t="shared" si="9"/>
        <v>109</v>
      </c>
      <c r="BA737" s="29" t="s">
        <v>77</v>
      </c>
      <c r="BB737" s="4"/>
      <c r="BC737" s="103">
        <v>45685.0</v>
      </c>
      <c r="BD737" s="104"/>
      <c r="BE737" s="106">
        <v>1.0</v>
      </c>
      <c r="BF737" s="36">
        <f t="shared" si="13"/>
        <v>6</v>
      </c>
      <c r="BG737" s="39" t="s">
        <v>77</v>
      </c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6">
        <v>45686.0</v>
      </c>
      <c r="BV737" s="65"/>
      <c r="BW737" s="204"/>
      <c r="BX737" s="36">
        <f t="shared" si="12"/>
        <v>11</v>
      </c>
      <c r="BY737" s="95" t="s">
        <v>81</v>
      </c>
      <c r="B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151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113">
        <v>45685.0</v>
      </c>
      <c r="AX738" s="140"/>
      <c r="AY738" s="150">
        <v>2.0</v>
      </c>
      <c r="AZ738" s="26">
        <f t="shared" si="9"/>
        <v>107</v>
      </c>
      <c r="BA738" s="29" t="s">
        <v>81</v>
      </c>
      <c r="BB738" s="4"/>
      <c r="BC738" s="103">
        <v>45685.0</v>
      </c>
      <c r="BD738" s="104"/>
      <c r="BE738" s="106">
        <v>1.0</v>
      </c>
      <c r="BF738" s="36">
        <f t="shared" si="13"/>
        <v>5</v>
      </c>
      <c r="BG738" s="39" t="s">
        <v>81</v>
      </c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6">
        <v>45686.0</v>
      </c>
      <c r="BV738" s="65"/>
      <c r="BW738" s="204"/>
      <c r="BX738" s="36">
        <f t="shared" si="12"/>
        <v>11</v>
      </c>
      <c r="BY738" s="95" t="s">
        <v>97</v>
      </c>
      <c r="B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151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113">
        <v>45685.0</v>
      </c>
      <c r="AX739" s="140"/>
      <c r="AY739" s="150">
        <v>1.0</v>
      </c>
      <c r="AZ739" s="26">
        <f t="shared" si="9"/>
        <v>106</v>
      </c>
      <c r="BA739" s="29" t="s">
        <v>97</v>
      </c>
      <c r="BB739" s="4"/>
      <c r="BC739" s="103">
        <v>45685.0</v>
      </c>
      <c r="BD739" s="104"/>
      <c r="BE739" s="106">
        <v>0.0</v>
      </c>
      <c r="BF739" s="36">
        <f t="shared" si="13"/>
        <v>5</v>
      </c>
      <c r="BG739" s="39" t="s">
        <v>97</v>
      </c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6">
        <v>45686.0</v>
      </c>
      <c r="BV739" s="65"/>
      <c r="BW739" s="204"/>
      <c r="BX739" s="36">
        <f t="shared" si="12"/>
        <v>11</v>
      </c>
      <c r="BY739" s="95" t="s">
        <v>91</v>
      </c>
      <c r="B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151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113">
        <v>45685.0</v>
      </c>
      <c r="AX740" s="140"/>
      <c r="AY740" s="150">
        <v>1.0</v>
      </c>
      <c r="AZ740" s="26">
        <f t="shared" si="9"/>
        <v>105</v>
      </c>
      <c r="BA740" s="29" t="s">
        <v>91</v>
      </c>
      <c r="BB740" s="4"/>
      <c r="BC740" s="103">
        <v>45685.0</v>
      </c>
      <c r="BD740" s="104"/>
      <c r="BE740" s="106">
        <v>0.0</v>
      </c>
      <c r="BF740" s="36">
        <f t="shared" si="13"/>
        <v>5</v>
      </c>
      <c r="BG740" s="39" t="s">
        <v>91</v>
      </c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6">
        <v>45686.0</v>
      </c>
      <c r="BV740" s="65"/>
      <c r="BW740" s="204">
        <v>5.0</v>
      </c>
      <c r="BX740" s="36">
        <f t="shared" si="12"/>
        <v>6</v>
      </c>
      <c r="BY740" s="95" t="s">
        <v>84</v>
      </c>
      <c r="B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151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113">
        <v>45685.0</v>
      </c>
      <c r="AX741" s="140"/>
      <c r="AY741" s="150">
        <v>1.0</v>
      </c>
      <c r="AZ741" s="26">
        <f t="shared" si="9"/>
        <v>104</v>
      </c>
      <c r="BA741" s="29" t="s">
        <v>84</v>
      </c>
      <c r="BB741" s="4"/>
      <c r="BC741" s="103">
        <v>45685.0</v>
      </c>
      <c r="BD741" s="104"/>
      <c r="BE741" s="106">
        <v>0.0</v>
      </c>
      <c r="BF741" s="36">
        <f t="shared" si="13"/>
        <v>5</v>
      </c>
      <c r="BG741" s="39" t="s">
        <v>84</v>
      </c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6">
        <v>45686.0</v>
      </c>
      <c r="BV741" s="65"/>
      <c r="BW741" s="204">
        <v>6.0</v>
      </c>
      <c r="BX741" s="36">
        <f t="shared" si="12"/>
        <v>0</v>
      </c>
      <c r="BY741" s="95" t="s">
        <v>93</v>
      </c>
      <c r="B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151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113">
        <v>45685.0</v>
      </c>
      <c r="AX742" s="140"/>
      <c r="AY742" s="150">
        <v>3.0</v>
      </c>
      <c r="AZ742" s="26">
        <f t="shared" si="9"/>
        <v>101</v>
      </c>
      <c r="BA742" s="29" t="s">
        <v>93</v>
      </c>
      <c r="BB742" s="4"/>
      <c r="BC742" s="103">
        <v>45685.0</v>
      </c>
      <c r="BD742" s="104"/>
      <c r="BE742" s="106">
        <v>0.0</v>
      </c>
      <c r="BF742" s="36">
        <f t="shared" si="13"/>
        <v>5</v>
      </c>
      <c r="BG742" s="39" t="s">
        <v>93</v>
      </c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6">
        <v>45686.0</v>
      </c>
      <c r="BV742" s="65"/>
      <c r="BW742" s="204"/>
      <c r="BX742" s="36">
        <f t="shared" si="12"/>
        <v>0</v>
      </c>
      <c r="BY742" s="95" t="s">
        <v>102</v>
      </c>
      <c r="B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151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113">
        <v>45685.0</v>
      </c>
      <c r="AX743" s="140"/>
      <c r="AY743" s="140"/>
      <c r="AZ743" s="26">
        <f t="shared" si="9"/>
        <v>101</v>
      </c>
      <c r="BA743" s="29" t="s">
        <v>102</v>
      </c>
      <c r="BB743" s="4"/>
      <c r="BC743" s="103">
        <v>45685.0</v>
      </c>
      <c r="BD743" s="104"/>
      <c r="BE743" s="104"/>
      <c r="BF743" s="36">
        <f t="shared" si="13"/>
        <v>5</v>
      </c>
      <c r="BG743" s="39" t="s">
        <v>102</v>
      </c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6">
        <v>45686.0</v>
      </c>
      <c r="BV743" s="65"/>
      <c r="BW743" s="204"/>
      <c r="BX743" s="36">
        <f t="shared" si="12"/>
        <v>0</v>
      </c>
      <c r="BY743" s="37" t="s">
        <v>94</v>
      </c>
      <c r="B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151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113">
        <v>45685.0</v>
      </c>
      <c r="AX744" s="140"/>
      <c r="AY744" s="150">
        <v>6.0</v>
      </c>
      <c r="AZ744" s="26">
        <f t="shared" si="9"/>
        <v>95</v>
      </c>
      <c r="BA744" s="29" t="s">
        <v>94</v>
      </c>
      <c r="BB744" s="4"/>
      <c r="BC744" s="103">
        <v>45685.0</v>
      </c>
      <c r="BD744" s="104"/>
      <c r="BE744" s="106">
        <v>2.0</v>
      </c>
      <c r="BF744" s="36">
        <f t="shared" si="13"/>
        <v>3</v>
      </c>
      <c r="BG744" s="39" t="s">
        <v>94</v>
      </c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9">
        <v>45687.0</v>
      </c>
      <c r="BV744" s="128">
        <v>40.0</v>
      </c>
      <c r="BW744" s="167"/>
      <c r="BX744" s="78">
        <f t="shared" si="12"/>
        <v>40</v>
      </c>
      <c r="BY744" s="188" t="s">
        <v>88</v>
      </c>
      <c r="B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151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103">
        <v>45685.0</v>
      </c>
      <c r="AX745" s="104"/>
      <c r="AY745" s="104"/>
      <c r="AZ745" s="36">
        <f t="shared" si="9"/>
        <v>95</v>
      </c>
      <c r="BA745" s="39" t="s">
        <v>106</v>
      </c>
      <c r="BB745" s="4"/>
      <c r="BC745" s="103">
        <v>45685.0</v>
      </c>
      <c r="BD745" s="104"/>
      <c r="BE745" s="104"/>
      <c r="BF745" s="36">
        <f t="shared" si="13"/>
        <v>3</v>
      </c>
      <c r="BG745" s="39" t="s">
        <v>106</v>
      </c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6">
        <v>45687.0</v>
      </c>
      <c r="BV745" s="65"/>
      <c r="BW745" s="106">
        <v>3.0</v>
      </c>
      <c r="BX745" s="36">
        <f t="shared" si="12"/>
        <v>37</v>
      </c>
      <c r="BY745" s="95" t="s">
        <v>79</v>
      </c>
      <c r="B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151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217">
        <v>45686.0</v>
      </c>
      <c r="AX746" s="218"/>
      <c r="AY746" s="218"/>
      <c r="AZ746" s="60">
        <f t="shared" si="9"/>
        <v>95</v>
      </c>
      <c r="BA746" s="220"/>
      <c r="BB746" s="4"/>
      <c r="BC746" s="217">
        <v>45686.0</v>
      </c>
      <c r="BD746" s="218"/>
      <c r="BE746" s="218"/>
      <c r="BF746" s="60">
        <f t="shared" si="13"/>
        <v>3</v>
      </c>
      <c r="BG746" s="220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6">
        <v>45687.0</v>
      </c>
      <c r="BV746" s="65"/>
      <c r="BW746" s="106">
        <v>4.0</v>
      </c>
      <c r="BX746" s="36">
        <f t="shared" si="12"/>
        <v>33</v>
      </c>
      <c r="BY746" s="95" t="s">
        <v>98</v>
      </c>
      <c r="B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151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113">
        <v>45686.0</v>
      </c>
      <c r="AX747" s="140"/>
      <c r="AY747" s="150">
        <v>2.0</v>
      </c>
      <c r="AZ747" s="26">
        <f t="shared" si="9"/>
        <v>93</v>
      </c>
      <c r="BA747" s="29" t="s">
        <v>79</v>
      </c>
      <c r="BB747" s="4"/>
      <c r="BC747" s="103">
        <v>45686.0</v>
      </c>
      <c r="BD747" s="104"/>
      <c r="BE747" s="106">
        <v>0.0</v>
      </c>
      <c r="BF747" s="36">
        <f t="shared" si="13"/>
        <v>3</v>
      </c>
      <c r="BG747" s="39" t="s">
        <v>79</v>
      </c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6">
        <v>45687.0</v>
      </c>
      <c r="BV747" s="65"/>
      <c r="BW747" s="106"/>
      <c r="BX747" s="36">
        <f t="shared" si="12"/>
        <v>33</v>
      </c>
      <c r="BY747" s="95" t="s">
        <v>78</v>
      </c>
      <c r="B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151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113">
        <v>45686.0</v>
      </c>
      <c r="AX748" s="140"/>
      <c r="AY748" s="150">
        <v>2.0</v>
      </c>
      <c r="AZ748" s="26">
        <f t="shared" si="9"/>
        <v>91</v>
      </c>
      <c r="BA748" s="29" t="s">
        <v>98</v>
      </c>
      <c r="BB748" s="4"/>
      <c r="BC748" s="103">
        <v>45686.0</v>
      </c>
      <c r="BD748" s="104"/>
      <c r="BE748" s="106">
        <v>0.0</v>
      </c>
      <c r="BF748" s="36">
        <f t="shared" si="13"/>
        <v>3</v>
      </c>
      <c r="BG748" s="39" t="s">
        <v>98</v>
      </c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6">
        <v>45687.0</v>
      </c>
      <c r="BV748" s="65"/>
      <c r="BW748" s="106"/>
      <c r="BX748" s="36">
        <f t="shared" si="12"/>
        <v>33</v>
      </c>
      <c r="BY748" s="95" t="s">
        <v>104</v>
      </c>
      <c r="B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151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113">
        <v>45686.0</v>
      </c>
      <c r="AX749" s="140"/>
      <c r="AY749" s="150">
        <v>2.0</v>
      </c>
      <c r="AZ749" s="26">
        <f t="shared" si="9"/>
        <v>89</v>
      </c>
      <c r="BA749" s="29" t="s">
        <v>78</v>
      </c>
      <c r="BB749" s="4"/>
      <c r="BC749" s="103">
        <v>45686.0</v>
      </c>
      <c r="BD749" s="104"/>
      <c r="BE749" s="106">
        <v>0.0</v>
      </c>
      <c r="BF749" s="36">
        <f t="shared" si="13"/>
        <v>3</v>
      </c>
      <c r="BG749" s="39" t="s">
        <v>78</v>
      </c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6">
        <v>45687.0</v>
      </c>
      <c r="BV749" s="65"/>
      <c r="BW749" s="106"/>
      <c r="BX749" s="36">
        <f t="shared" si="12"/>
        <v>33</v>
      </c>
      <c r="BY749" s="95" t="s">
        <v>85</v>
      </c>
      <c r="B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151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113">
        <v>45686.0</v>
      </c>
      <c r="AX750" s="140"/>
      <c r="AY750" s="150">
        <v>1.0</v>
      </c>
      <c r="AZ750" s="26">
        <f t="shared" si="9"/>
        <v>88</v>
      </c>
      <c r="BA750" s="29" t="s">
        <v>104</v>
      </c>
      <c r="BB750" s="4"/>
      <c r="BC750" s="103">
        <v>45686.0</v>
      </c>
      <c r="BD750" s="104"/>
      <c r="BE750" s="106">
        <v>0.0</v>
      </c>
      <c r="BF750" s="36">
        <f t="shared" si="13"/>
        <v>3</v>
      </c>
      <c r="BG750" s="39" t="s">
        <v>104</v>
      </c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6">
        <v>45687.0</v>
      </c>
      <c r="BV750" s="65"/>
      <c r="BW750" s="106"/>
      <c r="BX750" s="36">
        <f t="shared" si="12"/>
        <v>33</v>
      </c>
      <c r="BY750" s="95" t="s">
        <v>96</v>
      </c>
      <c r="B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151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113">
        <v>45686.0</v>
      </c>
      <c r="AX751" s="140"/>
      <c r="AY751" s="150">
        <v>3.0</v>
      </c>
      <c r="AZ751" s="26">
        <f t="shared" si="9"/>
        <v>85</v>
      </c>
      <c r="BA751" s="29" t="s">
        <v>85</v>
      </c>
      <c r="BB751" s="4"/>
      <c r="BC751" s="103">
        <v>45686.0</v>
      </c>
      <c r="BD751" s="104"/>
      <c r="BE751" s="106">
        <v>0.0</v>
      </c>
      <c r="BF751" s="36">
        <f t="shared" si="13"/>
        <v>3</v>
      </c>
      <c r="BG751" s="39" t="s">
        <v>85</v>
      </c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6">
        <v>45687.0</v>
      </c>
      <c r="BV751" s="65"/>
      <c r="BW751" s="204">
        <v>3.0</v>
      </c>
      <c r="BX751" s="36">
        <f t="shared" si="12"/>
        <v>30</v>
      </c>
      <c r="BY751" s="95" t="s">
        <v>80</v>
      </c>
      <c r="B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151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113">
        <v>45686.0</v>
      </c>
      <c r="AX752" s="140"/>
      <c r="AY752" s="150">
        <v>2.0</v>
      </c>
      <c r="AZ752" s="26">
        <f t="shared" si="9"/>
        <v>83</v>
      </c>
      <c r="BA752" s="29" t="s">
        <v>96</v>
      </c>
      <c r="BB752" s="4"/>
      <c r="BC752" s="103">
        <v>45686.0</v>
      </c>
      <c r="BD752" s="104"/>
      <c r="BE752" s="106">
        <v>0.0</v>
      </c>
      <c r="BF752" s="36">
        <f t="shared" si="13"/>
        <v>3</v>
      </c>
      <c r="BG752" s="39" t="s">
        <v>96</v>
      </c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6">
        <v>45687.0</v>
      </c>
      <c r="BV752" s="65"/>
      <c r="BW752" s="204">
        <v>3.0</v>
      </c>
      <c r="BX752" s="36">
        <f t="shared" si="12"/>
        <v>27</v>
      </c>
      <c r="BY752" s="95" t="s">
        <v>103</v>
      </c>
      <c r="B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151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113">
        <v>45686.0</v>
      </c>
      <c r="AX753" s="140"/>
      <c r="AY753" s="150">
        <v>1.0</v>
      </c>
      <c r="AZ753" s="26">
        <f t="shared" si="9"/>
        <v>82</v>
      </c>
      <c r="BA753" s="29" t="s">
        <v>80</v>
      </c>
      <c r="BB753" s="4"/>
      <c r="BC753" s="103">
        <v>45686.0</v>
      </c>
      <c r="BD753" s="104"/>
      <c r="BE753" s="106">
        <v>0.0</v>
      </c>
      <c r="BF753" s="36">
        <f t="shared" si="13"/>
        <v>3</v>
      </c>
      <c r="BG753" s="39" t="s">
        <v>80</v>
      </c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6">
        <v>45687.0</v>
      </c>
      <c r="BV753" s="65"/>
      <c r="BW753" s="204">
        <v>4.0</v>
      </c>
      <c r="BX753" s="36">
        <f t="shared" si="12"/>
        <v>23</v>
      </c>
      <c r="BY753" s="95" t="s">
        <v>87</v>
      </c>
      <c r="B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151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113">
        <v>45686.0</v>
      </c>
      <c r="AX754" s="140"/>
      <c r="AY754" s="150">
        <v>1.0</v>
      </c>
      <c r="AZ754" s="26">
        <f t="shared" si="9"/>
        <v>81</v>
      </c>
      <c r="BA754" s="29" t="s">
        <v>103</v>
      </c>
      <c r="BB754" s="4"/>
      <c r="BC754" s="103">
        <v>45686.0</v>
      </c>
      <c r="BD754" s="104"/>
      <c r="BE754" s="106">
        <v>0.0</v>
      </c>
      <c r="BF754" s="36">
        <f t="shared" si="13"/>
        <v>3</v>
      </c>
      <c r="BG754" s="39" t="s">
        <v>103</v>
      </c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6">
        <v>45687.0</v>
      </c>
      <c r="BV754" s="65"/>
      <c r="BW754" s="204"/>
      <c r="BX754" s="36">
        <f t="shared" si="12"/>
        <v>23</v>
      </c>
      <c r="BY754" s="95" t="s">
        <v>100</v>
      </c>
      <c r="B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151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113">
        <v>45686.0</v>
      </c>
      <c r="AX755" s="140"/>
      <c r="AY755" s="150">
        <v>0.0</v>
      </c>
      <c r="AZ755" s="26">
        <f t="shared" si="9"/>
        <v>81</v>
      </c>
      <c r="BA755" s="29" t="s">
        <v>87</v>
      </c>
      <c r="BB755" s="4"/>
      <c r="BC755" s="103">
        <v>45686.0</v>
      </c>
      <c r="BD755" s="104"/>
      <c r="BE755" s="106">
        <v>0.0</v>
      </c>
      <c r="BF755" s="36">
        <f t="shared" si="13"/>
        <v>3</v>
      </c>
      <c r="BG755" s="39" t="s">
        <v>87</v>
      </c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6">
        <v>45687.0</v>
      </c>
      <c r="BV755" s="65"/>
      <c r="BW755" s="204">
        <v>8.0</v>
      </c>
      <c r="BX755" s="36">
        <f t="shared" si="12"/>
        <v>15</v>
      </c>
      <c r="BY755" s="189" t="s">
        <v>105</v>
      </c>
      <c r="B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151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113">
        <v>45686.0</v>
      </c>
      <c r="AX756" s="140"/>
      <c r="AY756" s="150">
        <v>0.0</v>
      </c>
      <c r="AZ756" s="26">
        <f t="shared" si="9"/>
        <v>81</v>
      </c>
      <c r="BA756" s="29" t="s">
        <v>100</v>
      </c>
      <c r="BB756" s="4"/>
      <c r="BC756" s="103">
        <v>45686.0</v>
      </c>
      <c r="BD756" s="104"/>
      <c r="BE756" s="106">
        <v>0.0</v>
      </c>
      <c r="BF756" s="36">
        <f t="shared" si="13"/>
        <v>3</v>
      </c>
      <c r="BG756" s="39" t="s">
        <v>100</v>
      </c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6">
        <v>45687.0</v>
      </c>
      <c r="BV756" s="65"/>
      <c r="BW756" s="204"/>
      <c r="BX756" s="36">
        <f t="shared" si="12"/>
        <v>15</v>
      </c>
      <c r="BY756" s="95" t="s">
        <v>101</v>
      </c>
      <c r="B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151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113">
        <v>45686.0</v>
      </c>
      <c r="AX757" s="140"/>
      <c r="AY757" s="140"/>
      <c r="AZ757" s="26">
        <f t="shared" si="9"/>
        <v>81</v>
      </c>
      <c r="BA757" s="29" t="s">
        <v>105</v>
      </c>
      <c r="BB757" s="4"/>
      <c r="BC757" s="103">
        <v>45686.0</v>
      </c>
      <c r="BD757" s="104"/>
      <c r="BE757" s="106">
        <v>0.0</v>
      </c>
      <c r="BF757" s="36">
        <f t="shared" si="13"/>
        <v>3</v>
      </c>
      <c r="BG757" s="96" t="s">
        <v>105</v>
      </c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6">
        <v>45687.0</v>
      </c>
      <c r="BV757" s="65"/>
      <c r="BW757" s="204"/>
      <c r="BX757" s="36">
        <f t="shared" si="12"/>
        <v>15</v>
      </c>
      <c r="BY757" s="95" t="s">
        <v>99</v>
      </c>
      <c r="B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151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113">
        <v>45686.0</v>
      </c>
      <c r="AX758" s="140"/>
      <c r="AY758" s="150">
        <v>1.0</v>
      </c>
      <c r="AZ758" s="26">
        <f t="shared" si="9"/>
        <v>80</v>
      </c>
      <c r="BA758" s="29" t="s">
        <v>101</v>
      </c>
      <c r="BB758" s="4"/>
      <c r="BC758" s="103">
        <v>45686.0</v>
      </c>
      <c r="BD758" s="104"/>
      <c r="BE758" s="106">
        <v>0.0</v>
      </c>
      <c r="BF758" s="36">
        <f t="shared" si="13"/>
        <v>3</v>
      </c>
      <c r="BG758" s="39" t="s">
        <v>101</v>
      </c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6">
        <v>45687.0</v>
      </c>
      <c r="BV758" s="65"/>
      <c r="BW758" s="204">
        <v>4.0</v>
      </c>
      <c r="BX758" s="36">
        <f t="shared" si="12"/>
        <v>11</v>
      </c>
      <c r="BY758" s="95" t="s">
        <v>90</v>
      </c>
      <c r="B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151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113">
        <v>45686.0</v>
      </c>
      <c r="AX759" s="105"/>
      <c r="AY759" s="150">
        <v>2.0</v>
      </c>
      <c r="AZ759" s="26">
        <f t="shared" si="9"/>
        <v>78</v>
      </c>
      <c r="BA759" s="29" t="s">
        <v>99</v>
      </c>
      <c r="BB759" s="4"/>
      <c r="BC759" s="103">
        <v>45686.0</v>
      </c>
      <c r="BD759" s="112"/>
      <c r="BE759" s="106">
        <v>0.0</v>
      </c>
      <c r="BF759" s="36">
        <f t="shared" si="13"/>
        <v>3</v>
      </c>
      <c r="BG759" s="39" t="s">
        <v>99</v>
      </c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6">
        <v>45687.0</v>
      </c>
      <c r="BV759" s="65"/>
      <c r="BW759" s="204"/>
      <c r="BX759" s="36">
        <f t="shared" si="12"/>
        <v>11</v>
      </c>
      <c r="BY759" s="95" t="s">
        <v>83</v>
      </c>
      <c r="B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151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113">
        <v>45686.0</v>
      </c>
      <c r="AX760" s="140"/>
      <c r="AY760" s="150">
        <v>3.0</v>
      </c>
      <c r="AZ760" s="26">
        <f t="shared" si="9"/>
        <v>75</v>
      </c>
      <c r="BA760" s="29" t="s">
        <v>90</v>
      </c>
      <c r="BB760" s="4"/>
      <c r="BC760" s="103">
        <v>45686.0</v>
      </c>
      <c r="BD760" s="104"/>
      <c r="BE760" s="106">
        <v>0.0</v>
      </c>
      <c r="BF760" s="36">
        <f t="shared" si="13"/>
        <v>3</v>
      </c>
      <c r="BG760" s="39" t="s">
        <v>90</v>
      </c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6">
        <v>45687.0</v>
      </c>
      <c r="BV760" s="65"/>
      <c r="BW760" s="204"/>
      <c r="BX760" s="36">
        <f t="shared" si="12"/>
        <v>11</v>
      </c>
      <c r="BY760" s="95" t="s">
        <v>95</v>
      </c>
      <c r="B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151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113">
        <v>45686.0</v>
      </c>
      <c r="AX761" s="140"/>
      <c r="AY761" s="150">
        <v>2.0</v>
      </c>
      <c r="AZ761" s="26">
        <f t="shared" si="9"/>
        <v>73</v>
      </c>
      <c r="BA761" s="29" t="s">
        <v>83</v>
      </c>
      <c r="BB761" s="4"/>
      <c r="BC761" s="103">
        <v>45686.0</v>
      </c>
      <c r="BD761" s="104"/>
      <c r="BE761" s="106">
        <v>0.0</v>
      </c>
      <c r="BF761" s="36">
        <f t="shared" si="13"/>
        <v>3</v>
      </c>
      <c r="BG761" s="39" t="s">
        <v>83</v>
      </c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6">
        <v>45687.0</v>
      </c>
      <c r="BV761" s="65"/>
      <c r="BW761" s="204">
        <v>3.0</v>
      </c>
      <c r="BX761" s="36">
        <f t="shared" si="12"/>
        <v>8</v>
      </c>
      <c r="BY761" s="95" t="s">
        <v>107</v>
      </c>
      <c r="B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151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113">
        <v>45686.0</v>
      </c>
      <c r="AX762" s="140"/>
      <c r="AY762" s="150">
        <v>3.0</v>
      </c>
      <c r="AZ762" s="26">
        <f t="shared" si="9"/>
        <v>70</v>
      </c>
      <c r="BA762" s="29" t="s">
        <v>95</v>
      </c>
      <c r="BB762" s="4"/>
      <c r="BC762" s="103">
        <v>45686.0</v>
      </c>
      <c r="BD762" s="104"/>
      <c r="BE762" s="106">
        <v>0.0</v>
      </c>
      <c r="BF762" s="36">
        <f t="shared" si="13"/>
        <v>3</v>
      </c>
      <c r="BG762" s="39" t="s">
        <v>95</v>
      </c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6">
        <v>45687.0</v>
      </c>
      <c r="BV762" s="65"/>
      <c r="BW762" s="204"/>
      <c r="BX762" s="36">
        <f t="shared" si="12"/>
        <v>8</v>
      </c>
      <c r="BY762" s="95" t="s">
        <v>77</v>
      </c>
      <c r="B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151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113">
        <v>45686.0</v>
      </c>
      <c r="AX763" s="140"/>
      <c r="AY763" s="150">
        <v>1.0</v>
      </c>
      <c r="AZ763" s="26">
        <f t="shared" si="9"/>
        <v>69</v>
      </c>
      <c r="BA763" s="29" t="s">
        <v>107</v>
      </c>
      <c r="BB763" s="4"/>
      <c r="BC763" s="103">
        <v>45686.0</v>
      </c>
      <c r="BD763" s="104"/>
      <c r="BE763" s="106">
        <v>0.0</v>
      </c>
      <c r="BF763" s="36">
        <f t="shared" si="13"/>
        <v>3</v>
      </c>
      <c r="BG763" s="39" t="s">
        <v>107</v>
      </c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6">
        <v>45687.0</v>
      </c>
      <c r="BV763" s="65"/>
      <c r="BW763" s="204"/>
      <c r="BX763" s="36">
        <f t="shared" si="12"/>
        <v>8</v>
      </c>
      <c r="BY763" s="95" t="s">
        <v>81</v>
      </c>
      <c r="B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151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113">
        <v>45686.0</v>
      </c>
      <c r="AX764" s="140"/>
      <c r="AY764" s="150">
        <v>2.0</v>
      </c>
      <c r="AZ764" s="26">
        <f t="shared" si="9"/>
        <v>67</v>
      </c>
      <c r="BA764" s="29" t="s">
        <v>77</v>
      </c>
      <c r="BB764" s="4"/>
      <c r="BC764" s="103">
        <v>45686.0</v>
      </c>
      <c r="BD764" s="104"/>
      <c r="BE764" s="106">
        <v>0.0</v>
      </c>
      <c r="BF764" s="36">
        <f t="shared" si="13"/>
        <v>3</v>
      </c>
      <c r="BG764" s="39" t="s">
        <v>77</v>
      </c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6">
        <v>45687.0</v>
      </c>
      <c r="BV764" s="65"/>
      <c r="BW764" s="204"/>
      <c r="BX764" s="36">
        <f t="shared" si="12"/>
        <v>8</v>
      </c>
      <c r="BY764" s="95" t="s">
        <v>97</v>
      </c>
      <c r="B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151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113">
        <v>45686.0</v>
      </c>
      <c r="AX765" s="140"/>
      <c r="AY765" s="150">
        <v>4.0</v>
      </c>
      <c r="AZ765" s="26">
        <f t="shared" si="9"/>
        <v>63</v>
      </c>
      <c r="BA765" s="29" t="s">
        <v>81</v>
      </c>
      <c r="BB765" s="4"/>
      <c r="BC765" s="103">
        <v>45686.0</v>
      </c>
      <c r="BD765" s="104"/>
      <c r="BE765" s="106">
        <v>0.0</v>
      </c>
      <c r="BF765" s="36">
        <f t="shared" si="13"/>
        <v>3</v>
      </c>
      <c r="BG765" s="39" t="s">
        <v>81</v>
      </c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6">
        <v>45687.0</v>
      </c>
      <c r="BV765" s="65"/>
      <c r="BW765" s="204"/>
      <c r="BX765" s="36">
        <f t="shared" si="12"/>
        <v>8</v>
      </c>
      <c r="BY765" s="95" t="s">
        <v>91</v>
      </c>
      <c r="B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151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113">
        <v>45686.0</v>
      </c>
      <c r="AX766" s="140"/>
      <c r="AY766" s="150">
        <v>1.0</v>
      </c>
      <c r="AZ766" s="26">
        <f t="shared" si="9"/>
        <v>62</v>
      </c>
      <c r="BA766" s="29" t="s">
        <v>97</v>
      </c>
      <c r="BB766" s="4"/>
      <c r="BC766" s="103">
        <v>45686.0</v>
      </c>
      <c r="BD766" s="104"/>
      <c r="BE766" s="106">
        <v>0.0</v>
      </c>
      <c r="BF766" s="36">
        <f t="shared" si="13"/>
        <v>3</v>
      </c>
      <c r="BG766" s="39" t="s">
        <v>97</v>
      </c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6">
        <v>45687.0</v>
      </c>
      <c r="BV766" s="65"/>
      <c r="BW766" s="204"/>
      <c r="BX766" s="36">
        <f t="shared" si="12"/>
        <v>8</v>
      </c>
      <c r="BY766" s="95" t="s">
        <v>84</v>
      </c>
      <c r="B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151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113">
        <v>45686.0</v>
      </c>
      <c r="AX767" s="140"/>
      <c r="AY767" s="150">
        <v>3.0</v>
      </c>
      <c r="AZ767" s="26">
        <f t="shared" si="9"/>
        <v>59</v>
      </c>
      <c r="BA767" s="29" t="s">
        <v>91</v>
      </c>
      <c r="BB767" s="4"/>
      <c r="BC767" s="103">
        <v>45686.0</v>
      </c>
      <c r="BD767" s="104"/>
      <c r="BE767" s="106">
        <v>0.0</v>
      </c>
      <c r="BF767" s="36">
        <f t="shared" si="13"/>
        <v>3</v>
      </c>
      <c r="BG767" s="39" t="s">
        <v>91</v>
      </c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6">
        <v>45687.0</v>
      </c>
      <c r="BV767" s="65"/>
      <c r="BW767" s="204"/>
      <c r="BX767" s="36">
        <f t="shared" si="12"/>
        <v>8</v>
      </c>
      <c r="BY767" s="95" t="s">
        <v>93</v>
      </c>
      <c r="B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151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113">
        <v>45686.0</v>
      </c>
      <c r="AX768" s="140"/>
      <c r="AY768" s="150">
        <v>3.0</v>
      </c>
      <c r="AZ768" s="26">
        <f t="shared" si="9"/>
        <v>56</v>
      </c>
      <c r="BA768" s="29" t="s">
        <v>84</v>
      </c>
      <c r="BB768" s="4"/>
      <c r="BC768" s="103">
        <v>45686.0</v>
      </c>
      <c r="BD768" s="104"/>
      <c r="BE768" s="106">
        <v>0.0</v>
      </c>
      <c r="BF768" s="36">
        <f t="shared" si="13"/>
        <v>3</v>
      </c>
      <c r="BG768" s="39" t="s">
        <v>84</v>
      </c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6">
        <v>45687.0</v>
      </c>
      <c r="BV768" s="65"/>
      <c r="BW768" s="204">
        <v>8.0</v>
      </c>
      <c r="BX768" s="36">
        <f t="shared" si="12"/>
        <v>0</v>
      </c>
      <c r="BY768" s="95" t="s">
        <v>102</v>
      </c>
      <c r="B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151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113">
        <v>45686.0</v>
      </c>
      <c r="AX769" s="140"/>
      <c r="AY769" s="150">
        <v>3.0</v>
      </c>
      <c r="AZ769" s="26">
        <f t="shared" si="9"/>
        <v>53</v>
      </c>
      <c r="BA769" s="29" t="s">
        <v>93</v>
      </c>
      <c r="BB769" s="4"/>
      <c r="BC769" s="103">
        <v>45686.0</v>
      </c>
      <c r="BD769" s="104"/>
      <c r="BE769" s="106">
        <v>0.0</v>
      </c>
      <c r="BF769" s="36">
        <f t="shared" si="13"/>
        <v>3</v>
      </c>
      <c r="BG769" s="39" t="s">
        <v>93</v>
      </c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6">
        <v>45687.0</v>
      </c>
      <c r="BV769" s="65"/>
      <c r="BW769" s="204"/>
      <c r="BX769" s="36">
        <f t="shared" si="12"/>
        <v>0</v>
      </c>
      <c r="BY769" s="37" t="s">
        <v>94</v>
      </c>
      <c r="B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151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113">
        <v>45686.0</v>
      </c>
      <c r="AX770" s="140"/>
      <c r="AY770" s="140"/>
      <c r="AZ770" s="26">
        <f t="shared" si="9"/>
        <v>53</v>
      </c>
      <c r="BA770" s="29" t="s">
        <v>102</v>
      </c>
      <c r="BB770" s="4"/>
      <c r="BC770" s="103">
        <v>45686.0</v>
      </c>
      <c r="BD770" s="104"/>
      <c r="BE770" s="106">
        <v>0.0</v>
      </c>
      <c r="BF770" s="36">
        <f t="shared" si="13"/>
        <v>3</v>
      </c>
      <c r="BG770" s="39" t="s">
        <v>102</v>
      </c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9">
        <v>45688.0</v>
      </c>
      <c r="BV770" s="128">
        <v>50.0</v>
      </c>
      <c r="BW770" s="167"/>
      <c r="BX770" s="78">
        <f t="shared" si="12"/>
        <v>50</v>
      </c>
      <c r="BY770" s="188" t="s">
        <v>88</v>
      </c>
      <c r="B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151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113">
        <v>45686.0</v>
      </c>
      <c r="AX771" s="140"/>
      <c r="AY771" s="140"/>
      <c r="AZ771" s="26">
        <f t="shared" si="9"/>
        <v>53</v>
      </c>
      <c r="BA771" s="29" t="s">
        <v>94</v>
      </c>
      <c r="BB771" s="4"/>
      <c r="BC771" s="103">
        <v>45686.0</v>
      </c>
      <c r="BD771" s="104"/>
      <c r="BE771" s="106">
        <v>0.0</v>
      </c>
      <c r="BF771" s="36">
        <f t="shared" si="13"/>
        <v>3</v>
      </c>
      <c r="BG771" s="39" t="s">
        <v>94</v>
      </c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6">
        <v>45688.0</v>
      </c>
      <c r="BV771" s="65"/>
      <c r="BW771" s="106">
        <v>5.0</v>
      </c>
      <c r="BX771" s="36">
        <f t="shared" si="12"/>
        <v>45</v>
      </c>
      <c r="BY771" s="95" t="s">
        <v>79</v>
      </c>
      <c r="B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151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103">
        <v>45686.0</v>
      </c>
      <c r="AX772" s="104"/>
      <c r="AY772" s="104"/>
      <c r="AZ772" s="36">
        <f t="shared" si="9"/>
        <v>53</v>
      </c>
      <c r="BA772" s="39" t="s">
        <v>106</v>
      </c>
      <c r="BB772" s="4"/>
      <c r="BC772" s="103">
        <v>45686.0</v>
      </c>
      <c r="BD772" s="104"/>
      <c r="BE772" s="106">
        <v>0.0</v>
      </c>
      <c r="BF772" s="36">
        <f t="shared" si="13"/>
        <v>3</v>
      </c>
      <c r="BG772" s="39" t="s">
        <v>106</v>
      </c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6">
        <v>45688.0</v>
      </c>
      <c r="BV772" s="65"/>
      <c r="BW772" s="106"/>
      <c r="BX772" s="36">
        <f t="shared" si="12"/>
        <v>45</v>
      </c>
      <c r="BY772" s="95" t="s">
        <v>98</v>
      </c>
      <c r="B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151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9">
        <v>45687.0</v>
      </c>
      <c r="AX773" s="63">
        <v>60.0</v>
      </c>
      <c r="AY773" s="188"/>
      <c r="AZ773" s="78">
        <f t="shared" si="9"/>
        <v>113</v>
      </c>
      <c r="BA773" s="63" t="s">
        <v>88</v>
      </c>
      <c r="BB773" s="4"/>
      <c r="BC773" s="217">
        <v>45687.0</v>
      </c>
      <c r="BD773" s="218"/>
      <c r="BE773" s="218"/>
      <c r="BF773" s="60">
        <f t="shared" si="13"/>
        <v>3</v>
      </c>
      <c r="BG773" s="220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6">
        <v>45688.0</v>
      </c>
      <c r="BV773" s="65"/>
      <c r="BW773" s="106">
        <v>2.0</v>
      </c>
      <c r="BX773" s="36">
        <f t="shared" si="12"/>
        <v>43</v>
      </c>
      <c r="BY773" s="95" t="s">
        <v>78</v>
      </c>
      <c r="B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151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113">
        <v>45687.0</v>
      </c>
      <c r="AX774" s="140"/>
      <c r="AY774" s="150">
        <v>2.0</v>
      </c>
      <c r="AZ774" s="26">
        <f t="shared" si="9"/>
        <v>111</v>
      </c>
      <c r="BA774" s="29" t="s">
        <v>79</v>
      </c>
      <c r="BB774" s="4"/>
      <c r="BC774" s="103">
        <v>45687.0</v>
      </c>
      <c r="BD774" s="104"/>
      <c r="BE774" s="104"/>
      <c r="BF774" s="36">
        <f t="shared" si="13"/>
        <v>3</v>
      </c>
      <c r="BG774" s="39" t="s">
        <v>79</v>
      </c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6">
        <v>45688.0</v>
      </c>
      <c r="BV774" s="65"/>
      <c r="BW774" s="106">
        <v>5.0</v>
      </c>
      <c r="BX774" s="36">
        <f t="shared" si="12"/>
        <v>38</v>
      </c>
      <c r="BY774" s="95" t="s">
        <v>104</v>
      </c>
      <c r="B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151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113">
        <v>45687.0</v>
      </c>
      <c r="AX775" s="140"/>
      <c r="AY775" s="150">
        <v>2.0</v>
      </c>
      <c r="AZ775" s="26">
        <f t="shared" si="9"/>
        <v>109</v>
      </c>
      <c r="BA775" s="29" t="s">
        <v>98</v>
      </c>
      <c r="BB775" s="4"/>
      <c r="BC775" s="103">
        <v>45687.0</v>
      </c>
      <c r="BD775" s="104"/>
      <c r="BE775" s="104"/>
      <c r="BF775" s="36">
        <f t="shared" si="13"/>
        <v>3</v>
      </c>
      <c r="BG775" s="39" t="s">
        <v>98</v>
      </c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6">
        <v>45688.0</v>
      </c>
      <c r="BV775" s="65"/>
      <c r="BW775" s="106"/>
      <c r="BX775" s="36">
        <f t="shared" si="12"/>
        <v>38</v>
      </c>
      <c r="BY775" s="95" t="s">
        <v>85</v>
      </c>
      <c r="B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151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113">
        <v>45687.0</v>
      </c>
      <c r="AX776" s="140"/>
      <c r="AY776" s="150">
        <v>2.0</v>
      </c>
      <c r="AZ776" s="26">
        <f t="shared" si="9"/>
        <v>107</v>
      </c>
      <c r="BA776" s="29" t="s">
        <v>78</v>
      </c>
      <c r="BB776" s="4"/>
      <c r="BC776" s="103">
        <v>45687.0</v>
      </c>
      <c r="BD776" s="104"/>
      <c r="BE776" s="104"/>
      <c r="BF776" s="36">
        <f t="shared" si="13"/>
        <v>3</v>
      </c>
      <c r="BG776" s="39" t="s">
        <v>78</v>
      </c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6">
        <v>45688.0</v>
      </c>
      <c r="BV776" s="65"/>
      <c r="BW776" s="106"/>
      <c r="BX776" s="36">
        <f t="shared" si="12"/>
        <v>38</v>
      </c>
      <c r="BY776" s="95" t="s">
        <v>96</v>
      </c>
      <c r="B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151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113">
        <v>45687.0</v>
      </c>
      <c r="AX777" s="140"/>
      <c r="AY777" s="150">
        <v>2.0</v>
      </c>
      <c r="AZ777" s="26">
        <f t="shared" si="9"/>
        <v>105</v>
      </c>
      <c r="BA777" s="29" t="s">
        <v>104</v>
      </c>
      <c r="BB777" s="4"/>
      <c r="BC777" s="103">
        <v>45687.0</v>
      </c>
      <c r="BD777" s="104"/>
      <c r="BE777" s="104"/>
      <c r="BF777" s="36">
        <f t="shared" si="13"/>
        <v>3</v>
      </c>
      <c r="BG777" s="39" t="s">
        <v>104</v>
      </c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6">
        <v>45688.0</v>
      </c>
      <c r="BV777" s="65"/>
      <c r="BW777" s="204"/>
      <c r="BX777" s="36">
        <f t="shared" si="12"/>
        <v>38</v>
      </c>
      <c r="BY777" s="95" t="s">
        <v>80</v>
      </c>
      <c r="B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151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113">
        <v>45687.0</v>
      </c>
      <c r="AX778" s="140"/>
      <c r="AY778" s="150">
        <v>2.0</v>
      </c>
      <c r="AZ778" s="26">
        <f t="shared" si="9"/>
        <v>103</v>
      </c>
      <c r="BA778" s="29" t="s">
        <v>85</v>
      </c>
      <c r="BB778" s="4"/>
      <c r="BC778" s="103">
        <v>45687.0</v>
      </c>
      <c r="BD778" s="104"/>
      <c r="BE778" s="104"/>
      <c r="BF778" s="36">
        <f t="shared" si="13"/>
        <v>3</v>
      </c>
      <c r="BG778" s="39" t="s">
        <v>85</v>
      </c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6">
        <v>45688.0</v>
      </c>
      <c r="BV778" s="65"/>
      <c r="BW778" s="204"/>
      <c r="BX778" s="36">
        <f t="shared" si="12"/>
        <v>38</v>
      </c>
      <c r="BY778" s="95" t="s">
        <v>103</v>
      </c>
      <c r="B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151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113">
        <v>45687.0</v>
      </c>
      <c r="AX779" s="140"/>
      <c r="AY779" s="150">
        <v>4.0</v>
      </c>
      <c r="AZ779" s="26">
        <f t="shared" si="9"/>
        <v>99</v>
      </c>
      <c r="BA779" s="29" t="s">
        <v>96</v>
      </c>
      <c r="BB779" s="4"/>
      <c r="BC779" s="103">
        <v>45687.0</v>
      </c>
      <c r="BD779" s="104"/>
      <c r="BE779" s="104"/>
      <c r="BF779" s="36">
        <f t="shared" si="13"/>
        <v>3</v>
      </c>
      <c r="BG779" s="39" t="s">
        <v>96</v>
      </c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6">
        <v>45688.0</v>
      </c>
      <c r="BV779" s="65"/>
      <c r="BW779" s="204"/>
      <c r="BX779" s="36">
        <f t="shared" si="12"/>
        <v>38</v>
      </c>
      <c r="BY779" s="95" t="s">
        <v>87</v>
      </c>
      <c r="B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151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113">
        <v>45687.0</v>
      </c>
      <c r="AX780" s="140"/>
      <c r="AY780" s="150">
        <v>1.0</v>
      </c>
      <c r="AZ780" s="26">
        <f t="shared" si="9"/>
        <v>98</v>
      </c>
      <c r="BA780" s="29" t="s">
        <v>80</v>
      </c>
      <c r="BB780" s="4"/>
      <c r="BC780" s="103">
        <v>45687.0</v>
      </c>
      <c r="BD780" s="104"/>
      <c r="BE780" s="104"/>
      <c r="BF780" s="36">
        <f t="shared" si="13"/>
        <v>3</v>
      </c>
      <c r="BG780" s="39" t="s">
        <v>80</v>
      </c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6">
        <v>45688.0</v>
      </c>
      <c r="BV780" s="65"/>
      <c r="BW780" s="204">
        <v>3.0</v>
      </c>
      <c r="BX780" s="36">
        <f t="shared" si="12"/>
        <v>35</v>
      </c>
      <c r="BY780" s="95" t="s">
        <v>100</v>
      </c>
      <c r="B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151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113">
        <v>45687.0</v>
      </c>
      <c r="AX781" s="140"/>
      <c r="AY781" s="150">
        <v>1.0</v>
      </c>
      <c r="AZ781" s="26">
        <f t="shared" si="9"/>
        <v>97</v>
      </c>
      <c r="BA781" s="29" t="s">
        <v>103</v>
      </c>
      <c r="BB781" s="4"/>
      <c r="BC781" s="103">
        <v>45687.0</v>
      </c>
      <c r="BD781" s="104"/>
      <c r="BE781" s="104"/>
      <c r="BF781" s="36">
        <f t="shared" si="13"/>
        <v>3</v>
      </c>
      <c r="BG781" s="39" t="s">
        <v>103</v>
      </c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6">
        <v>45688.0</v>
      </c>
      <c r="BV781" s="65"/>
      <c r="BW781" s="204"/>
      <c r="BX781" s="36">
        <f t="shared" si="12"/>
        <v>35</v>
      </c>
      <c r="BY781" s="189" t="s">
        <v>105</v>
      </c>
      <c r="B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151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113">
        <v>45687.0</v>
      </c>
      <c r="AX782" s="140"/>
      <c r="AY782" s="150">
        <v>2.0</v>
      </c>
      <c r="AZ782" s="26">
        <f t="shared" si="9"/>
        <v>95</v>
      </c>
      <c r="BA782" s="29" t="s">
        <v>87</v>
      </c>
      <c r="BB782" s="4"/>
      <c r="BC782" s="103">
        <v>45687.0</v>
      </c>
      <c r="BD782" s="104"/>
      <c r="BE782" s="104"/>
      <c r="BF782" s="36">
        <f t="shared" si="13"/>
        <v>3</v>
      </c>
      <c r="BG782" s="39" t="s">
        <v>87</v>
      </c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6">
        <v>45688.0</v>
      </c>
      <c r="BV782" s="65"/>
      <c r="BW782" s="204"/>
      <c r="BX782" s="36">
        <f t="shared" si="12"/>
        <v>35</v>
      </c>
      <c r="BY782" s="95" t="s">
        <v>101</v>
      </c>
      <c r="B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151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113">
        <v>45687.0</v>
      </c>
      <c r="AX783" s="140"/>
      <c r="AY783" s="150">
        <v>1.0</v>
      </c>
      <c r="AZ783" s="26">
        <f t="shared" si="9"/>
        <v>94</v>
      </c>
      <c r="BA783" s="29" t="s">
        <v>100</v>
      </c>
      <c r="BB783" s="4"/>
      <c r="BC783" s="103">
        <v>45687.0</v>
      </c>
      <c r="BD783" s="104"/>
      <c r="BE783" s="104"/>
      <c r="BF783" s="36">
        <f t="shared" si="13"/>
        <v>3</v>
      </c>
      <c r="BG783" s="39" t="s">
        <v>100</v>
      </c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6">
        <v>45688.0</v>
      </c>
      <c r="BV783" s="65"/>
      <c r="BW783" s="204"/>
      <c r="BX783" s="36">
        <f t="shared" si="12"/>
        <v>35</v>
      </c>
      <c r="BY783" s="95" t="s">
        <v>99</v>
      </c>
      <c r="B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151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113">
        <v>45687.0</v>
      </c>
      <c r="AX784" s="140"/>
      <c r="AY784" s="150">
        <v>2.0</v>
      </c>
      <c r="AZ784" s="26">
        <f t="shared" si="9"/>
        <v>92</v>
      </c>
      <c r="BA784" s="29" t="s">
        <v>105</v>
      </c>
      <c r="BB784" s="4"/>
      <c r="BC784" s="103">
        <v>45687.0</v>
      </c>
      <c r="BD784" s="104"/>
      <c r="BE784" s="104"/>
      <c r="BF784" s="36">
        <f t="shared" si="13"/>
        <v>3</v>
      </c>
      <c r="BG784" s="96" t="s">
        <v>105</v>
      </c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6">
        <v>45688.0</v>
      </c>
      <c r="BV784" s="65"/>
      <c r="BW784" s="204"/>
      <c r="BX784" s="36">
        <f t="shared" si="12"/>
        <v>35</v>
      </c>
      <c r="BY784" s="95" t="s">
        <v>90</v>
      </c>
      <c r="B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151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113">
        <v>45687.0</v>
      </c>
      <c r="AX785" s="105"/>
      <c r="AY785" s="150">
        <v>2.0</v>
      </c>
      <c r="AZ785" s="26">
        <f t="shared" si="9"/>
        <v>90</v>
      </c>
      <c r="BA785" s="29" t="s">
        <v>101</v>
      </c>
      <c r="BB785" s="4"/>
      <c r="BC785" s="103">
        <v>45687.0</v>
      </c>
      <c r="BD785" s="112"/>
      <c r="BE785" s="106">
        <v>0.0</v>
      </c>
      <c r="BF785" s="36">
        <f t="shared" si="13"/>
        <v>3</v>
      </c>
      <c r="BG785" s="39" t="s">
        <v>101</v>
      </c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6">
        <v>45688.0</v>
      </c>
      <c r="BV785" s="65"/>
      <c r="BW785" s="204"/>
      <c r="BX785" s="36">
        <f t="shared" si="12"/>
        <v>35</v>
      </c>
      <c r="BY785" s="95" t="s">
        <v>83</v>
      </c>
      <c r="B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151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113">
        <v>45687.0</v>
      </c>
      <c r="AX786" s="140"/>
      <c r="AY786" s="150">
        <v>1.0</v>
      </c>
      <c r="AZ786" s="26">
        <f t="shared" si="9"/>
        <v>89</v>
      </c>
      <c r="BA786" s="29" t="s">
        <v>99</v>
      </c>
      <c r="BB786" s="4"/>
      <c r="BC786" s="103">
        <v>45687.0</v>
      </c>
      <c r="BD786" s="104"/>
      <c r="BE786" s="104"/>
      <c r="BF786" s="36">
        <f t="shared" si="13"/>
        <v>3</v>
      </c>
      <c r="BG786" s="39" t="s">
        <v>99</v>
      </c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6">
        <v>45688.0</v>
      </c>
      <c r="BV786" s="65"/>
      <c r="BW786" s="204">
        <v>5.0</v>
      </c>
      <c r="BX786" s="36">
        <f t="shared" si="12"/>
        <v>30</v>
      </c>
      <c r="BY786" s="95" t="s">
        <v>95</v>
      </c>
      <c r="B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151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113">
        <v>45687.0</v>
      </c>
      <c r="AX787" s="140"/>
      <c r="AY787" s="150">
        <v>3.0</v>
      </c>
      <c r="AZ787" s="26">
        <f t="shared" si="9"/>
        <v>86</v>
      </c>
      <c r="BA787" s="29" t="s">
        <v>90</v>
      </c>
      <c r="BB787" s="4"/>
      <c r="BC787" s="103">
        <v>45687.0</v>
      </c>
      <c r="BD787" s="104"/>
      <c r="BE787" s="104"/>
      <c r="BF787" s="36">
        <f t="shared" si="13"/>
        <v>3</v>
      </c>
      <c r="BG787" s="39" t="s">
        <v>90</v>
      </c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6">
        <v>45688.0</v>
      </c>
      <c r="BV787" s="65"/>
      <c r="BW787" s="204"/>
      <c r="BX787" s="36">
        <f t="shared" si="12"/>
        <v>30</v>
      </c>
      <c r="BY787" s="95" t="s">
        <v>107</v>
      </c>
      <c r="B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151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113">
        <v>45687.0</v>
      </c>
      <c r="AX788" s="140"/>
      <c r="AY788" s="150">
        <v>2.0</v>
      </c>
      <c r="AZ788" s="26">
        <f t="shared" si="9"/>
        <v>84</v>
      </c>
      <c r="BA788" s="29" t="s">
        <v>83</v>
      </c>
      <c r="BB788" s="4"/>
      <c r="BC788" s="103">
        <v>45687.0</v>
      </c>
      <c r="BD788" s="104"/>
      <c r="BE788" s="104"/>
      <c r="BF788" s="36">
        <f t="shared" si="13"/>
        <v>3</v>
      </c>
      <c r="BG788" s="39" t="s">
        <v>83</v>
      </c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6">
        <v>45688.0</v>
      </c>
      <c r="BV788" s="65"/>
      <c r="BW788" s="204">
        <v>5.0</v>
      </c>
      <c r="BX788" s="36">
        <f t="shared" si="12"/>
        <v>25</v>
      </c>
      <c r="BY788" s="95" t="s">
        <v>77</v>
      </c>
      <c r="B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151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113">
        <v>45687.0</v>
      </c>
      <c r="AX789" s="140"/>
      <c r="AY789" s="150">
        <v>3.0</v>
      </c>
      <c r="AZ789" s="26">
        <f t="shared" si="9"/>
        <v>81</v>
      </c>
      <c r="BA789" s="29" t="s">
        <v>95</v>
      </c>
      <c r="BB789" s="4"/>
      <c r="BC789" s="103">
        <v>45687.0</v>
      </c>
      <c r="BD789" s="104"/>
      <c r="BE789" s="104"/>
      <c r="BF789" s="36">
        <f t="shared" si="13"/>
        <v>3</v>
      </c>
      <c r="BG789" s="39" t="s">
        <v>95</v>
      </c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6">
        <v>45688.0</v>
      </c>
      <c r="BV789" s="65"/>
      <c r="BW789" s="204">
        <v>5.0</v>
      </c>
      <c r="BX789" s="36">
        <f t="shared" si="12"/>
        <v>20</v>
      </c>
      <c r="BY789" s="95" t="s">
        <v>81</v>
      </c>
      <c r="B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151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113">
        <v>45687.0</v>
      </c>
      <c r="AX790" s="140"/>
      <c r="AY790" s="150">
        <v>1.0</v>
      </c>
      <c r="AZ790" s="26">
        <f t="shared" si="9"/>
        <v>80</v>
      </c>
      <c r="BA790" s="29" t="s">
        <v>107</v>
      </c>
      <c r="BB790" s="4"/>
      <c r="BC790" s="103">
        <v>45687.0</v>
      </c>
      <c r="BD790" s="104"/>
      <c r="BE790" s="104"/>
      <c r="BF790" s="36">
        <f t="shared" si="13"/>
        <v>3</v>
      </c>
      <c r="BG790" s="39" t="s">
        <v>107</v>
      </c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6">
        <v>45688.0</v>
      </c>
      <c r="BV790" s="65"/>
      <c r="BW790" s="204"/>
      <c r="BX790" s="36">
        <f t="shared" si="12"/>
        <v>20</v>
      </c>
      <c r="BY790" s="95" t="s">
        <v>97</v>
      </c>
      <c r="B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151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113">
        <v>45687.0</v>
      </c>
      <c r="AX791" s="140"/>
      <c r="AY791" s="150">
        <v>3.0</v>
      </c>
      <c r="AZ791" s="26">
        <f t="shared" si="9"/>
        <v>77</v>
      </c>
      <c r="BA791" s="29" t="s">
        <v>77</v>
      </c>
      <c r="BB791" s="4"/>
      <c r="BC791" s="103">
        <v>45687.0</v>
      </c>
      <c r="BD791" s="104"/>
      <c r="BE791" s="104"/>
      <c r="BF791" s="36">
        <f t="shared" si="13"/>
        <v>3</v>
      </c>
      <c r="BG791" s="39" t="s">
        <v>77</v>
      </c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6">
        <v>45688.0</v>
      </c>
      <c r="BV791" s="65"/>
      <c r="BW791" s="204">
        <v>5.0</v>
      </c>
      <c r="BX791" s="36">
        <f t="shared" si="12"/>
        <v>15</v>
      </c>
      <c r="BY791" s="95" t="s">
        <v>91</v>
      </c>
      <c r="B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151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113">
        <v>45687.0</v>
      </c>
      <c r="AX792" s="140"/>
      <c r="AY792" s="150">
        <v>2.0</v>
      </c>
      <c r="AZ792" s="26">
        <f t="shared" si="9"/>
        <v>75</v>
      </c>
      <c r="BA792" s="29" t="s">
        <v>81</v>
      </c>
      <c r="BB792" s="4"/>
      <c r="BC792" s="103">
        <v>45687.0</v>
      </c>
      <c r="BD792" s="104"/>
      <c r="BE792" s="104"/>
      <c r="BF792" s="36">
        <f t="shared" si="13"/>
        <v>3</v>
      </c>
      <c r="BG792" s="39" t="s">
        <v>81</v>
      </c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6">
        <v>45688.0</v>
      </c>
      <c r="BV792" s="65"/>
      <c r="BW792" s="204"/>
      <c r="BX792" s="36">
        <f t="shared" si="12"/>
        <v>15</v>
      </c>
      <c r="BY792" s="95" t="s">
        <v>84</v>
      </c>
      <c r="B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151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113">
        <v>45687.0</v>
      </c>
      <c r="AX793" s="140"/>
      <c r="AY793" s="150">
        <v>1.0</v>
      </c>
      <c r="AZ793" s="26">
        <f t="shared" si="9"/>
        <v>74</v>
      </c>
      <c r="BA793" s="29" t="s">
        <v>97</v>
      </c>
      <c r="BB793" s="4"/>
      <c r="BC793" s="103">
        <v>45687.0</v>
      </c>
      <c r="BD793" s="104"/>
      <c r="BE793" s="104"/>
      <c r="BF793" s="36">
        <f t="shared" si="13"/>
        <v>3</v>
      </c>
      <c r="BG793" s="39" t="s">
        <v>97</v>
      </c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6">
        <v>45688.0</v>
      </c>
      <c r="BV793" s="65"/>
      <c r="BW793" s="204">
        <v>5.0</v>
      </c>
      <c r="BX793" s="36">
        <f t="shared" si="12"/>
        <v>10</v>
      </c>
      <c r="BY793" s="95" t="s">
        <v>93</v>
      </c>
      <c r="B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151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113">
        <v>45687.0</v>
      </c>
      <c r="AX794" s="140"/>
      <c r="AY794" s="150">
        <v>1.0</v>
      </c>
      <c r="AZ794" s="26">
        <f t="shared" si="9"/>
        <v>73</v>
      </c>
      <c r="BA794" s="29" t="s">
        <v>91</v>
      </c>
      <c r="BB794" s="4"/>
      <c r="BC794" s="103">
        <v>45687.0</v>
      </c>
      <c r="BD794" s="104"/>
      <c r="BE794" s="104"/>
      <c r="BF794" s="36">
        <f t="shared" si="13"/>
        <v>3</v>
      </c>
      <c r="BG794" s="39" t="s">
        <v>91</v>
      </c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6">
        <v>45688.0</v>
      </c>
      <c r="BV794" s="65"/>
      <c r="BW794" s="204"/>
      <c r="BX794" s="36">
        <f t="shared" si="12"/>
        <v>10</v>
      </c>
      <c r="BY794" s="95" t="s">
        <v>102</v>
      </c>
      <c r="B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151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113">
        <v>45687.0</v>
      </c>
      <c r="AX795" s="140"/>
      <c r="AY795" s="150">
        <v>3.0</v>
      </c>
      <c r="AZ795" s="26">
        <f t="shared" si="9"/>
        <v>70</v>
      </c>
      <c r="BA795" s="29" t="s">
        <v>84</v>
      </c>
      <c r="BB795" s="4"/>
      <c r="BC795" s="103">
        <v>45687.0</v>
      </c>
      <c r="BD795" s="104"/>
      <c r="BE795" s="104"/>
      <c r="BF795" s="36">
        <f t="shared" si="13"/>
        <v>3</v>
      </c>
      <c r="BG795" s="39" t="s">
        <v>84</v>
      </c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6">
        <v>45688.0</v>
      </c>
      <c r="BV795" s="65"/>
      <c r="BW795" s="204">
        <v>10.0</v>
      </c>
      <c r="BX795" s="36">
        <f t="shared" si="12"/>
        <v>0</v>
      </c>
      <c r="BY795" s="37" t="s">
        <v>94</v>
      </c>
      <c r="B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151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113">
        <v>45687.0</v>
      </c>
      <c r="AX796" s="140"/>
      <c r="AY796" s="150">
        <v>3.0</v>
      </c>
      <c r="AZ796" s="26">
        <f t="shared" si="9"/>
        <v>67</v>
      </c>
      <c r="BA796" s="29" t="s">
        <v>93</v>
      </c>
      <c r="BB796" s="4"/>
      <c r="BC796" s="103">
        <v>45687.0</v>
      </c>
      <c r="BD796" s="104"/>
      <c r="BE796" s="104"/>
      <c r="BF796" s="36">
        <f t="shared" si="13"/>
        <v>3</v>
      </c>
      <c r="BG796" s="39" t="s">
        <v>93</v>
      </c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151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113">
        <v>45687.0</v>
      </c>
      <c r="AX797" s="140"/>
      <c r="AY797" s="150">
        <v>11.0</v>
      </c>
      <c r="AZ797" s="26">
        <f t="shared" si="9"/>
        <v>56</v>
      </c>
      <c r="BA797" s="29" t="s">
        <v>102</v>
      </c>
      <c r="BB797" s="4"/>
      <c r="BC797" s="103">
        <v>45687.0</v>
      </c>
      <c r="BD797" s="104"/>
      <c r="BE797" s="104"/>
      <c r="BF797" s="36">
        <f t="shared" si="13"/>
        <v>3</v>
      </c>
      <c r="BG797" s="39" t="s">
        <v>102</v>
      </c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151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113">
        <v>45687.0</v>
      </c>
      <c r="AX798" s="140"/>
      <c r="AY798" s="140"/>
      <c r="AZ798" s="26">
        <f t="shared" si="9"/>
        <v>56</v>
      </c>
      <c r="BA798" s="29" t="s">
        <v>94</v>
      </c>
      <c r="BB798" s="4"/>
      <c r="BC798" s="103">
        <v>45687.0</v>
      </c>
      <c r="BD798" s="104"/>
      <c r="BE798" s="104"/>
      <c r="BF798" s="36">
        <f t="shared" si="13"/>
        <v>3</v>
      </c>
      <c r="BG798" s="39" t="s">
        <v>94</v>
      </c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151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113">
        <v>45687.0</v>
      </c>
      <c r="AX799" s="140"/>
      <c r="AY799" s="150">
        <v>0.0</v>
      </c>
      <c r="AZ799" s="26">
        <f t="shared" si="9"/>
        <v>56</v>
      </c>
      <c r="BA799" s="81" t="s">
        <v>108</v>
      </c>
      <c r="BB799" s="4"/>
      <c r="BC799" s="103">
        <v>45687.0</v>
      </c>
      <c r="BD799" s="104"/>
      <c r="BE799" s="106">
        <v>3.0</v>
      </c>
      <c r="BF799" s="36">
        <f t="shared" si="13"/>
        <v>0</v>
      </c>
      <c r="BG799" s="37" t="s">
        <v>108</v>
      </c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151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103">
        <v>45687.0</v>
      </c>
      <c r="AX800" s="104"/>
      <c r="AY800" s="106"/>
      <c r="AZ800" s="36">
        <f t="shared" si="9"/>
        <v>56</v>
      </c>
      <c r="BA800" s="39" t="s">
        <v>106</v>
      </c>
      <c r="BB800" s="4"/>
      <c r="BC800" s="103">
        <v>45687.0</v>
      </c>
      <c r="BD800" s="104"/>
      <c r="BE800" s="104"/>
      <c r="BF800" s="36">
        <f t="shared" si="13"/>
        <v>0</v>
      </c>
      <c r="BG800" s="39" t="s">
        <v>106</v>
      </c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151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9">
        <v>45688.0</v>
      </c>
      <c r="AX801" s="110">
        <v>80.0</v>
      </c>
      <c r="AY801" s="215"/>
      <c r="AZ801" s="78">
        <f t="shared" si="9"/>
        <v>136</v>
      </c>
      <c r="BA801" s="110" t="s">
        <v>88</v>
      </c>
      <c r="BB801" s="4"/>
      <c r="BC801" s="217">
        <v>45688.0</v>
      </c>
      <c r="BD801" s="218"/>
      <c r="BE801" s="218"/>
      <c r="BF801" s="60">
        <f t="shared" si="13"/>
        <v>0</v>
      </c>
      <c r="BG801" s="220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151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113">
        <v>45688.0</v>
      </c>
      <c r="AX802" s="140"/>
      <c r="AY802" s="150">
        <v>2.0</v>
      </c>
      <c r="AZ802" s="26">
        <f t="shared" si="9"/>
        <v>134</v>
      </c>
      <c r="BA802" s="29" t="s">
        <v>79</v>
      </c>
      <c r="BB802" s="4"/>
      <c r="BC802" s="103">
        <v>45688.0</v>
      </c>
      <c r="BD802" s="104"/>
      <c r="BE802" s="104"/>
      <c r="BF802" s="36">
        <f t="shared" si="13"/>
        <v>0</v>
      </c>
      <c r="BG802" s="39" t="s">
        <v>79</v>
      </c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151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113">
        <v>45688.0</v>
      </c>
      <c r="AX803" s="140"/>
      <c r="AY803" s="150">
        <v>2.0</v>
      </c>
      <c r="AZ803" s="26">
        <f t="shared" si="9"/>
        <v>132</v>
      </c>
      <c r="BA803" s="29" t="s">
        <v>98</v>
      </c>
      <c r="BB803" s="4"/>
      <c r="BC803" s="103">
        <v>45688.0</v>
      </c>
      <c r="BD803" s="104"/>
      <c r="BE803" s="104"/>
      <c r="BF803" s="36">
        <f t="shared" si="13"/>
        <v>0</v>
      </c>
      <c r="BG803" s="39" t="s">
        <v>98</v>
      </c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151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113">
        <v>45688.0</v>
      </c>
      <c r="AX804" s="140"/>
      <c r="AY804" s="150">
        <v>2.0</v>
      </c>
      <c r="AZ804" s="26">
        <f t="shared" si="9"/>
        <v>130</v>
      </c>
      <c r="BA804" s="29" t="s">
        <v>78</v>
      </c>
      <c r="BB804" s="4"/>
      <c r="BC804" s="103">
        <v>45688.0</v>
      </c>
      <c r="BD804" s="104"/>
      <c r="BE804" s="104"/>
      <c r="BF804" s="36">
        <f t="shared" si="13"/>
        <v>0</v>
      </c>
      <c r="BG804" s="39" t="s">
        <v>78</v>
      </c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151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113">
        <v>45688.0</v>
      </c>
      <c r="AX805" s="140"/>
      <c r="AY805" s="150">
        <v>4.0</v>
      </c>
      <c r="AZ805" s="26">
        <f t="shared" si="9"/>
        <v>126</v>
      </c>
      <c r="BA805" s="29" t="s">
        <v>104</v>
      </c>
      <c r="BB805" s="4"/>
      <c r="BC805" s="103">
        <v>45688.0</v>
      </c>
      <c r="BD805" s="104"/>
      <c r="BE805" s="104"/>
      <c r="BF805" s="36">
        <f t="shared" si="13"/>
        <v>0</v>
      </c>
      <c r="BG805" s="39" t="s">
        <v>104</v>
      </c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151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113">
        <v>45688.0</v>
      </c>
      <c r="AX806" s="140"/>
      <c r="AY806" s="150">
        <v>2.0</v>
      </c>
      <c r="AZ806" s="26">
        <f t="shared" si="9"/>
        <v>124</v>
      </c>
      <c r="BA806" s="29" t="s">
        <v>85</v>
      </c>
      <c r="BB806" s="4"/>
      <c r="BC806" s="103">
        <v>45688.0</v>
      </c>
      <c r="BD806" s="104"/>
      <c r="BE806" s="104"/>
      <c r="BF806" s="36">
        <f t="shared" si="13"/>
        <v>0</v>
      </c>
      <c r="BG806" s="39" t="s">
        <v>85</v>
      </c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151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113">
        <v>45688.0</v>
      </c>
      <c r="AX807" s="140"/>
      <c r="AY807" s="150">
        <v>3.0</v>
      </c>
      <c r="AZ807" s="26">
        <f t="shared" si="9"/>
        <v>121</v>
      </c>
      <c r="BA807" s="29" t="s">
        <v>96</v>
      </c>
      <c r="BB807" s="4"/>
      <c r="BC807" s="103">
        <v>45688.0</v>
      </c>
      <c r="BD807" s="104"/>
      <c r="BE807" s="104"/>
      <c r="BF807" s="36">
        <f t="shared" si="13"/>
        <v>0</v>
      </c>
      <c r="BG807" s="39" t="s">
        <v>96</v>
      </c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151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113">
        <v>45688.0</v>
      </c>
      <c r="AX808" s="140"/>
      <c r="AY808" s="150">
        <v>3.0</v>
      </c>
      <c r="AZ808" s="26">
        <f t="shared" si="9"/>
        <v>118</v>
      </c>
      <c r="BA808" s="29" t="s">
        <v>80</v>
      </c>
      <c r="BB808" s="4"/>
      <c r="BC808" s="103">
        <v>45688.0</v>
      </c>
      <c r="BD808" s="104"/>
      <c r="BE808" s="104"/>
      <c r="BF808" s="36">
        <f t="shared" si="13"/>
        <v>0</v>
      </c>
      <c r="BG808" s="39" t="s">
        <v>80</v>
      </c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151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113">
        <v>45688.0</v>
      </c>
      <c r="AX809" s="140"/>
      <c r="AY809" s="150">
        <v>1.0</v>
      </c>
      <c r="AZ809" s="26">
        <f t="shared" si="9"/>
        <v>117</v>
      </c>
      <c r="BA809" s="29" t="s">
        <v>103</v>
      </c>
      <c r="BB809" s="4"/>
      <c r="BC809" s="103">
        <v>45688.0</v>
      </c>
      <c r="BD809" s="104"/>
      <c r="BE809" s="104"/>
      <c r="BF809" s="36">
        <f t="shared" si="13"/>
        <v>0</v>
      </c>
      <c r="BG809" s="39" t="s">
        <v>103</v>
      </c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151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113">
        <v>45688.0</v>
      </c>
      <c r="AX810" s="140"/>
      <c r="AY810" s="150">
        <v>2.0</v>
      </c>
      <c r="AZ810" s="26">
        <f t="shared" si="9"/>
        <v>115</v>
      </c>
      <c r="BA810" s="29" t="s">
        <v>87</v>
      </c>
      <c r="BB810" s="4"/>
      <c r="BC810" s="103">
        <v>45688.0</v>
      </c>
      <c r="BD810" s="104"/>
      <c r="BE810" s="104"/>
      <c r="BF810" s="36">
        <f t="shared" si="13"/>
        <v>0</v>
      </c>
      <c r="BG810" s="39" t="s">
        <v>87</v>
      </c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151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113">
        <v>45688.0</v>
      </c>
      <c r="AX811" s="140"/>
      <c r="AY811" s="150">
        <v>1.0</v>
      </c>
      <c r="AZ811" s="26">
        <f t="shared" si="9"/>
        <v>114</v>
      </c>
      <c r="BA811" s="29" t="s">
        <v>100</v>
      </c>
      <c r="BB811" s="4"/>
      <c r="BC811" s="103">
        <v>45688.0</v>
      </c>
      <c r="BD811" s="104"/>
      <c r="BE811" s="104"/>
      <c r="BF811" s="36">
        <f t="shared" si="13"/>
        <v>0</v>
      </c>
      <c r="BG811" s="39" t="s">
        <v>100</v>
      </c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151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113">
        <v>45688.0</v>
      </c>
      <c r="AX812" s="140"/>
      <c r="AY812" s="140"/>
      <c r="AZ812" s="26">
        <f t="shared" si="9"/>
        <v>114</v>
      </c>
      <c r="BA812" s="146" t="s">
        <v>105</v>
      </c>
      <c r="BB812" s="4"/>
      <c r="BC812" s="103">
        <v>45688.0</v>
      </c>
      <c r="BD812" s="104"/>
      <c r="BE812" s="104"/>
      <c r="BF812" s="36">
        <f t="shared" si="13"/>
        <v>0</v>
      </c>
      <c r="BG812" s="189" t="s">
        <v>105</v>
      </c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151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113">
        <v>45688.0</v>
      </c>
      <c r="AX813" s="140"/>
      <c r="AY813" s="150">
        <v>0.0</v>
      </c>
      <c r="AZ813" s="26">
        <f t="shared" si="9"/>
        <v>114</v>
      </c>
      <c r="BA813" s="146" t="s">
        <v>101</v>
      </c>
      <c r="BB813" s="4"/>
      <c r="BC813" s="103">
        <v>45688.0</v>
      </c>
      <c r="BD813" s="104"/>
      <c r="BE813" s="106">
        <v>0.0</v>
      </c>
      <c r="BF813" s="36">
        <f t="shared" si="13"/>
        <v>0</v>
      </c>
      <c r="BG813" s="95" t="s">
        <v>101</v>
      </c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151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113">
        <v>45688.0</v>
      </c>
      <c r="AX814" s="140"/>
      <c r="AY814" s="150">
        <v>4.0</v>
      </c>
      <c r="AZ814" s="26">
        <f t="shared" si="9"/>
        <v>110</v>
      </c>
      <c r="BA814" s="146" t="s">
        <v>99</v>
      </c>
      <c r="BB814" s="4"/>
      <c r="BC814" s="103">
        <v>45688.0</v>
      </c>
      <c r="BD814" s="104"/>
      <c r="BE814" s="104"/>
      <c r="BF814" s="36">
        <f t="shared" si="13"/>
        <v>0</v>
      </c>
      <c r="BG814" s="95" t="s">
        <v>99</v>
      </c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151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113">
        <v>45688.0</v>
      </c>
      <c r="AX815" s="140"/>
      <c r="AY815" s="150">
        <v>2.0</v>
      </c>
      <c r="AZ815" s="26">
        <f t="shared" si="9"/>
        <v>108</v>
      </c>
      <c r="BA815" s="146" t="s">
        <v>90</v>
      </c>
      <c r="BB815" s="4"/>
      <c r="BC815" s="103">
        <v>45688.0</v>
      </c>
      <c r="BD815" s="104"/>
      <c r="BE815" s="104"/>
      <c r="BF815" s="36">
        <f t="shared" si="13"/>
        <v>0</v>
      </c>
      <c r="BG815" s="95" t="s">
        <v>90</v>
      </c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151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113">
        <v>45688.0</v>
      </c>
      <c r="AX816" s="140"/>
      <c r="AY816" s="150">
        <v>2.0</v>
      </c>
      <c r="AZ816" s="26">
        <f t="shared" si="9"/>
        <v>106</v>
      </c>
      <c r="BA816" s="146" t="s">
        <v>83</v>
      </c>
      <c r="BB816" s="4"/>
      <c r="BC816" s="103">
        <v>45688.0</v>
      </c>
      <c r="BD816" s="104"/>
      <c r="BE816" s="104"/>
      <c r="BF816" s="36">
        <f t="shared" si="13"/>
        <v>0</v>
      </c>
      <c r="BG816" s="95" t="s">
        <v>83</v>
      </c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151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113">
        <v>45688.0</v>
      </c>
      <c r="AX817" s="140"/>
      <c r="AY817" s="150">
        <v>2.0</v>
      </c>
      <c r="AZ817" s="26">
        <f t="shared" si="9"/>
        <v>104</v>
      </c>
      <c r="BA817" s="146" t="s">
        <v>95</v>
      </c>
      <c r="BB817" s="4"/>
      <c r="BC817" s="103">
        <v>45688.0</v>
      </c>
      <c r="BD817" s="104"/>
      <c r="BE817" s="104"/>
      <c r="BF817" s="36">
        <f t="shared" si="13"/>
        <v>0</v>
      </c>
      <c r="BG817" s="95" t="s">
        <v>95</v>
      </c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151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113">
        <v>45688.0</v>
      </c>
      <c r="AX818" s="140"/>
      <c r="AY818" s="150">
        <v>3.0</v>
      </c>
      <c r="AZ818" s="26">
        <f t="shared" si="9"/>
        <v>101</v>
      </c>
      <c r="BA818" s="146" t="s">
        <v>107</v>
      </c>
      <c r="BB818" s="4"/>
      <c r="BC818" s="103">
        <v>45688.0</v>
      </c>
      <c r="BD818" s="104"/>
      <c r="BE818" s="104"/>
      <c r="BF818" s="36">
        <f t="shared" si="13"/>
        <v>0</v>
      </c>
      <c r="BG818" s="95" t="s">
        <v>107</v>
      </c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151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113">
        <v>45688.0</v>
      </c>
      <c r="AX819" s="140"/>
      <c r="AY819" s="150">
        <v>1.0</v>
      </c>
      <c r="AZ819" s="26">
        <f t="shared" si="9"/>
        <v>100</v>
      </c>
      <c r="BA819" s="146" t="s">
        <v>77</v>
      </c>
      <c r="BB819" s="4"/>
      <c r="BC819" s="103">
        <v>45688.0</v>
      </c>
      <c r="BD819" s="104"/>
      <c r="BE819" s="104"/>
      <c r="BF819" s="36">
        <f t="shared" si="13"/>
        <v>0</v>
      </c>
      <c r="BG819" s="95" t="s">
        <v>77</v>
      </c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151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113">
        <v>45688.0</v>
      </c>
      <c r="AX820" s="140"/>
      <c r="AY820" s="150">
        <v>4.0</v>
      </c>
      <c r="AZ820" s="26">
        <f t="shared" si="9"/>
        <v>96</v>
      </c>
      <c r="BA820" s="146" t="s">
        <v>81</v>
      </c>
      <c r="BB820" s="4"/>
      <c r="BC820" s="103">
        <v>45688.0</v>
      </c>
      <c r="BD820" s="104"/>
      <c r="BE820" s="104"/>
      <c r="BF820" s="36">
        <f t="shared" si="13"/>
        <v>0</v>
      </c>
      <c r="BG820" s="95" t="s">
        <v>81</v>
      </c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151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113">
        <v>45688.0</v>
      </c>
      <c r="AX821" s="140"/>
      <c r="AY821" s="150">
        <v>4.0</v>
      </c>
      <c r="AZ821" s="26">
        <f t="shared" si="9"/>
        <v>92</v>
      </c>
      <c r="BA821" s="146" t="s">
        <v>97</v>
      </c>
      <c r="BB821" s="4"/>
      <c r="BC821" s="103">
        <v>45688.0</v>
      </c>
      <c r="BD821" s="104"/>
      <c r="BE821" s="104"/>
      <c r="BF821" s="36">
        <f t="shared" si="13"/>
        <v>0</v>
      </c>
      <c r="BG821" s="95" t="s">
        <v>97</v>
      </c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151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113">
        <v>45688.0</v>
      </c>
      <c r="AX822" s="140"/>
      <c r="AY822" s="150">
        <v>4.0</v>
      </c>
      <c r="AZ822" s="26">
        <f t="shared" si="9"/>
        <v>88</v>
      </c>
      <c r="BA822" s="146" t="s">
        <v>91</v>
      </c>
      <c r="BB822" s="4"/>
      <c r="BC822" s="103">
        <v>45688.0</v>
      </c>
      <c r="BD822" s="104"/>
      <c r="BE822" s="104"/>
      <c r="BF822" s="36">
        <f t="shared" si="13"/>
        <v>0</v>
      </c>
      <c r="BG822" s="95" t="s">
        <v>91</v>
      </c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151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113">
        <v>45688.0</v>
      </c>
      <c r="AX823" s="140"/>
      <c r="AY823" s="150">
        <v>1.0</v>
      </c>
      <c r="AZ823" s="26">
        <f t="shared" si="9"/>
        <v>87</v>
      </c>
      <c r="BA823" s="146" t="s">
        <v>84</v>
      </c>
      <c r="BB823" s="4"/>
      <c r="BC823" s="103">
        <v>45688.0</v>
      </c>
      <c r="BD823" s="104"/>
      <c r="BE823" s="104"/>
      <c r="BF823" s="36">
        <f t="shared" si="13"/>
        <v>0</v>
      </c>
      <c r="BG823" s="95" t="s">
        <v>84</v>
      </c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151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113">
        <v>45688.0</v>
      </c>
      <c r="AX824" s="140"/>
      <c r="AY824" s="150">
        <v>3.0</v>
      </c>
      <c r="AZ824" s="26">
        <f t="shared" si="9"/>
        <v>84</v>
      </c>
      <c r="BA824" s="146" t="s">
        <v>93</v>
      </c>
      <c r="BB824" s="4"/>
      <c r="BC824" s="103">
        <v>45688.0</v>
      </c>
      <c r="BD824" s="104"/>
      <c r="BE824" s="104"/>
      <c r="BF824" s="36">
        <f t="shared" si="13"/>
        <v>0</v>
      </c>
      <c r="BG824" s="95" t="s">
        <v>93</v>
      </c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151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113">
        <v>45688.0</v>
      </c>
      <c r="AX825" s="140"/>
      <c r="AY825" s="140"/>
      <c r="AZ825" s="26">
        <f t="shared" si="9"/>
        <v>84</v>
      </c>
      <c r="BA825" s="146" t="s">
        <v>102</v>
      </c>
      <c r="BB825" s="4"/>
      <c r="BC825" s="103">
        <v>45688.0</v>
      </c>
      <c r="BD825" s="104"/>
      <c r="BE825" s="104"/>
      <c r="BF825" s="36">
        <f t="shared" si="13"/>
        <v>0</v>
      </c>
      <c r="BG825" s="95" t="s">
        <v>102</v>
      </c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151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113">
        <v>45688.0</v>
      </c>
      <c r="AX826" s="140"/>
      <c r="AY826" s="150">
        <v>6.0</v>
      </c>
      <c r="AZ826" s="26">
        <f t="shared" si="9"/>
        <v>78</v>
      </c>
      <c r="BA826" s="146" t="s">
        <v>94</v>
      </c>
      <c r="BB826" s="4"/>
      <c r="BC826" s="103">
        <v>45688.0</v>
      </c>
      <c r="BD826" s="104"/>
      <c r="BE826" s="104"/>
      <c r="BF826" s="36">
        <f t="shared" si="13"/>
        <v>0</v>
      </c>
      <c r="BG826" s="95" t="s">
        <v>94</v>
      </c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151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113">
        <v>45688.0</v>
      </c>
      <c r="AX827" s="140"/>
      <c r="AY827" s="150"/>
      <c r="AZ827" s="26">
        <f t="shared" si="9"/>
        <v>78</v>
      </c>
      <c r="BA827" s="146" t="s">
        <v>106</v>
      </c>
      <c r="BB827" s="4"/>
      <c r="BC827" s="103">
        <v>45688.0</v>
      </c>
      <c r="BD827" s="104"/>
      <c r="BE827" s="104"/>
      <c r="BF827" s="36">
        <f t="shared" si="13"/>
        <v>0</v>
      </c>
      <c r="BG827" s="95" t="s">
        <v>106</v>
      </c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151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113">
        <v>45688.0</v>
      </c>
      <c r="AX828" s="140"/>
      <c r="AY828" s="150">
        <v>8.0</v>
      </c>
      <c r="AZ828" s="26">
        <f t="shared" si="9"/>
        <v>70</v>
      </c>
      <c r="BA828" s="81" t="s">
        <v>108</v>
      </c>
      <c r="BB828" s="4"/>
      <c r="BC828" s="17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151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247"/>
      <c r="AX829" s="248"/>
      <c r="AY829" s="248"/>
      <c r="AZ829" s="26">
        <f t="shared" si="9"/>
        <v>70</v>
      </c>
      <c r="BA829" s="248"/>
      <c r="BB829" s="4"/>
      <c r="BC829" s="17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151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156"/>
      <c r="AX830" s="249"/>
      <c r="AY830" s="250"/>
      <c r="AZ830" s="26">
        <f t="shared" si="9"/>
        <v>70</v>
      </c>
      <c r="BA830" s="250"/>
      <c r="BB830" s="4"/>
      <c r="BC830" s="17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151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174"/>
      <c r="AX831" s="4"/>
      <c r="AY831" s="4"/>
      <c r="AZ831" s="26">
        <f t="shared" si="9"/>
        <v>70</v>
      </c>
      <c r="BA831" s="4"/>
      <c r="BB831" s="4"/>
      <c r="BC831" s="17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151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174"/>
      <c r="AX832" s="4"/>
      <c r="AY832" s="4"/>
      <c r="AZ832" s="4"/>
      <c r="BA832" s="4"/>
      <c r="BB832" s="4"/>
      <c r="BC832" s="17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151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174"/>
      <c r="AX833" s="4"/>
      <c r="AY833" s="4"/>
      <c r="AZ833" s="4"/>
      <c r="BA833" s="4"/>
      <c r="BB833" s="4"/>
      <c r="BC833" s="17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151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174"/>
      <c r="AX834" s="4"/>
      <c r="AY834" s="4"/>
      <c r="AZ834" s="4"/>
      <c r="BA834" s="4"/>
      <c r="BB834" s="4"/>
      <c r="BC834" s="17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151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174"/>
      <c r="AX835" s="4"/>
      <c r="AY835" s="4"/>
      <c r="AZ835" s="4"/>
      <c r="BA835" s="4"/>
      <c r="BB835" s="4"/>
      <c r="BC835" s="17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151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174"/>
      <c r="AX836" s="4"/>
      <c r="AY836" s="4"/>
      <c r="AZ836" s="4"/>
      <c r="BA836" s="4"/>
      <c r="BB836" s="4"/>
      <c r="BC836" s="17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151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174"/>
      <c r="AX837" s="4"/>
      <c r="AY837" s="4"/>
      <c r="AZ837" s="4"/>
      <c r="BA837" s="4"/>
      <c r="BB837" s="4"/>
      <c r="BC837" s="17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151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174"/>
      <c r="AX838" s="4"/>
      <c r="AY838" s="4"/>
      <c r="AZ838" s="4"/>
      <c r="BA838" s="4"/>
      <c r="BB838" s="4"/>
      <c r="BC838" s="17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151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174"/>
      <c r="AX839" s="4"/>
      <c r="AY839" s="4"/>
      <c r="AZ839" s="4"/>
      <c r="BA839" s="4"/>
      <c r="BB839" s="4"/>
      <c r="BC839" s="17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151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174"/>
      <c r="AX840" s="4"/>
      <c r="AY840" s="4"/>
      <c r="AZ840" s="4"/>
      <c r="BA840" s="4"/>
      <c r="BB840" s="4"/>
      <c r="BC840" s="17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151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174"/>
      <c r="AX841" s="4"/>
      <c r="AY841" s="4"/>
      <c r="AZ841" s="4"/>
      <c r="BA841" s="4"/>
      <c r="BB841" s="4"/>
      <c r="BC841" s="17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151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174"/>
      <c r="AX842" s="4"/>
      <c r="AY842" s="4"/>
      <c r="AZ842" s="4"/>
      <c r="BA842" s="4"/>
      <c r="BB842" s="4"/>
      <c r="BC842" s="17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151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174"/>
      <c r="AX843" s="4"/>
      <c r="AY843" s="4"/>
      <c r="AZ843" s="4"/>
      <c r="BA843" s="4"/>
      <c r="BB843" s="4"/>
      <c r="BC843" s="17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151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174"/>
      <c r="AX844" s="4"/>
      <c r="AY844" s="4"/>
      <c r="AZ844" s="4"/>
      <c r="BA844" s="4"/>
      <c r="BB844" s="4"/>
      <c r="BC844" s="17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151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174"/>
      <c r="AX845" s="4"/>
      <c r="AY845" s="4"/>
      <c r="AZ845" s="4"/>
      <c r="BA845" s="4"/>
      <c r="BB845" s="4"/>
      <c r="BC845" s="17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151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174"/>
      <c r="AX846" s="4"/>
      <c r="AY846" s="4"/>
      <c r="AZ846" s="4"/>
      <c r="BA846" s="4"/>
      <c r="BB846" s="4"/>
      <c r="BC846" s="17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151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174"/>
      <c r="AX847" s="4"/>
      <c r="AY847" s="4"/>
      <c r="AZ847" s="4"/>
      <c r="BA847" s="4"/>
      <c r="BB847" s="4"/>
      <c r="BC847" s="17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151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174"/>
      <c r="AX848" s="4"/>
      <c r="AY848" s="4"/>
      <c r="AZ848" s="4"/>
      <c r="BA848" s="4"/>
      <c r="BB848" s="4"/>
      <c r="BC848" s="17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151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174"/>
      <c r="AX849" s="4"/>
      <c r="AY849" s="4"/>
      <c r="AZ849" s="4"/>
      <c r="BA849" s="4"/>
      <c r="BB849" s="4"/>
      <c r="BC849" s="17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151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174"/>
      <c r="AX850" s="4"/>
      <c r="AY850" s="4"/>
      <c r="AZ850" s="4"/>
      <c r="BA850" s="4"/>
      <c r="BB850" s="4"/>
      <c r="BC850" s="17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151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174"/>
      <c r="AX851" s="4"/>
      <c r="AY851" s="4"/>
      <c r="AZ851" s="4"/>
      <c r="BA851" s="4"/>
      <c r="BB851" s="4"/>
      <c r="BC851" s="17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151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174"/>
      <c r="AX852" s="4"/>
      <c r="AY852" s="4"/>
      <c r="AZ852" s="4"/>
      <c r="BA852" s="4"/>
      <c r="BB852" s="4"/>
      <c r="BC852" s="17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151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174"/>
      <c r="AX853" s="4"/>
      <c r="AY853" s="4"/>
      <c r="AZ853" s="4"/>
      <c r="BA853" s="4"/>
      <c r="BB853" s="4"/>
      <c r="BC853" s="17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151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174"/>
      <c r="AX854" s="4"/>
      <c r="AY854" s="4"/>
      <c r="AZ854" s="4"/>
      <c r="BA854" s="4"/>
      <c r="BB854" s="4"/>
      <c r="BC854" s="17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151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174"/>
      <c r="AX855" s="4"/>
      <c r="AY855" s="4"/>
      <c r="AZ855" s="4"/>
      <c r="BA855" s="4"/>
      <c r="BB855" s="4"/>
      <c r="BC855" s="17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151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174"/>
      <c r="AX856" s="4"/>
      <c r="AY856" s="4"/>
      <c r="AZ856" s="4"/>
      <c r="BA856" s="4"/>
      <c r="BB856" s="4"/>
      <c r="BC856" s="17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151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174"/>
      <c r="AX857" s="4"/>
      <c r="AY857" s="4"/>
      <c r="AZ857" s="4"/>
      <c r="BA857" s="4"/>
      <c r="BB857" s="4"/>
      <c r="BC857" s="17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151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174"/>
      <c r="AX858" s="4"/>
      <c r="AY858" s="4"/>
      <c r="AZ858" s="4"/>
      <c r="BA858" s="4"/>
      <c r="BB858" s="4"/>
      <c r="BC858" s="17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151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174"/>
      <c r="AX859" s="4"/>
      <c r="AY859" s="4"/>
      <c r="AZ859" s="4"/>
      <c r="BA859" s="4"/>
      <c r="BB859" s="4"/>
      <c r="BC859" s="17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151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174"/>
      <c r="AX860" s="4"/>
      <c r="AY860" s="4"/>
      <c r="AZ860" s="4"/>
      <c r="BA860" s="4"/>
      <c r="BB860" s="4"/>
      <c r="BC860" s="17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151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174"/>
      <c r="AX861" s="4"/>
      <c r="AY861" s="4"/>
      <c r="AZ861" s="4"/>
      <c r="BA861" s="4"/>
      <c r="BB861" s="4"/>
      <c r="BC861" s="17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151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174"/>
      <c r="AX862" s="4"/>
      <c r="AY862" s="4"/>
      <c r="AZ862" s="4"/>
      <c r="BA862" s="4"/>
      <c r="BB862" s="4"/>
      <c r="BC862" s="17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151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174"/>
      <c r="AX863" s="4"/>
      <c r="AY863" s="4"/>
      <c r="AZ863" s="4"/>
      <c r="BA863" s="4"/>
      <c r="BB863" s="4"/>
      <c r="BC863" s="17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151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174"/>
      <c r="AX864" s="4"/>
      <c r="AY864" s="4"/>
      <c r="AZ864" s="4"/>
      <c r="BA864" s="4"/>
      <c r="BB864" s="4"/>
      <c r="BC864" s="17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151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174"/>
      <c r="AX865" s="4"/>
      <c r="AY865" s="4"/>
      <c r="AZ865" s="4"/>
      <c r="BA865" s="4"/>
      <c r="BB865" s="4"/>
      <c r="BC865" s="17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151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174"/>
      <c r="AX866" s="4"/>
      <c r="AY866" s="4"/>
      <c r="AZ866" s="4"/>
      <c r="BA866" s="4"/>
      <c r="BB866" s="4"/>
      <c r="BC866" s="17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151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174"/>
      <c r="AX867" s="4"/>
      <c r="AY867" s="4"/>
      <c r="AZ867" s="4"/>
      <c r="BA867" s="4"/>
      <c r="BB867" s="4"/>
      <c r="BC867" s="17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151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174"/>
      <c r="AX868" s="4"/>
      <c r="AY868" s="4"/>
      <c r="AZ868" s="4"/>
      <c r="BA868" s="4"/>
      <c r="BB868" s="4"/>
      <c r="BC868" s="17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151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174"/>
      <c r="AX869" s="4"/>
      <c r="AY869" s="4"/>
      <c r="AZ869" s="4"/>
      <c r="BA869" s="4"/>
      <c r="BB869" s="4"/>
      <c r="BC869" s="17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151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174"/>
      <c r="AX870" s="4"/>
      <c r="AY870" s="4"/>
      <c r="AZ870" s="4"/>
      <c r="BA870" s="4"/>
      <c r="BB870" s="4"/>
      <c r="BC870" s="17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151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174"/>
      <c r="AX871" s="4"/>
      <c r="AY871" s="4"/>
      <c r="AZ871" s="4"/>
      <c r="BA871" s="4"/>
      <c r="BB871" s="4"/>
      <c r="BC871" s="17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151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174"/>
      <c r="AX872" s="4"/>
      <c r="AY872" s="4"/>
      <c r="AZ872" s="4"/>
      <c r="BA872" s="4"/>
      <c r="BB872" s="4"/>
      <c r="BC872" s="17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151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174"/>
      <c r="AX873" s="4"/>
      <c r="AY873" s="4"/>
      <c r="AZ873" s="4"/>
      <c r="BA873" s="4"/>
      <c r="BB873" s="4"/>
      <c r="BC873" s="17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151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174"/>
      <c r="AX874" s="4"/>
      <c r="AY874" s="4"/>
      <c r="AZ874" s="4"/>
      <c r="BA874" s="4"/>
      <c r="BB874" s="4"/>
      <c r="BC874" s="17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151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174"/>
      <c r="AX875" s="4"/>
      <c r="AY875" s="4"/>
      <c r="AZ875" s="4"/>
      <c r="BA875" s="4"/>
      <c r="BB875" s="4"/>
      <c r="BC875" s="17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151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174"/>
      <c r="AX876" s="4"/>
      <c r="AY876" s="4"/>
      <c r="AZ876" s="4"/>
      <c r="BA876" s="4"/>
      <c r="BB876" s="4"/>
      <c r="BC876" s="17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151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174"/>
      <c r="AX877" s="4"/>
      <c r="AY877" s="4"/>
      <c r="AZ877" s="4"/>
      <c r="BA877" s="4"/>
      <c r="BB877" s="4"/>
      <c r="BC877" s="17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151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174"/>
      <c r="AX878" s="4"/>
      <c r="AY878" s="4"/>
      <c r="AZ878" s="4"/>
      <c r="BA878" s="4"/>
      <c r="BB878" s="4"/>
      <c r="BC878" s="17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151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174"/>
      <c r="AX879" s="4"/>
      <c r="AY879" s="4"/>
      <c r="AZ879" s="4"/>
      <c r="BA879" s="4"/>
      <c r="BB879" s="4"/>
      <c r="BC879" s="17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151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174"/>
      <c r="AX880" s="4"/>
      <c r="AY880" s="4"/>
      <c r="AZ880" s="4"/>
      <c r="BA880" s="4"/>
      <c r="BB880" s="4"/>
      <c r="BC880" s="17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151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174"/>
      <c r="AX881" s="4"/>
      <c r="AY881" s="4"/>
      <c r="AZ881" s="4"/>
      <c r="BA881" s="4"/>
      <c r="BB881" s="4"/>
      <c r="BC881" s="17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151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174"/>
      <c r="AX882" s="4"/>
      <c r="AY882" s="4"/>
      <c r="AZ882" s="4"/>
      <c r="BA882" s="4"/>
      <c r="BB882" s="4"/>
      <c r="BC882" s="17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151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174"/>
      <c r="AX883" s="4"/>
      <c r="AY883" s="4"/>
      <c r="AZ883" s="4"/>
      <c r="BA883" s="4"/>
      <c r="BB883" s="4"/>
      <c r="BC883" s="17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151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174"/>
      <c r="AX884" s="4"/>
      <c r="AY884" s="4"/>
      <c r="AZ884" s="4"/>
      <c r="BA884" s="4"/>
      <c r="BB884" s="4"/>
      <c r="BC884" s="17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151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174"/>
      <c r="AX885" s="4"/>
      <c r="AY885" s="4"/>
      <c r="AZ885" s="4"/>
      <c r="BA885" s="4"/>
      <c r="BB885" s="4"/>
      <c r="BC885" s="17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151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174"/>
      <c r="AX886" s="4"/>
      <c r="AY886" s="4"/>
      <c r="AZ886" s="4"/>
      <c r="BA886" s="4"/>
      <c r="BB886" s="4"/>
      <c r="BC886" s="17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151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174"/>
      <c r="AX887" s="4"/>
      <c r="AY887" s="4"/>
      <c r="AZ887" s="4"/>
      <c r="BA887" s="4"/>
      <c r="BB887" s="4"/>
      <c r="BC887" s="17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151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174"/>
      <c r="AX888" s="4"/>
      <c r="AY888" s="4"/>
      <c r="AZ888" s="4"/>
      <c r="BA888" s="4"/>
      <c r="BB888" s="4"/>
      <c r="BC888" s="17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151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174"/>
      <c r="AX889" s="4"/>
      <c r="AY889" s="4"/>
      <c r="AZ889" s="4"/>
      <c r="BA889" s="4"/>
      <c r="BB889" s="4"/>
      <c r="BC889" s="17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151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174"/>
      <c r="AX890" s="4"/>
      <c r="AY890" s="4"/>
      <c r="AZ890" s="4"/>
      <c r="BA890" s="4"/>
      <c r="BB890" s="4"/>
      <c r="BC890" s="17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151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174"/>
      <c r="AX891" s="4"/>
      <c r="AY891" s="4"/>
      <c r="AZ891" s="4"/>
      <c r="BA891" s="4"/>
      <c r="BB891" s="4"/>
      <c r="BC891" s="17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151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174"/>
      <c r="AX892" s="4"/>
      <c r="AY892" s="4"/>
      <c r="AZ892" s="4"/>
      <c r="BA892" s="4"/>
      <c r="BB892" s="4"/>
      <c r="BC892" s="17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151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174"/>
      <c r="AX893" s="4"/>
      <c r="AY893" s="4"/>
      <c r="AZ893" s="4"/>
      <c r="BA893" s="4"/>
      <c r="BB893" s="4"/>
      <c r="BC893" s="17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151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174"/>
      <c r="AX894" s="4"/>
      <c r="AY894" s="4"/>
      <c r="AZ894" s="4"/>
      <c r="BA894" s="4"/>
      <c r="BB894" s="4"/>
      <c r="BC894" s="17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151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174"/>
      <c r="AX895" s="4"/>
      <c r="AY895" s="4"/>
      <c r="AZ895" s="4"/>
      <c r="BA895" s="4"/>
      <c r="BB895" s="4"/>
      <c r="BC895" s="17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151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174"/>
      <c r="AX896" s="4"/>
      <c r="AY896" s="4"/>
      <c r="AZ896" s="4"/>
      <c r="BA896" s="4"/>
      <c r="BB896" s="4"/>
      <c r="BC896" s="17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151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174"/>
      <c r="AX897" s="4"/>
      <c r="AY897" s="4"/>
      <c r="AZ897" s="4"/>
      <c r="BA897" s="4"/>
      <c r="BB897" s="4"/>
      <c r="BC897" s="17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151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174"/>
      <c r="AX898" s="4"/>
      <c r="AY898" s="4"/>
      <c r="AZ898" s="4"/>
      <c r="BA898" s="4"/>
      <c r="BB898" s="4"/>
      <c r="BC898" s="17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151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174"/>
      <c r="AX899" s="4"/>
      <c r="AY899" s="4"/>
      <c r="AZ899" s="4"/>
      <c r="BA899" s="4"/>
      <c r="BB899" s="4"/>
      <c r="BC899" s="17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151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174"/>
      <c r="AX900" s="4"/>
      <c r="AY900" s="4"/>
      <c r="AZ900" s="4"/>
      <c r="BA900" s="4"/>
      <c r="BB900" s="4"/>
      <c r="BC900" s="17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151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174"/>
      <c r="AX901" s="4"/>
      <c r="AY901" s="4"/>
      <c r="AZ901" s="4"/>
      <c r="BA901" s="4"/>
      <c r="BB901" s="4"/>
      <c r="BC901" s="17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151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174"/>
      <c r="AX902" s="4"/>
      <c r="AY902" s="4"/>
      <c r="AZ902" s="4"/>
      <c r="BA902" s="4"/>
      <c r="BB902" s="4"/>
      <c r="BC902" s="17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151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174"/>
      <c r="AX903" s="4"/>
      <c r="AY903" s="4"/>
      <c r="AZ903" s="4"/>
      <c r="BA903" s="4"/>
      <c r="BB903" s="4"/>
      <c r="BC903" s="17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151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174"/>
      <c r="AX904" s="4"/>
      <c r="AY904" s="4"/>
      <c r="AZ904" s="4"/>
      <c r="BA904" s="4"/>
      <c r="BB904" s="4"/>
      <c r="BC904" s="17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151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174"/>
      <c r="AX905" s="4"/>
      <c r="AY905" s="4"/>
      <c r="AZ905" s="4"/>
      <c r="BA905" s="4"/>
      <c r="BB905" s="4"/>
      <c r="BC905" s="17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151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174"/>
      <c r="AX906" s="4"/>
      <c r="AY906" s="4"/>
      <c r="AZ906" s="4"/>
      <c r="BA906" s="4"/>
      <c r="BB906" s="4"/>
      <c r="BC906" s="17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151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174"/>
      <c r="AX907" s="4"/>
      <c r="AY907" s="4"/>
      <c r="AZ907" s="4"/>
      <c r="BA907" s="4"/>
      <c r="BB907" s="4"/>
      <c r="BC907" s="17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151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174"/>
      <c r="AX908" s="4"/>
      <c r="AY908" s="4"/>
      <c r="AZ908" s="4"/>
      <c r="BA908" s="4"/>
      <c r="BB908" s="4"/>
      <c r="BC908" s="17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151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174"/>
      <c r="AX909" s="4"/>
      <c r="AY909" s="4"/>
      <c r="AZ909" s="4"/>
      <c r="BA909" s="4"/>
      <c r="BB909" s="4"/>
      <c r="BC909" s="17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151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174"/>
      <c r="AX910" s="4"/>
      <c r="AY910" s="4"/>
      <c r="AZ910" s="4"/>
      <c r="BA910" s="4"/>
      <c r="BB910" s="4"/>
      <c r="BC910" s="17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151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174"/>
      <c r="AX911" s="4"/>
      <c r="AY911" s="4"/>
      <c r="AZ911" s="4"/>
      <c r="BA911" s="4"/>
      <c r="BB911" s="4"/>
      <c r="BC911" s="17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151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174"/>
      <c r="AX912" s="4"/>
      <c r="AY912" s="4"/>
      <c r="AZ912" s="4"/>
      <c r="BA912" s="4"/>
      <c r="BB912" s="4"/>
      <c r="BC912" s="17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151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174"/>
      <c r="AX913" s="4"/>
      <c r="AY913" s="4"/>
      <c r="AZ913" s="4"/>
      <c r="BA913" s="4"/>
      <c r="BB913" s="4"/>
      <c r="BC913" s="17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151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174"/>
      <c r="AX914" s="4"/>
      <c r="AY914" s="4"/>
      <c r="AZ914" s="4"/>
      <c r="BA914" s="4"/>
      <c r="BB914" s="4"/>
      <c r="BC914" s="17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151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174"/>
      <c r="AX915" s="4"/>
      <c r="AY915" s="4"/>
      <c r="AZ915" s="4"/>
      <c r="BA915" s="4"/>
      <c r="BB915" s="4"/>
      <c r="BC915" s="17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151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174"/>
      <c r="AX916" s="4"/>
      <c r="AY916" s="4"/>
      <c r="AZ916" s="4"/>
      <c r="BA916" s="4"/>
      <c r="BB916" s="4"/>
      <c r="BC916" s="17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151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174"/>
      <c r="AX917" s="4"/>
      <c r="AY917" s="4"/>
      <c r="AZ917" s="4"/>
      <c r="BA917" s="4"/>
      <c r="BB917" s="4"/>
      <c r="BC917" s="17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151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174"/>
      <c r="AX918" s="4"/>
      <c r="AY918" s="4"/>
      <c r="AZ918" s="4"/>
      <c r="BA918" s="4"/>
      <c r="BB918" s="4"/>
      <c r="BC918" s="17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151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174"/>
      <c r="AX919" s="4"/>
      <c r="AY919" s="4"/>
      <c r="AZ919" s="4"/>
      <c r="BA919" s="4"/>
      <c r="BB919" s="4"/>
      <c r="BC919" s="17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151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174"/>
      <c r="AX920" s="4"/>
      <c r="AY920" s="4"/>
      <c r="AZ920" s="4"/>
      <c r="BA920" s="4"/>
      <c r="BB920" s="4"/>
      <c r="BC920" s="17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151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174"/>
      <c r="AX921" s="4"/>
      <c r="AY921" s="4"/>
      <c r="AZ921" s="4"/>
      <c r="BA921" s="4"/>
      <c r="BB921" s="4"/>
      <c r="BC921" s="17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151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174"/>
      <c r="AX922" s="4"/>
      <c r="AY922" s="4"/>
      <c r="AZ922" s="4"/>
      <c r="BA922" s="4"/>
      <c r="BB922" s="4"/>
      <c r="BC922" s="17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151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174"/>
      <c r="AX923" s="4"/>
      <c r="AY923" s="4"/>
      <c r="AZ923" s="4"/>
      <c r="BA923" s="4"/>
      <c r="BB923" s="4"/>
      <c r="BC923" s="17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151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174"/>
      <c r="AX924" s="4"/>
      <c r="AY924" s="4"/>
      <c r="AZ924" s="4"/>
      <c r="BA924" s="4"/>
      <c r="BB924" s="4"/>
      <c r="BC924" s="17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151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174"/>
      <c r="AX925" s="4"/>
      <c r="AY925" s="4"/>
      <c r="AZ925" s="4"/>
      <c r="BA925" s="4"/>
      <c r="BB925" s="4"/>
      <c r="BC925" s="17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151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174"/>
      <c r="AX926" s="4"/>
      <c r="AY926" s="4"/>
      <c r="AZ926" s="4"/>
      <c r="BA926" s="4"/>
      <c r="BB926" s="4"/>
      <c r="BC926" s="17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151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174"/>
      <c r="AX927" s="4"/>
      <c r="AY927" s="4"/>
      <c r="AZ927" s="4"/>
      <c r="BA927" s="4"/>
      <c r="BB927" s="4"/>
      <c r="BC927" s="17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151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174"/>
      <c r="AX928" s="4"/>
      <c r="AY928" s="4"/>
      <c r="AZ928" s="4"/>
      <c r="BA928" s="4"/>
      <c r="BB928" s="4"/>
      <c r="BC928" s="17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151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174"/>
      <c r="AX929" s="4"/>
      <c r="AY929" s="4"/>
      <c r="AZ929" s="4"/>
      <c r="BA929" s="4"/>
      <c r="BB929" s="4"/>
      <c r="BC929" s="17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151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174"/>
      <c r="AX930" s="4"/>
      <c r="AY930" s="4"/>
      <c r="AZ930" s="4"/>
      <c r="BA930" s="4"/>
      <c r="BB930" s="4"/>
      <c r="BC930" s="17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151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174"/>
      <c r="AX931" s="4"/>
      <c r="AY931" s="4"/>
      <c r="AZ931" s="4"/>
      <c r="BA931" s="4"/>
      <c r="BB931" s="4"/>
      <c r="BC931" s="17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151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174"/>
      <c r="AX932" s="4"/>
      <c r="AY932" s="4"/>
      <c r="AZ932" s="4"/>
      <c r="BA932" s="4"/>
      <c r="BB932" s="4"/>
      <c r="BC932" s="17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151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174"/>
      <c r="AX933" s="4"/>
      <c r="AY933" s="4"/>
      <c r="AZ933" s="4"/>
      <c r="BA933" s="4"/>
      <c r="BB933" s="4"/>
      <c r="BC933" s="17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151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174"/>
      <c r="AX934" s="4"/>
      <c r="AY934" s="4"/>
      <c r="AZ934" s="4"/>
      <c r="BA934" s="4"/>
      <c r="BB934" s="4"/>
      <c r="BC934" s="17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151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174"/>
      <c r="AX935" s="4"/>
      <c r="AY935" s="4"/>
      <c r="AZ935" s="4"/>
      <c r="BA935" s="4"/>
      <c r="BB935" s="4"/>
      <c r="BC935" s="17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151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174"/>
      <c r="AX936" s="4"/>
      <c r="AY936" s="4"/>
      <c r="AZ936" s="4"/>
      <c r="BA936" s="4"/>
      <c r="BB936" s="4"/>
      <c r="BC936" s="17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151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174"/>
      <c r="AX937" s="4"/>
      <c r="AY937" s="4"/>
      <c r="AZ937" s="4"/>
      <c r="BA937" s="4"/>
      <c r="BB937" s="4"/>
      <c r="BC937" s="17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151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174"/>
      <c r="AX938" s="4"/>
      <c r="AY938" s="4"/>
      <c r="AZ938" s="4"/>
      <c r="BA938" s="4"/>
      <c r="BB938" s="4"/>
      <c r="BC938" s="17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151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174"/>
      <c r="AX939" s="4"/>
      <c r="AY939" s="4"/>
      <c r="AZ939" s="4"/>
      <c r="BA939" s="4"/>
      <c r="BB939" s="4"/>
      <c r="BC939" s="17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151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174"/>
      <c r="AX940" s="4"/>
      <c r="AY940" s="4"/>
      <c r="AZ940" s="4"/>
      <c r="BA940" s="4"/>
      <c r="BB940" s="4"/>
      <c r="BC940" s="17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151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174"/>
      <c r="AX941" s="4"/>
      <c r="AY941" s="4"/>
      <c r="AZ941" s="4"/>
      <c r="BA941" s="4"/>
      <c r="BB941" s="4"/>
      <c r="BC941" s="17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151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174"/>
      <c r="AX942" s="4"/>
      <c r="AY942" s="4"/>
      <c r="AZ942" s="4"/>
      <c r="BA942" s="4"/>
      <c r="BB942" s="4"/>
      <c r="BC942" s="17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151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174"/>
      <c r="AX943" s="4"/>
      <c r="AY943" s="4"/>
      <c r="AZ943" s="4"/>
      <c r="BA943" s="4"/>
      <c r="BB943" s="4"/>
      <c r="BC943" s="17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151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174"/>
      <c r="AX944" s="4"/>
      <c r="AY944" s="4"/>
      <c r="AZ944" s="4"/>
      <c r="BA944" s="4"/>
      <c r="BB944" s="4"/>
      <c r="BC944" s="17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151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174"/>
      <c r="AX945" s="4"/>
      <c r="AY945" s="4"/>
      <c r="AZ945" s="4"/>
      <c r="BA945" s="4"/>
      <c r="BB945" s="4"/>
      <c r="BC945" s="17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151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174"/>
      <c r="AX946" s="4"/>
      <c r="AY946" s="4"/>
      <c r="AZ946" s="4"/>
      <c r="BA946" s="4"/>
      <c r="BB946" s="4"/>
      <c r="BC946" s="17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151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174"/>
      <c r="AX947" s="4"/>
      <c r="AY947" s="4"/>
      <c r="AZ947" s="4"/>
      <c r="BA947" s="4"/>
      <c r="BB947" s="4"/>
      <c r="BC947" s="17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151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174"/>
      <c r="AX948" s="4"/>
      <c r="AY948" s="4"/>
      <c r="AZ948" s="4"/>
      <c r="BA948" s="4"/>
      <c r="BB948" s="4"/>
      <c r="BC948" s="17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151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174"/>
      <c r="AX949" s="4"/>
      <c r="AY949" s="4"/>
      <c r="AZ949" s="4"/>
      <c r="BA949" s="4"/>
      <c r="BB949" s="4"/>
      <c r="BC949" s="17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151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174"/>
      <c r="AX950" s="4"/>
      <c r="AY950" s="4"/>
      <c r="AZ950" s="4"/>
      <c r="BA950" s="4"/>
      <c r="BB950" s="4"/>
      <c r="BC950" s="17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151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174"/>
      <c r="AX951" s="4"/>
      <c r="AY951" s="4"/>
      <c r="AZ951" s="4"/>
      <c r="BA951" s="4"/>
      <c r="BB951" s="4"/>
      <c r="BC951" s="17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151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174"/>
      <c r="AX952" s="4"/>
      <c r="AY952" s="4"/>
      <c r="AZ952" s="4"/>
      <c r="BA952" s="4"/>
      <c r="BB952" s="4"/>
      <c r="BC952" s="17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151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174"/>
      <c r="AX953" s="4"/>
      <c r="AY953" s="4"/>
      <c r="AZ953" s="4"/>
      <c r="BA953" s="4"/>
      <c r="BB953" s="4"/>
      <c r="BC953" s="17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151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174"/>
      <c r="AX954" s="4"/>
      <c r="AY954" s="4"/>
      <c r="AZ954" s="4"/>
      <c r="BA954" s="4"/>
      <c r="BB954" s="4"/>
      <c r="BC954" s="17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151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174"/>
      <c r="AX955" s="4"/>
      <c r="AY955" s="4"/>
      <c r="AZ955" s="4"/>
      <c r="BA955" s="4"/>
      <c r="BB955" s="4"/>
      <c r="BC955" s="17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151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174"/>
      <c r="AX956" s="4"/>
      <c r="AY956" s="4"/>
      <c r="AZ956" s="4"/>
      <c r="BA956" s="4"/>
      <c r="BB956" s="4"/>
      <c r="BC956" s="17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151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174"/>
      <c r="AX957" s="4"/>
      <c r="AY957" s="4"/>
      <c r="AZ957" s="4"/>
      <c r="BA957" s="4"/>
      <c r="BB957" s="4"/>
      <c r="BC957" s="17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151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174"/>
      <c r="AX958" s="4"/>
      <c r="AY958" s="4"/>
      <c r="AZ958" s="4"/>
      <c r="BA958" s="4"/>
      <c r="BB958" s="4"/>
      <c r="BC958" s="17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151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174"/>
      <c r="AX959" s="4"/>
      <c r="AY959" s="4"/>
      <c r="AZ959" s="4"/>
      <c r="BA959" s="4"/>
      <c r="BB959" s="4"/>
      <c r="BC959" s="17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151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174"/>
      <c r="AX960" s="4"/>
      <c r="AY960" s="4"/>
      <c r="AZ960" s="4"/>
      <c r="BA960" s="4"/>
      <c r="BB960" s="4"/>
      <c r="BC960" s="17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151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174"/>
      <c r="AX961" s="4"/>
      <c r="AY961" s="4"/>
      <c r="AZ961" s="4"/>
      <c r="BA961" s="4"/>
      <c r="BB961" s="4"/>
      <c r="BC961" s="17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151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174"/>
      <c r="AX962" s="4"/>
      <c r="AY962" s="4"/>
      <c r="AZ962" s="4"/>
      <c r="BA962" s="4"/>
      <c r="BB962" s="4"/>
      <c r="BC962" s="17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151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174"/>
      <c r="AX963" s="4"/>
      <c r="AY963" s="4"/>
      <c r="AZ963" s="4"/>
      <c r="BA963" s="4"/>
      <c r="BB963" s="4"/>
      <c r="BC963" s="17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151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174"/>
      <c r="AX964" s="4"/>
      <c r="AY964" s="4"/>
      <c r="AZ964" s="4"/>
      <c r="BA964" s="4"/>
      <c r="BB964" s="4"/>
      <c r="BC964" s="17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151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174"/>
      <c r="AX965" s="4"/>
      <c r="AY965" s="4"/>
      <c r="AZ965" s="4"/>
      <c r="BA965" s="4"/>
      <c r="BB965" s="4"/>
      <c r="BC965" s="17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151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174"/>
      <c r="AX966" s="4"/>
      <c r="AY966" s="4"/>
      <c r="AZ966" s="4"/>
      <c r="BA966" s="4"/>
      <c r="BB966" s="4"/>
      <c r="BC966" s="17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151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174"/>
      <c r="AX967" s="4"/>
      <c r="AY967" s="4"/>
      <c r="AZ967" s="4"/>
      <c r="BA967" s="4"/>
      <c r="BB967" s="4"/>
      <c r="BC967" s="17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151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174"/>
      <c r="AX968" s="4"/>
      <c r="AY968" s="4"/>
      <c r="AZ968" s="4"/>
      <c r="BA968" s="4"/>
      <c r="BB968" s="4"/>
      <c r="BC968" s="17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151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174"/>
      <c r="AX969" s="4"/>
      <c r="AY969" s="4"/>
      <c r="AZ969" s="4"/>
      <c r="BA969" s="4"/>
      <c r="BB969" s="4"/>
      <c r="BC969" s="17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151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174"/>
      <c r="AX970" s="4"/>
      <c r="AY970" s="4"/>
      <c r="AZ970" s="4"/>
      <c r="BA970" s="4"/>
      <c r="BB970" s="4"/>
      <c r="BC970" s="17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151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174"/>
      <c r="AX971" s="4"/>
      <c r="AY971" s="4"/>
      <c r="AZ971" s="4"/>
      <c r="BA971" s="4"/>
      <c r="BB971" s="4"/>
      <c r="BC971" s="17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151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174"/>
      <c r="AX972" s="4"/>
      <c r="AY972" s="4"/>
      <c r="AZ972" s="4"/>
      <c r="BA972" s="4"/>
      <c r="BB972" s="4"/>
      <c r="BC972" s="17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151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174"/>
      <c r="AX973" s="4"/>
      <c r="AY973" s="4"/>
      <c r="AZ973" s="4"/>
      <c r="BA973" s="4"/>
      <c r="BB973" s="4"/>
      <c r="BC973" s="17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151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174"/>
      <c r="AX974" s="4"/>
      <c r="AY974" s="4"/>
      <c r="AZ974" s="4"/>
      <c r="BA974" s="4"/>
      <c r="BB974" s="4"/>
      <c r="BC974" s="17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151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174"/>
      <c r="AX975" s="4"/>
      <c r="AY975" s="4"/>
      <c r="AZ975" s="4"/>
      <c r="BA975" s="4"/>
      <c r="BB975" s="4"/>
      <c r="BC975" s="17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151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174"/>
      <c r="AX976" s="4"/>
      <c r="AY976" s="4"/>
      <c r="AZ976" s="4"/>
      <c r="BA976" s="4"/>
      <c r="BB976" s="4"/>
      <c r="BC976" s="17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151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174"/>
      <c r="AX977" s="4"/>
      <c r="AY977" s="4"/>
      <c r="AZ977" s="4"/>
      <c r="BA977" s="4"/>
      <c r="BB977" s="4"/>
      <c r="BC977" s="17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151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174"/>
      <c r="AX978" s="4"/>
      <c r="AY978" s="4"/>
      <c r="AZ978" s="4"/>
      <c r="BA978" s="4"/>
      <c r="BB978" s="4"/>
      <c r="BC978" s="17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151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174"/>
      <c r="AX979" s="4"/>
      <c r="AY979" s="4"/>
      <c r="AZ979" s="4"/>
      <c r="BA979" s="4"/>
      <c r="BB979" s="4"/>
      <c r="BC979" s="17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151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174"/>
      <c r="AX980" s="4"/>
      <c r="AY980" s="4"/>
      <c r="AZ980" s="4"/>
      <c r="BA980" s="4"/>
      <c r="BB980" s="4"/>
      <c r="BC980" s="17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151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174"/>
      <c r="AX981" s="4"/>
      <c r="AY981" s="4"/>
      <c r="AZ981" s="4"/>
      <c r="BA981" s="4"/>
      <c r="BB981" s="4"/>
      <c r="BC981" s="17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151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174"/>
      <c r="AX982" s="4"/>
      <c r="AY982" s="4"/>
      <c r="AZ982" s="4"/>
      <c r="BA982" s="4"/>
      <c r="BB982" s="4"/>
      <c r="BC982" s="17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151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174"/>
      <c r="AX983" s="4"/>
      <c r="AY983" s="4"/>
      <c r="AZ983" s="4"/>
      <c r="BA983" s="4"/>
      <c r="BB983" s="4"/>
      <c r="BC983" s="17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151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174"/>
      <c r="AX984" s="4"/>
      <c r="AY984" s="4"/>
      <c r="AZ984" s="4"/>
      <c r="BA984" s="4"/>
      <c r="BB984" s="4"/>
      <c r="BC984" s="17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151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174"/>
      <c r="AX985" s="4"/>
      <c r="AY985" s="4"/>
      <c r="AZ985" s="4"/>
      <c r="BA985" s="4"/>
      <c r="BB985" s="4"/>
      <c r="BC985" s="17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151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174"/>
      <c r="AX986" s="4"/>
      <c r="AY986" s="4"/>
      <c r="AZ986" s="4"/>
      <c r="BA986" s="4"/>
      <c r="BB986" s="4"/>
      <c r="BC986" s="17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151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174"/>
      <c r="AX987" s="4"/>
      <c r="AY987" s="4"/>
      <c r="AZ987" s="4"/>
      <c r="BA987" s="4"/>
      <c r="BB987" s="4"/>
      <c r="BC987" s="17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151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174"/>
      <c r="AX988" s="4"/>
      <c r="AY988" s="4"/>
      <c r="AZ988" s="4"/>
      <c r="BA988" s="4"/>
      <c r="BB988" s="4"/>
      <c r="BC988" s="17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151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174"/>
      <c r="AX989" s="4"/>
      <c r="AY989" s="4"/>
      <c r="AZ989" s="4"/>
      <c r="BA989" s="4"/>
      <c r="BB989" s="4"/>
      <c r="BC989" s="17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151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174"/>
      <c r="AX990" s="4"/>
      <c r="AY990" s="4"/>
      <c r="AZ990" s="4"/>
      <c r="BA990" s="4"/>
      <c r="BB990" s="4"/>
      <c r="BC990" s="17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151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174"/>
      <c r="AX991" s="4"/>
      <c r="AY991" s="4"/>
      <c r="AZ991" s="4"/>
      <c r="BA991" s="4"/>
      <c r="BB991" s="4"/>
      <c r="BC991" s="17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151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174"/>
      <c r="AX992" s="4"/>
      <c r="AY992" s="4"/>
      <c r="AZ992" s="4"/>
      <c r="BA992" s="4"/>
      <c r="BB992" s="4"/>
      <c r="BC992" s="17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151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174"/>
      <c r="AX993" s="4"/>
      <c r="AY993" s="4"/>
      <c r="AZ993" s="4"/>
      <c r="BA993" s="4"/>
      <c r="BB993" s="4"/>
      <c r="BC993" s="17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151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174"/>
      <c r="AX994" s="4"/>
      <c r="AY994" s="4"/>
      <c r="AZ994" s="4"/>
      <c r="BA994" s="4"/>
      <c r="BB994" s="4"/>
      <c r="BC994" s="17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151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174"/>
      <c r="AX995" s="4"/>
      <c r="AY995" s="4"/>
      <c r="AZ995" s="4"/>
      <c r="BA995" s="4"/>
      <c r="BB995" s="4"/>
      <c r="BC995" s="17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151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174"/>
      <c r="AX996" s="4"/>
      <c r="AY996" s="4"/>
      <c r="AZ996" s="4"/>
      <c r="BA996" s="4"/>
      <c r="BB996" s="4"/>
      <c r="BC996" s="17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151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174"/>
      <c r="AX997" s="4"/>
      <c r="AY997" s="4"/>
      <c r="AZ997" s="4"/>
      <c r="BA997" s="4"/>
      <c r="BB997" s="4"/>
      <c r="BC997" s="17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151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174"/>
      <c r="AX998" s="4"/>
      <c r="AY998" s="4"/>
      <c r="AZ998" s="4"/>
      <c r="BA998" s="4"/>
      <c r="BB998" s="4"/>
      <c r="BC998" s="17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151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174"/>
      <c r="AX999" s="4"/>
      <c r="AY999" s="4"/>
      <c r="AZ999" s="4"/>
      <c r="BA999" s="4"/>
      <c r="BB999" s="4"/>
      <c r="BC999" s="17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151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174"/>
      <c r="AX1000" s="4"/>
      <c r="AY1000" s="4"/>
      <c r="AZ1000" s="4"/>
      <c r="BA1000" s="4"/>
      <c r="BB1000" s="4"/>
      <c r="BC1000" s="17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</row>
    <row r="1001" ht="14.2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151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174"/>
      <c r="AX1001" s="4"/>
      <c r="AY1001" s="4"/>
      <c r="AZ1001" s="4"/>
      <c r="BA1001" s="4"/>
      <c r="BB1001" s="4"/>
      <c r="BC1001" s="17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</row>
  </sheetData>
  <mergeCells count="26">
    <mergeCell ref="AQ1:AU1"/>
    <mergeCell ref="AW1:BA1"/>
    <mergeCell ref="BC1:BG1"/>
    <mergeCell ref="BI1:BM1"/>
    <mergeCell ref="BO1:BS1"/>
    <mergeCell ref="BU1:BY1"/>
    <mergeCell ref="A1:E1"/>
    <mergeCell ref="G1:K1"/>
    <mergeCell ref="M1:Q1"/>
    <mergeCell ref="S1:W1"/>
    <mergeCell ref="Y1:AC1"/>
    <mergeCell ref="AE1:AI1"/>
    <mergeCell ref="AK1:AO1"/>
    <mergeCell ref="AQ3:AS3"/>
    <mergeCell ref="AW3:AY3"/>
    <mergeCell ref="BC3:BE3"/>
    <mergeCell ref="BI3:BK3"/>
    <mergeCell ref="BO3:BQ3"/>
    <mergeCell ref="BU3:BW3"/>
    <mergeCell ref="A3:C3"/>
    <mergeCell ref="G3:I3"/>
    <mergeCell ref="M3:O3"/>
    <mergeCell ref="S3:U3"/>
    <mergeCell ref="Y3:AA3"/>
    <mergeCell ref="AE3:AG3"/>
    <mergeCell ref="AK3:AM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7.43"/>
    <col customWidth="1" min="3" max="3" width="7.14"/>
    <col customWidth="1" min="4" max="4" width="9.29"/>
    <col customWidth="1" min="5" max="5" width="16.71"/>
    <col customWidth="1" min="6" max="6" width="8.71"/>
    <col customWidth="1" min="7" max="7" width="14.71"/>
    <col customWidth="1" min="8" max="8" width="7.43"/>
    <col customWidth="1" min="9" max="9" width="7.14"/>
    <col customWidth="1" min="10" max="10" width="9.29"/>
    <col customWidth="1" min="11" max="11" width="15.14"/>
    <col customWidth="1" min="12" max="12" width="8.71"/>
    <col customWidth="1" min="13" max="13" width="11.43"/>
    <col customWidth="1" min="14" max="14" width="7.43"/>
    <col customWidth="1" min="15" max="15" width="7.14"/>
    <col customWidth="1" min="16" max="16" width="9.29"/>
    <col customWidth="1" min="17" max="17" width="16.14"/>
    <col customWidth="1" min="18" max="18" width="8.71"/>
    <col customWidth="1" min="19" max="19" width="22.71"/>
    <col customWidth="1" min="20" max="20" width="7.43"/>
    <col customWidth="1" min="21" max="21" width="7.14"/>
    <col customWidth="1" min="22" max="22" width="9.29"/>
    <col customWidth="1" min="23" max="23" width="16.71"/>
    <col customWidth="1" min="24" max="24" width="8.71"/>
    <col customWidth="1" min="25" max="25" width="17.57"/>
    <col customWidth="1" min="26" max="26" width="7.43"/>
    <col customWidth="1" min="27" max="27" width="7.14"/>
    <col customWidth="1" min="28" max="28" width="9.29"/>
    <col customWidth="1" min="29" max="29" width="15.14"/>
    <col customWidth="1" min="30" max="30" width="8.71"/>
    <col customWidth="1" min="31" max="31" width="13.57"/>
    <col customWidth="1" min="32" max="32" width="7.43"/>
    <col customWidth="1" min="33" max="33" width="7.14"/>
    <col customWidth="1" min="34" max="34" width="9.29"/>
    <col customWidth="1" min="35" max="35" width="16.71"/>
    <col customWidth="1" min="36" max="36" width="8.71"/>
    <col customWidth="1" min="37" max="37" width="18.29"/>
    <col customWidth="1" min="38" max="38" width="7.43"/>
    <col customWidth="1" min="39" max="39" width="7.14"/>
    <col customWidth="1" min="40" max="40" width="9.29"/>
    <col customWidth="1" min="41" max="41" width="16.14"/>
    <col customWidth="1" min="42" max="42" width="8.71"/>
    <col customWidth="1" min="43" max="43" width="18.14"/>
    <col customWidth="1" min="44" max="44" width="7.43"/>
    <col customWidth="1" min="45" max="45" width="7.14"/>
    <col customWidth="1" min="46" max="46" width="9.29"/>
    <col customWidth="1" min="47" max="47" width="16.14"/>
    <col customWidth="1" min="48" max="48" width="8.71"/>
    <col customWidth="1" min="49" max="49" width="11.43"/>
    <col customWidth="1" min="50" max="50" width="7.43"/>
    <col customWidth="1" min="51" max="51" width="7.14"/>
    <col customWidth="1" min="52" max="52" width="9.29"/>
    <col customWidth="1" min="53" max="53" width="16.14"/>
    <col customWidth="1" min="54" max="54" width="7.29"/>
    <col customWidth="1" min="55" max="55" width="14.71"/>
    <col customWidth="1" min="56" max="56" width="7.43"/>
    <col customWidth="1" min="57" max="57" width="7.14"/>
    <col customWidth="1" min="58" max="58" width="9.29"/>
    <col customWidth="1" min="59" max="59" width="16.14"/>
    <col customWidth="1" min="60" max="60" width="8.71"/>
    <col customWidth="1" min="61" max="61" width="16.43"/>
    <col customWidth="1" min="62" max="62" width="7.43"/>
    <col customWidth="1" min="63" max="63" width="7.14"/>
    <col customWidth="1" min="64" max="64" width="9.29"/>
    <col customWidth="1" min="65" max="65" width="16.14"/>
    <col customWidth="1" min="66" max="66" width="8.71"/>
    <col customWidth="1" min="67" max="67" width="23.14"/>
    <col customWidth="1" min="68" max="68" width="7.43"/>
    <col customWidth="1" min="69" max="69" width="7.14"/>
    <col customWidth="1" min="70" max="70" width="9.29"/>
    <col customWidth="1" min="71" max="71" width="16.14"/>
    <col customWidth="1" min="72" max="72" width="8.71"/>
    <col customWidth="1" min="73" max="73" width="20.14"/>
    <col customWidth="1" min="74" max="74" width="7.43"/>
    <col customWidth="1" min="75" max="75" width="7.14"/>
    <col customWidth="1" min="76" max="76" width="9.29"/>
    <col customWidth="1" min="77" max="77" width="16.71"/>
    <col customWidth="1" min="78" max="78" width="8.71"/>
    <col customWidth="1" min="79" max="79" width="19.71"/>
    <col customWidth="1" min="80" max="80" width="7.43"/>
    <col customWidth="1" min="81" max="81" width="7.14"/>
    <col customWidth="1" min="82" max="82" width="9.29"/>
    <col customWidth="1" min="83" max="83" width="11.0"/>
    <col customWidth="1" min="84" max="84" width="8.71"/>
    <col customWidth="1" min="85" max="85" width="18.0"/>
    <col customWidth="1" min="86" max="86" width="7.43"/>
    <col customWidth="1" min="87" max="87" width="7.14"/>
    <col customWidth="1" min="88" max="88" width="9.29"/>
    <col customWidth="1" min="89" max="89" width="15.14"/>
    <col customWidth="1" min="90" max="90" width="8.71"/>
    <col customWidth="1" min="91" max="91" width="20.14"/>
    <col customWidth="1" min="92" max="92" width="7.43"/>
    <col customWidth="1" min="93" max="93" width="7.14"/>
    <col customWidth="1" min="94" max="94" width="9.29"/>
    <col customWidth="1" min="95" max="95" width="15.14"/>
    <col customWidth="1" min="96" max="96" width="8.71"/>
    <col customWidth="1" min="97" max="97" width="3.57"/>
    <col customWidth="1" min="98" max="98" width="7.43"/>
    <col customWidth="1" min="99" max="99" width="7.14"/>
    <col customWidth="1" min="100" max="100" width="9.29"/>
    <col customWidth="1" min="101" max="101" width="11.0"/>
  </cols>
  <sheetData>
    <row r="1" ht="14.25" customHeight="1">
      <c r="A1" s="1" t="s">
        <v>6</v>
      </c>
      <c r="B1" s="2"/>
      <c r="C1" s="2"/>
      <c r="D1" s="2"/>
      <c r="E1" s="3"/>
      <c r="F1" s="4"/>
      <c r="G1" s="6" t="s">
        <v>11</v>
      </c>
      <c r="H1" s="2"/>
      <c r="I1" s="2"/>
      <c r="J1" s="2"/>
      <c r="K1" s="3"/>
      <c r="L1" s="4"/>
      <c r="M1" s="7" t="s">
        <v>17</v>
      </c>
      <c r="N1" s="2"/>
      <c r="O1" s="2"/>
      <c r="P1" s="2"/>
      <c r="Q1" s="3"/>
      <c r="R1" s="4"/>
      <c r="S1" s="6" t="s">
        <v>21</v>
      </c>
      <c r="T1" s="2"/>
      <c r="U1" s="2"/>
      <c r="V1" s="2"/>
      <c r="W1" s="3"/>
      <c r="X1" s="4"/>
      <c r="Y1" s="1" t="s">
        <v>24</v>
      </c>
      <c r="Z1" s="2"/>
      <c r="AA1" s="2"/>
      <c r="AB1" s="2"/>
      <c r="AC1" s="3"/>
      <c r="AD1" s="4"/>
      <c r="AE1" s="6" t="s">
        <v>28</v>
      </c>
      <c r="AF1" s="2"/>
      <c r="AG1" s="2"/>
      <c r="AH1" s="2"/>
      <c r="AI1" s="3"/>
      <c r="AJ1" s="4"/>
      <c r="AK1" s="1" t="s">
        <v>33</v>
      </c>
      <c r="AL1" s="2"/>
      <c r="AM1" s="2"/>
      <c r="AN1" s="2"/>
      <c r="AO1" s="3"/>
      <c r="AP1" s="4"/>
      <c r="AQ1" s="6" t="s">
        <v>38</v>
      </c>
      <c r="AR1" s="2"/>
      <c r="AS1" s="2"/>
      <c r="AT1" s="2"/>
      <c r="AU1" s="3"/>
      <c r="AV1" s="4"/>
      <c r="AW1" s="1" t="s">
        <v>41</v>
      </c>
      <c r="AX1" s="2"/>
      <c r="AY1" s="2"/>
      <c r="AZ1" s="2"/>
      <c r="BA1" s="3"/>
      <c r="BB1" s="4"/>
      <c r="BC1" s="6" t="s">
        <v>42</v>
      </c>
      <c r="BD1" s="2"/>
      <c r="BE1" s="2"/>
      <c r="BF1" s="2"/>
      <c r="BG1" s="3"/>
      <c r="BH1" s="4"/>
      <c r="BI1" s="1" t="s">
        <v>45</v>
      </c>
      <c r="BJ1" s="2"/>
      <c r="BK1" s="2"/>
      <c r="BL1" s="2"/>
      <c r="BM1" s="3"/>
      <c r="BN1" s="4"/>
      <c r="BO1" s="6" t="s">
        <v>48</v>
      </c>
      <c r="BP1" s="2"/>
      <c r="BQ1" s="2"/>
      <c r="BR1" s="2"/>
      <c r="BS1" s="3"/>
      <c r="BT1" s="4"/>
      <c r="BU1" s="1" t="s">
        <v>51</v>
      </c>
      <c r="BV1" s="2"/>
      <c r="BW1" s="2"/>
      <c r="BX1" s="2"/>
      <c r="BY1" s="3"/>
      <c r="BZ1" s="4"/>
      <c r="CA1" s="6" t="s">
        <v>52</v>
      </c>
      <c r="CB1" s="2"/>
      <c r="CC1" s="2"/>
      <c r="CD1" s="2"/>
      <c r="CE1" s="3"/>
      <c r="CF1" s="4"/>
      <c r="CG1" s="1" t="s">
        <v>54</v>
      </c>
      <c r="CH1" s="2"/>
      <c r="CI1" s="2"/>
      <c r="CJ1" s="2"/>
      <c r="CK1" s="3"/>
      <c r="CL1" s="4"/>
      <c r="CM1" s="6" t="s">
        <v>56</v>
      </c>
      <c r="CN1" s="2"/>
      <c r="CO1" s="2"/>
      <c r="CP1" s="2"/>
      <c r="CQ1" s="3"/>
      <c r="CR1" s="4"/>
      <c r="CS1" s="23"/>
      <c r="CT1" s="2"/>
      <c r="CU1" s="2"/>
      <c r="CV1" s="2"/>
      <c r="CW1" s="3"/>
    </row>
    <row r="2" ht="14.25" customHeight="1">
      <c r="A2" s="12" t="s">
        <v>29</v>
      </c>
      <c r="B2" s="13" t="s">
        <v>31</v>
      </c>
      <c r="C2" s="13" t="s">
        <v>35</v>
      </c>
      <c r="D2" s="13" t="s">
        <v>36</v>
      </c>
      <c r="E2" s="12" t="s">
        <v>37</v>
      </c>
      <c r="F2" s="4"/>
      <c r="G2" s="12" t="s">
        <v>29</v>
      </c>
      <c r="H2" s="13" t="s">
        <v>31</v>
      </c>
      <c r="I2" s="13" t="s">
        <v>35</v>
      </c>
      <c r="J2" s="13" t="s">
        <v>36</v>
      </c>
      <c r="K2" s="12" t="s">
        <v>37</v>
      </c>
      <c r="L2" s="4"/>
      <c r="M2" s="12" t="s">
        <v>29</v>
      </c>
      <c r="N2" s="13" t="s">
        <v>31</v>
      </c>
      <c r="O2" s="13" t="s">
        <v>35</v>
      </c>
      <c r="P2" s="13" t="s">
        <v>36</v>
      </c>
      <c r="Q2" s="12" t="s">
        <v>37</v>
      </c>
      <c r="R2" s="4"/>
      <c r="S2" s="12" t="s">
        <v>29</v>
      </c>
      <c r="T2" s="13" t="s">
        <v>31</v>
      </c>
      <c r="U2" s="13" t="s">
        <v>35</v>
      </c>
      <c r="V2" s="13" t="s">
        <v>36</v>
      </c>
      <c r="W2" s="12" t="s">
        <v>37</v>
      </c>
      <c r="X2" s="4"/>
      <c r="Y2" s="12" t="s">
        <v>29</v>
      </c>
      <c r="Z2" s="13" t="s">
        <v>31</v>
      </c>
      <c r="AA2" s="13" t="s">
        <v>35</v>
      </c>
      <c r="AB2" s="13" t="s">
        <v>36</v>
      </c>
      <c r="AC2" s="12" t="s">
        <v>37</v>
      </c>
      <c r="AD2" s="4"/>
      <c r="AE2" s="12" t="s">
        <v>29</v>
      </c>
      <c r="AF2" s="13" t="s">
        <v>31</v>
      </c>
      <c r="AG2" s="13" t="s">
        <v>35</v>
      </c>
      <c r="AH2" s="13" t="s">
        <v>36</v>
      </c>
      <c r="AI2" s="12" t="s">
        <v>37</v>
      </c>
      <c r="AJ2" s="4"/>
      <c r="AK2" s="12" t="s">
        <v>29</v>
      </c>
      <c r="AL2" s="13" t="s">
        <v>31</v>
      </c>
      <c r="AM2" s="13" t="s">
        <v>35</v>
      </c>
      <c r="AN2" s="13" t="s">
        <v>36</v>
      </c>
      <c r="AO2" s="12" t="s">
        <v>37</v>
      </c>
      <c r="AP2" s="4"/>
      <c r="AQ2" s="12" t="s">
        <v>29</v>
      </c>
      <c r="AR2" s="13" t="s">
        <v>31</v>
      </c>
      <c r="AS2" s="13" t="s">
        <v>35</v>
      </c>
      <c r="AT2" s="13" t="s">
        <v>36</v>
      </c>
      <c r="AU2" s="12" t="s">
        <v>37</v>
      </c>
      <c r="AV2" s="4"/>
      <c r="AW2" s="12" t="s">
        <v>29</v>
      </c>
      <c r="AX2" s="13" t="s">
        <v>31</v>
      </c>
      <c r="AY2" s="13" t="s">
        <v>35</v>
      </c>
      <c r="AZ2" s="13" t="s">
        <v>36</v>
      </c>
      <c r="BA2" s="12" t="s">
        <v>37</v>
      </c>
      <c r="BB2" s="4"/>
      <c r="BC2" s="12" t="s">
        <v>29</v>
      </c>
      <c r="BD2" s="13" t="s">
        <v>31</v>
      </c>
      <c r="BE2" s="13" t="s">
        <v>35</v>
      </c>
      <c r="BF2" s="13" t="s">
        <v>36</v>
      </c>
      <c r="BG2" s="12" t="s">
        <v>37</v>
      </c>
      <c r="BH2" s="4"/>
      <c r="BI2" s="12" t="s">
        <v>29</v>
      </c>
      <c r="BJ2" s="13" t="s">
        <v>31</v>
      </c>
      <c r="BK2" s="13" t="s">
        <v>35</v>
      </c>
      <c r="BL2" s="13" t="s">
        <v>36</v>
      </c>
      <c r="BM2" s="12" t="s">
        <v>37</v>
      </c>
      <c r="BN2" s="4"/>
      <c r="BO2" s="12" t="s">
        <v>29</v>
      </c>
      <c r="BP2" s="13" t="s">
        <v>31</v>
      </c>
      <c r="BQ2" s="13" t="s">
        <v>35</v>
      </c>
      <c r="BR2" s="13" t="s">
        <v>36</v>
      </c>
      <c r="BS2" s="12" t="s">
        <v>37</v>
      </c>
      <c r="BT2" s="4"/>
      <c r="BU2" s="12" t="s">
        <v>29</v>
      </c>
      <c r="BV2" s="13" t="s">
        <v>31</v>
      </c>
      <c r="BW2" s="13" t="s">
        <v>35</v>
      </c>
      <c r="BX2" s="13" t="s">
        <v>36</v>
      </c>
      <c r="BY2" s="12" t="s">
        <v>37</v>
      </c>
      <c r="BZ2" s="4"/>
      <c r="CA2" s="12" t="s">
        <v>29</v>
      </c>
      <c r="CB2" s="13" t="s">
        <v>31</v>
      </c>
      <c r="CC2" s="13" t="s">
        <v>35</v>
      </c>
      <c r="CD2" s="13" t="s">
        <v>36</v>
      </c>
      <c r="CE2" s="12" t="s">
        <v>37</v>
      </c>
      <c r="CF2" s="4"/>
      <c r="CG2" s="12" t="s">
        <v>29</v>
      </c>
      <c r="CH2" s="13" t="s">
        <v>31</v>
      </c>
      <c r="CI2" s="13" t="s">
        <v>35</v>
      </c>
      <c r="CJ2" s="13" t="s">
        <v>36</v>
      </c>
      <c r="CK2" s="12" t="s">
        <v>37</v>
      </c>
      <c r="CL2" s="4"/>
      <c r="CM2" s="12" t="s">
        <v>29</v>
      </c>
      <c r="CN2" s="13" t="s">
        <v>31</v>
      </c>
      <c r="CO2" s="13" t="s">
        <v>35</v>
      </c>
      <c r="CP2" s="13" t="s">
        <v>36</v>
      </c>
      <c r="CQ2" s="12" t="s">
        <v>37</v>
      </c>
      <c r="CR2" s="4"/>
      <c r="CS2" s="12" t="s">
        <v>29</v>
      </c>
      <c r="CT2" s="13" t="s">
        <v>31</v>
      </c>
      <c r="CU2" s="13" t="s">
        <v>35</v>
      </c>
      <c r="CV2" s="13" t="s">
        <v>36</v>
      </c>
      <c r="CW2" s="12" t="s">
        <v>37</v>
      </c>
    </row>
    <row r="3" ht="14.25" customHeight="1">
      <c r="D3" s="22">
        <v>14.0</v>
      </c>
      <c r="E3" s="12"/>
      <c r="F3" s="4"/>
      <c r="G3" s="19"/>
      <c r="H3" s="2"/>
      <c r="I3" s="3"/>
      <c r="J3" s="22">
        <v>22.0</v>
      </c>
      <c r="K3" s="12"/>
      <c r="L3" s="4"/>
      <c r="M3" s="19"/>
      <c r="N3" s="2"/>
      <c r="O3" s="3"/>
      <c r="P3" s="22">
        <v>0.0</v>
      </c>
      <c r="Q3" s="12"/>
      <c r="R3" s="4"/>
      <c r="S3" s="19"/>
      <c r="T3" s="2"/>
      <c r="U3" s="3"/>
      <c r="V3" s="22">
        <v>58.0</v>
      </c>
      <c r="W3" s="12"/>
      <c r="X3" s="4"/>
      <c r="Y3" s="19"/>
      <c r="Z3" s="2"/>
      <c r="AA3" s="3"/>
      <c r="AB3" s="22">
        <v>12.0</v>
      </c>
      <c r="AC3" s="12"/>
      <c r="AD3" s="4"/>
      <c r="AE3" s="19"/>
      <c r="AF3" s="2"/>
      <c r="AG3" s="3"/>
      <c r="AH3" s="22">
        <v>5.0</v>
      </c>
      <c r="AI3" s="12"/>
      <c r="AJ3" s="4"/>
      <c r="AK3" s="19"/>
      <c r="AL3" s="2"/>
      <c r="AM3" s="3"/>
      <c r="AN3" s="22">
        <v>46.0</v>
      </c>
      <c r="AO3" s="12"/>
      <c r="AP3" s="4"/>
      <c r="AQ3" s="19"/>
      <c r="AR3" s="2"/>
      <c r="AS3" s="3"/>
      <c r="AT3" s="22">
        <v>80.0</v>
      </c>
      <c r="AU3" s="12"/>
      <c r="AV3" s="4"/>
      <c r="AW3" s="19"/>
      <c r="AX3" s="2"/>
      <c r="AY3" s="3"/>
      <c r="AZ3" s="22">
        <v>7.0</v>
      </c>
      <c r="BA3" s="12"/>
      <c r="BB3" s="4"/>
      <c r="BC3" s="19"/>
      <c r="BD3" s="2"/>
      <c r="BE3" s="3"/>
      <c r="BF3" s="22">
        <v>15.0</v>
      </c>
      <c r="BG3" s="12"/>
      <c r="BH3" s="4"/>
      <c r="BI3" s="19"/>
      <c r="BJ3" s="2"/>
      <c r="BK3" s="3"/>
      <c r="BL3" s="22">
        <v>13.0</v>
      </c>
      <c r="BM3" s="12"/>
      <c r="BN3" s="4"/>
      <c r="BO3" s="19"/>
      <c r="BP3" s="2"/>
      <c r="BQ3" s="3"/>
      <c r="BR3" s="22">
        <v>3.0</v>
      </c>
      <c r="BS3" s="12"/>
      <c r="BT3" s="4"/>
      <c r="BU3" s="19"/>
      <c r="BV3" s="2"/>
      <c r="BW3" s="3"/>
      <c r="BX3" s="22">
        <v>53.0</v>
      </c>
      <c r="BY3" s="12"/>
      <c r="BZ3" s="4"/>
      <c r="CA3" s="19"/>
      <c r="CB3" s="2"/>
      <c r="CC3" s="3"/>
      <c r="CD3" s="13"/>
      <c r="CE3" s="12"/>
      <c r="CF3" s="4"/>
      <c r="CG3" s="19"/>
      <c r="CH3" s="2"/>
      <c r="CI3" s="3"/>
      <c r="CJ3" s="22">
        <v>11.0</v>
      </c>
      <c r="CK3" s="12"/>
      <c r="CL3" s="4"/>
      <c r="CM3" s="19"/>
      <c r="CN3" s="2"/>
      <c r="CO3" s="3"/>
      <c r="CP3" s="22">
        <v>5.0</v>
      </c>
      <c r="CQ3" s="12"/>
      <c r="CR3" s="4"/>
      <c r="CS3" s="19"/>
      <c r="CT3" s="2"/>
      <c r="CU3" s="3"/>
      <c r="CV3" s="13">
        <v>0.0</v>
      </c>
      <c r="CW3" s="12"/>
    </row>
    <row r="4" ht="14.25" customHeight="1">
      <c r="A4" s="19"/>
      <c r="B4" s="2"/>
      <c r="C4" s="3"/>
      <c r="D4" s="36">
        <f t="shared" ref="D4:D37" si="1">D3+B5-C5</f>
        <v>13</v>
      </c>
      <c r="E4" s="39" t="s">
        <v>84</v>
      </c>
      <c r="F4" s="4"/>
      <c r="G4" s="46">
        <v>45660.0</v>
      </c>
      <c r="H4" s="36"/>
      <c r="I4" s="37">
        <v>1.0</v>
      </c>
      <c r="J4" s="36">
        <f t="shared" ref="J4:J133" si="2">J3+H4-I4</f>
        <v>21</v>
      </c>
      <c r="K4" s="39" t="s">
        <v>78</v>
      </c>
      <c r="L4" s="4"/>
      <c r="M4" s="42">
        <v>45658.0</v>
      </c>
      <c r="N4" s="44">
        <v>16.0</v>
      </c>
      <c r="O4" s="45"/>
      <c r="P4" s="45">
        <f t="shared" ref="P4:P133" si="3">P3+N4-O4</f>
        <v>16</v>
      </c>
      <c r="Q4" s="47" t="s">
        <v>88</v>
      </c>
      <c r="R4" s="4"/>
      <c r="S4" s="35">
        <v>45658.0</v>
      </c>
      <c r="T4" s="36"/>
      <c r="U4" s="36">
        <v>1.0</v>
      </c>
      <c r="V4" s="36">
        <f t="shared" ref="V4:V133" si="4">V3+T4-U4</f>
        <v>57</v>
      </c>
      <c r="W4" s="39" t="s">
        <v>84</v>
      </c>
      <c r="X4" s="4"/>
      <c r="Y4" s="62">
        <v>45672.0</v>
      </c>
      <c r="Z4" s="65"/>
      <c r="AA4" s="40">
        <v>1.0</v>
      </c>
      <c r="AB4" s="36">
        <f t="shared" ref="AB4:AB133" si="5">AB3+Z4-AA4</f>
        <v>11</v>
      </c>
      <c r="AC4" s="39" t="s">
        <v>94</v>
      </c>
      <c r="AD4" s="4"/>
      <c r="AE4" s="35">
        <v>45659.0</v>
      </c>
      <c r="AF4" s="36"/>
      <c r="AG4" s="36">
        <v>1.0</v>
      </c>
      <c r="AH4" s="36">
        <f t="shared" ref="AH4:AH133" si="6">AH3+AF4-AG4</f>
        <v>4</v>
      </c>
      <c r="AI4" s="39" t="s">
        <v>95</v>
      </c>
      <c r="AJ4" s="4"/>
      <c r="AK4" s="35">
        <v>45658.0</v>
      </c>
      <c r="AL4" s="36"/>
      <c r="AM4" s="36">
        <v>1.0</v>
      </c>
      <c r="AN4" s="36">
        <f t="shared" ref="AN4:AN133" si="7">AN3+AL4-AM4</f>
        <v>45</v>
      </c>
      <c r="AO4" s="39" t="s">
        <v>85</v>
      </c>
      <c r="AP4" s="4"/>
      <c r="AQ4" s="30">
        <v>45658.0</v>
      </c>
      <c r="AR4" s="26"/>
      <c r="AS4" s="26">
        <v>1.0</v>
      </c>
      <c r="AT4" s="77">
        <v>79.0</v>
      </c>
      <c r="AU4" s="29" t="s">
        <v>78</v>
      </c>
      <c r="AV4" s="4"/>
      <c r="AW4" s="30">
        <v>45658.0</v>
      </c>
      <c r="AX4" s="26"/>
      <c r="AY4" s="26">
        <v>1.0</v>
      </c>
      <c r="AZ4" s="26">
        <f t="shared" ref="AZ4:AZ133" si="8">AZ3+AX4-AY4</f>
        <v>6</v>
      </c>
      <c r="BA4" s="29" t="s">
        <v>95</v>
      </c>
      <c r="BB4" s="4"/>
      <c r="BC4" s="62">
        <v>45672.0</v>
      </c>
      <c r="BD4" s="65"/>
      <c r="BE4" s="36">
        <v>2.0</v>
      </c>
      <c r="BF4" s="36">
        <f t="shared" ref="BF4:BF133" si="9">BF3+BD4-BE4</f>
        <v>13</v>
      </c>
      <c r="BG4" s="39" t="s">
        <v>94</v>
      </c>
      <c r="BH4" s="4"/>
      <c r="BI4" s="35">
        <v>45658.0</v>
      </c>
      <c r="BJ4" s="36"/>
      <c r="BK4" s="36">
        <v>1.0</v>
      </c>
      <c r="BL4" s="36">
        <f t="shared" ref="BL4:BL133" si="10">BL3+BJ4-BK4</f>
        <v>12</v>
      </c>
      <c r="BM4" s="39" t="s">
        <v>84</v>
      </c>
      <c r="BN4" s="4"/>
      <c r="BO4" s="35">
        <v>45658.0</v>
      </c>
      <c r="BP4" s="36"/>
      <c r="BQ4" s="36">
        <v>1.0</v>
      </c>
      <c r="BR4" s="36">
        <f t="shared" ref="BR4:BR133" si="11">BR3+BP4-BQ4</f>
        <v>2</v>
      </c>
      <c r="BS4" s="39" t="s">
        <v>85</v>
      </c>
      <c r="BT4" s="4"/>
      <c r="BU4" s="25">
        <v>45658.0</v>
      </c>
      <c r="BV4" s="26"/>
      <c r="BW4" s="27">
        <v>1.0</v>
      </c>
      <c r="BX4" s="26">
        <f t="shared" ref="BX4:BX133" si="12">BX3+BV4-BW4</f>
        <v>52</v>
      </c>
      <c r="BY4" s="29" t="s">
        <v>90</v>
      </c>
      <c r="BZ4" s="4"/>
      <c r="CA4" s="62"/>
      <c r="CB4" s="85"/>
      <c r="CC4" s="85"/>
      <c r="CD4" s="85">
        <f t="shared" ref="CD4:CD133" si="13">CD3+CB4-CC4</f>
        <v>0</v>
      </c>
      <c r="CE4" s="88"/>
      <c r="CF4" s="4"/>
      <c r="CG4" s="35">
        <v>45658.0</v>
      </c>
      <c r="CH4" s="36"/>
      <c r="CI4" s="36">
        <v>1.0</v>
      </c>
      <c r="CJ4" s="36">
        <f t="shared" ref="CJ4:CJ133" si="14">CJ3+CH4-CI4</f>
        <v>10</v>
      </c>
      <c r="CK4" s="39" t="s">
        <v>85</v>
      </c>
      <c r="CL4" s="4"/>
      <c r="CM4" s="62">
        <v>45672.0</v>
      </c>
      <c r="CN4" s="65"/>
      <c r="CO4" s="40">
        <v>1.0</v>
      </c>
      <c r="CP4" s="36">
        <f t="shared" ref="CP4:CP133" si="15">CP3+CN4-CO4</f>
        <v>4</v>
      </c>
      <c r="CQ4" s="39" t="s">
        <v>94</v>
      </c>
      <c r="CR4" s="4"/>
      <c r="CS4" s="93"/>
      <c r="CT4" s="33"/>
      <c r="CU4" s="33"/>
      <c r="CV4" s="33">
        <f t="shared" ref="CV4:CV133" si="16">CV3+CT4-CU4</f>
        <v>0</v>
      </c>
      <c r="CW4" s="56"/>
    </row>
    <row r="5" ht="14.25" customHeight="1">
      <c r="A5" s="35">
        <v>45659.0</v>
      </c>
      <c r="B5" s="36"/>
      <c r="C5" s="36">
        <v>1.0</v>
      </c>
      <c r="D5" s="36">
        <f t="shared" si="1"/>
        <v>12</v>
      </c>
      <c r="E5" s="39" t="s">
        <v>77</v>
      </c>
      <c r="F5" s="4"/>
      <c r="G5" s="35">
        <v>45662.0</v>
      </c>
      <c r="H5" s="36"/>
      <c r="I5" s="37">
        <v>1.0</v>
      </c>
      <c r="J5" s="36">
        <f t="shared" si="2"/>
        <v>20</v>
      </c>
      <c r="K5" s="39" t="s">
        <v>81</v>
      </c>
      <c r="L5" s="4"/>
      <c r="M5" s="35">
        <v>45659.0</v>
      </c>
      <c r="N5" s="36"/>
      <c r="O5" s="36">
        <v>1.0</v>
      </c>
      <c r="P5" s="36">
        <f t="shared" si="3"/>
        <v>15</v>
      </c>
      <c r="Q5" s="39" t="s">
        <v>91</v>
      </c>
      <c r="R5" s="4"/>
      <c r="S5" s="35">
        <v>45658.0</v>
      </c>
      <c r="T5" s="36"/>
      <c r="U5" s="36">
        <v>1.0</v>
      </c>
      <c r="V5" s="36">
        <f t="shared" si="4"/>
        <v>56</v>
      </c>
      <c r="W5" s="39" t="s">
        <v>93</v>
      </c>
      <c r="X5" s="4"/>
      <c r="Y5" s="97">
        <v>45685.0</v>
      </c>
      <c r="Z5" s="72"/>
      <c r="AA5" s="98">
        <v>1.0</v>
      </c>
      <c r="AB5" s="33">
        <f t="shared" si="5"/>
        <v>10</v>
      </c>
      <c r="AC5" s="37" t="s">
        <v>108</v>
      </c>
      <c r="AD5" s="4"/>
      <c r="AE5" s="35">
        <v>45659.0</v>
      </c>
      <c r="AF5" s="36"/>
      <c r="AG5" s="36">
        <v>1.0</v>
      </c>
      <c r="AH5" s="36">
        <f t="shared" si="6"/>
        <v>3</v>
      </c>
      <c r="AI5" s="39" t="s">
        <v>101</v>
      </c>
      <c r="AJ5" s="4"/>
      <c r="AK5" s="35">
        <v>45658.0</v>
      </c>
      <c r="AL5" s="36"/>
      <c r="AM5" s="36">
        <v>1.0</v>
      </c>
      <c r="AN5" s="36">
        <f t="shared" si="7"/>
        <v>44</v>
      </c>
      <c r="AO5" s="39" t="s">
        <v>95</v>
      </c>
      <c r="AP5" s="4"/>
      <c r="AQ5" s="25">
        <v>45658.0</v>
      </c>
      <c r="AR5" s="26"/>
      <c r="AS5" s="27">
        <v>1.0</v>
      </c>
      <c r="AT5" s="26">
        <f t="shared" ref="AT5:AT133" si="17">AT4+AR5-AS5</f>
        <v>78</v>
      </c>
      <c r="AU5" s="29" t="s">
        <v>100</v>
      </c>
      <c r="AV5" s="4"/>
      <c r="AW5" s="30">
        <v>45659.0</v>
      </c>
      <c r="AX5" s="26"/>
      <c r="AY5" s="26">
        <v>1.0</v>
      </c>
      <c r="AZ5" s="26">
        <f t="shared" si="8"/>
        <v>5</v>
      </c>
      <c r="BA5" s="29" t="s">
        <v>90</v>
      </c>
      <c r="BB5" s="4"/>
      <c r="BC5" s="62">
        <v>45672.0</v>
      </c>
      <c r="BD5" s="65"/>
      <c r="BE5" s="40">
        <v>1.0</v>
      </c>
      <c r="BF5" s="36">
        <f t="shared" si="9"/>
        <v>12</v>
      </c>
      <c r="BG5" s="37" t="s">
        <v>103</v>
      </c>
      <c r="BH5" s="4"/>
      <c r="BI5" s="46">
        <v>45660.0</v>
      </c>
      <c r="BJ5" s="36"/>
      <c r="BK5" s="36">
        <v>1.0</v>
      </c>
      <c r="BL5" s="36">
        <f t="shared" si="10"/>
        <v>11</v>
      </c>
      <c r="BM5" s="39" t="s">
        <v>107</v>
      </c>
      <c r="BN5" s="4"/>
      <c r="BO5" s="46">
        <v>45658.0</v>
      </c>
      <c r="BP5" s="36"/>
      <c r="BQ5" s="40">
        <v>1.0</v>
      </c>
      <c r="BR5" s="36">
        <f t="shared" si="11"/>
        <v>1</v>
      </c>
      <c r="BS5" s="39" t="s">
        <v>90</v>
      </c>
      <c r="BT5" s="4"/>
      <c r="BU5" s="30">
        <v>45658.0</v>
      </c>
      <c r="BV5" s="26"/>
      <c r="BW5" s="26">
        <v>1.0</v>
      </c>
      <c r="BX5" s="26">
        <f t="shared" si="12"/>
        <v>51</v>
      </c>
      <c r="BY5" s="29" t="s">
        <v>107</v>
      </c>
      <c r="BZ5" s="4"/>
      <c r="CA5" s="32"/>
      <c r="CB5" s="33"/>
      <c r="CC5" s="85"/>
      <c r="CD5" s="33">
        <f t="shared" si="13"/>
        <v>0</v>
      </c>
      <c r="CE5" s="34"/>
      <c r="CF5" s="4"/>
      <c r="CG5" s="35">
        <v>45662.0</v>
      </c>
      <c r="CH5" s="36"/>
      <c r="CI5" s="36">
        <v>1.0</v>
      </c>
      <c r="CJ5" s="36">
        <f t="shared" si="14"/>
        <v>9</v>
      </c>
      <c r="CK5" s="39" t="s">
        <v>102</v>
      </c>
      <c r="CL5" s="4"/>
      <c r="CM5" s="103">
        <v>45683.0</v>
      </c>
      <c r="CN5" s="104"/>
      <c r="CO5" s="106">
        <v>1.0</v>
      </c>
      <c r="CP5" s="36">
        <f t="shared" si="15"/>
        <v>3</v>
      </c>
      <c r="CQ5" s="39" t="s">
        <v>93</v>
      </c>
      <c r="CR5" s="4"/>
      <c r="CS5" s="93"/>
      <c r="CT5" s="33"/>
      <c r="CU5" s="33"/>
      <c r="CV5" s="33">
        <f t="shared" si="16"/>
        <v>0</v>
      </c>
      <c r="CW5" s="56"/>
    </row>
    <row r="6" ht="14.25" customHeight="1">
      <c r="A6" s="46">
        <v>45660.0</v>
      </c>
      <c r="B6" s="36"/>
      <c r="C6" s="36">
        <v>1.0</v>
      </c>
      <c r="D6" s="36">
        <f t="shared" si="1"/>
        <v>11</v>
      </c>
      <c r="E6" s="39" t="s">
        <v>103</v>
      </c>
      <c r="F6" s="4"/>
      <c r="G6" s="35">
        <v>45663.0</v>
      </c>
      <c r="H6" s="36"/>
      <c r="I6" s="37">
        <v>1.0</v>
      </c>
      <c r="J6" s="36">
        <f t="shared" si="2"/>
        <v>19</v>
      </c>
      <c r="K6" s="39" t="s">
        <v>79</v>
      </c>
      <c r="L6" s="4"/>
      <c r="M6" s="35">
        <v>45659.0</v>
      </c>
      <c r="N6" s="36"/>
      <c r="O6" s="36">
        <v>1.0</v>
      </c>
      <c r="P6" s="36">
        <f t="shared" si="3"/>
        <v>14</v>
      </c>
      <c r="Q6" s="39" t="s">
        <v>79</v>
      </c>
      <c r="R6" s="4"/>
      <c r="S6" s="35">
        <v>45659.0</v>
      </c>
      <c r="T6" s="36"/>
      <c r="U6" s="36">
        <v>1.0</v>
      </c>
      <c r="V6" s="36">
        <f t="shared" si="4"/>
        <v>55</v>
      </c>
      <c r="W6" s="39" t="s">
        <v>79</v>
      </c>
      <c r="X6" s="4"/>
      <c r="Y6" s="32"/>
      <c r="Z6" s="33"/>
      <c r="AA6" s="33"/>
      <c r="AB6" s="33">
        <f t="shared" si="5"/>
        <v>10</v>
      </c>
      <c r="AC6" s="109"/>
      <c r="AD6" s="111"/>
      <c r="AE6" s="102">
        <v>45660.0</v>
      </c>
      <c r="AF6" s="36"/>
      <c r="AG6" s="39">
        <v>1.0</v>
      </c>
      <c r="AH6" s="36">
        <f t="shared" si="6"/>
        <v>2</v>
      </c>
      <c r="AI6" s="39" t="s">
        <v>96</v>
      </c>
      <c r="AJ6" s="4"/>
      <c r="AK6" s="35">
        <v>45659.0</v>
      </c>
      <c r="AL6" s="36"/>
      <c r="AM6" s="36">
        <v>1.0</v>
      </c>
      <c r="AN6" s="36">
        <f t="shared" si="7"/>
        <v>43</v>
      </c>
      <c r="AO6" s="39" t="s">
        <v>93</v>
      </c>
      <c r="AP6" s="4"/>
      <c r="AQ6" s="30">
        <v>45658.0</v>
      </c>
      <c r="AR6" s="26"/>
      <c r="AS6" s="26">
        <v>1.0</v>
      </c>
      <c r="AT6" s="26">
        <f t="shared" si="17"/>
        <v>77</v>
      </c>
      <c r="AU6" s="29" t="s">
        <v>85</v>
      </c>
      <c r="AV6" s="4"/>
      <c r="AW6" s="35">
        <v>45663.0</v>
      </c>
      <c r="AX6" s="39"/>
      <c r="AY6" s="39">
        <v>1.0</v>
      </c>
      <c r="AZ6" s="36">
        <f t="shared" si="8"/>
        <v>4</v>
      </c>
      <c r="BA6" s="37" t="s">
        <v>99</v>
      </c>
      <c r="BB6" s="4"/>
      <c r="BC6" s="103">
        <v>45675.0</v>
      </c>
      <c r="BD6" s="112"/>
      <c r="BE6" s="106">
        <v>1.0</v>
      </c>
      <c r="BF6" s="36">
        <f t="shared" si="9"/>
        <v>11</v>
      </c>
      <c r="BG6" s="39" t="s">
        <v>79</v>
      </c>
      <c r="BH6" s="4"/>
      <c r="BI6" s="35">
        <v>45661.0</v>
      </c>
      <c r="BJ6" s="36"/>
      <c r="BK6" s="36">
        <v>1.0</v>
      </c>
      <c r="BL6" s="36">
        <f t="shared" si="10"/>
        <v>10</v>
      </c>
      <c r="BM6" s="39" t="s">
        <v>98</v>
      </c>
      <c r="BN6" s="4"/>
      <c r="BO6" s="46">
        <v>45659.0</v>
      </c>
      <c r="BP6" s="36"/>
      <c r="BQ6" s="40">
        <v>1.0</v>
      </c>
      <c r="BR6" s="36">
        <f t="shared" si="11"/>
        <v>0</v>
      </c>
      <c r="BS6" s="39" t="s">
        <v>100</v>
      </c>
      <c r="BT6" s="4"/>
      <c r="BU6" s="30">
        <v>45658.0</v>
      </c>
      <c r="BV6" s="26"/>
      <c r="BW6" s="26">
        <v>1.0</v>
      </c>
      <c r="BX6" s="26">
        <f t="shared" si="12"/>
        <v>50</v>
      </c>
      <c r="BY6" s="29" t="s">
        <v>77</v>
      </c>
      <c r="BZ6" s="4"/>
      <c r="CA6" s="32"/>
      <c r="CB6" s="33"/>
      <c r="CC6" s="33"/>
      <c r="CD6" s="33">
        <f t="shared" si="13"/>
        <v>0</v>
      </c>
      <c r="CE6" s="39"/>
      <c r="CF6" s="4"/>
      <c r="CG6" s="35">
        <v>45663.0</v>
      </c>
      <c r="CH6" s="36"/>
      <c r="CI6" s="36">
        <v>1.0</v>
      </c>
      <c r="CJ6" s="36">
        <f t="shared" si="14"/>
        <v>8</v>
      </c>
      <c r="CK6" s="39" t="s">
        <v>84</v>
      </c>
      <c r="CL6" s="4"/>
      <c r="CM6" s="103">
        <v>45686.0</v>
      </c>
      <c r="CN6" s="85"/>
      <c r="CO6" s="114">
        <v>1.0</v>
      </c>
      <c r="CP6" s="33">
        <f t="shared" si="15"/>
        <v>2</v>
      </c>
      <c r="CQ6" s="115" t="s">
        <v>108</v>
      </c>
      <c r="CR6" s="4"/>
      <c r="CS6" s="93"/>
      <c r="CT6" s="33"/>
      <c r="CU6" s="33"/>
      <c r="CV6" s="33">
        <f t="shared" si="16"/>
        <v>0</v>
      </c>
      <c r="CW6" s="56"/>
    </row>
    <row r="7" ht="14.25" customHeight="1">
      <c r="A7" s="46">
        <v>45661.0</v>
      </c>
      <c r="B7" s="36"/>
      <c r="C7" s="40">
        <v>1.0</v>
      </c>
      <c r="D7" s="36">
        <f t="shared" si="1"/>
        <v>10</v>
      </c>
      <c r="E7" s="39" t="s">
        <v>98</v>
      </c>
      <c r="F7" s="4"/>
      <c r="G7" s="35">
        <v>45663.0</v>
      </c>
      <c r="H7" s="36"/>
      <c r="I7" s="37">
        <v>1.0</v>
      </c>
      <c r="J7" s="36">
        <f t="shared" si="2"/>
        <v>18</v>
      </c>
      <c r="K7" s="39" t="s">
        <v>83</v>
      </c>
      <c r="L7" s="4"/>
      <c r="M7" s="35">
        <v>45659.0</v>
      </c>
      <c r="N7" s="36"/>
      <c r="O7" s="36">
        <v>1.0</v>
      </c>
      <c r="P7" s="36">
        <f t="shared" si="3"/>
        <v>13</v>
      </c>
      <c r="Q7" s="39" t="s">
        <v>98</v>
      </c>
      <c r="R7" s="4"/>
      <c r="S7" s="35">
        <v>45659.0</v>
      </c>
      <c r="T7" s="36"/>
      <c r="U7" s="36">
        <v>1.0</v>
      </c>
      <c r="V7" s="36">
        <f t="shared" si="4"/>
        <v>54</v>
      </c>
      <c r="W7" s="39" t="s">
        <v>96</v>
      </c>
      <c r="X7" s="4"/>
      <c r="Y7" s="32"/>
      <c r="Z7" s="72"/>
      <c r="AA7" s="72"/>
      <c r="AB7" s="33">
        <f t="shared" si="5"/>
        <v>10</v>
      </c>
      <c r="AC7" s="39"/>
      <c r="AD7" s="4"/>
      <c r="AE7" s="46">
        <v>45660.0</v>
      </c>
      <c r="AF7" s="36"/>
      <c r="AG7" s="40">
        <v>1.0</v>
      </c>
      <c r="AH7" s="36">
        <f t="shared" si="6"/>
        <v>1</v>
      </c>
      <c r="AI7" s="39" t="s">
        <v>90</v>
      </c>
      <c r="AJ7" s="4"/>
      <c r="AK7" s="35">
        <v>45659.0</v>
      </c>
      <c r="AL7" s="36"/>
      <c r="AM7" s="36">
        <v>1.0</v>
      </c>
      <c r="AN7" s="36">
        <f t="shared" si="7"/>
        <v>42</v>
      </c>
      <c r="AO7" s="39" t="s">
        <v>79</v>
      </c>
      <c r="AP7" s="4"/>
      <c r="AQ7" s="30">
        <v>45658.0</v>
      </c>
      <c r="AR7" s="26"/>
      <c r="AS7" s="26">
        <v>1.0</v>
      </c>
      <c r="AT7" s="26">
        <f t="shared" si="17"/>
        <v>76</v>
      </c>
      <c r="AU7" s="29" t="s">
        <v>96</v>
      </c>
      <c r="AV7" s="4"/>
      <c r="AW7" s="35">
        <v>45663.0</v>
      </c>
      <c r="AX7" s="39"/>
      <c r="AY7" s="39">
        <v>1.0</v>
      </c>
      <c r="AZ7" s="36">
        <f t="shared" si="8"/>
        <v>3</v>
      </c>
      <c r="BA7" s="39" t="s">
        <v>98</v>
      </c>
      <c r="BB7" s="4"/>
      <c r="BC7" s="103">
        <v>45679.0</v>
      </c>
      <c r="BD7" s="104"/>
      <c r="BE7" s="106">
        <v>1.0</v>
      </c>
      <c r="BF7" s="36">
        <f t="shared" si="9"/>
        <v>10</v>
      </c>
      <c r="BG7" s="39" t="s">
        <v>96</v>
      </c>
      <c r="BH7" s="4"/>
      <c r="BI7" s="35">
        <v>45663.0</v>
      </c>
      <c r="BJ7" s="36"/>
      <c r="BK7" s="36">
        <v>1.0</v>
      </c>
      <c r="BL7" s="36">
        <f t="shared" si="10"/>
        <v>9</v>
      </c>
      <c r="BM7" s="39" t="s">
        <v>85</v>
      </c>
      <c r="BN7" s="4"/>
      <c r="BO7" s="49">
        <v>45666.0</v>
      </c>
      <c r="BP7" s="99">
        <v>15.0</v>
      </c>
      <c r="BQ7" s="99"/>
      <c r="BR7" s="45">
        <f t="shared" si="11"/>
        <v>15</v>
      </c>
      <c r="BS7" s="63" t="s">
        <v>88</v>
      </c>
      <c r="BT7" s="4"/>
      <c r="BU7" s="30">
        <v>45659.0</v>
      </c>
      <c r="BV7" s="26"/>
      <c r="BW7" s="26">
        <v>1.0</v>
      </c>
      <c r="BX7" s="26">
        <f t="shared" si="12"/>
        <v>49</v>
      </c>
      <c r="BY7" s="29" t="s">
        <v>97</v>
      </c>
      <c r="BZ7" s="4"/>
      <c r="CA7" s="32"/>
      <c r="CB7" s="33"/>
      <c r="CC7" s="33"/>
      <c r="CD7" s="33">
        <f t="shared" si="13"/>
        <v>0</v>
      </c>
      <c r="CE7" s="34"/>
      <c r="CF7" s="4"/>
      <c r="CG7" s="46">
        <v>45666.0</v>
      </c>
      <c r="CH7" s="72"/>
      <c r="CI7" s="36">
        <v>1.0</v>
      </c>
      <c r="CJ7" s="33">
        <f t="shared" si="14"/>
        <v>7</v>
      </c>
      <c r="CK7" s="39" t="s">
        <v>90</v>
      </c>
      <c r="CL7" s="4"/>
      <c r="CM7" s="32"/>
      <c r="CN7" s="72"/>
      <c r="CO7" s="72"/>
      <c r="CP7" s="33">
        <f t="shared" si="15"/>
        <v>2</v>
      </c>
      <c r="CQ7" s="39"/>
      <c r="CR7" s="4"/>
      <c r="CS7" s="56"/>
      <c r="CT7" s="33"/>
      <c r="CU7" s="33"/>
      <c r="CV7" s="33">
        <f t="shared" si="16"/>
        <v>0</v>
      </c>
      <c r="CW7" s="56"/>
    </row>
    <row r="8" ht="14.25" customHeight="1">
      <c r="A8" s="35">
        <v>45662.0</v>
      </c>
      <c r="B8" s="36"/>
      <c r="C8" s="36">
        <v>1.0</v>
      </c>
      <c r="D8" s="36">
        <f t="shared" si="1"/>
        <v>9</v>
      </c>
      <c r="E8" s="39" t="s">
        <v>85</v>
      </c>
      <c r="F8" s="4"/>
      <c r="G8" s="46">
        <v>45666.0</v>
      </c>
      <c r="H8" s="72"/>
      <c r="I8" s="98">
        <v>1.0</v>
      </c>
      <c r="J8" s="33">
        <f t="shared" si="2"/>
        <v>17</v>
      </c>
      <c r="K8" s="39" t="s">
        <v>97</v>
      </c>
      <c r="L8" s="4"/>
      <c r="M8" s="35">
        <v>45659.0</v>
      </c>
      <c r="N8" s="36"/>
      <c r="O8" s="36">
        <v>1.0</v>
      </c>
      <c r="P8" s="36">
        <f t="shared" si="3"/>
        <v>12</v>
      </c>
      <c r="Q8" s="39" t="s">
        <v>96</v>
      </c>
      <c r="R8" s="4"/>
      <c r="S8" s="46">
        <v>45660.0</v>
      </c>
      <c r="T8" s="36"/>
      <c r="U8" s="36">
        <v>1.0</v>
      </c>
      <c r="V8" s="36">
        <f t="shared" si="4"/>
        <v>53</v>
      </c>
      <c r="W8" s="39" t="s">
        <v>95</v>
      </c>
      <c r="X8" s="4"/>
      <c r="Y8" s="62"/>
      <c r="Z8" s="36"/>
      <c r="AA8" s="36"/>
      <c r="AB8" s="36">
        <f t="shared" si="5"/>
        <v>10</v>
      </c>
      <c r="AC8" s="39"/>
      <c r="AD8" s="4"/>
      <c r="AE8" s="35">
        <v>45663.0</v>
      </c>
      <c r="AF8" s="36"/>
      <c r="AG8" s="36">
        <v>1.0</v>
      </c>
      <c r="AH8" s="36">
        <f t="shared" si="6"/>
        <v>0</v>
      </c>
      <c r="AI8" s="39" t="s">
        <v>77</v>
      </c>
      <c r="AJ8" s="4"/>
      <c r="AK8" s="35">
        <v>45659.0</v>
      </c>
      <c r="AL8" s="36"/>
      <c r="AM8" s="36">
        <v>1.0</v>
      </c>
      <c r="AN8" s="36">
        <f t="shared" si="7"/>
        <v>41</v>
      </c>
      <c r="AO8" s="39" t="s">
        <v>104</v>
      </c>
      <c r="AP8" s="4"/>
      <c r="AQ8" s="25">
        <v>45658.0</v>
      </c>
      <c r="AR8" s="26"/>
      <c r="AS8" s="27">
        <v>1.0</v>
      </c>
      <c r="AT8" s="26">
        <f t="shared" si="17"/>
        <v>75</v>
      </c>
      <c r="AU8" s="29" t="s">
        <v>101</v>
      </c>
      <c r="AV8" s="4"/>
      <c r="AW8" s="35">
        <v>45663.0</v>
      </c>
      <c r="AX8" s="39"/>
      <c r="AY8" s="39">
        <v>1.0</v>
      </c>
      <c r="AZ8" s="36">
        <f t="shared" si="8"/>
        <v>2</v>
      </c>
      <c r="BA8" s="39" t="s">
        <v>96</v>
      </c>
      <c r="BB8" s="4"/>
      <c r="BC8" s="103">
        <v>45686.0</v>
      </c>
      <c r="BD8" s="72"/>
      <c r="BE8" s="98">
        <v>2.0</v>
      </c>
      <c r="BF8" s="33">
        <f t="shared" si="9"/>
        <v>8</v>
      </c>
      <c r="BG8" s="37" t="s">
        <v>108</v>
      </c>
      <c r="BH8" s="4"/>
      <c r="BI8" s="35">
        <v>45663.0</v>
      </c>
      <c r="BJ8" s="36"/>
      <c r="BK8" s="36">
        <v>1.0</v>
      </c>
      <c r="BL8" s="36">
        <f t="shared" si="10"/>
        <v>8</v>
      </c>
      <c r="BM8" s="39" t="s">
        <v>83</v>
      </c>
      <c r="BN8" s="4"/>
      <c r="BO8" s="25">
        <v>45666.0</v>
      </c>
      <c r="BP8" s="84"/>
      <c r="BQ8" s="70">
        <v>1.0</v>
      </c>
      <c r="BR8" s="71">
        <f t="shared" si="11"/>
        <v>14</v>
      </c>
      <c r="BS8" s="29" t="s">
        <v>97</v>
      </c>
      <c r="BT8" s="4"/>
      <c r="BU8" s="30">
        <v>45659.0</v>
      </c>
      <c r="BV8" s="26"/>
      <c r="BW8" s="26">
        <v>1.0</v>
      </c>
      <c r="BX8" s="26">
        <f t="shared" si="12"/>
        <v>48</v>
      </c>
      <c r="BY8" s="29" t="s">
        <v>79</v>
      </c>
      <c r="BZ8" s="4"/>
      <c r="CA8" s="32"/>
      <c r="CB8" s="33"/>
      <c r="CC8" s="33"/>
      <c r="CD8" s="33">
        <f t="shared" si="13"/>
        <v>0</v>
      </c>
      <c r="CE8" s="34"/>
      <c r="CF8" s="4"/>
      <c r="CG8" s="103">
        <v>45670.0</v>
      </c>
      <c r="CH8" s="72"/>
      <c r="CI8" s="36">
        <v>1.0</v>
      </c>
      <c r="CJ8" s="33">
        <f t="shared" si="14"/>
        <v>6</v>
      </c>
      <c r="CK8" s="39" t="s">
        <v>77</v>
      </c>
      <c r="CL8" s="4"/>
      <c r="CM8" s="32"/>
      <c r="CN8" s="33"/>
      <c r="CO8" s="33"/>
      <c r="CP8" s="33">
        <f t="shared" si="15"/>
        <v>2</v>
      </c>
      <c r="CQ8" s="56"/>
      <c r="CR8" s="4"/>
      <c r="CS8" s="56"/>
      <c r="CT8" s="33"/>
      <c r="CU8" s="33"/>
      <c r="CV8" s="33">
        <f t="shared" si="16"/>
        <v>0</v>
      </c>
      <c r="CW8" s="56"/>
    </row>
    <row r="9" ht="14.25" customHeight="1">
      <c r="A9" s="35">
        <v>45663.0</v>
      </c>
      <c r="B9" s="39"/>
      <c r="C9" s="36">
        <v>1.0</v>
      </c>
      <c r="D9" s="78">
        <f t="shared" si="1"/>
        <v>19</v>
      </c>
      <c r="E9" s="63" t="s">
        <v>86</v>
      </c>
      <c r="F9" s="4"/>
      <c r="G9" s="46">
        <v>45668.0</v>
      </c>
      <c r="H9" s="72"/>
      <c r="I9" s="36">
        <v>1.0</v>
      </c>
      <c r="J9" s="33">
        <f t="shared" si="2"/>
        <v>16</v>
      </c>
      <c r="K9" s="39" t="s">
        <v>98</v>
      </c>
      <c r="L9" s="4"/>
      <c r="M9" s="35">
        <v>45659.0</v>
      </c>
      <c r="N9" s="36"/>
      <c r="O9" s="36">
        <v>1.0</v>
      </c>
      <c r="P9" s="36">
        <f t="shared" si="3"/>
        <v>11</v>
      </c>
      <c r="Q9" s="39" t="s">
        <v>80</v>
      </c>
      <c r="R9" s="4"/>
      <c r="S9" s="46">
        <v>45660.0</v>
      </c>
      <c r="T9" s="36"/>
      <c r="U9" s="36">
        <v>1.0</v>
      </c>
      <c r="V9" s="36">
        <f t="shared" si="4"/>
        <v>52</v>
      </c>
      <c r="W9" s="39" t="s">
        <v>107</v>
      </c>
      <c r="X9" s="4"/>
      <c r="Y9" s="62"/>
      <c r="Z9" s="36"/>
      <c r="AA9" s="36"/>
      <c r="AB9" s="36">
        <f t="shared" si="5"/>
        <v>10</v>
      </c>
      <c r="AC9" s="39"/>
      <c r="AD9" s="4"/>
      <c r="AE9" s="49">
        <v>45665.0</v>
      </c>
      <c r="AF9" s="99">
        <v>15.0</v>
      </c>
      <c r="AG9" s="120"/>
      <c r="AH9" s="45">
        <f t="shared" si="6"/>
        <v>15</v>
      </c>
      <c r="AI9" s="63" t="s">
        <v>86</v>
      </c>
      <c r="AJ9" s="4"/>
      <c r="AK9" s="35">
        <v>45659.0</v>
      </c>
      <c r="AL9" s="36"/>
      <c r="AM9" s="36">
        <v>1.0</v>
      </c>
      <c r="AN9" s="36">
        <f t="shared" si="7"/>
        <v>40</v>
      </c>
      <c r="AO9" s="39" t="s">
        <v>77</v>
      </c>
      <c r="AP9" s="4"/>
      <c r="AQ9" s="30">
        <v>45658.0</v>
      </c>
      <c r="AR9" s="26"/>
      <c r="AS9" s="26">
        <v>1.0</v>
      </c>
      <c r="AT9" s="26">
        <f t="shared" si="17"/>
        <v>74</v>
      </c>
      <c r="AU9" s="29" t="s">
        <v>95</v>
      </c>
      <c r="AV9" s="4"/>
      <c r="AW9" s="103">
        <v>45669.0</v>
      </c>
      <c r="AX9" s="72"/>
      <c r="AY9" s="98">
        <v>1.0</v>
      </c>
      <c r="AZ9" s="33">
        <f t="shared" si="8"/>
        <v>1</v>
      </c>
      <c r="BA9" s="39" t="s">
        <v>104</v>
      </c>
      <c r="BB9" s="4"/>
      <c r="BC9" s="103"/>
      <c r="BD9" s="72"/>
      <c r="BE9" s="98"/>
      <c r="BF9" s="33">
        <f t="shared" si="9"/>
        <v>8</v>
      </c>
      <c r="BG9" s="37"/>
      <c r="BH9" s="4"/>
      <c r="BI9" s="46">
        <v>45665.0</v>
      </c>
      <c r="BJ9" s="72"/>
      <c r="BK9" s="36">
        <v>1.0</v>
      </c>
      <c r="BL9" s="33">
        <f t="shared" si="10"/>
        <v>7</v>
      </c>
      <c r="BM9" s="39" t="s">
        <v>93</v>
      </c>
      <c r="BN9" s="4"/>
      <c r="BO9" s="25">
        <v>45666.0</v>
      </c>
      <c r="BP9" s="84"/>
      <c r="BQ9" s="70">
        <v>1.0</v>
      </c>
      <c r="BR9" s="71">
        <f t="shared" si="11"/>
        <v>13</v>
      </c>
      <c r="BS9" s="29" t="s">
        <v>91</v>
      </c>
      <c r="BT9" s="4"/>
      <c r="BU9" s="30">
        <v>45659.0</v>
      </c>
      <c r="BV9" s="26"/>
      <c r="BW9" s="26">
        <v>1.0</v>
      </c>
      <c r="BX9" s="26">
        <f t="shared" si="12"/>
        <v>47</v>
      </c>
      <c r="BY9" s="29" t="s">
        <v>96</v>
      </c>
      <c r="BZ9" s="4"/>
      <c r="CA9" s="32"/>
      <c r="CB9" s="33"/>
      <c r="CC9" s="33"/>
      <c r="CD9" s="33">
        <f t="shared" si="13"/>
        <v>0</v>
      </c>
      <c r="CE9" s="34"/>
      <c r="CF9" s="4"/>
      <c r="CG9" s="62">
        <v>45672.0</v>
      </c>
      <c r="CH9" s="65"/>
      <c r="CI9" s="36">
        <v>2.0</v>
      </c>
      <c r="CJ9" s="36">
        <f t="shared" si="14"/>
        <v>4</v>
      </c>
      <c r="CK9" s="39" t="s">
        <v>94</v>
      </c>
      <c r="CL9" s="4"/>
      <c r="CM9" s="62"/>
      <c r="CN9" s="36"/>
      <c r="CO9" s="36"/>
      <c r="CP9" s="36">
        <f t="shared" si="15"/>
        <v>2</v>
      </c>
      <c r="CQ9" s="39"/>
      <c r="CR9" s="4"/>
      <c r="CS9" s="56"/>
      <c r="CT9" s="33"/>
      <c r="CU9" s="33"/>
      <c r="CV9" s="33">
        <f t="shared" si="16"/>
        <v>0</v>
      </c>
      <c r="CW9" s="56"/>
    </row>
    <row r="10" ht="14.25" customHeight="1">
      <c r="A10" s="116">
        <v>45665.0</v>
      </c>
      <c r="B10" s="63">
        <v>10.0</v>
      </c>
      <c r="C10" s="78"/>
      <c r="D10" s="36">
        <f t="shared" si="1"/>
        <v>18</v>
      </c>
      <c r="E10" s="39" t="s">
        <v>104</v>
      </c>
      <c r="F10" s="4"/>
      <c r="G10" s="46">
        <v>45668.0</v>
      </c>
      <c r="H10" s="72"/>
      <c r="I10" s="98">
        <v>1.0</v>
      </c>
      <c r="J10" s="33">
        <f t="shared" si="2"/>
        <v>15</v>
      </c>
      <c r="K10" s="39" t="s">
        <v>91</v>
      </c>
      <c r="L10" s="4"/>
      <c r="M10" s="46">
        <v>45660.0</v>
      </c>
      <c r="N10" s="36"/>
      <c r="O10" s="40">
        <v>1.0</v>
      </c>
      <c r="P10" s="36">
        <f t="shared" si="3"/>
        <v>10</v>
      </c>
      <c r="Q10" s="39" t="s">
        <v>103</v>
      </c>
      <c r="R10" s="4"/>
      <c r="S10" s="46">
        <v>45660.0</v>
      </c>
      <c r="T10" s="36"/>
      <c r="U10" s="36">
        <v>1.0</v>
      </c>
      <c r="V10" s="36">
        <f t="shared" si="4"/>
        <v>51</v>
      </c>
      <c r="W10" s="39" t="s">
        <v>77</v>
      </c>
      <c r="X10" s="4"/>
      <c r="Y10" s="62"/>
      <c r="Z10" s="36"/>
      <c r="AA10" s="36"/>
      <c r="AB10" s="36">
        <f t="shared" si="5"/>
        <v>10</v>
      </c>
      <c r="AC10" s="39"/>
      <c r="AD10" s="4"/>
      <c r="AE10" s="35">
        <v>45666.0</v>
      </c>
      <c r="AF10" s="36"/>
      <c r="AG10" s="36">
        <v>1.0</v>
      </c>
      <c r="AH10" s="36">
        <f t="shared" si="6"/>
        <v>14</v>
      </c>
      <c r="AI10" s="39" t="s">
        <v>104</v>
      </c>
      <c r="AJ10" s="4"/>
      <c r="AK10" s="35">
        <v>45659.0</v>
      </c>
      <c r="AL10" s="36"/>
      <c r="AM10" s="36">
        <v>1.0</v>
      </c>
      <c r="AN10" s="36">
        <f t="shared" si="7"/>
        <v>39</v>
      </c>
      <c r="AO10" s="39" t="s">
        <v>81</v>
      </c>
      <c r="AP10" s="4"/>
      <c r="AQ10" s="30">
        <v>45658.0</v>
      </c>
      <c r="AR10" s="26"/>
      <c r="AS10" s="26">
        <v>1.0</v>
      </c>
      <c r="AT10" s="26">
        <f t="shared" si="17"/>
        <v>73</v>
      </c>
      <c r="AU10" s="29" t="s">
        <v>93</v>
      </c>
      <c r="AV10" s="4"/>
      <c r="AW10" s="62">
        <v>45670.0</v>
      </c>
      <c r="AX10" s="39"/>
      <c r="AY10" s="39">
        <v>1.0</v>
      </c>
      <c r="AZ10" s="36">
        <f t="shared" si="8"/>
        <v>0</v>
      </c>
      <c r="BA10" s="39" t="s">
        <v>83</v>
      </c>
      <c r="BB10" s="4"/>
      <c r="BC10" s="62"/>
      <c r="BD10" s="36"/>
      <c r="BE10" s="36"/>
      <c r="BF10" s="36">
        <f t="shared" si="9"/>
        <v>8</v>
      </c>
      <c r="BG10" s="39"/>
      <c r="BH10" s="4"/>
      <c r="BI10" s="46">
        <v>45666.0</v>
      </c>
      <c r="BJ10" s="72"/>
      <c r="BK10" s="36">
        <v>1.0</v>
      </c>
      <c r="BL10" s="33">
        <f t="shared" si="10"/>
        <v>6</v>
      </c>
      <c r="BM10" s="39" t="s">
        <v>97</v>
      </c>
      <c r="BN10" s="4"/>
      <c r="BO10" s="25">
        <v>45666.0</v>
      </c>
      <c r="BP10" s="84"/>
      <c r="BQ10" s="70">
        <v>1.0</v>
      </c>
      <c r="BR10" s="71">
        <f t="shared" si="11"/>
        <v>12</v>
      </c>
      <c r="BS10" s="29" t="s">
        <v>84</v>
      </c>
      <c r="BT10" s="4"/>
      <c r="BU10" s="30">
        <v>45659.0</v>
      </c>
      <c r="BV10" s="26"/>
      <c r="BW10" s="26">
        <v>1.0</v>
      </c>
      <c r="BX10" s="26">
        <f t="shared" si="12"/>
        <v>46</v>
      </c>
      <c r="BY10" s="29" t="s">
        <v>95</v>
      </c>
      <c r="BZ10" s="4"/>
      <c r="CA10" s="32"/>
      <c r="CB10" s="33"/>
      <c r="CC10" s="33"/>
      <c r="CD10" s="33">
        <f t="shared" si="13"/>
        <v>0</v>
      </c>
      <c r="CE10" s="86"/>
      <c r="CF10" s="4"/>
      <c r="CG10" s="108">
        <v>45676.0</v>
      </c>
      <c r="CH10" s="110">
        <v>5.0</v>
      </c>
      <c r="CI10" s="110"/>
      <c r="CJ10" s="78">
        <f t="shared" si="14"/>
        <v>9</v>
      </c>
      <c r="CK10" s="63" t="s">
        <v>86</v>
      </c>
      <c r="CL10" s="4"/>
      <c r="CM10" s="62"/>
      <c r="CN10" s="36"/>
      <c r="CO10" s="36"/>
      <c r="CP10" s="36">
        <f t="shared" si="15"/>
        <v>2</v>
      </c>
      <c r="CQ10" s="39"/>
      <c r="CR10" s="4"/>
      <c r="CS10" s="56"/>
      <c r="CT10" s="33"/>
      <c r="CU10" s="33"/>
      <c r="CV10" s="33">
        <f t="shared" si="16"/>
        <v>0</v>
      </c>
      <c r="CW10" s="56"/>
    </row>
    <row r="11" ht="14.25" customHeight="1">
      <c r="A11" s="35">
        <v>45665.0</v>
      </c>
      <c r="B11" s="39"/>
      <c r="C11" s="36">
        <v>1.0</v>
      </c>
      <c r="D11" s="33">
        <f t="shared" si="1"/>
        <v>17</v>
      </c>
      <c r="E11" s="39" t="s">
        <v>102</v>
      </c>
      <c r="F11" s="4"/>
      <c r="G11" s="103">
        <v>45670.0</v>
      </c>
      <c r="H11" s="72"/>
      <c r="I11" s="39">
        <v>1.0</v>
      </c>
      <c r="J11" s="33">
        <f t="shared" si="2"/>
        <v>14</v>
      </c>
      <c r="K11" s="39" t="s">
        <v>99</v>
      </c>
      <c r="L11" s="4"/>
      <c r="M11" s="46">
        <v>45660.0</v>
      </c>
      <c r="N11" s="36"/>
      <c r="O11" s="40">
        <v>1.0</v>
      </c>
      <c r="P11" s="36">
        <f t="shared" si="3"/>
        <v>9</v>
      </c>
      <c r="Q11" s="96" t="s">
        <v>105</v>
      </c>
      <c r="R11" s="4"/>
      <c r="S11" s="46">
        <v>45660.0</v>
      </c>
      <c r="T11" s="36"/>
      <c r="U11" s="36">
        <v>1.0</v>
      </c>
      <c r="V11" s="36">
        <f t="shared" si="4"/>
        <v>50</v>
      </c>
      <c r="W11" s="39" t="s">
        <v>81</v>
      </c>
      <c r="X11" s="4"/>
      <c r="Y11" s="56"/>
      <c r="Z11" s="33"/>
      <c r="AA11" s="33"/>
      <c r="AB11" s="33">
        <f t="shared" si="5"/>
        <v>10</v>
      </c>
      <c r="AC11" s="56"/>
      <c r="AD11" s="4"/>
      <c r="AE11" s="46">
        <v>45667.0</v>
      </c>
      <c r="AF11" s="72"/>
      <c r="AG11" s="98">
        <v>1.0</v>
      </c>
      <c r="AH11" s="33">
        <f t="shared" si="6"/>
        <v>13</v>
      </c>
      <c r="AI11" s="39" t="s">
        <v>97</v>
      </c>
      <c r="AJ11" s="4"/>
      <c r="AK11" s="35">
        <v>45660.0</v>
      </c>
      <c r="AL11" s="36"/>
      <c r="AM11" s="36">
        <v>1.0</v>
      </c>
      <c r="AN11" s="36">
        <f t="shared" si="7"/>
        <v>38</v>
      </c>
      <c r="AO11" s="39" t="s">
        <v>80</v>
      </c>
      <c r="AP11" s="4"/>
      <c r="AQ11" s="30">
        <v>45659.0</v>
      </c>
      <c r="AR11" s="26"/>
      <c r="AS11" s="26">
        <v>1.0</v>
      </c>
      <c r="AT11" s="26">
        <f t="shared" si="17"/>
        <v>72</v>
      </c>
      <c r="AU11" s="29" t="s">
        <v>91</v>
      </c>
      <c r="AV11" s="4"/>
      <c r="AW11" s="49">
        <v>45671.0</v>
      </c>
      <c r="AX11" s="59">
        <v>20.0</v>
      </c>
      <c r="AY11" s="78"/>
      <c r="AZ11" s="78">
        <f t="shared" si="8"/>
        <v>20</v>
      </c>
      <c r="BA11" s="63" t="s">
        <v>88</v>
      </c>
      <c r="BB11" s="4"/>
      <c r="BC11" s="56"/>
      <c r="BD11" s="33"/>
      <c r="BE11" s="33"/>
      <c r="BF11" s="33">
        <f t="shared" si="9"/>
        <v>8</v>
      </c>
      <c r="BG11" s="56"/>
      <c r="BH11" s="4"/>
      <c r="BI11" s="46">
        <v>45666.0</v>
      </c>
      <c r="BJ11" s="72"/>
      <c r="BK11" s="36">
        <v>1.0</v>
      </c>
      <c r="BL11" s="33">
        <f t="shared" si="10"/>
        <v>5</v>
      </c>
      <c r="BM11" s="39" t="s">
        <v>91</v>
      </c>
      <c r="BN11" s="4"/>
      <c r="BO11" s="30">
        <v>45666.0</v>
      </c>
      <c r="BP11" s="26"/>
      <c r="BQ11" s="70">
        <v>1.0</v>
      </c>
      <c r="BR11" s="26">
        <f t="shared" si="11"/>
        <v>11</v>
      </c>
      <c r="BS11" s="29" t="s">
        <v>78</v>
      </c>
      <c r="BT11" s="4"/>
      <c r="BU11" s="30">
        <v>45660.0</v>
      </c>
      <c r="BV11" s="26"/>
      <c r="BW11" s="26">
        <v>1.0</v>
      </c>
      <c r="BX11" s="26">
        <f t="shared" si="12"/>
        <v>45</v>
      </c>
      <c r="BY11" s="29" t="s">
        <v>98</v>
      </c>
      <c r="BZ11" s="4"/>
      <c r="CA11" s="62"/>
      <c r="CB11" s="85"/>
      <c r="CC11" s="85"/>
      <c r="CD11" s="85">
        <f t="shared" si="13"/>
        <v>0</v>
      </c>
      <c r="CE11" s="88"/>
      <c r="CF11" s="4"/>
      <c r="CG11" s="103">
        <v>45676.0</v>
      </c>
      <c r="CH11" s="112"/>
      <c r="CI11" s="106">
        <v>1.0</v>
      </c>
      <c r="CJ11" s="36">
        <f t="shared" si="14"/>
        <v>8</v>
      </c>
      <c r="CK11" s="39" t="s">
        <v>93</v>
      </c>
      <c r="CL11" s="4"/>
      <c r="CM11" s="62"/>
      <c r="CN11" s="36"/>
      <c r="CO11" s="36"/>
      <c r="CP11" s="36">
        <f t="shared" si="15"/>
        <v>2</v>
      </c>
      <c r="CQ11" s="39"/>
      <c r="CR11" s="4"/>
      <c r="CS11" s="56"/>
      <c r="CT11" s="33"/>
      <c r="CU11" s="33"/>
      <c r="CV11" s="33">
        <f t="shared" si="16"/>
        <v>0</v>
      </c>
      <c r="CW11" s="56"/>
    </row>
    <row r="12" ht="14.25" customHeight="1">
      <c r="A12" s="46">
        <v>45666.0</v>
      </c>
      <c r="B12" s="72"/>
      <c r="C12" s="98">
        <v>1.0</v>
      </c>
      <c r="D12" s="36">
        <f t="shared" si="1"/>
        <v>16</v>
      </c>
      <c r="E12" s="39" t="s">
        <v>103</v>
      </c>
      <c r="F12" s="4"/>
      <c r="G12" s="62">
        <v>45672.0</v>
      </c>
      <c r="H12" s="65"/>
      <c r="I12" s="36">
        <v>2.0</v>
      </c>
      <c r="J12" s="36">
        <f t="shared" si="2"/>
        <v>12</v>
      </c>
      <c r="K12" s="39" t="s">
        <v>94</v>
      </c>
      <c r="L12" s="4"/>
      <c r="M12" s="35">
        <v>45661.0</v>
      </c>
      <c r="N12" s="36"/>
      <c r="O12" s="39">
        <v>1.0</v>
      </c>
      <c r="P12" s="36">
        <f t="shared" si="3"/>
        <v>8</v>
      </c>
      <c r="Q12" s="39" t="s">
        <v>78</v>
      </c>
      <c r="R12" s="4"/>
      <c r="S12" s="46">
        <v>45660.0</v>
      </c>
      <c r="T12" s="36"/>
      <c r="U12" s="36">
        <v>1.0</v>
      </c>
      <c r="V12" s="36">
        <f t="shared" si="4"/>
        <v>49</v>
      </c>
      <c r="W12" s="39" t="s">
        <v>91</v>
      </c>
      <c r="X12" s="4"/>
      <c r="Y12" s="56"/>
      <c r="Z12" s="33"/>
      <c r="AA12" s="33"/>
      <c r="AB12" s="33">
        <f t="shared" si="5"/>
        <v>10</v>
      </c>
      <c r="AC12" s="56"/>
      <c r="AD12" s="4"/>
      <c r="AE12" s="46">
        <v>45668.0</v>
      </c>
      <c r="AF12" s="72"/>
      <c r="AG12" s="98">
        <v>1.0</v>
      </c>
      <c r="AH12" s="33">
        <f t="shared" si="6"/>
        <v>12</v>
      </c>
      <c r="AI12" s="39" t="s">
        <v>99</v>
      </c>
      <c r="AJ12" s="4"/>
      <c r="AK12" s="35">
        <v>45660.0</v>
      </c>
      <c r="AL12" s="36"/>
      <c r="AM12" s="36">
        <v>1.0</v>
      </c>
      <c r="AN12" s="36">
        <f t="shared" si="7"/>
        <v>37</v>
      </c>
      <c r="AO12" s="39" t="s">
        <v>96</v>
      </c>
      <c r="AP12" s="4"/>
      <c r="AQ12" s="30">
        <v>45659.0</v>
      </c>
      <c r="AR12" s="26"/>
      <c r="AS12" s="26">
        <v>1.0</v>
      </c>
      <c r="AT12" s="26">
        <f t="shared" si="17"/>
        <v>71</v>
      </c>
      <c r="AU12" s="29" t="s">
        <v>84</v>
      </c>
      <c r="AV12" s="4"/>
      <c r="AW12" s="103">
        <v>45672.0</v>
      </c>
      <c r="AX12" s="112"/>
      <c r="AY12" s="106">
        <v>2.0</v>
      </c>
      <c r="AZ12" s="36">
        <f t="shared" si="8"/>
        <v>18</v>
      </c>
      <c r="BA12" s="37" t="s">
        <v>115</v>
      </c>
      <c r="BB12" s="4"/>
      <c r="BC12" s="56"/>
      <c r="BD12" s="33"/>
      <c r="BE12" s="33"/>
      <c r="BF12" s="33">
        <f t="shared" si="9"/>
        <v>8</v>
      </c>
      <c r="BG12" s="56"/>
      <c r="BH12" s="4"/>
      <c r="BI12" s="46">
        <v>45666.0</v>
      </c>
      <c r="BJ12" s="72"/>
      <c r="BK12" s="36">
        <v>1.0</v>
      </c>
      <c r="BL12" s="33">
        <f t="shared" si="10"/>
        <v>4</v>
      </c>
      <c r="BM12" s="39" t="s">
        <v>102</v>
      </c>
      <c r="BN12" s="4"/>
      <c r="BO12" s="30">
        <v>45666.0</v>
      </c>
      <c r="BP12" s="29"/>
      <c r="BQ12" s="29">
        <v>1.0</v>
      </c>
      <c r="BR12" s="26">
        <f t="shared" si="11"/>
        <v>10</v>
      </c>
      <c r="BS12" s="29" t="s">
        <v>105</v>
      </c>
      <c r="BT12" s="4"/>
      <c r="BU12" s="25">
        <v>45660.0</v>
      </c>
      <c r="BV12" s="26"/>
      <c r="BW12" s="27">
        <v>1.0</v>
      </c>
      <c r="BX12" s="26">
        <f t="shared" si="12"/>
        <v>44</v>
      </c>
      <c r="BY12" s="29" t="s">
        <v>90</v>
      </c>
      <c r="BZ12" s="4"/>
      <c r="CA12" s="62"/>
      <c r="CB12" s="85"/>
      <c r="CC12" s="85"/>
      <c r="CD12" s="85">
        <f t="shared" si="13"/>
        <v>0</v>
      </c>
      <c r="CE12" s="88"/>
      <c r="CF12" s="4"/>
      <c r="CG12" s="103">
        <v>45685.0</v>
      </c>
      <c r="CH12" s="104"/>
      <c r="CI12" s="106">
        <v>1.0</v>
      </c>
      <c r="CJ12" s="36">
        <f t="shared" si="14"/>
        <v>7</v>
      </c>
      <c r="CK12" s="39" t="s">
        <v>104</v>
      </c>
      <c r="CL12" s="4"/>
      <c r="CM12" s="56"/>
      <c r="CN12" s="33"/>
      <c r="CO12" s="33"/>
      <c r="CP12" s="33">
        <f t="shared" si="15"/>
        <v>2</v>
      </c>
      <c r="CQ12" s="56"/>
      <c r="CR12" s="4"/>
      <c r="CS12" s="56"/>
      <c r="CT12" s="33"/>
      <c r="CU12" s="33"/>
      <c r="CV12" s="33">
        <f t="shared" si="16"/>
        <v>0</v>
      </c>
      <c r="CW12" s="56"/>
    </row>
    <row r="13" ht="14.25" customHeight="1">
      <c r="A13" s="35">
        <v>45666.0</v>
      </c>
      <c r="B13" s="36"/>
      <c r="C13" s="36">
        <v>1.0</v>
      </c>
      <c r="D13" s="33">
        <f t="shared" si="1"/>
        <v>15</v>
      </c>
      <c r="E13" s="39" t="s">
        <v>83</v>
      </c>
      <c r="F13" s="4"/>
      <c r="G13" s="103">
        <v>45676.0</v>
      </c>
      <c r="H13" s="112"/>
      <c r="I13" s="106">
        <v>1.0</v>
      </c>
      <c r="J13" s="36">
        <f t="shared" si="2"/>
        <v>11</v>
      </c>
      <c r="K13" s="39" t="s">
        <v>90</v>
      </c>
      <c r="L13" s="4"/>
      <c r="M13" s="35">
        <v>45661.0</v>
      </c>
      <c r="N13" s="36"/>
      <c r="O13" s="36">
        <v>1.0</v>
      </c>
      <c r="P13" s="36">
        <f t="shared" si="3"/>
        <v>7</v>
      </c>
      <c r="Q13" s="39" t="s">
        <v>77</v>
      </c>
      <c r="R13" s="4"/>
      <c r="S13" s="35">
        <v>45661.0</v>
      </c>
      <c r="T13" s="36"/>
      <c r="U13" s="36">
        <v>1.0</v>
      </c>
      <c r="V13" s="36">
        <f t="shared" si="4"/>
        <v>48</v>
      </c>
      <c r="W13" s="39" t="s">
        <v>90</v>
      </c>
      <c r="X13" s="4"/>
      <c r="Y13" s="56"/>
      <c r="Z13" s="33"/>
      <c r="AA13" s="33"/>
      <c r="AB13" s="33">
        <f t="shared" si="5"/>
        <v>10</v>
      </c>
      <c r="AC13" s="56"/>
      <c r="AD13" s="4"/>
      <c r="AE13" s="62">
        <v>45672.0</v>
      </c>
      <c r="AF13" s="65"/>
      <c r="AG13" s="36">
        <v>2.0</v>
      </c>
      <c r="AH13" s="36">
        <f t="shared" si="6"/>
        <v>10</v>
      </c>
      <c r="AI13" s="39" t="s">
        <v>94</v>
      </c>
      <c r="AJ13" s="4"/>
      <c r="AK13" s="46">
        <v>45660.0</v>
      </c>
      <c r="AL13" s="36"/>
      <c r="AM13" s="40">
        <v>1.0</v>
      </c>
      <c r="AN13" s="36">
        <f t="shared" si="7"/>
        <v>36</v>
      </c>
      <c r="AO13" s="39" t="s">
        <v>90</v>
      </c>
      <c r="AP13" s="4"/>
      <c r="AQ13" s="30">
        <v>45659.0</v>
      </c>
      <c r="AR13" s="26"/>
      <c r="AS13" s="26">
        <v>1.0</v>
      </c>
      <c r="AT13" s="26">
        <f t="shared" si="17"/>
        <v>70</v>
      </c>
      <c r="AU13" s="29" t="s">
        <v>104</v>
      </c>
      <c r="AV13" s="4"/>
      <c r="AW13" s="103">
        <v>45676.0</v>
      </c>
      <c r="AX13" s="112"/>
      <c r="AY13" s="106">
        <v>1.0</v>
      </c>
      <c r="AZ13" s="36">
        <f t="shared" si="8"/>
        <v>17</v>
      </c>
      <c r="BA13" s="39" t="s">
        <v>81</v>
      </c>
      <c r="BB13" s="4"/>
      <c r="BC13" s="56"/>
      <c r="BD13" s="33"/>
      <c r="BE13" s="33"/>
      <c r="BF13" s="33">
        <f t="shared" si="9"/>
        <v>8</v>
      </c>
      <c r="BG13" s="56"/>
      <c r="BH13" s="4"/>
      <c r="BI13" s="46">
        <v>45667.0</v>
      </c>
      <c r="BJ13" s="72"/>
      <c r="BK13" s="36">
        <v>1.0</v>
      </c>
      <c r="BL13" s="33">
        <f t="shared" si="10"/>
        <v>3</v>
      </c>
      <c r="BM13" s="39" t="s">
        <v>78</v>
      </c>
      <c r="BN13" s="4"/>
      <c r="BO13" s="25">
        <v>45667.0</v>
      </c>
      <c r="BP13" s="84"/>
      <c r="BQ13" s="29">
        <v>1.0</v>
      </c>
      <c r="BR13" s="71">
        <f t="shared" si="11"/>
        <v>9</v>
      </c>
      <c r="BS13" s="29" t="s">
        <v>85</v>
      </c>
      <c r="BT13" s="4"/>
      <c r="BU13" s="25">
        <v>45660.0</v>
      </c>
      <c r="BV13" s="26"/>
      <c r="BW13" s="26">
        <v>1.0</v>
      </c>
      <c r="BX13" s="26">
        <f t="shared" si="12"/>
        <v>43</v>
      </c>
      <c r="BY13" s="29" t="s">
        <v>93</v>
      </c>
      <c r="BZ13" s="4"/>
      <c r="CA13" s="62"/>
      <c r="CB13" s="85"/>
      <c r="CC13" s="85"/>
      <c r="CD13" s="85">
        <f t="shared" si="13"/>
        <v>0</v>
      </c>
      <c r="CE13" s="88"/>
      <c r="CF13" s="4"/>
      <c r="CG13" s="103">
        <v>45686.0</v>
      </c>
      <c r="CH13" s="72"/>
      <c r="CI13" s="38">
        <v>2.0</v>
      </c>
      <c r="CJ13" s="33">
        <f t="shared" si="14"/>
        <v>5</v>
      </c>
      <c r="CK13" s="37" t="s">
        <v>108</v>
      </c>
      <c r="CL13" s="4"/>
      <c r="CM13" s="56"/>
      <c r="CN13" s="33"/>
      <c r="CO13" s="33"/>
      <c r="CP13" s="33">
        <f t="shared" si="15"/>
        <v>2</v>
      </c>
      <c r="CQ13" s="56"/>
      <c r="CR13" s="4"/>
      <c r="CS13" s="56"/>
      <c r="CT13" s="33"/>
      <c r="CU13" s="33"/>
      <c r="CV13" s="33">
        <f t="shared" si="16"/>
        <v>0</v>
      </c>
      <c r="CW13" s="56"/>
    </row>
    <row r="14" ht="14.25" customHeight="1">
      <c r="A14" s="103">
        <v>45671.0</v>
      </c>
      <c r="B14" s="72"/>
      <c r="C14" s="98">
        <v>1.0</v>
      </c>
      <c r="D14" s="36">
        <f t="shared" si="1"/>
        <v>13</v>
      </c>
      <c r="E14" s="39" t="s">
        <v>94</v>
      </c>
      <c r="F14" s="4"/>
      <c r="G14" s="103">
        <v>45677.0</v>
      </c>
      <c r="H14" s="112"/>
      <c r="I14" s="106">
        <v>1.0</v>
      </c>
      <c r="J14" s="36">
        <f t="shared" si="2"/>
        <v>10</v>
      </c>
      <c r="K14" s="39" t="s">
        <v>77</v>
      </c>
      <c r="L14" s="4"/>
      <c r="M14" s="35">
        <v>45661.0</v>
      </c>
      <c r="N14" s="36"/>
      <c r="O14" s="36">
        <v>1.0</v>
      </c>
      <c r="P14" s="36">
        <f t="shared" si="3"/>
        <v>6</v>
      </c>
      <c r="Q14" s="39" t="s">
        <v>93</v>
      </c>
      <c r="R14" s="4"/>
      <c r="S14" s="35">
        <v>45662.0</v>
      </c>
      <c r="T14" s="36"/>
      <c r="U14" s="36">
        <v>1.0</v>
      </c>
      <c r="V14" s="36">
        <f t="shared" si="4"/>
        <v>47</v>
      </c>
      <c r="W14" s="39" t="s">
        <v>83</v>
      </c>
      <c r="X14" s="4"/>
      <c r="Y14" s="56"/>
      <c r="Z14" s="33"/>
      <c r="AA14" s="33"/>
      <c r="AB14" s="33">
        <f t="shared" si="5"/>
        <v>10</v>
      </c>
      <c r="AC14" s="56"/>
      <c r="AD14" s="4"/>
      <c r="AE14" s="62">
        <v>45673.0</v>
      </c>
      <c r="AF14" s="65"/>
      <c r="AG14" s="36">
        <v>1.0</v>
      </c>
      <c r="AH14" s="36">
        <f t="shared" si="6"/>
        <v>9</v>
      </c>
      <c r="AI14" s="39" t="s">
        <v>85</v>
      </c>
      <c r="AJ14" s="4"/>
      <c r="AK14" s="46">
        <v>45660.0</v>
      </c>
      <c r="AL14" s="36"/>
      <c r="AM14" s="36">
        <v>1.0</v>
      </c>
      <c r="AN14" s="36">
        <f t="shared" si="7"/>
        <v>35</v>
      </c>
      <c r="AO14" s="39" t="s">
        <v>91</v>
      </c>
      <c r="AP14" s="4"/>
      <c r="AQ14" s="30">
        <v>45659.0</v>
      </c>
      <c r="AR14" s="26"/>
      <c r="AS14" s="26">
        <v>1.0</v>
      </c>
      <c r="AT14" s="26">
        <f t="shared" si="17"/>
        <v>69</v>
      </c>
      <c r="AU14" s="29" t="s">
        <v>77</v>
      </c>
      <c r="AV14" s="4"/>
      <c r="AW14" s="103">
        <v>45677.0</v>
      </c>
      <c r="AX14" s="112"/>
      <c r="AY14" s="106">
        <v>1.0</v>
      </c>
      <c r="AZ14" s="36">
        <f t="shared" si="8"/>
        <v>16</v>
      </c>
      <c r="BA14" s="39" t="s">
        <v>90</v>
      </c>
      <c r="BB14" s="4"/>
      <c r="BC14" s="56"/>
      <c r="BD14" s="33"/>
      <c r="BE14" s="33"/>
      <c r="BF14" s="33">
        <f t="shared" si="9"/>
        <v>8</v>
      </c>
      <c r="BG14" s="56"/>
      <c r="BH14" s="4"/>
      <c r="BI14" s="35">
        <v>45667.0</v>
      </c>
      <c r="BJ14" s="36"/>
      <c r="BK14" s="36">
        <v>1.0</v>
      </c>
      <c r="BL14" s="36">
        <f t="shared" si="10"/>
        <v>2</v>
      </c>
      <c r="BM14" s="39" t="s">
        <v>99</v>
      </c>
      <c r="BN14" s="4"/>
      <c r="BO14" s="25">
        <v>45668.0</v>
      </c>
      <c r="BP14" s="84"/>
      <c r="BQ14" s="26">
        <v>1.0</v>
      </c>
      <c r="BR14" s="71">
        <f t="shared" si="11"/>
        <v>8</v>
      </c>
      <c r="BS14" s="29" t="s">
        <v>78</v>
      </c>
      <c r="BT14" s="4"/>
      <c r="BU14" s="30">
        <v>45661.0</v>
      </c>
      <c r="BV14" s="26"/>
      <c r="BW14" s="26">
        <v>1.0</v>
      </c>
      <c r="BX14" s="26">
        <f t="shared" si="12"/>
        <v>42</v>
      </c>
      <c r="BY14" s="29" t="s">
        <v>78</v>
      </c>
      <c r="BZ14" s="4"/>
      <c r="CA14" s="32"/>
      <c r="CB14" s="33"/>
      <c r="CC14" s="33"/>
      <c r="CD14" s="33">
        <f t="shared" si="13"/>
        <v>0</v>
      </c>
      <c r="CE14" s="86"/>
      <c r="CF14" s="4"/>
      <c r="CG14" s="103">
        <v>45688.0</v>
      </c>
      <c r="CH14" s="104"/>
      <c r="CI14" s="148">
        <v>1.0</v>
      </c>
      <c r="CJ14" s="36">
        <f t="shared" si="14"/>
        <v>4</v>
      </c>
      <c r="CK14" s="95" t="s">
        <v>99</v>
      </c>
      <c r="CL14" s="4"/>
      <c r="CM14" s="56"/>
      <c r="CN14" s="33"/>
      <c r="CO14" s="33"/>
      <c r="CP14" s="33">
        <f t="shared" si="15"/>
        <v>2</v>
      </c>
      <c r="CQ14" s="56"/>
      <c r="CR14" s="4"/>
      <c r="CS14" s="56"/>
      <c r="CT14" s="33"/>
      <c r="CU14" s="33"/>
      <c r="CV14" s="33">
        <f t="shared" si="16"/>
        <v>0</v>
      </c>
      <c r="CW14" s="56"/>
    </row>
    <row r="15" ht="14.25" customHeight="1">
      <c r="A15" s="62">
        <v>45672.0</v>
      </c>
      <c r="B15" s="65"/>
      <c r="C15" s="36">
        <v>2.0</v>
      </c>
      <c r="D15" s="36">
        <f t="shared" si="1"/>
        <v>12</v>
      </c>
      <c r="E15" s="147" t="s">
        <v>93</v>
      </c>
      <c r="F15" s="4"/>
      <c r="G15" s="103">
        <v>45677.0</v>
      </c>
      <c r="H15" s="112"/>
      <c r="I15" s="106">
        <v>1.0</v>
      </c>
      <c r="J15" s="36">
        <f t="shared" si="2"/>
        <v>9</v>
      </c>
      <c r="K15" s="39" t="s">
        <v>95</v>
      </c>
      <c r="L15" s="4"/>
      <c r="M15" s="35">
        <v>45662.0</v>
      </c>
      <c r="N15" s="36"/>
      <c r="O15" s="36">
        <v>1.0</v>
      </c>
      <c r="P15" s="36">
        <f t="shared" si="3"/>
        <v>5</v>
      </c>
      <c r="Q15" s="39" t="s">
        <v>83</v>
      </c>
      <c r="R15" s="4"/>
      <c r="S15" s="35">
        <v>45662.0</v>
      </c>
      <c r="T15" s="36"/>
      <c r="U15" s="36">
        <v>1.0</v>
      </c>
      <c r="V15" s="36">
        <f t="shared" si="4"/>
        <v>46</v>
      </c>
      <c r="W15" s="39" t="s">
        <v>93</v>
      </c>
      <c r="X15" s="4"/>
      <c r="Y15" s="56"/>
      <c r="Z15" s="33"/>
      <c r="AA15" s="33"/>
      <c r="AB15" s="33">
        <f t="shared" si="5"/>
        <v>10</v>
      </c>
      <c r="AC15" s="56"/>
      <c r="AD15" s="4"/>
      <c r="AE15" s="108">
        <v>45676.0</v>
      </c>
      <c r="AF15" s="110">
        <v>10.0</v>
      </c>
      <c r="AG15" s="110"/>
      <c r="AH15" s="78">
        <f t="shared" si="6"/>
        <v>19</v>
      </c>
      <c r="AI15" s="63" t="s">
        <v>86</v>
      </c>
      <c r="AJ15" s="4"/>
      <c r="AK15" s="46">
        <v>45660.0</v>
      </c>
      <c r="AL15" s="36"/>
      <c r="AM15" s="36">
        <v>1.0</v>
      </c>
      <c r="AN15" s="36">
        <f t="shared" si="7"/>
        <v>34</v>
      </c>
      <c r="AO15" s="39" t="s">
        <v>84</v>
      </c>
      <c r="AP15" s="4"/>
      <c r="AQ15" s="30">
        <v>45659.0</v>
      </c>
      <c r="AR15" s="26"/>
      <c r="AS15" s="26">
        <v>1.0</v>
      </c>
      <c r="AT15" s="26">
        <f t="shared" si="17"/>
        <v>68</v>
      </c>
      <c r="AU15" s="29" t="s">
        <v>81</v>
      </c>
      <c r="AV15" s="4"/>
      <c r="AW15" s="62">
        <v>45680.0</v>
      </c>
      <c r="AX15" s="112"/>
      <c r="AY15" s="149">
        <v>1.0</v>
      </c>
      <c r="AZ15" s="36">
        <f t="shared" si="8"/>
        <v>15</v>
      </c>
      <c r="BA15" s="39" t="s">
        <v>85</v>
      </c>
      <c r="BB15" s="4"/>
      <c r="BC15" s="56"/>
      <c r="BD15" s="33"/>
      <c r="BE15" s="33"/>
      <c r="BF15" s="33">
        <f t="shared" si="9"/>
        <v>8</v>
      </c>
      <c r="BG15" s="56"/>
      <c r="BH15" s="4"/>
      <c r="BI15" s="35">
        <v>45667.0</v>
      </c>
      <c r="BJ15" s="39"/>
      <c r="BK15" s="36">
        <v>1.0</v>
      </c>
      <c r="BL15" s="36">
        <f t="shared" si="10"/>
        <v>1</v>
      </c>
      <c r="BM15" s="39" t="s">
        <v>90</v>
      </c>
      <c r="BN15" s="4"/>
      <c r="BO15" s="25">
        <v>45668.0</v>
      </c>
      <c r="BP15" s="84"/>
      <c r="BQ15" s="70">
        <v>1.0</v>
      </c>
      <c r="BR15" s="71">
        <f t="shared" si="11"/>
        <v>7</v>
      </c>
      <c r="BS15" s="29" t="s">
        <v>95</v>
      </c>
      <c r="BT15" s="4"/>
      <c r="BU15" s="30">
        <v>45661.0</v>
      </c>
      <c r="BV15" s="26"/>
      <c r="BW15" s="26">
        <v>1.0</v>
      </c>
      <c r="BX15" s="26">
        <f t="shared" si="12"/>
        <v>41</v>
      </c>
      <c r="BY15" s="29" t="s">
        <v>104</v>
      </c>
      <c r="BZ15" s="4"/>
      <c r="CA15" s="62"/>
      <c r="CB15" s="85"/>
      <c r="CC15" s="85"/>
      <c r="CD15" s="85">
        <f t="shared" si="13"/>
        <v>0</v>
      </c>
      <c r="CE15" s="88"/>
      <c r="CF15" s="4"/>
      <c r="CG15" s="62">
        <v>45688.0</v>
      </c>
      <c r="CH15" s="65"/>
      <c r="CI15" s="148">
        <v>1.0</v>
      </c>
      <c r="CJ15" s="36">
        <f t="shared" si="14"/>
        <v>3</v>
      </c>
      <c r="CK15" s="39" t="s">
        <v>94</v>
      </c>
      <c r="CL15" s="4"/>
      <c r="CM15" s="56"/>
      <c r="CN15" s="33"/>
      <c r="CO15" s="33"/>
      <c r="CP15" s="33">
        <f t="shared" si="15"/>
        <v>2</v>
      </c>
      <c r="CQ15" s="56"/>
      <c r="CR15" s="4"/>
      <c r="CS15" s="56"/>
      <c r="CT15" s="33"/>
      <c r="CU15" s="33"/>
      <c r="CV15" s="33">
        <f t="shared" si="16"/>
        <v>0</v>
      </c>
      <c r="CW15" s="56"/>
    </row>
    <row r="16" ht="14.25" customHeight="1">
      <c r="A16" s="103">
        <v>45674.0</v>
      </c>
      <c r="B16" s="112"/>
      <c r="C16" s="106">
        <v>1.0</v>
      </c>
      <c r="D16" s="36">
        <f t="shared" si="1"/>
        <v>11</v>
      </c>
      <c r="E16" s="39" t="s">
        <v>96</v>
      </c>
      <c r="F16" s="4"/>
      <c r="G16" s="103">
        <v>45683.0</v>
      </c>
      <c r="H16" s="104"/>
      <c r="I16" s="106">
        <v>1.0</v>
      </c>
      <c r="J16" s="36">
        <f t="shared" si="2"/>
        <v>8</v>
      </c>
      <c r="K16" s="39" t="s">
        <v>94</v>
      </c>
      <c r="L16" s="4"/>
      <c r="M16" s="35">
        <v>45662.0</v>
      </c>
      <c r="N16" s="36"/>
      <c r="O16" s="36">
        <v>1.0</v>
      </c>
      <c r="P16" s="36">
        <f t="shared" si="3"/>
        <v>4</v>
      </c>
      <c r="Q16" s="39" t="s">
        <v>81</v>
      </c>
      <c r="R16" s="4"/>
      <c r="S16" s="35">
        <v>45662.0</v>
      </c>
      <c r="T16" s="36"/>
      <c r="U16" s="40">
        <v>2.0</v>
      </c>
      <c r="V16" s="36">
        <f t="shared" si="4"/>
        <v>44</v>
      </c>
      <c r="W16" s="39" t="s">
        <v>102</v>
      </c>
      <c r="X16" s="4"/>
      <c r="Y16" s="56"/>
      <c r="Z16" s="33"/>
      <c r="AA16" s="33"/>
      <c r="AB16" s="33">
        <f t="shared" si="5"/>
        <v>10</v>
      </c>
      <c r="AC16" s="56"/>
      <c r="AD16" s="4"/>
      <c r="AE16" s="103">
        <v>45676.0</v>
      </c>
      <c r="AF16" s="112"/>
      <c r="AG16" s="106">
        <v>1.0</v>
      </c>
      <c r="AH16" s="36">
        <f t="shared" si="6"/>
        <v>18</v>
      </c>
      <c r="AI16" s="96" t="s">
        <v>105</v>
      </c>
      <c r="AJ16" s="4"/>
      <c r="AK16" s="35">
        <v>45661.0</v>
      </c>
      <c r="AL16" s="36"/>
      <c r="AM16" s="36">
        <v>1.0</v>
      </c>
      <c r="AN16" s="36">
        <f t="shared" si="7"/>
        <v>33</v>
      </c>
      <c r="AO16" s="39" t="s">
        <v>104</v>
      </c>
      <c r="AP16" s="4"/>
      <c r="AQ16" s="30">
        <v>45660.0</v>
      </c>
      <c r="AR16" s="26"/>
      <c r="AS16" s="26">
        <v>1.0</v>
      </c>
      <c r="AT16" s="26">
        <f t="shared" si="17"/>
        <v>67</v>
      </c>
      <c r="AU16" s="29" t="s">
        <v>79</v>
      </c>
      <c r="AV16" s="4"/>
      <c r="AW16" s="103">
        <v>45681.0</v>
      </c>
      <c r="AX16" s="104"/>
      <c r="AY16" s="106">
        <v>1.0</v>
      </c>
      <c r="AZ16" s="36">
        <f t="shared" si="8"/>
        <v>14</v>
      </c>
      <c r="BA16" s="39" t="s">
        <v>107</v>
      </c>
      <c r="BB16" s="151"/>
      <c r="BC16" s="56"/>
      <c r="BD16" s="33"/>
      <c r="BE16" s="33"/>
      <c r="BF16" s="33">
        <f t="shared" si="9"/>
        <v>8</v>
      </c>
      <c r="BG16" s="56"/>
      <c r="BH16" s="4"/>
      <c r="BI16" s="46">
        <v>45668.0</v>
      </c>
      <c r="BJ16" s="72"/>
      <c r="BK16" s="98">
        <v>1.0</v>
      </c>
      <c r="BL16" s="33">
        <f t="shared" si="10"/>
        <v>0</v>
      </c>
      <c r="BM16" s="39" t="s">
        <v>96</v>
      </c>
      <c r="BN16" s="4"/>
      <c r="BO16" s="30">
        <v>45669.0</v>
      </c>
      <c r="BP16" s="26"/>
      <c r="BQ16" s="26">
        <v>1.0</v>
      </c>
      <c r="BR16" s="26">
        <f t="shared" si="11"/>
        <v>6</v>
      </c>
      <c r="BS16" s="29" t="s">
        <v>93</v>
      </c>
      <c r="BT16" s="4"/>
      <c r="BU16" s="30">
        <v>45661.0</v>
      </c>
      <c r="BV16" s="26"/>
      <c r="BW16" s="26">
        <v>1.0</v>
      </c>
      <c r="BX16" s="26">
        <f t="shared" si="12"/>
        <v>40</v>
      </c>
      <c r="BY16" s="29" t="s">
        <v>85</v>
      </c>
      <c r="BZ16" s="4"/>
      <c r="CA16" s="62"/>
      <c r="CB16" s="85"/>
      <c r="CC16" s="85"/>
      <c r="CD16" s="85">
        <f t="shared" si="13"/>
        <v>0</v>
      </c>
      <c r="CE16" s="88"/>
      <c r="CF16" s="4"/>
      <c r="CG16" s="62"/>
      <c r="CH16" s="36"/>
      <c r="CI16" s="36"/>
      <c r="CJ16" s="36">
        <f t="shared" si="14"/>
        <v>3</v>
      </c>
      <c r="CK16" s="39"/>
      <c r="CL16" s="4"/>
      <c r="CM16" s="56"/>
      <c r="CN16" s="33"/>
      <c r="CO16" s="33"/>
      <c r="CP16" s="33">
        <f t="shared" si="15"/>
        <v>2</v>
      </c>
      <c r="CQ16" s="56"/>
      <c r="CR16" s="4"/>
      <c r="CS16" s="56"/>
      <c r="CT16" s="33"/>
      <c r="CU16" s="33"/>
      <c r="CV16" s="33">
        <f t="shared" si="16"/>
        <v>0</v>
      </c>
      <c r="CW16" s="56"/>
    </row>
    <row r="17" ht="14.25" customHeight="1">
      <c r="A17" s="103">
        <v>45675.0</v>
      </c>
      <c r="B17" s="112"/>
      <c r="C17" s="106">
        <v>1.0</v>
      </c>
      <c r="D17" s="60">
        <f t="shared" si="1"/>
        <v>21</v>
      </c>
      <c r="E17" s="119" t="s">
        <v>86</v>
      </c>
      <c r="F17" s="4"/>
      <c r="G17" s="103">
        <v>45683.0</v>
      </c>
      <c r="H17" s="104"/>
      <c r="I17" s="106">
        <v>1.0</v>
      </c>
      <c r="J17" s="36">
        <f t="shared" si="2"/>
        <v>7</v>
      </c>
      <c r="K17" s="39" t="s">
        <v>93</v>
      </c>
      <c r="L17" s="4"/>
      <c r="M17" s="35">
        <v>45662.0</v>
      </c>
      <c r="N17" s="36"/>
      <c r="O17" s="36">
        <v>1.0</v>
      </c>
      <c r="P17" s="36">
        <f t="shared" si="3"/>
        <v>3</v>
      </c>
      <c r="Q17" s="39" t="s">
        <v>97</v>
      </c>
      <c r="R17" s="4"/>
      <c r="S17" s="35">
        <v>45662.0</v>
      </c>
      <c r="T17" s="36"/>
      <c r="U17" s="36">
        <v>1.0</v>
      </c>
      <c r="V17" s="36">
        <f t="shared" si="4"/>
        <v>43</v>
      </c>
      <c r="W17" s="39" t="s">
        <v>78</v>
      </c>
      <c r="X17" s="4"/>
      <c r="Y17" s="56"/>
      <c r="Z17" s="33"/>
      <c r="AA17" s="33"/>
      <c r="AB17" s="33">
        <f t="shared" si="5"/>
        <v>10</v>
      </c>
      <c r="AC17" s="56"/>
      <c r="AD17" s="4"/>
      <c r="AE17" s="103">
        <v>45678.0</v>
      </c>
      <c r="AF17" s="112"/>
      <c r="AG17" s="106">
        <v>1.0</v>
      </c>
      <c r="AH17" s="36">
        <f t="shared" si="6"/>
        <v>17</v>
      </c>
      <c r="AI17" s="39" t="s">
        <v>78</v>
      </c>
      <c r="AJ17" s="4"/>
      <c r="AK17" s="35">
        <v>45661.0</v>
      </c>
      <c r="AL17" s="36"/>
      <c r="AM17" s="36">
        <v>1.0</v>
      </c>
      <c r="AN17" s="36">
        <f t="shared" si="7"/>
        <v>32</v>
      </c>
      <c r="AO17" s="39" t="s">
        <v>85</v>
      </c>
      <c r="AP17" s="4"/>
      <c r="AQ17" s="25">
        <v>45660.0</v>
      </c>
      <c r="AR17" s="26"/>
      <c r="AS17" s="27">
        <v>1.0</v>
      </c>
      <c r="AT17" s="26">
        <f t="shared" si="17"/>
        <v>66</v>
      </c>
      <c r="AU17" s="81" t="s">
        <v>99</v>
      </c>
      <c r="AV17" s="4"/>
      <c r="AW17" s="103">
        <v>45683.0</v>
      </c>
      <c r="AX17" s="104"/>
      <c r="AY17" s="106">
        <v>1.0</v>
      </c>
      <c r="AZ17" s="36">
        <f t="shared" si="8"/>
        <v>13</v>
      </c>
      <c r="BA17" s="39" t="s">
        <v>93</v>
      </c>
      <c r="BB17" s="151"/>
      <c r="BC17" s="56"/>
      <c r="BD17" s="33"/>
      <c r="BE17" s="33"/>
      <c r="BF17" s="33">
        <f t="shared" si="9"/>
        <v>8</v>
      </c>
      <c r="BG17" s="56"/>
      <c r="BH17" s="4"/>
      <c r="BI17" s="49">
        <v>45671.0</v>
      </c>
      <c r="BJ17" s="59">
        <v>25.0</v>
      </c>
      <c r="BK17" s="78"/>
      <c r="BL17" s="78">
        <f t="shared" si="10"/>
        <v>25</v>
      </c>
      <c r="BM17" s="63" t="s">
        <v>88</v>
      </c>
      <c r="BN17" s="4"/>
      <c r="BO17" s="30">
        <v>45669.0</v>
      </c>
      <c r="BP17" s="26"/>
      <c r="BQ17" s="26">
        <v>1.0</v>
      </c>
      <c r="BR17" s="26">
        <f t="shared" si="11"/>
        <v>5</v>
      </c>
      <c r="BS17" s="29" t="s">
        <v>102</v>
      </c>
      <c r="BT17" s="4"/>
      <c r="BU17" s="30">
        <v>45661.0</v>
      </c>
      <c r="BV17" s="26"/>
      <c r="BW17" s="26">
        <v>1.0</v>
      </c>
      <c r="BX17" s="26">
        <f t="shared" si="12"/>
        <v>39</v>
      </c>
      <c r="BY17" s="29" t="s">
        <v>83</v>
      </c>
      <c r="BZ17" s="4"/>
      <c r="CA17" s="62"/>
      <c r="CB17" s="36"/>
      <c r="CC17" s="85"/>
      <c r="CD17" s="36">
        <f t="shared" si="13"/>
        <v>0</v>
      </c>
      <c r="CE17" s="39"/>
      <c r="CF17" s="4"/>
      <c r="CG17" s="56"/>
      <c r="CH17" s="33"/>
      <c r="CI17" s="33"/>
      <c r="CJ17" s="33">
        <f t="shared" si="14"/>
        <v>3</v>
      </c>
      <c r="CK17" s="56"/>
      <c r="CL17" s="4"/>
      <c r="CM17" s="56"/>
      <c r="CN17" s="33"/>
      <c r="CO17" s="33"/>
      <c r="CP17" s="33">
        <f t="shared" si="15"/>
        <v>2</v>
      </c>
      <c r="CQ17" s="56"/>
      <c r="CR17" s="4"/>
      <c r="CS17" s="56"/>
      <c r="CT17" s="33"/>
      <c r="CU17" s="33"/>
      <c r="CV17" s="33">
        <f t="shared" si="16"/>
        <v>0</v>
      </c>
      <c r="CW17" s="56"/>
    </row>
    <row r="18" ht="14.25" customHeight="1">
      <c r="A18" s="48">
        <v>45676.0</v>
      </c>
      <c r="B18" s="118">
        <v>10.0</v>
      </c>
      <c r="C18" s="118"/>
      <c r="D18" s="36">
        <f t="shared" si="1"/>
        <v>20</v>
      </c>
      <c r="E18" s="39" t="s">
        <v>107</v>
      </c>
      <c r="F18" s="4"/>
      <c r="G18" s="103">
        <v>45684.0</v>
      </c>
      <c r="H18" s="104"/>
      <c r="I18" s="106">
        <v>1.0</v>
      </c>
      <c r="J18" s="36">
        <f t="shared" si="2"/>
        <v>6</v>
      </c>
      <c r="K18" s="39" t="s">
        <v>96</v>
      </c>
      <c r="L18" s="4"/>
      <c r="M18" s="35">
        <v>45664.0</v>
      </c>
      <c r="N18" s="36"/>
      <c r="O18" s="39">
        <v>1.0</v>
      </c>
      <c r="P18" s="36">
        <f t="shared" si="3"/>
        <v>2</v>
      </c>
      <c r="Q18" s="39" t="s">
        <v>104</v>
      </c>
      <c r="R18" s="4"/>
      <c r="S18" s="35">
        <v>45662.0</v>
      </c>
      <c r="T18" s="36"/>
      <c r="U18" s="40">
        <v>2.0</v>
      </c>
      <c r="V18" s="36">
        <f t="shared" si="4"/>
        <v>41</v>
      </c>
      <c r="W18" s="96" t="s">
        <v>105</v>
      </c>
      <c r="X18" s="4"/>
      <c r="Y18" s="56"/>
      <c r="Z18" s="33"/>
      <c r="AA18" s="33"/>
      <c r="AB18" s="33">
        <f t="shared" si="5"/>
        <v>10</v>
      </c>
      <c r="AC18" s="56"/>
      <c r="AD18" s="4"/>
      <c r="AE18" s="62">
        <v>45680.0</v>
      </c>
      <c r="AF18" s="65"/>
      <c r="AG18" s="148">
        <v>1.0</v>
      </c>
      <c r="AH18" s="36">
        <f t="shared" si="6"/>
        <v>16</v>
      </c>
      <c r="AI18" s="39" t="s">
        <v>102</v>
      </c>
      <c r="AJ18" s="4"/>
      <c r="AK18" s="35">
        <v>45661.0</v>
      </c>
      <c r="AL18" s="36"/>
      <c r="AM18" s="36">
        <v>1.0</v>
      </c>
      <c r="AN18" s="36">
        <f t="shared" si="7"/>
        <v>31</v>
      </c>
      <c r="AO18" s="39" t="s">
        <v>101</v>
      </c>
      <c r="AP18" s="4"/>
      <c r="AQ18" s="25">
        <v>45660.0</v>
      </c>
      <c r="AR18" s="26"/>
      <c r="AS18" s="27">
        <v>1.0</v>
      </c>
      <c r="AT18" s="26">
        <f t="shared" si="17"/>
        <v>65</v>
      </c>
      <c r="AU18" s="29" t="s">
        <v>103</v>
      </c>
      <c r="AV18" s="4"/>
      <c r="AW18" s="103">
        <v>45684.0</v>
      </c>
      <c r="AX18" s="104"/>
      <c r="AY18" s="106">
        <v>1.0</v>
      </c>
      <c r="AZ18" s="36">
        <f t="shared" si="8"/>
        <v>12</v>
      </c>
      <c r="BA18" s="39" t="s">
        <v>91</v>
      </c>
      <c r="BB18" s="4"/>
      <c r="BC18" s="56"/>
      <c r="BD18" s="33"/>
      <c r="BE18" s="33"/>
      <c r="BF18" s="33">
        <f t="shared" si="9"/>
        <v>8</v>
      </c>
      <c r="BG18" s="56"/>
      <c r="BH18" s="4"/>
      <c r="BI18" s="62">
        <v>45672.0</v>
      </c>
      <c r="BJ18" s="65"/>
      <c r="BK18" s="36">
        <v>2.0</v>
      </c>
      <c r="BL18" s="36">
        <f t="shared" si="10"/>
        <v>23</v>
      </c>
      <c r="BM18" s="39" t="s">
        <v>94</v>
      </c>
      <c r="BN18" s="4"/>
      <c r="BO18" s="30">
        <v>45670.0</v>
      </c>
      <c r="BP18" s="26"/>
      <c r="BQ18" s="26">
        <v>1.0</v>
      </c>
      <c r="BR18" s="26">
        <f t="shared" si="11"/>
        <v>4</v>
      </c>
      <c r="BS18" s="29" t="s">
        <v>104</v>
      </c>
      <c r="BT18" s="4"/>
      <c r="BU18" s="30">
        <v>45661.0</v>
      </c>
      <c r="BV18" s="26"/>
      <c r="BW18" s="26">
        <v>1.0</v>
      </c>
      <c r="BX18" s="26">
        <f t="shared" si="12"/>
        <v>38</v>
      </c>
      <c r="BY18" s="29" t="s">
        <v>91</v>
      </c>
      <c r="BZ18" s="4"/>
      <c r="CA18" s="62"/>
      <c r="CB18" s="36"/>
      <c r="CC18" s="85"/>
      <c r="CD18" s="36">
        <f t="shared" si="13"/>
        <v>0</v>
      </c>
      <c r="CE18" s="39"/>
      <c r="CF18" s="4"/>
      <c r="CG18" s="56"/>
      <c r="CH18" s="33"/>
      <c r="CI18" s="33"/>
      <c r="CJ18" s="33">
        <f t="shared" si="14"/>
        <v>3</v>
      </c>
      <c r="CK18" s="56"/>
      <c r="CL18" s="4"/>
      <c r="CM18" s="56"/>
      <c r="CN18" s="33"/>
      <c r="CO18" s="33"/>
      <c r="CP18" s="33">
        <f t="shared" si="15"/>
        <v>2</v>
      </c>
      <c r="CQ18" s="56"/>
      <c r="CR18" s="4"/>
      <c r="CS18" s="56"/>
      <c r="CT18" s="33"/>
      <c r="CU18" s="33"/>
      <c r="CV18" s="33">
        <f t="shared" si="16"/>
        <v>0</v>
      </c>
      <c r="CW18" s="56"/>
    </row>
    <row r="19" ht="14.25" customHeight="1">
      <c r="A19" s="103">
        <v>45677.0</v>
      </c>
      <c r="B19" s="112"/>
      <c r="C19" s="106">
        <v>1.0</v>
      </c>
      <c r="D19" s="36">
        <f t="shared" si="1"/>
        <v>19</v>
      </c>
      <c r="E19" s="39" t="s">
        <v>99</v>
      </c>
      <c r="F19" s="4"/>
      <c r="G19" s="103">
        <v>45684.0</v>
      </c>
      <c r="H19" s="104"/>
      <c r="I19" s="106">
        <v>1.0</v>
      </c>
      <c r="J19" s="36">
        <f t="shared" si="2"/>
        <v>5</v>
      </c>
      <c r="K19" s="39" t="s">
        <v>93</v>
      </c>
      <c r="L19" s="4"/>
      <c r="M19" s="46">
        <v>45666.0</v>
      </c>
      <c r="N19" s="72"/>
      <c r="O19" s="36">
        <v>1.0</v>
      </c>
      <c r="P19" s="33">
        <f t="shared" si="3"/>
        <v>1</v>
      </c>
      <c r="Q19" s="39" t="s">
        <v>90</v>
      </c>
      <c r="R19" s="4"/>
      <c r="S19" s="35">
        <v>45663.0</v>
      </c>
      <c r="T19" s="39"/>
      <c r="U19" s="36">
        <v>1.0</v>
      </c>
      <c r="V19" s="36">
        <f t="shared" si="4"/>
        <v>40</v>
      </c>
      <c r="W19" s="39" t="s">
        <v>98</v>
      </c>
      <c r="X19" s="4"/>
      <c r="Y19" s="56"/>
      <c r="Z19" s="33"/>
      <c r="AA19" s="33"/>
      <c r="AB19" s="33">
        <f t="shared" si="5"/>
        <v>10</v>
      </c>
      <c r="AC19" s="56"/>
      <c r="AD19" s="4"/>
      <c r="AE19" s="103">
        <v>45682.0</v>
      </c>
      <c r="AF19" s="112"/>
      <c r="AG19" s="148">
        <v>1.0</v>
      </c>
      <c r="AH19" s="36">
        <f t="shared" si="6"/>
        <v>15</v>
      </c>
      <c r="AI19" s="39" t="s">
        <v>107</v>
      </c>
      <c r="AJ19" s="4"/>
      <c r="AK19" s="35">
        <v>45661.0</v>
      </c>
      <c r="AL19" s="36"/>
      <c r="AM19" s="36">
        <v>1.0</v>
      </c>
      <c r="AN19" s="36">
        <f t="shared" si="7"/>
        <v>30</v>
      </c>
      <c r="AO19" s="39" t="s">
        <v>99</v>
      </c>
      <c r="AP19" s="4"/>
      <c r="AQ19" s="30">
        <v>45660.0</v>
      </c>
      <c r="AR19" s="26"/>
      <c r="AS19" s="26">
        <v>1.0</v>
      </c>
      <c r="AT19" s="26">
        <f t="shared" si="17"/>
        <v>64</v>
      </c>
      <c r="AU19" s="29" t="s">
        <v>85</v>
      </c>
      <c r="AV19" s="4"/>
      <c r="AW19" s="103">
        <v>45685.0</v>
      </c>
      <c r="AX19" s="104"/>
      <c r="AY19" s="106">
        <v>1.0</v>
      </c>
      <c r="AZ19" s="36">
        <f t="shared" si="8"/>
        <v>11</v>
      </c>
      <c r="BA19" s="96" t="s">
        <v>105</v>
      </c>
      <c r="BB19" s="4"/>
      <c r="BC19" s="56"/>
      <c r="BD19" s="33"/>
      <c r="BE19" s="33"/>
      <c r="BF19" s="33">
        <f t="shared" si="9"/>
        <v>8</v>
      </c>
      <c r="BG19" s="56"/>
      <c r="BH19" s="4"/>
      <c r="BI19" s="103">
        <v>45672.0</v>
      </c>
      <c r="BJ19" s="72"/>
      <c r="BK19" s="98">
        <v>1.0</v>
      </c>
      <c r="BL19" s="33">
        <f t="shared" si="10"/>
        <v>22</v>
      </c>
      <c r="BM19" s="39" t="s">
        <v>87</v>
      </c>
      <c r="BN19" s="4"/>
      <c r="BO19" s="113">
        <v>45671.0</v>
      </c>
      <c r="BP19" s="84"/>
      <c r="BQ19" s="70">
        <v>1.0</v>
      </c>
      <c r="BR19" s="71">
        <f t="shared" si="11"/>
        <v>3</v>
      </c>
      <c r="BS19" s="29" t="s">
        <v>99</v>
      </c>
      <c r="BT19" s="4"/>
      <c r="BU19" s="30">
        <v>45661.0</v>
      </c>
      <c r="BV19" s="26"/>
      <c r="BW19" s="26">
        <v>1.0</v>
      </c>
      <c r="BX19" s="26">
        <f t="shared" si="12"/>
        <v>37</v>
      </c>
      <c r="BY19" s="29" t="s">
        <v>84</v>
      </c>
      <c r="BZ19" s="4"/>
      <c r="CA19" s="32"/>
      <c r="CB19" s="72"/>
      <c r="CC19" s="85"/>
      <c r="CD19" s="33">
        <f t="shared" si="13"/>
        <v>0</v>
      </c>
      <c r="CE19" s="39"/>
      <c r="CF19" s="4"/>
      <c r="CG19" s="56"/>
      <c r="CH19" s="33"/>
      <c r="CI19" s="33"/>
      <c r="CJ19" s="33">
        <f t="shared" si="14"/>
        <v>3</v>
      </c>
      <c r="CK19" s="56"/>
      <c r="CL19" s="4"/>
      <c r="CM19" s="56"/>
      <c r="CN19" s="33"/>
      <c r="CO19" s="33"/>
      <c r="CP19" s="33">
        <f t="shared" si="15"/>
        <v>2</v>
      </c>
      <c r="CQ19" s="56"/>
      <c r="CR19" s="4"/>
      <c r="CS19" s="56"/>
      <c r="CT19" s="33"/>
      <c r="CU19" s="33"/>
      <c r="CV19" s="33">
        <f t="shared" si="16"/>
        <v>0</v>
      </c>
      <c r="CW19" s="56"/>
    </row>
    <row r="20" ht="14.25" customHeight="1">
      <c r="A20" s="103">
        <v>45677.0</v>
      </c>
      <c r="B20" s="112"/>
      <c r="C20" s="106">
        <v>1.0</v>
      </c>
      <c r="D20" s="36">
        <f t="shared" si="1"/>
        <v>18</v>
      </c>
      <c r="E20" s="39" t="s">
        <v>87</v>
      </c>
      <c r="F20" s="4"/>
      <c r="G20" s="103">
        <v>45684.0</v>
      </c>
      <c r="H20" s="36"/>
      <c r="I20" s="40">
        <v>2.0</v>
      </c>
      <c r="J20" s="36">
        <f t="shared" si="2"/>
        <v>3</v>
      </c>
      <c r="K20" s="37" t="s">
        <v>108</v>
      </c>
      <c r="L20" s="4"/>
      <c r="M20" s="46">
        <v>45666.0</v>
      </c>
      <c r="N20" s="72"/>
      <c r="O20" s="98">
        <v>1.0</v>
      </c>
      <c r="P20" s="33">
        <f t="shared" si="3"/>
        <v>0</v>
      </c>
      <c r="Q20" s="39" t="s">
        <v>84</v>
      </c>
      <c r="R20" s="4"/>
      <c r="S20" s="35">
        <v>45663.0</v>
      </c>
      <c r="T20" s="39"/>
      <c r="U20" s="36">
        <v>1.0</v>
      </c>
      <c r="V20" s="36">
        <f t="shared" si="4"/>
        <v>39</v>
      </c>
      <c r="W20" s="39" t="s">
        <v>104</v>
      </c>
      <c r="X20" s="4"/>
      <c r="Y20" s="56"/>
      <c r="Z20" s="33"/>
      <c r="AA20" s="33"/>
      <c r="AB20" s="33">
        <f t="shared" si="5"/>
        <v>10</v>
      </c>
      <c r="AC20" s="56"/>
      <c r="AD20" s="4"/>
      <c r="AE20" s="103">
        <v>45682.0</v>
      </c>
      <c r="AF20" s="104"/>
      <c r="AG20" s="106">
        <v>1.0</v>
      </c>
      <c r="AH20" s="36">
        <f t="shared" si="6"/>
        <v>14</v>
      </c>
      <c r="AI20" s="39" t="s">
        <v>87</v>
      </c>
      <c r="AJ20" s="4"/>
      <c r="AK20" s="35">
        <v>45661.0</v>
      </c>
      <c r="AL20" s="36"/>
      <c r="AM20" s="36">
        <v>1.0</v>
      </c>
      <c r="AN20" s="36">
        <f t="shared" si="7"/>
        <v>29</v>
      </c>
      <c r="AO20" s="39" t="s">
        <v>90</v>
      </c>
      <c r="AP20" s="4"/>
      <c r="AQ20" s="25">
        <v>45660.0</v>
      </c>
      <c r="AR20" s="26"/>
      <c r="AS20" s="27">
        <v>1.0</v>
      </c>
      <c r="AT20" s="26">
        <f t="shared" si="17"/>
        <v>63</v>
      </c>
      <c r="AU20" s="29" t="s">
        <v>105</v>
      </c>
      <c r="AV20" s="4"/>
      <c r="AW20" s="62">
        <v>45686.0</v>
      </c>
      <c r="AX20" s="65"/>
      <c r="AY20" s="149">
        <v>1.0</v>
      </c>
      <c r="AZ20" s="36">
        <f t="shared" si="8"/>
        <v>10</v>
      </c>
      <c r="BA20" s="39" t="s">
        <v>78</v>
      </c>
      <c r="BB20" s="4"/>
      <c r="BC20" s="56"/>
      <c r="BD20" s="33"/>
      <c r="BE20" s="33"/>
      <c r="BF20" s="33">
        <f t="shared" si="9"/>
        <v>8</v>
      </c>
      <c r="BG20" s="56"/>
      <c r="BH20" s="4"/>
      <c r="BI20" s="103">
        <v>45672.0</v>
      </c>
      <c r="BJ20" s="72"/>
      <c r="BK20" s="98">
        <v>1.0</v>
      </c>
      <c r="BL20" s="33">
        <f t="shared" si="10"/>
        <v>21</v>
      </c>
      <c r="BM20" s="39" t="s">
        <v>104</v>
      </c>
      <c r="BN20" s="4"/>
      <c r="BO20" s="30">
        <v>45672.0</v>
      </c>
      <c r="BP20" s="61"/>
      <c r="BQ20" s="26">
        <v>2.0</v>
      </c>
      <c r="BR20" s="26">
        <f t="shared" si="11"/>
        <v>1</v>
      </c>
      <c r="BS20" s="29" t="s">
        <v>94</v>
      </c>
      <c r="BT20" s="4"/>
      <c r="BU20" s="30">
        <v>45662.0</v>
      </c>
      <c r="BV20" s="26"/>
      <c r="BW20" s="26">
        <v>1.0</v>
      </c>
      <c r="BX20" s="26">
        <f t="shared" si="12"/>
        <v>36</v>
      </c>
      <c r="BY20" s="29" t="s">
        <v>107</v>
      </c>
      <c r="BZ20" s="4"/>
      <c r="CA20" s="32"/>
      <c r="CB20" s="33"/>
      <c r="CC20" s="85"/>
      <c r="CD20" s="33">
        <f t="shared" si="13"/>
        <v>0</v>
      </c>
      <c r="CE20" s="56"/>
      <c r="CF20" s="4"/>
      <c r="CG20" s="56"/>
      <c r="CH20" s="33"/>
      <c r="CI20" s="33"/>
      <c r="CJ20" s="33">
        <f t="shared" si="14"/>
        <v>3</v>
      </c>
      <c r="CK20" s="56"/>
      <c r="CL20" s="4"/>
      <c r="CM20" s="56"/>
      <c r="CN20" s="33"/>
      <c r="CO20" s="33"/>
      <c r="CP20" s="33">
        <f t="shared" si="15"/>
        <v>2</v>
      </c>
      <c r="CQ20" s="56"/>
      <c r="CR20" s="4"/>
      <c r="CS20" s="56"/>
      <c r="CT20" s="33"/>
      <c r="CU20" s="33"/>
      <c r="CV20" s="33">
        <f t="shared" si="16"/>
        <v>0</v>
      </c>
      <c r="CW20" s="56"/>
    </row>
    <row r="21" ht="14.25" customHeight="1">
      <c r="A21" s="103">
        <v>45678.0</v>
      </c>
      <c r="B21" s="112"/>
      <c r="C21" s="106">
        <v>1.0</v>
      </c>
      <c r="D21" s="36">
        <f t="shared" si="1"/>
        <v>17</v>
      </c>
      <c r="E21" s="39" t="s">
        <v>95</v>
      </c>
      <c r="F21" s="4"/>
      <c r="G21" s="103">
        <v>45688.0</v>
      </c>
      <c r="H21" s="104"/>
      <c r="I21" s="106">
        <v>1.0</v>
      </c>
      <c r="J21" s="36">
        <f t="shared" si="2"/>
        <v>2</v>
      </c>
      <c r="K21" s="95" t="s">
        <v>101</v>
      </c>
      <c r="L21" s="4"/>
      <c r="M21" s="42">
        <v>45672.0</v>
      </c>
      <c r="N21" s="44">
        <v>16.0</v>
      </c>
      <c r="O21" s="45"/>
      <c r="P21" s="45">
        <f t="shared" si="3"/>
        <v>16</v>
      </c>
      <c r="Q21" s="47" t="s">
        <v>88</v>
      </c>
      <c r="R21" s="4"/>
      <c r="S21" s="35">
        <v>45663.0</v>
      </c>
      <c r="T21" s="39"/>
      <c r="U21" s="36">
        <v>1.0</v>
      </c>
      <c r="V21" s="36">
        <f t="shared" si="4"/>
        <v>38</v>
      </c>
      <c r="W21" s="39" t="s">
        <v>96</v>
      </c>
      <c r="X21" s="4"/>
      <c r="Y21" s="56"/>
      <c r="Z21" s="33"/>
      <c r="AA21" s="33"/>
      <c r="AB21" s="33">
        <f t="shared" si="5"/>
        <v>10</v>
      </c>
      <c r="AC21" s="56"/>
      <c r="AD21" s="4"/>
      <c r="AE21" s="103">
        <v>45685.0</v>
      </c>
      <c r="AF21" s="104"/>
      <c r="AG21" s="106">
        <v>1.0</v>
      </c>
      <c r="AH21" s="36">
        <f t="shared" si="6"/>
        <v>13</v>
      </c>
      <c r="AI21" s="39" t="s">
        <v>93</v>
      </c>
      <c r="AJ21" s="4"/>
      <c r="AK21" s="35">
        <v>45661.0</v>
      </c>
      <c r="AL21" s="36"/>
      <c r="AM21" s="36">
        <v>1.0</v>
      </c>
      <c r="AN21" s="36">
        <f t="shared" si="7"/>
        <v>28</v>
      </c>
      <c r="AO21" s="39" t="s">
        <v>95</v>
      </c>
      <c r="AP21" s="4"/>
      <c r="AQ21" s="25">
        <v>45660.0</v>
      </c>
      <c r="AR21" s="26"/>
      <c r="AS21" s="26">
        <v>1.0</v>
      </c>
      <c r="AT21" s="26">
        <f t="shared" si="17"/>
        <v>62</v>
      </c>
      <c r="AU21" s="29" t="s">
        <v>107</v>
      </c>
      <c r="AV21" s="4"/>
      <c r="AW21" s="103">
        <v>45686.0</v>
      </c>
      <c r="AX21" s="104"/>
      <c r="AY21" s="106">
        <v>1.0</v>
      </c>
      <c r="AZ21" s="36">
        <f t="shared" si="8"/>
        <v>9</v>
      </c>
      <c r="BA21" s="37" t="s">
        <v>80</v>
      </c>
      <c r="BB21" s="4"/>
      <c r="BC21" s="56"/>
      <c r="BD21" s="33"/>
      <c r="BE21" s="33"/>
      <c r="BF21" s="33">
        <f t="shared" si="9"/>
        <v>8</v>
      </c>
      <c r="BG21" s="56"/>
      <c r="BH21" s="4"/>
      <c r="BI21" s="103">
        <v>45672.0</v>
      </c>
      <c r="BJ21" s="72"/>
      <c r="BK21" s="98">
        <v>1.0</v>
      </c>
      <c r="BL21" s="33">
        <f t="shared" si="10"/>
        <v>20</v>
      </c>
      <c r="BM21" s="39" t="s">
        <v>95</v>
      </c>
      <c r="BN21" s="4"/>
      <c r="BO21" s="116">
        <v>45672.0</v>
      </c>
      <c r="BP21" s="128">
        <v>15.0</v>
      </c>
      <c r="BQ21" s="78"/>
      <c r="BR21" s="78">
        <f t="shared" si="11"/>
        <v>16</v>
      </c>
      <c r="BS21" s="63" t="s">
        <v>86</v>
      </c>
      <c r="BT21" s="4"/>
      <c r="BU21" s="30">
        <v>45662.0</v>
      </c>
      <c r="BV21" s="26"/>
      <c r="BW21" s="27">
        <v>2.0</v>
      </c>
      <c r="BX21" s="26">
        <f t="shared" si="12"/>
        <v>34</v>
      </c>
      <c r="BY21" s="29" t="s">
        <v>102</v>
      </c>
      <c r="BZ21" s="4"/>
      <c r="CA21" s="32"/>
      <c r="CB21" s="72"/>
      <c r="CC21" s="85"/>
      <c r="CD21" s="33">
        <f t="shared" si="13"/>
        <v>0</v>
      </c>
      <c r="CE21" s="39"/>
      <c r="CF21" s="4"/>
      <c r="CG21" s="56"/>
      <c r="CH21" s="33"/>
      <c r="CI21" s="33"/>
      <c r="CJ21" s="33">
        <f t="shared" si="14"/>
        <v>3</v>
      </c>
      <c r="CK21" s="56"/>
      <c r="CL21" s="4"/>
      <c r="CM21" s="56"/>
      <c r="CN21" s="33"/>
      <c r="CO21" s="33"/>
      <c r="CP21" s="33">
        <f t="shared" si="15"/>
        <v>2</v>
      </c>
      <c r="CQ21" s="56"/>
      <c r="CR21" s="4"/>
      <c r="CS21" s="56"/>
      <c r="CT21" s="33"/>
      <c r="CU21" s="33"/>
      <c r="CV21" s="33">
        <f t="shared" si="16"/>
        <v>0</v>
      </c>
      <c r="CW21" s="56"/>
    </row>
    <row r="22" ht="14.25" customHeight="1">
      <c r="A22" s="62">
        <v>45679.0</v>
      </c>
      <c r="B22" s="65"/>
      <c r="C22" s="148">
        <v>1.0</v>
      </c>
      <c r="D22" s="36">
        <f t="shared" si="1"/>
        <v>16</v>
      </c>
      <c r="E22" s="39" t="s">
        <v>97</v>
      </c>
      <c r="F22" s="4"/>
      <c r="G22" s="62">
        <v>45688.0</v>
      </c>
      <c r="H22" s="65"/>
      <c r="I22" s="148">
        <v>1.0</v>
      </c>
      <c r="J22" s="36">
        <f t="shared" si="2"/>
        <v>1</v>
      </c>
      <c r="K22" s="39" t="s">
        <v>104</v>
      </c>
      <c r="L22" s="4"/>
      <c r="M22" s="62">
        <v>45673.0</v>
      </c>
      <c r="N22" s="65"/>
      <c r="O22" s="40">
        <v>1.0</v>
      </c>
      <c r="P22" s="36">
        <f t="shared" si="3"/>
        <v>15</v>
      </c>
      <c r="Q22" s="39" t="s">
        <v>95</v>
      </c>
      <c r="R22" s="4"/>
      <c r="S22" s="35">
        <v>45663.0</v>
      </c>
      <c r="T22" s="39"/>
      <c r="U22" s="36">
        <v>1.0</v>
      </c>
      <c r="V22" s="36">
        <f t="shared" si="4"/>
        <v>37</v>
      </c>
      <c r="W22" s="39" t="s">
        <v>80</v>
      </c>
      <c r="X22" s="4"/>
      <c r="Y22" s="56"/>
      <c r="Z22" s="33"/>
      <c r="AA22" s="33"/>
      <c r="AB22" s="33">
        <f t="shared" si="5"/>
        <v>10</v>
      </c>
      <c r="AC22" s="56"/>
      <c r="AD22" s="4"/>
      <c r="AE22" s="62">
        <v>45686.0</v>
      </c>
      <c r="AF22" s="65"/>
      <c r="AG22" s="148">
        <v>1.0</v>
      </c>
      <c r="AH22" s="36">
        <f t="shared" si="6"/>
        <v>12</v>
      </c>
      <c r="AI22" s="39" t="s">
        <v>79</v>
      </c>
      <c r="AJ22" s="4"/>
      <c r="AK22" s="35">
        <v>45662.0</v>
      </c>
      <c r="AL22" s="36"/>
      <c r="AM22" s="36">
        <v>1.0</v>
      </c>
      <c r="AN22" s="36">
        <f t="shared" si="7"/>
        <v>27</v>
      </c>
      <c r="AO22" s="39" t="s">
        <v>83</v>
      </c>
      <c r="AP22" s="4"/>
      <c r="AQ22" s="30">
        <v>45661.0</v>
      </c>
      <c r="AR22" s="26"/>
      <c r="AS22" s="26">
        <v>1.0</v>
      </c>
      <c r="AT22" s="26">
        <f t="shared" si="17"/>
        <v>61</v>
      </c>
      <c r="AU22" s="29" t="s">
        <v>98</v>
      </c>
      <c r="AV22" s="4"/>
      <c r="AW22" s="103">
        <v>45687.0</v>
      </c>
      <c r="AX22" s="104"/>
      <c r="AY22" s="106">
        <v>1.0</v>
      </c>
      <c r="AZ22" s="36">
        <f t="shared" si="8"/>
        <v>8</v>
      </c>
      <c r="BA22" s="39" t="s">
        <v>97</v>
      </c>
      <c r="BB22" s="4"/>
      <c r="BC22" s="56"/>
      <c r="BD22" s="33"/>
      <c r="BE22" s="33"/>
      <c r="BF22" s="33">
        <f t="shared" si="9"/>
        <v>8</v>
      </c>
      <c r="BG22" s="56"/>
      <c r="BH22" s="4"/>
      <c r="BI22" s="103">
        <v>45672.0</v>
      </c>
      <c r="BJ22" s="72"/>
      <c r="BK22" s="98">
        <v>1.0</v>
      </c>
      <c r="BL22" s="33">
        <f t="shared" si="10"/>
        <v>19</v>
      </c>
      <c r="BM22" s="39" t="s">
        <v>84</v>
      </c>
      <c r="BN22" s="4"/>
      <c r="BO22" s="113">
        <v>45672.0</v>
      </c>
      <c r="BP22" s="84"/>
      <c r="BQ22" s="70">
        <v>1.0</v>
      </c>
      <c r="BR22" s="71">
        <f t="shared" si="11"/>
        <v>15</v>
      </c>
      <c r="BS22" s="29" t="s">
        <v>81</v>
      </c>
      <c r="BT22" s="4"/>
      <c r="BU22" s="30">
        <v>45662.0</v>
      </c>
      <c r="BV22" s="26"/>
      <c r="BW22" s="27">
        <v>1.0</v>
      </c>
      <c r="BX22" s="26">
        <f t="shared" si="12"/>
        <v>33</v>
      </c>
      <c r="BY22" s="81" t="s">
        <v>96</v>
      </c>
      <c r="BZ22" s="4"/>
      <c r="CA22" s="32"/>
      <c r="CB22" s="72"/>
      <c r="CC22" s="85"/>
      <c r="CD22" s="33">
        <f t="shared" si="13"/>
        <v>0</v>
      </c>
      <c r="CE22" s="39"/>
      <c r="CF22" s="4"/>
      <c r="CG22" s="56"/>
      <c r="CH22" s="33"/>
      <c r="CI22" s="33"/>
      <c r="CJ22" s="33">
        <f t="shared" si="14"/>
        <v>3</v>
      </c>
      <c r="CK22" s="56"/>
      <c r="CL22" s="4"/>
      <c r="CM22" s="56"/>
      <c r="CN22" s="33"/>
      <c r="CO22" s="33"/>
      <c r="CP22" s="33">
        <f t="shared" si="15"/>
        <v>2</v>
      </c>
      <c r="CQ22" s="56"/>
      <c r="CR22" s="4"/>
      <c r="CS22" s="56"/>
      <c r="CT22" s="33"/>
      <c r="CU22" s="33"/>
      <c r="CV22" s="33">
        <f t="shared" si="16"/>
        <v>0</v>
      </c>
      <c r="CW22" s="56"/>
    </row>
    <row r="23" ht="14.25" customHeight="1">
      <c r="A23" s="103">
        <v>45679.0</v>
      </c>
      <c r="B23" s="112"/>
      <c r="C23" s="148">
        <v>1.0</v>
      </c>
      <c r="D23" s="36">
        <f t="shared" si="1"/>
        <v>15</v>
      </c>
      <c r="E23" s="96" t="s">
        <v>105</v>
      </c>
      <c r="F23" s="4"/>
      <c r="G23" s="62"/>
      <c r="H23" s="33"/>
      <c r="I23" s="33"/>
      <c r="J23" s="33">
        <f t="shared" si="2"/>
        <v>1</v>
      </c>
      <c r="K23" s="56"/>
      <c r="L23" s="4"/>
      <c r="M23" s="103">
        <v>45673.0</v>
      </c>
      <c r="N23" s="72"/>
      <c r="O23" s="98">
        <v>1.0</v>
      </c>
      <c r="P23" s="33">
        <f t="shared" si="3"/>
        <v>14</v>
      </c>
      <c r="Q23" s="39" t="s">
        <v>107</v>
      </c>
      <c r="R23" s="4"/>
      <c r="S23" s="35">
        <v>45663.0</v>
      </c>
      <c r="T23" s="39"/>
      <c r="U23" s="36">
        <v>1.0</v>
      </c>
      <c r="V23" s="36">
        <f t="shared" si="4"/>
        <v>36</v>
      </c>
      <c r="W23" s="39" t="s">
        <v>99</v>
      </c>
      <c r="X23" s="4"/>
      <c r="Y23" s="56"/>
      <c r="Z23" s="33"/>
      <c r="AA23" s="33"/>
      <c r="AB23" s="33">
        <f t="shared" si="5"/>
        <v>10</v>
      </c>
      <c r="AC23" s="56"/>
      <c r="AD23" s="4"/>
      <c r="AE23" s="62">
        <v>45686.0</v>
      </c>
      <c r="AF23" s="65"/>
      <c r="AG23" s="148">
        <v>1.0</v>
      </c>
      <c r="AH23" s="36">
        <f t="shared" si="6"/>
        <v>11</v>
      </c>
      <c r="AI23" s="39" t="s">
        <v>84</v>
      </c>
      <c r="AJ23" s="4"/>
      <c r="AK23" s="35">
        <v>45662.0</v>
      </c>
      <c r="AL23" s="36"/>
      <c r="AM23" s="36">
        <v>1.0</v>
      </c>
      <c r="AN23" s="36">
        <f t="shared" si="7"/>
        <v>26</v>
      </c>
      <c r="AO23" s="39" t="s">
        <v>81</v>
      </c>
      <c r="AP23" s="4"/>
      <c r="AQ23" s="30">
        <v>45661.0</v>
      </c>
      <c r="AR23" s="26"/>
      <c r="AS23" s="26">
        <v>1.0</v>
      </c>
      <c r="AT23" s="26">
        <f t="shared" si="17"/>
        <v>60</v>
      </c>
      <c r="AU23" s="29" t="s">
        <v>96</v>
      </c>
      <c r="AV23" s="4"/>
      <c r="AW23" s="103">
        <v>45687.0</v>
      </c>
      <c r="AX23" s="104"/>
      <c r="AY23" s="148">
        <v>1.0</v>
      </c>
      <c r="AZ23" s="36">
        <f t="shared" si="8"/>
        <v>7</v>
      </c>
      <c r="BA23" s="39" t="s">
        <v>102</v>
      </c>
      <c r="BB23" s="4"/>
      <c r="BC23" s="56"/>
      <c r="BD23" s="33"/>
      <c r="BE23" s="33"/>
      <c r="BF23" s="33">
        <f t="shared" si="9"/>
        <v>8</v>
      </c>
      <c r="BG23" s="56"/>
      <c r="BH23" s="4"/>
      <c r="BI23" s="103">
        <v>45676.0</v>
      </c>
      <c r="BJ23" s="112"/>
      <c r="BK23" s="148">
        <v>1.0</v>
      </c>
      <c r="BL23" s="36">
        <f t="shared" si="10"/>
        <v>18</v>
      </c>
      <c r="BM23" s="39" t="s">
        <v>85</v>
      </c>
      <c r="BN23" s="4"/>
      <c r="BO23" s="30">
        <v>45671.0</v>
      </c>
      <c r="BP23" s="61"/>
      <c r="BQ23" s="26">
        <v>1.0</v>
      </c>
      <c r="BR23" s="26">
        <f t="shared" si="11"/>
        <v>14</v>
      </c>
      <c r="BS23" s="29" t="s">
        <v>96</v>
      </c>
      <c r="BT23" s="4"/>
      <c r="BU23" s="30">
        <v>45663.0</v>
      </c>
      <c r="BV23" s="29"/>
      <c r="BW23" s="26">
        <v>1.0</v>
      </c>
      <c r="BX23" s="26">
        <f t="shared" si="12"/>
        <v>32</v>
      </c>
      <c r="BY23" s="29" t="s">
        <v>85</v>
      </c>
      <c r="BZ23" s="4"/>
      <c r="CA23" s="32"/>
      <c r="CB23" s="72"/>
      <c r="CC23" s="85"/>
      <c r="CD23" s="33">
        <f t="shared" si="13"/>
        <v>0</v>
      </c>
      <c r="CE23" s="39"/>
      <c r="CF23" s="4"/>
      <c r="CG23" s="56"/>
      <c r="CH23" s="33"/>
      <c r="CI23" s="33"/>
      <c r="CJ23" s="33">
        <f t="shared" si="14"/>
        <v>3</v>
      </c>
      <c r="CK23" s="56"/>
      <c r="CL23" s="4"/>
      <c r="CM23" s="56"/>
      <c r="CN23" s="33"/>
      <c r="CO23" s="33"/>
      <c r="CP23" s="33">
        <f t="shared" si="15"/>
        <v>2</v>
      </c>
      <c r="CQ23" s="56"/>
      <c r="CR23" s="4"/>
      <c r="CS23" s="56"/>
      <c r="CT23" s="33"/>
      <c r="CU23" s="33"/>
      <c r="CV23" s="33">
        <f t="shared" si="16"/>
        <v>0</v>
      </c>
      <c r="CW23" s="56"/>
    </row>
    <row r="24" ht="14.25" customHeight="1">
      <c r="A24" s="103">
        <v>45682.0</v>
      </c>
      <c r="B24" s="104"/>
      <c r="C24" s="106">
        <v>1.0</v>
      </c>
      <c r="D24" s="36">
        <f t="shared" si="1"/>
        <v>14</v>
      </c>
      <c r="E24" s="39" t="s">
        <v>94</v>
      </c>
      <c r="F24" s="4"/>
      <c r="G24" s="62"/>
      <c r="H24" s="36"/>
      <c r="I24" s="36"/>
      <c r="J24" s="36">
        <f t="shared" si="2"/>
        <v>1</v>
      </c>
      <c r="K24" s="39"/>
      <c r="L24" s="4"/>
      <c r="M24" s="103">
        <v>45673.0</v>
      </c>
      <c r="N24" s="72"/>
      <c r="O24" s="98">
        <v>1.0</v>
      </c>
      <c r="P24" s="33">
        <f t="shared" si="3"/>
        <v>13</v>
      </c>
      <c r="Q24" s="39" t="s">
        <v>91</v>
      </c>
      <c r="R24" s="4"/>
      <c r="S24" s="49">
        <v>45665.0</v>
      </c>
      <c r="T24" s="99">
        <v>10.0</v>
      </c>
      <c r="U24" s="99"/>
      <c r="V24" s="45">
        <f t="shared" si="4"/>
        <v>46</v>
      </c>
      <c r="W24" s="63" t="s">
        <v>86</v>
      </c>
      <c r="X24" s="4"/>
      <c r="Y24" s="56"/>
      <c r="Z24" s="33"/>
      <c r="AA24" s="33"/>
      <c r="AB24" s="33">
        <f t="shared" si="5"/>
        <v>10</v>
      </c>
      <c r="AC24" s="56"/>
      <c r="AD24" s="4"/>
      <c r="AE24" s="103">
        <v>45687.0</v>
      </c>
      <c r="AF24" s="104"/>
      <c r="AG24" s="106">
        <v>1.0</v>
      </c>
      <c r="AH24" s="36">
        <f t="shared" si="6"/>
        <v>10</v>
      </c>
      <c r="AI24" s="39" t="s">
        <v>91</v>
      </c>
      <c r="AJ24" s="4"/>
      <c r="AK24" s="35">
        <v>45662.0</v>
      </c>
      <c r="AL24" s="36"/>
      <c r="AM24" s="36">
        <v>1.0</v>
      </c>
      <c r="AN24" s="36">
        <f t="shared" si="7"/>
        <v>25</v>
      </c>
      <c r="AO24" s="39" t="s">
        <v>97</v>
      </c>
      <c r="AP24" s="4"/>
      <c r="AQ24" s="30">
        <v>45661.0</v>
      </c>
      <c r="AR24" s="26"/>
      <c r="AS24" s="26">
        <v>1.0</v>
      </c>
      <c r="AT24" s="26">
        <f t="shared" si="17"/>
        <v>59</v>
      </c>
      <c r="AU24" s="29" t="s">
        <v>90</v>
      </c>
      <c r="AV24" s="4"/>
      <c r="AW24" s="103">
        <v>45686.0</v>
      </c>
      <c r="AX24" s="36"/>
      <c r="AY24" s="37">
        <v>2.0</v>
      </c>
      <c r="AZ24" s="36">
        <f t="shared" si="8"/>
        <v>5</v>
      </c>
      <c r="BA24" s="37" t="s">
        <v>121</v>
      </c>
      <c r="BB24" s="4"/>
      <c r="BC24" s="56"/>
      <c r="BD24" s="33"/>
      <c r="BE24" s="33"/>
      <c r="BF24" s="33">
        <f t="shared" si="9"/>
        <v>8</v>
      </c>
      <c r="BG24" s="56"/>
      <c r="BH24" s="4"/>
      <c r="BI24" s="103">
        <v>45676.0</v>
      </c>
      <c r="BJ24" s="112"/>
      <c r="BK24" s="106">
        <v>1.0</v>
      </c>
      <c r="BL24" s="36">
        <f t="shared" si="10"/>
        <v>17</v>
      </c>
      <c r="BM24" s="39" t="s">
        <v>79</v>
      </c>
      <c r="BN24" s="4"/>
      <c r="BO24" s="113">
        <v>45679.0</v>
      </c>
      <c r="BP24" s="140"/>
      <c r="BQ24" s="26">
        <v>1.0</v>
      </c>
      <c r="BR24" s="26">
        <f t="shared" si="11"/>
        <v>13</v>
      </c>
      <c r="BS24" s="29" t="s">
        <v>84</v>
      </c>
      <c r="BT24" s="4"/>
      <c r="BU24" s="25">
        <v>45663.0</v>
      </c>
      <c r="BV24" s="84"/>
      <c r="BW24" s="26">
        <v>1.0</v>
      </c>
      <c r="BX24" s="71">
        <f t="shared" si="12"/>
        <v>31</v>
      </c>
      <c r="BY24" s="29" t="s">
        <v>101</v>
      </c>
      <c r="BZ24" s="4"/>
      <c r="CA24" s="32"/>
      <c r="CB24" s="72"/>
      <c r="CC24" s="85"/>
      <c r="CD24" s="33">
        <f t="shared" si="13"/>
        <v>0</v>
      </c>
      <c r="CE24" s="39"/>
      <c r="CF24" s="4"/>
      <c r="CG24" s="56"/>
      <c r="CH24" s="33"/>
      <c r="CI24" s="33"/>
      <c r="CJ24" s="33">
        <f t="shared" si="14"/>
        <v>3</v>
      </c>
      <c r="CK24" s="56"/>
      <c r="CL24" s="4"/>
      <c r="CM24" s="56"/>
      <c r="CN24" s="33"/>
      <c r="CO24" s="33"/>
      <c r="CP24" s="33">
        <f t="shared" si="15"/>
        <v>2</v>
      </c>
      <c r="CQ24" s="56"/>
      <c r="CR24" s="4"/>
      <c r="CS24" s="56"/>
      <c r="CT24" s="33"/>
      <c r="CU24" s="33"/>
      <c r="CV24" s="33">
        <f t="shared" si="16"/>
        <v>0</v>
      </c>
      <c r="CW24" s="56"/>
    </row>
    <row r="25" ht="14.25" customHeight="1">
      <c r="A25" s="103">
        <v>45683.0</v>
      </c>
      <c r="B25" s="104"/>
      <c r="C25" s="106">
        <v>1.0</v>
      </c>
      <c r="D25" s="36">
        <f t="shared" si="1"/>
        <v>13</v>
      </c>
      <c r="E25" s="39" t="s">
        <v>100</v>
      </c>
      <c r="F25" s="4"/>
      <c r="G25" s="56"/>
      <c r="H25" s="33"/>
      <c r="I25" s="33"/>
      <c r="J25" s="33">
        <f t="shared" si="2"/>
        <v>1</v>
      </c>
      <c r="K25" s="56"/>
      <c r="L25" s="4"/>
      <c r="M25" s="113">
        <v>45673.0</v>
      </c>
      <c r="N25" s="84"/>
      <c r="O25" s="70">
        <v>1.0</v>
      </c>
      <c r="P25" s="71">
        <f t="shared" si="3"/>
        <v>12</v>
      </c>
      <c r="Q25" s="29" t="s">
        <v>102</v>
      </c>
      <c r="R25" s="4"/>
      <c r="S25" s="46">
        <v>45666.0</v>
      </c>
      <c r="T25" s="72"/>
      <c r="U25" s="98">
        <v>1.0</v>
      </c>
      <c r="V25" s="33">
        <f t="shared" si="4"/>
        <v>45</v>
      </c>
      <c r="W25" s="39" t="s">
        <v>91</v>
      </c>
      <c r="X25" s="4"/>
      <c r="Y25" s="56"/>
      <c r="Z25" s="33"/>
      <c r="AA25" s="33"/>
      <c r="AB25" s="33">
        <f t="shared" si="5"/>
        <v>10</v>
      </c>
      <c r="AC25" s="56"/>
      <c r="AD25" s="4"/>
      <c r="AE25" s="62">
        <v>45687.0</v>
      </c>
      <c r="AF25" s="65"/>
      <c r="AG25" s="148">
        <v>1.0</v>
      </c>
      <c r="AH25" s="36">
        <f t="shared" si="6"/>
        <v>9</v>
      </c>
      <c r="AI25" s="39" t="s">
        <v>98</v>
      </c>
      <c r="AJ25" s="4"/>
      <c r="AK25" s="35">
        <v>45662.0</v>
      </c>
      <c r="AL25" s="36"/>
      <c r="AM25" s="36">
        <v>1.0</v>
      </c>
      <c r="AN25" s="36">
        <f t="shared" si="7"/>
        <v>24</v>
      </c>
      <c r="AO25" s="39" t="s">
        <v>91</v>
      </c>
      <c r="AP25" s="4"/>
      <c r="AQ25" s="30">
        <v>45661.0</v>
      </c>
      <c r="AR25" s="26"/>
      <c r="AS25" s="26">
        <v>1.0</v>
      </c>
      <c r="AT25" s="26">
        <f t="shared" si="17"/>
        <v>58</v>
      </c>
      <c r="AU25" s="29" t="s">
        <v>83</v>
      </c>
      <c r="AV25" s="4"/>
      <c r="AW25" s="56"/>
      <c r="AX25" s="33"/>
      <c r="AY25" s="33"/>
      <c r="AZ25" s="33">
        <f t="shared" si="8"/>
        <v>5</v>
      </c>
      <c r="BA25" s="56"/>
      <c r="BB25" s="4"/>
      <c r="BC25" s="56"/>
      <c r="BD25" s="33"/>
      <c r="BE25" s="33"/>
      <c r="BF25" s="33">
        <f t="shared" si="9"/>
        <v>8</v>
      </c>
      <c r="BG25" s="56"/>
      <c r="BH25" s="4"/>
      <c r="BI25" s="103">
        <v>45676.0</v>
      </c>
      <c r="BJ25" s="112"/>
      <c r="BK25" s="106">
        <v>1.0</v>
      </c>
      <c r="BL25" s="36">
        <f t="shared" si="10"/>
        <v>16</v>
      </c>
      <c r="BM25" s="39" t="s">
        <v>102</v>
      </c>
      <c r="BN25" s="4"/>
      <c r="BO25" s="30">
        <v>45680.0</v>
      </c>
      <c r="BP25" s="61"/>
      <c r="BQ25" s="153">
        <v>1.0</v>
      </c>
      <c r="BR25" s="26">
        <f t="shared" si="11"/>
        <v>12</v>
      </c>
      <c r="BS25" s="29" t="s">
        <v>101</v>
      </c>
      <c r="BT25" s="4"/>
      <c r="BU25" s="30">
        <v>45663.0</v>
      </c>
      <c r="BV25" s="29"/>
      <c r="BW25" s="26">
        <v>1.0</v>
      </c>
      <c r="BX25" s="26">
        <f t="shared" si="12"/>
        <v>30</v>
      </c>
      <c r="BY25" s="29" t="s">
        <v>90</v>
      </c>
      <c r="BZ25" s="4"/>
      <c r="CA25" s="32"/>
      <c r="CB25" s="72"/>
      <c r="CC25" s="85"/>
      <c r="CD25" s="33">
        <f t="shared" si="13"/>
        <v>0</v>
      </c>
      <c r="CE25" s="39"/>
      <c r="CF25" s="4"/>
      <c r="CG25" s="56"/>
      <c r="CH25" s="33"/>
      <c r="CI25" s="33"/>
      <c r="CJ25" s="33">
        <f t="shared" si="14"/>
        <v>3</v>
      </c>
      <c r="CK25" s="56"/>
      <c r="CL25" s="4"/>
      <c r="CM25" s="56"/>
      <c r="CN25" s="33"/>
      <c r="CO25" s="33"/>
      <c r="CP25" s="33">
        <f t="shared" si="15"/>
        <v>2</v>
      </c>
      <c r="CQ25" s="56"/>
      <c r="CR25" s="4"/>
      <c r="CS25" s="56"/>
      <c r="CT25" s="33"/>
      <c r="CU25" s="33"/>
      <c r="CV25" s="33">
        <f t="shared" si="16"/>
        <v>0</v>
      </c>
      <c r="CW25" s="56"/>
    </row>
    <row r="26" ht="14.25" customHeight="1">
      <c r="A26" s="103">
        <v>45685.0</v>
      </c>
      <c r="B26" s="104"/>
      <c r="C26" s="106">
        <v>1.0</v>
      </c>
      <c r="D26" s="36">
        <f t="shared" si="1"/>
        <v>12</v>
      </c>
      <c r="E26" s="39" t="s">
        <v>102</v>
      </c>
      <c r="F26" s="4"/>
      <c r="G26" s="56"/>
      <c r="H26" s="33"/>
      <c r="I26" s="33"/>
      <c r="J26" s="33">
        <f t="shared" si="2"/>
        <v>1</v>
      </c>
      <c r="K26" s="56"/>
      <c r="L26" s="4"/>
      <c r="M26" s="62">
        <v>45673.0</v>
      </c>
      <c r="N26" s="65"/>
      <c r="O26" s="39">
        <v>1.0</v>
      </c>
      <c r="P26" s="36">
        <f t="shared" si="3"/>
        <v>11</v>
      </c>
      <c r="Q26" s="39" t="s">
        <v>85</v>
      </c>
      <c r="R26" s="4"/>
      <c r="S26" s="46">
        <v>45667.0</v>
      </c>
      <c r="T26" s="72"/>
      <c r="U26" s="39">
        <v>1.0</v>
      </c>
      <c r="V26" s="33">
        <f t="shared" si="4"/>
        <v>44</v>
      </c>
      <c r="W26" s="39" t="s">
        <v>85</v>
      </c>
      <c r="X26" s="4"/>
      <c r="Y26" s="56"/>
      <c r="Z26" s="33"/>
      <c r="AA26" s="33"/>
      <c r="AB26" s="33">
        <f t="shared" si="5"/>
        <v>10</v>
      </c>
      <c r="AC26" s="56"/>
      <c r="AD26" s="4"/>
      <c r="AE26" s="62">
        <v>45687.0</v>
      </c>
      <c r="AF26" s="65"/>
      <c r="AG26" s="148">
        <v>1.0</v>
      </c>
      <c r="AH26" s="36">
        <f t="shared" si="6"/>
        <v>8</v>
      </c>
      <c r="AI26" s="39" t="s">
        <v>96</v>
      </c>
      <c r="AJ26" s="4"/>
      <c r="AK26" s="35">
        <v>45662.0</v>
      </c>
      <c r="AL26" s="36"/>
      <c r="AM26" s="36">
        <v>1.0</v>
      </c>
      <c r="AN26" s="36">
        <f t="shared" si="7"/>
        <v>23</v>
      </c>
      <c r="AO26" s="39" t="s">
        <v>78</v>
      </c>
      <c r="AP26" s="4"/>
      <c r="AQ26" s="30">
        <v>45661.0</v>
      </c>
      <c r="AR26" s="26"/>
      <c r="AS26" s="26">
        <v>1.0</v>
      </c>
      <c r="AT26" s="26">
        <f t="shared" si="17"/>
        <v>57</v>
      </c>
      <c r="AU26" s="29" t="s">
        <v>77</v>
      </c>
      <c r="AV26" s="4"/>
      <c r="AW26" s="56"/>
      <c r="AX26" s="33"/>
      <c r="AY26" s="33"/>
      <c r="AZ26" s="33">
        <f t="shared" si="8"/>
        <v>5</v>
      </c>
      <c r="BA26" s="56"/>
      <c r="BB26" s="4"/>
      <c r="BC26" s="56"/>
      <c r="BD26" s="33"/>
      <c r="BE26" s="33"/>
      <c r="BF26" s="33">
        <f t="shared" si="9"/>
        <v>8</v>
      </c>
      <c r="BG26" s="56"/>
      <c r="BH26" s="4"/>
      <c r="BI26" s="103">
        <v>45678.0</v>
      </c>
      <c r="BJ26" s="112"/>
      <c r="BK26" s="106">
        <v>1.0</v>
      </c>
      <c r="BL26" s="36">
        <f t="shared" si="10"/>
        <v>15</v>
      </c>
      <c r="BM26" s="39" t="s">
        <v>101</v>
      </c>
      <c r="BN26" s="4"/>
      <c r="BO26" s="113">
        <v>45682.0</v>
      </c>
      <c r="BP26" s="140"/>
      <c r="BQ26" s="150">
        <v>1.0</v>
      </c>
      <c r="BR26" s="26">
        <f t="shared" si="11"/>
        <v>11</v>
      </c>
      <c r="BS26" s="29" t="s">
        <v>90</v>
      </c>
      <c r="BT26" s="4"/>
      <c r="BU26" s="30">
        <v>45663.0</v>
      </c>
      <c r="BV26" s="26"/>
      <c r="BW26" s="26">
        <v>1.0</v>
      </c>
      <c r="BX26" s="26">
        <f t="shared" si="12"/>
        <v>29</v>
      </c>
      <c r="BY26" s="29" t="s">
        <v>95</v>
      </c>
      <c r="BZ26" s="4"/>
      <c r="CA26" s="32"/>
      <c r="CB26" s="72"/>
      <c r="CC26" s="85"/>
      <c r="CD26" s="33">
        <f t="shared" si="13"/>
        <v>0</v>
      </c>
      <c r="CE26" s="39"/>
      <c r="CF26" s="4"/>
      <c r="CG26" s="56"/>
      <c r="CH26" s="33"/>
      <c r="CI26" s="33"/>
      <c r="CJ26" s="33">
        <f t="shared" si="14"/>
        <v>3</v>
      </c>
      <c r="CK26" s="56"/>
      <c r="CL26" s="4"/>
      <c r="CM26" s="56"/>
      <c r="CN26" s="33"/>
      <c r="CO26" s="33"/>
      <c r="CP26" s="33">
        <f t="shared" si="15"/>
        <v>2</v>
      </c>
      <c r="CQ26" s="56"/>
      <c r="CR26" s="4"/>
      <c r="CS26" s="56"/>
      <c r="CT26" s="33"/>
      <c r="CU26" s="33"/>
      <c r="CV26" s="33">
        <f t="shared" si="16"/>
        <v>0</v>
      </c>
      <c r="CW26" s="56"/>
    </row>
    <row r="27" ht="14.25" customHeight="1">
      <c r="A27" s="103">
        <v>45687.0</v>
      </c>
      <c r="B27" s="104"/>
      <c r="C27" s="148">
        <v>1.0</v>
      </c>
      <c r="D27" s="33">
        <f t="shared" si="1"/>
        <v>10</v>
      </c>
      <c r="E27" s="92" t="s">
        <v>110</v>
      </c>
      <c r="F27" s="4"/>
      <c r="G27" s="56"/>
      <c r="H27" s="33"/>
      <c r="I27" s="33"/>
      <c r="J27" s="33">
        <f t="shared" si="2"/>
        <v>1</v>
      </c>
      <c r="K27" s="56"/>
      <c r="L27" s="4"/>
      <c r="M27" s="62">
        <v>45673.0</v>
      </c>
      <c r="N27" s="65"/>
      <c r="O27" s="36">
        <v>1.0</v>
      </c>
      <c r="P27" s="36">
        <f t="shared" si="3"/>
        <v>10</v>
      </c>
      <c r="Q27" s="37" t="s">
        <v>87</v>
      </c>
      <c r="R27" s="4"/>
      <c r="S27" s="46">
        <v>45668.0</v>
      </c>
      <c r="T27" s="72"/>
      <c r="U27" s="98">
        <v>1.0</v>
      </c>
      <c r="V27" s="33">
        <f t="shared" si="4"/>
        <v>43</v>
      </c>
      <c r="W27" s="39" t="s">
        <v>101</v>
      </c>
      <c r="X27" s="4"/>
      <c r="Y27" s="56"/>
      <c r="Z27" s="33"/>
      <c r="AA27" s="33"/>
      <c r="AB27" s="33">
        <f t="shared" si="5"/>
        <v>10</v>
      </c>
      <c r="AC27" s="56"/>
      <c r="AD27" s="4"/>
      <c r="AE27" s="62">
        <v>45688.0</v>
      </c>
      <c r="AF27" s="65"/>
      <c r="AG27" s="148">
        <v>1.0</v>
      </c>
      <c r="AH27" s="36">
        <f t="shared" si="6"/>
        <v>7</v>
      </c>
      <c r="AI27" s="39" t="s">
        <v>104</v>
      </c>
      <c r="AJ27" s="4"/>
      <c r="AK27" s="46">
        <v>45662.0</v>
      </c>
      <c r="AL27" s="36"/>
      <c r="AM27" s="40">
        <v>1.0</v>
      </c>
      <c r="AN27" s="36">
        <f t="shared" si="7"/>
        <v>22</v>
      </c>
      <c r="AO27" s="39" t="s">
        <v>87</v>
      </c>
      <c r="AP27" s="4"/>
      <c r="AQ27" s="35">
        <v>45662.0</v>
      </c>
      <c r="AR27" s="36"/>
      <c r="AS27" s="36">
        <v>1.0</v>
      </c>
      <c r="AT27" s="36">
        <f t="shared" si="17"/>
        <v>56</v>
      </c>
      <c r="AU27" s="39" t="s">
        <v>93</v>
      </c>
      <c r="AV27" s="4"/>
      <c r="AW27" s="56"/>
      <c r="AX27" s="33"/>
      <c r="AY27" s="33"/>
      <c r="AZ27" s="33">
        <f t="shared" si="8"/>
        <v>5</v>
      </c>
      <c r="BA27" s="56"/>
      <c r="BB27" s="4"/>
      <c r="BC27" s="56"/>
      <c r="BD27" s="33"/>
      <c r="BE27" s="33"/>
      <c r="BF27" s="33">
        <f t="shared" si="9"/>
        <v>8</v>
      </c>
      <c r="BG27" s="56"/>
      <c r="BH27" s="4"/>
      <c r="BI27" s="103">
        <v>45679.0</v>
      </c>
      <c r="BJ27" s="104"/>
      <c r="BK27" s="106">
        <v>1.0</v>
      </c>
      <c r="BL27" s="36">
        <f t="shared" si="10"/>
        <v>14</v>
      </c>
      <c r="BM27" s="39" t="s">
        <v>77</v>
      </c>
      <c r="BN27" s="4"/>
      <c r="BO27" s="113">
        <v>45682.0</v>
      </c>
      <c r="BP27" s="140"/>
      <c r="BQ27" s="150">
        <v>1.0</v>
      </c>
      <c r="BR27" s="26">
        <f t="shared" si="11"/>
        <v>10</v>
      </c>
      <c r="BS27" s="29" t="s">
        <v>77</v>
      </c>
      <c r="BT27" s="4"/>
      <c r="BU27" s="30">
        <v>45663.0</v>
      </c>
      <c r="BV27" s="29"/>
      <c r="BW27" s="26">
        <v>1.0</v>
      </c>
      <c r="BX27" s="26">
        <f t="shared" si="12"/>
        <v>28</v>
      </c>
      <c r="BY27" s="29" t="s">
        <v>81</v>
      </c>
      <c r="BZ27" s="4"/>
      <c r="CA27" s="32"/>
      <c r="CB27" s="72"/>
      <c r="CC27" s="85"/>
      <c r="CD27" s="33">
        <f t="shared" si="13"/>
        <v>0</v>
      </c>
      <c r="CE27" s="39"/>
      <c r="CF27" s="4"/>
      <c r="CG27" s="56"/>
      <c r="CH27" s="33"/>
      <c r="CI27" s="33"/>
      <c r="CJ27" s="33">
        <f t="shared" si="14"/>
        <v>3</v>
      </c>
      <c r="CK27" s="56"/>
      <c r="CL27" s="4"/>
      <c r="CM27" s="56"/>
      <c r="CN27" s="33"/>
      <c r="CO27" s="33"/>
      <c r="CP27" s="33">
        <f t="shared" si="15"/>
        <v>2</v>
      </c>
      <c r="CQ27" s="56"/>
      <c r="CR27" s="4"/>
      <c r="CS27" s="56"/>
      <c r="CT27" s="33"/>
      <c r="CU27" s="33"/>
      <c r="CV27" s="33">
        <f t="shared" si="16"/>
        <v>0</v>
      </c>
      <c r="CW27" s="56"/>
    </row>
    <row r="28" ht="14.25" customHeight="1">
      <c r="A28" s="103">
        <v>45685.0</v>
      </c>
      <c r="B28" s="33"/>
      <c r="C28" s="38">
        <v>2.0</v>
      </c>
      <c r="D28" s="33">
        <f t="shared" si="1"/>
        <v>10</v>
      </c>
      <c r="E28" s="56"/>
      <c r="F28" s="4"/>
      <c r="G28" s="56"/>
      <c r="H28" s="33"/>
      <c r="I28" s="33"/>
      <c r="J28" s="33">
        <f t="shared" si="2"/>
        <v>1</v>
      </c>
      <c r="K28" s="56"/>
      <c r="L28" s="4"/>
      <c r="M28" s="62">
        <v>45673.0</v>
      </c>
      <c r="N28" s="65"/>
      <c r="O28" s="36">
        <v>1.0</v>
      </c>
      <c r="P28" s="36">
        <f t="shared" si="3"/>
        <v>9</v>
      </c>
      <c r="Q28" s="39" t="s">
        <v>100</v>
      </c>
      <c r="R28" s="4"/>
      <c r="S28" s="46">
        <v>45668.0</v>
      </c>
      <c r="T28" s="72"/>
      <c r="U28" s="98">
        <v>1.0</v>
      </c>
      <c r="V28" s="33">
        <f t="shared" si="4"/>
        <v>42</v>
      </c>
      <c r="W28" s="39" t="s">
        <v>95</v>
      </c>
      <c r="X28" s="4"/>
      <c r="Y28" s="56"/>
      <c r="Z28" s="33"/>
      <c r="AA28" s="33"/>
      <c r="AB28" s="33">
        <f t="shared" si="5"/>
        <v>10</v>
      </c>
      <c r="AC28" s="56"/>
      <c r="AD28" s="4"/>
      <c r="AE28" s="62">
        <v>45687.0</v>
      </c>
      <c r="AF28" s="65"/>
      <c r="AG28" s="134">
        <v>2.0</v>
      </c>
      <c r="AH28" s="36">
        <f t="shared" si="6"/>
        <v>5</v>
      </c>
      <c r="AI28" s="37" t="s">
        <v>110</v>
      </c>
      <c r="AJ28" s="4"/>
      <c r="AK28" s="35">
        <v>45662.0</v>
      </c>
      <c r="AL28" s="36"/>
      <c r="AM28" s="36">
        <v>1.0</v>
      </c>
      <c r="AN28" s="36">
        <f t="shared" si="7"/>
        <v>21</v>
      </c>
      <c r="AO28" s="39" t="s">
        <v>96</v>
      </c>
      <c r="AP28" s="4"/>
      <c r="AQ28" s="46">
        <v>45662.0</v>
      </c>
      <c r="AR28" s="36"/>
      <c r="AS28" s="40">
        <v>1.0</v>
      </c>
      <c r="AT28" s="36">
        <f t="shared" si="17"/>
        <v>55</v>
      </c>
      <c r="AU28" s="39" t="s">
        <v>87</v>
      </c>
      <c r="AV28" s="4"/>
      <c r="AW28" s="56"/>
      <c r="AX28" s="33"/>
      <c r="AY28" s="33"/>
      <c r="AZ28" s="33">
        <f t="shared" si="8"/>
        <v>5</v>
      </c>
      <c r="BA28" s="56"/>
      <c r="BB28" s="4"/>
      <c r="BC28" s="56"/>
      <c r="BD28" s="33"/>
      <c r="BE28" s="33"/>
      <c r="BF28" s="33">
        <f t="shared" si="9"/>
        <v>8</v>
      </c>
      <c r="BG28" s="56"/>
      <c r="BH28" s="4"/>
      <c r="BI28" s="103">
        <v>45682.0</v>
      </c>
      <c r="BJ28" s="104"/>
      <c r="BK28" s="106">
        <v>1.0</v>
      </c>
      <c r="BL28" s="36">
        <f t="shared" si="10"/>
        <v>13</v>
      </c>
      <c r="BM28" s="96" t="s">
        <v>105</v>
      </c>
      <c r="BN28" s="4"/>
      <c r="BO28" s="113">
        <v>45682.0</v>
      </c>
      <c r="BP28" s="140"/>
      <c r="BQ28" s="150">
        <v>1.0</v>
      </c>
      <c r="BR28" s="26">
        <f t="shared" si="11"/>
        <v>9</v>
      </c>
      <c r="BS28" s="29" t="s">
        <v>79</v>
      </c>
      <c r="BT28" s="4"/>
      <c r="BU28" s="30">
        <v>45664.0</v>
      </c>
      <c r="BV28" s="29"/>
      <c r="BW28" s="26">
        <v>1.0</v>
      </c>
      <c r="BX28" s="26">
        <f t="shared" si="12"/>
        <v>27</v>
      </c>
      <c r="BY28" s="29" t="s">
        <v>77</v>
      </c>
      <c r="BZ28" s="4"/>
      <c r="CA28" s="62"/>
      <c r="CB28" s="36"/>
      <c r="CC28" s="85"/>
      <c r="CD28" s="36">
        <f t="shared" si="13"/>
        <v>0</v>
      </c>
      <c r="CE28" s="39"/>
      <c r="CF28" s="4"/>
      <c r="CG28" s="56"/>
      <c r="CH28" s="33"/>
      <c r="CI28" s="33"/>
      <c r="CJ28" s="33">
        <f t="shared" si="14"/>
        <v>3</v>
      </c>
      <c r="CK28" s="56"/>
      <c r="CL28" s="4"/>
      <c r="CM28" s="56"/>
      <c r="CN28" s="33"/>
      <c r="CO28" s="33"/>
      <c r="CP28" s="33">
        <f t="shared" si="15"/>
        <v>2</v>
      </c>
      <c r="CQ28" s="56"/>
      <c r="CR28" s="4"/>
      <c r="CS28" s="56"/>
      <c r="CT28" s="33"/>
      <c r="CU28" s="33"/>
      <c r="CV28" s="33">
        <f t="shared" si="16"/>
        <v>0</v>
      </c>
      <c r="CW28" s="56"/>
    </row>
    <row r="29" ht="14.25" customHeight="1">
      <c r="A29" s="56"/>
      <c r="B29" s="33"/>
      <c r="C29" s="33"/>
      <c r="D29" s="33">
        <f t="shared" si="1"/>
        <v>10</v>
      </c>
      <c r="E29" s="56"/>
      <c r="F29" s="4"/>
      <c r="G29" s="56"/>
      <c r="H29" s="33"/>
      <c r="I29" s="33"/>
      <c r="J29" s="33">
        <f t="shared" si="2"/>
        <v>1</v>
      </c>
      <c r="K29" s="56"/>
      <c r="L29" s="4"/>
      <c r="M29" s="103">
        <v>45674.0</v>
      </c>
      <c r="N29" s="112"/>
      <c r="O29" s="106">
        <v>1.0</v>
      </c>
      <c r="P29" s="36">
        <f t="shared" si="3"/>
        <v>8</v>
      </c>
      <c r="Q29" s="39" t="s">
        <v>95</v>
      </c>
      <c r="R29" s="4"/>
      <c r="S29" s="46">
        <v>45668.0</v>
      </c>
      <c r="T29" s="72"/>
      <c r="U29" s="98">
        <v>1.0</v>
      </c>
      <c r="V29" s="33">
        <f t="shared" si="4"/>
        <v>41</v>
      </c>
      <c r="W29" s="39" t="s">
        <v>84</v>
      </c>
      <c r="X29" s="4"/>
      <c r="Y29" s="56"/>
      <c r="Z29" s="33"/>
      <c r="AA29" s="33"/>
      <c r="AB29" s="33">
        <f t="shared" si="5"/>
        <v>10</v>
      </c>
      <c r="AC29" s="56"/>
      <c r="AD29" s="4"/>
      <c r="AE29" s="56"/>
      <c r="AF29" s="33"/>
      <c r="AG29" s="33"/>
      <c r="AH29" s="33">
        <f t="shared" si="6"/>
        <v>5</v>
      </c>
      <c r="AI29" s="56"/>
      <c r="AJ29" s="4"/>
      <c r="AK29" s="35">
        <v>45663.0</v>
      </c>
      <c r="AL29" s="36"/>
      <c r="AM29" s="36">
        <v>1.0</v>
      </c>
      <c r="AN29" s="36">
        <f t="shared" si="7"/>
        <v>20</v>
      </c>
      <c r="AO29" s="39" t="s">
        <v>98</v>
      </c>
      <c r="AP29" s="4"/>
      <c r="AQ29" s="35">
        <v>45662.0</v>
      </c>
      <c r="AR29" s="36"/>
      <c r="AS29" s="40">
        <v>1.0</v>
      </c>
      <c r="AT29" s="36">
        <f t="shared" si="17"/>
        <v>54</v>
      </c>
      <c r="AU29" s="39" t="s">
        <v>104</v>
      </c>
      <c r="AV29" s="4"/>
      <c r="AW29" s="56"/>
      <c r="AX29" s="33"/>
      <c r="AY29" s="33"/>
      <c r="AZ29" s="33">
        <f t="shared" si="8"/>
        <v>5</v>
      </c>
      <c r="BA29" s="56"/>
      <c r="BB29" s="4"/>
      <c r="BC29" s="56"/>
      <c r="BD29" s="33"/>
      <c r="BE29" s="33"/>
      <c r="BF29" s="33">
        <f t="shared" si="9"/>
        <v>8</v>
      </c>
      <c r="BG29" s="56"/>
      <c r="BH29" s="4"/>
      <c r="BI29" s="103">
        <v>45683.0</v>
      </c>
      <c r="BJ29" s="104"/>
      <c r="BK29" s="106">
        <v>1.0</v>
      </c>
      <c r="BL29" s="36">
        <f t="shared" si="10"/>
        <v>12</v>
      </c>
      <c r="BM29" s="39" t="s">
        <v>94</v>
      </c>
      <c r="BN29" s="4"/>
      <c r="BO29" s="113">
        <v>45682.0</v>
      </c>
      <c r="BP29" s="140"/>
      <c r="BQ29" s="153">
        <v>1.0</v>
      </c>
      <c r="BR29" s="26">
        <f t="shared" si="11"/>
        <v>8</v>
      </c>
      <c r="BS29" s="29" t="s">
        <v>98</v>
      </c>
      <c r="BT29" s="4"/>
      <c r="BU29" s="25">
        <v>45664.0</v>
      </c>
      <c r="BV29" s="84"/>
      <c r="BW29" s="26">
        <v>1.0</v>
      </c>
      <c r="BX29" s="71">
        <f t="shared" si="12"/>
        <v>26</v>
      </c>
      <c r="BY29" s="29" t="s">
        <v>87</v>
      </c>
      <c r="BZ29" s="4"/>
      <c r="CA29" s="62"/>
      <c r="CB29" s="36"/>
      <c r="CC29" s="85"/>
      <c r="CD29" s="36">
        <f t="shared" si="13"/>
        <v>0</v>
      </c>
      <c r="CE29" s="39"/>
      <c r="CF29" s="4"/>
      <c r="CG29" s="56"/>
      <c r="CH29" s="33"/>
      <c r="CI29" s="33"/>
      <c r="CJ29" s="33">
        <f t="shared" si="14"/>
        <v>3</v>
      </c>
      <c r="CK29" s="56"/>
      <c r="CL29" s="4"/>
      <c r="CM29" s="56"/>
      <c r="CN29" s="33"/>
      <c r="CO29" s="33"/>
      <c r="CP29" s="33">
        <f t="shared" si="15"/>
        <v>2</v>
      </c>
      <c r="CQ29" s="56"/>
      <c r="CR29" s="4"/>
      <c r="CS29" s="56"/>
      <c r="CT29" s="33"/>
      <c r="CU29" s="33"/>
      <c r="CV29" s="33">
        <f t="shared" si="16"/>
        <v>0</v>
      </c>
      <c r="CW29" s="56"/>
    </row>
    <row r="30" ht="14.25" customHeight="1">
      <c r="A30" s="56"/>
      <c r="B30" s="33"/>
      <c r="C30" s="33"/>
      <c r="D30" s="33">
        <f t="shared" si="1"/>
        <v>10</v>
      </c>
      <c r="E30" s="56"/>
      <c r="F30" s="4"/>
      <c r="G30" s="56"/>
      <c r="H30" s="33"/>
      <c r="I30" s="33"/>
      <c r="J30" s="33">
        <f t="shared" si="2"/>
        <v>1</v>
      </c>
      <c r="K30" s="56"/>
      <c r="L30" s="4"/>
      <c r="M30" s="103">
        <v>45676.0</v>
      </c>
      <c r="N30" s="112"/>
      <c r="O30" s="106">
        <v>2.0</v>
      </c>
      <c r="P30" s="36">
        <f t="shared" si="3"/>
        <v>6</v>
      </c>
      <c r="Q30" s="39" t="s">
        <v>94</v>
      </c>
      <c r="R30" s="4"/>
      <c r="S30" s="62">
        <v>45669.0</v>
      </c>
      <c r="T30" s="39"/>
      <c r="U30" s="39">
        <v>1.0</v>
      </c>
      <c r="V30" s="36">
        <f t="shared" si="4"/>
        <v>40</v>
      </c>
      <c r="W30" s="39" t="s">
        <v>90</v>
      </c>
      <c r="X30" s="4"/>
      <c r="Y30" s="56"/>
      <c r="Z30" s="33"/>
      <c r="AA30" s="33"/>
      <c r="AB30" s="33">
        <f t="shared" si="5"/>
        <v>10</v>
      </c>
      <c r="AC30" s="56"/>
      <c r="AD30" s="4"/>
      <c r="AE30" s="56"/>
      <c r="AF30" s="33"/>
      <c r="AG30" s="33"/>
      <c r="AH30" s="33">
        <f t="shared" si="6"/>
        <v>5</v>
      </c>
      <c r="AI30" s="56"/>
      <c r="AJ30" s="4"/>
      <c r="AK30" s="35">
        <v>45663.0</v>
      </c>
      <c r="AL30" s="39"/>
      <c r="AM30" s="36">
        <v>1.0</v>
      </c>
      <c r="AN30" s="36">
        <f t="shared" si="7"/>
        <v>19</v>
      </c>
      <c r="AO30" s="39" t="s">
        <v>78</v>
      </c>
      <c r="AP30" s="4"/>
      <c r="AQ30" s="35">
        <v>45663.0</v>
      </c>
      <c r="AR30" s="39"/>
      <c r="AS30" s="40">
        <v>1.0</v>
      </c>
      <c r="AT30" s="36">
        <f t="shared" si="17"/>
        <v>53</v>
      </c>
      <c r="AU30" s="39" t="s">
        <v>97</v>
      </c>
      <c r="AV30" s="4"/>
      <c r="AW30" s="56"/>
      <c r="AX30" s="33"/>
      <c r="AY30" s="33"/>
      <c r="AZ30" s="33">
        <f t="shared" si="8"/>
        <v>5</v>
      </c>
      <c r="BA30" s="56"/>
      <c r="BB30" s="4"/>
      <c r="BC30" s="56"/>
      <c r="BD30" s="33"/>
      <c r="BE30" s="33"/>
      <c r="BF30" s="33">
        <f t="shared" si="9"/>
        <v>8</v>
      </c>
      <c r="BG30" s="56"/>
      <c r="BH30" s="4"/>
      <c r="BI30" s="103">
        <v>45685.0</v>
      </c>
      <c r="BJ30" s="104"/>
      <c r="BK30" s="106">
        <v>1.0</v>
      </c>
      <c r="BL30" s="36">
        <f t="shared" si="10"/>
        <v>11</v>
      </c>
      <c r="BM30" s="39" t="s">
        <v>98</v>
      </c>
      <c r="BN30" s="4"/>
      <c r="BO30" s="113">
        <v>45682.0</v>
      </c>
      <c r="BP30" s="140"/>
      <c r="BQ30" s="150">
        <v>1.0</v>
      </c>
      <c r="BR30" s="26">
        <f t="shared" si="11"/>
        <v>7</v>
      </c>
      <c r="BS30" s="29" t="s">
        <v>96</v>
      </c>
      <c r="BT30" s="4"/>
      <c r="BU30" s="30">
        <v>45664.0</v>
      </c>
      <c r="BV30" s="29"/>
      <c r="BW30" s="26">
        <v>1.0</v>
      </c>
      <c r="BX30" s="26">
        <f t="shared" si="12"/>
        <v>25</v>
      </c>
      <c r="BY30" s="29" t="s">
        <v>104</v>
      </c>
      <c r="BZ30" s="4"/>
      <c r="CA30" s="62"/>
      <c r="CB30" s="36"/>
      <c r="CC30" s="85"/>
      <c r="CD30" s="36">
        <f t="shared" si="13"/>
        <v>0</v>
      </c>
      <c r="CE30" s="39"/>
      <c r="CF30" s="4"/>
      <c r="CG30" s="56"/>
      <c r="CH30" s="33"/>
      <c r="CI30" s="33"/>
      <c r="CJ30" s="33">
        <f t="shared" si="14"/>
        <v>3</v>
      </c>
      <c r="CK30" s="56"/>
      <c r="CL30" s="4"/>
      <c r="CM30" s="56"/>
      <c r="CN30" s="33"/>
      <c r="CO30" s="33"/>
      <c r="CP30" s="33">
        <f t="shared" si="15"/>
        <v>2</v>
      </c>
      <c r="CQ30" s="56"/>
      <c r="CR30" s="4"/>
      <c r="CS30" s="56"/>
      <c r="CT30" s="33"/>
      <c r="CU30" s="33"/>
      <c r="CV30" s="33">
        <f t="shared" si="16"/>
        <v>0</v>
      </c>
      <c r="CW30" s="56"/>
    </row>
    <row r="31" ht="14.25" customHeight="1">
      <c r="A31" s="56"/>
      <c r="B31" s="33"/>
      <c r="C31" s="33"/>
      <c r="D31" s="33">
        <f t="shared" si="1"/>
        <v>10</v>
      </c>
      <c r="E31" s="56"/>
      <c r="F31" s="4"/>
      <c r="G31" s="56"/>
      <c r="H31" s="33"/>
      <c r="I31" s="33"/>
      <c r="J31" s="33">
        <f t="shared" si="2"/>
        <v>1</v>
      </c>
      <c r="K31" s="56"/>
      <c r="L31" s="4"/>
      <c r="M31" s="103">
        <v>45677.0</v>
      </c>
      <c r="N31" s="112"/>
      <c r="O31" s="106">
        <v>1.0</v>
      </c>
      <c r="P31" s="36">
        <f t="shared" si="3"/>
        <v>5</v>
      </c>
      <c r="Q31" s="39" t="s">
        <v>96</v>
      </c>
      <c r="R31" s="4"/>
      <c r="S31" s="62">
        <v>45669.0</v>
      </c>
      <c r="T31" s="39"/>
      <c r="U31" s="36">
        <v>1.0</v>
      </c>
      <c r="V31" s="36">
        <f t="shared" si="4"/>
        <v>39</v>
      </c>
      <c r="W31" s="39" t="s">
        <v>97</v>
      </c>
      <c r="X31" s="4"/>
      <c r="Y31" s="56"/>
      <c r="Z31" s="33"/>
      <c r="AA31" s="33"/>
      <c r="AB31" s="33">
        <f t="shared" si="5"/>
        <v>10</v>
      </c>
      <c r="AC31" s="56"/>
      <c r="AD31" s="4"/>
      <c r="AE31" s="56"/>
      <c r="AF31" s="33"/>
      <c r="AG31" s="33"/>
      <c r="AH31" s="33">
        <f t="shared" si="6"/>
        <v>5</v>
      </c>
      <c r="AI31" s="56"/>
      <c r="AJ31" s="4"/>
      <c r="AK31" s="46">
        <v>45663.0</v>
      </c>
      <c r="AL31" s="72"/>
      <c r="AM31" s="36">
        <v>1.0</v>
      </c>
      <c r="AN31" s="33">
        <f t="shared" si="7"/>
        <v>18</v>
      </c>
      <c r="AO31" s="39" t="s">
        <v>107</v>
      </c>
      <c r="AP31" s="4"/>
      <c r="AQ31" s="35">
        <v>45663.0</v>
      </c>
      <c r="AR31" s="36"/>
      <c r="AS31" s="40">
        <v>1.0</v>
      </c>
      <c r="AT31" s="36">
        <f t="shared" si="17"/>
        <v>52</v>
      </c>
      <c r="AU31" s="39" t="s">
        <v>91</v>
      </c>
      <c r="AV31" s="4"/>
      <c r="AW31" s="56"/>
      <c r="AX31" s="33"/>
      <c r="AY31" s="33"/>
      <c r="AZ31" s="33">
        <f t="shared" si="8"/>
        <v>5</v>
      </c>
      <c r="BA31" s="56"/>
      <c r="BB31" s="4"/>
      <c r="BC31" s="56"/>
      <c r="BD31" s="33"/>
      <c r="BE31" s="33"/>
      <c r="BF31" s="33">
        <f t="shared" si="9"/>
        <v>8</v>
      </c>
      <c r="BG31" s="56"/>
      <c r="BH31" s="4"/>
      <c r="BI31" s="62">
        <v>45686.0</v>
      </c>
      <c r="BJ31" s="65"/>
      <c r="BK31" s="148">
        <v>1.0</v>
      </c>
      <c r="BL31" s="36">
        <f t="shared" si="10"/>
        <v>10</v>
      </c>
      <c r="BM31" s="39" t="s">
        <v>98</v>
      </c>
      <c r="BN31" s="4"/>
      <c r="BO31" s="113">
        <v>45684.0</v>
      </c>
      <c r="BP31" s="140"/>
      <c r="BQ31" s="150">
        <v>1.0</v>
      </c>
      <c r="BR31" s="26">
        <f t="shared" si="11"/>
        <v>6</v>
      </c>
      <c r="BS31" s="29" t="s">
        <v>98</v>
      </c>
      <c r="BT31" s="4"/>
      <c r="BU31" s="116">
        <v>45665.0</v>
      </c>
      <c r="BV31" s="63">
        <v>30.0</v>
      </c>
      <c r="BW31" s="78"/>
      <c r="BX31" s="78">
        <f t="shared" si="12"/>
        <v>55</v>
      </c>
      <c r="BY31" s="63" t="s">
        <v>86</v>
      </c>
      <c r="BZ31" s="4"/>
      <c r="CA31" s="62"/>
      <c r="CB31" s="36"/>
      <c r="CC31" s="85"/>
      <c r="CD31" s="36">
        <f t="shared" si="13"/>
        <v>0</v>
      </c>
      <c r="CE31" s="39"/>
      <c r="CF31" s="4"/>
      <c r="CG31" s="56"/>
      <c r="CH31" s="33"/>
      <c r="CI31" s="33"/>
      <c r="CJ31" s="33">
        <f t="shared" si="14"/>
        <v>3</v>
      </c>
      <c r="CK31" s="56"/>
      <c r="CL31" s="4"/>
      <c r="CM31" s="56"/>
      <c r="CN31" s="33"/>
      <c r="CO31" s="33"/>
      <c r="CP31" s="33">
        <f t="shared" si="15"/>
        <v>2</v>
      </c>
      <c r="CQ31" s="56"/>
      <c r="CR31" s="4"/>
      <c r="CS31" s="56"/>
      <c r="CT31" s="33"/>
      <c r="CU31" s="33"/>
      <c r="CV31" s="33">
        <f t="shared" si="16"/>
        <v>0</v>
      </c>
      <c r="CW31" s="56"/>
    </row>
    <row r="32" ht="14.25" customHeight="1">
      <c r="A32" s="56"/>
      <c r="B32" s="33"/>
      <c r="C32" s="33"/>
      <c r="D32" s="33">
        <f t="shared" si="1"/>
        <v>10</v>
      </c>
      <c r="E32" s="56"/>
      <c r="F32" s="4"/>
      <c r="G32" s="56"/>
      <c r="H32" s="33"/>
      <c r="I32" s="33"/>
      <c r="J32" s="33">
        <f t="shared" si="2"/>
        <v>1</v>
      </c>
      <c r="K32" s="56"/>
      <c r="L32" s="4"/>
      <c r="M32" s="103">
        <v>45677.0</v>
      </c>
      <c r="N32" s="112"/>
      <c r="O32" s="106">
        <v>1.0</v>
      </c>
      <c r="P32" s="36">
        <f t="shared" si="3"/>
        <v>4</v>
      </c>
      <c r="Q32" s="39" t="s">
        <v>78</v>
      </c>
      <c r="R32" s="4"/>
      <c r="S32" s="103">
        <v>45669.0</v>
      </c>
      <c r="T32" s="72"/>
      <c r="U32" s="98">
        <v>1.0</v>
      </c>
      <c r="V32" s="33">
        <f t="shared" si="4"/>
        <v>38</v>
      </c>
      <c r="W32" s="39" t="s">
        <v>87</v>
      </c>
      <c r="X32" s="4"/>
      <c r="Y32" s="56"/>
      <c r="Z32" s="33"/>
      <c r="AA32" s="33"/>
      <c r="AB32" s="33">
        <f t="shared" si="5"/>
        <v>10</v>
      </c>
      <c r="AC32" s="56"/>
      <c r="AD32" s="4"/>
      <c r="AE32" s="56"/>
      <c r="AF32" s="33"/>
      <c r="AG32" s="33"/>
      <c r="AH32" s="33">
        <f t="shared" si="6"/>
        <v>5</v>
      </c>
      <c r="AI32" s="56"/>
      <c r="AJ32" s="4"/>
      <c r="AK32" s="35">
        <v>45663.0</v>
      </c>
      <c r="AL32" s="39"/>
      <c r="AM32" s="36">
        <v>1.0</v>
      </c>
      <c r="AN32" s="36">
        <f t="shared" si="7"/>
        <v>17</v>
      </c>
      <c r="AO32" s="39" t="s">
        <v>77</v>
      </c>
      <c r="AP32" s="4"/>
      <c r="AQ32" s="35">
        <v>45664.0</v>
      </c>
      <c r="AR32" s="36"/>
      <c r="AS32" s="40">
        <v>1.0</v>
      </c>
      <c r="AT32" s="36">
        <f t="shared" si="17"/>
        <v>51</v>
      </c>
      <c r="AU32" s="39" t="s">
        <v>99</v>
      </c>
      <c r="AV32" s="4"/>
      <c r="AW32" s="56"/>
      <c r="AX32" s="33"/>
      <c r="AY32" s="33"/>
      <c r="AZ32" s="33">
        <f t="shared" si="8"/>
        <v>5</v>
      </c>
      <c r="BA32" s="56"/>
      <c r="BB32" s="4"/>
      <c r="BC32" s="56"/>
      <c r="BD32" s="33"/>
      <c r="BE32" s="33"/>
      <c r="BF32" s="33">
        <f t="shared" si="9"/>
        <v>8</v>
      </c>
      <c r="BG32" s="56"/>
      <c r="BH32" s="4"/>
      <c r="BI32" s="103">
        <v>45687.0</v>
      </c>
      <c r="BJ32" s="104"/>
      <c r="BK32" s="106">
        <v>1.0</v>
      </c>
      <c r="BL32" s="36">
        <f t="shared" si="10"/>
        <v>9</v>
      </c>
      <c r="BM32" s="39" t="s">
        <v>93</v>
      </c>
      <c r="BN32" s="4"/>
      <c r="BO32" s="113">
        <v>45685.0</v>
      </c>
      <c r="BP32" s="140"/>
      <c r="BQ32" s="150">
        <v>1.0</v>
      </c>
      <c r="BR32" s="26">
        <f t="shared" si="11"/>
        <v>5</v>
      </c>
      <c r="BS32" s="29" t="s">
        <v>83</v>
      </c>
      <c r="BT32" s="4"/>
      <c r="BU32" s="30">
        <v>45665.0</v>
      </c>
      <c r="BV32" s="29"/>
      <c r="BW32" s="26">
        <v>1.0</v>
      </c>
      <c r="BX32" s="26">
        <f t="shared" si="12"/>
        <v>54</v>
      </c>
      <c r="BY32" s="29" t="s">
        <v>98</v>
      </c>
      <c r="BZ32" s="4"/>
      <c r="CA32" s="62"/>
      <c r="CB32" s="36"/>
      <c r="CC32" s="85"/>
      <c r="CD32" s="36">
        <f t="shared" si="13"/>
        <v>0</v>
      </c>
      <c r="CE32" s="39"/>
      <c r="CF32" s="4"/>
      <c r="CG32" s="56"/>
      <c r="CH32" s="33"/>
      <c r="CI32" s="33"/>
      <c r="CJ32" s="33">
        <f t="shared" si="14"/>
        <v>3</v>
      </c>
      <c r="CK32" s="56"/>
      <c r="CL32" s="4"/>
      <c r="CM32" s="56"/>
      <c r="CN32" s="33"/>
      <c r="CO32" s="33"/>
      <c r="CP32" s="33">
        <f t="shared" si="15"/>
        <v>2</v>
      </c>
      <c r="CQ32" s="56"/>
      <c r="CR32" s="4"/>
      <c r="CS32" s="56"/>
      <c r="CT32" s="33"/>
      <c r="CU32" s="33"/>
      <c r="CV32" s="33">
        <f t="shared" si="16"/>
        <v>0</v>
      </c>
      <c r="CW32" s="56"/>
    </row>
    <row r="33" ht="14.25" customHeight="1">
      <c r="A33" s="56"/>
      <c r="B33" s="33"/>
      <c r="C33" s="33"/>
      <c r="D33" s="33">
        <f t="shared" si="1"/>
        <v>10</v>
      </c>
      <c r="E33" s="56"/>
      <c r="F33" s="4"/>
      <c r="G33" s="56"/>
      <c r="H33" s="33"/>
      <c r="I33" s="33"/>
      <c r="J33" s="33">
        <f t="shared" si="2"/>
        <v>1</v>
      </c>
      <c r="K33" s="56"/>
      <c r="L33" s="4"/>
      <c r="M33" s="103">
        <v>45677.0</v>
      </c>
      <c r="N33" s="112"/>
      <c r="O33" s="106">
        <v>1.0</v>
      </c>
      <c r="P33" s="36">
        <f t="shared" si="3"/>
        <v>3</v>
      </c>
      <c r="Q33" s="39" t="s">
        <v>77</v>
      </c>
      <c r="R33" s="4"/>
      <c r="S33" s="103">
        <v>45669.0</v>
      </c>
      <c r="T33" s="72"/>
      <c r="U33" s="98">
        <v>1.0</v>
      </c>
      <c r="V33" s="33">
        <f t="shared" si="4"/>
        <v>37</v>
      </c>
      <c r="W33" s="39" t="s">
        <v>104</v>
      </c>
      <c r="X33" s="4"/>
      <c r="Y33" s="56"/>
      <c r="Z33" s="33"/>
      <c r="AA33" s="33"/>
      <c r="AB33" s="33">
        <f t="shared" si="5"/>
        <v>10</v>
      </c>
      <c r="AC33" s="56"/>
      <c r="AD33" s="4"/>
      <c r="AE33" s="56"/>
      <c r="AF33" s="33"/>
      <c r="AG33" s="33"/>
      <c r="AH33" s="33">
        <f t="shared" si="6"/>
        <v>5</v>
      </c>
      <c r="AI33" s="56"/>
      <c r="AJ33" s="4"/>
      <c r="AK33" s="35">
        <v>45663.0</v>
      </c>
      <c r="AL33" s="39"/>
      <c r="AM33" s="36">
        <v>1.0</v>
      </c>
      <c r="AN33" s="36">
        <f t="shared" si="7"/>
        <v>16</v>
      </c>
      <c r="AO33" s="39" t="s">
        <v>84</v>
      </c>
      <c r="AP33" s="4"/>
      <c r="AQ33" s="46">
        <v>45664.0</v>
      </c>
      <c r="AR33" s="72"/>
      <c r="AS33" s="40">
        <v>1.0</v>
      </c>
      <c r="AT33" s="33">
        <f t="shared" si="17"/>
        <v>50</v>
      </c>
      <c r="AU33" s="39" t="s">
        <v>81</v>
      </c>
      <c r="AV33" s="4"/>
      <c r="AW33" s="56"/>
      <c r="AX33" s="33"/>
      <c r="AY33" s="33"/>
      <c r="AZ33" s="33">
        <f t="shared" si="8"/>
        <v>5</v>
      </c>
      <c r="BA33" s="56"/>
      <c r="BB33" s="4"/>
      <c r="BC33" s="56"/>
      <c r="BD33" s="33"/>
      <c r="BE33" s="33"/>
      <c r="BF33" s="33">
        <f t="shared" si="9"/>
        <v>8</v>
      </c>
      <c r="BG33" s="56"/>
      <c r="BH33" s="4"/>
      <c r="BI33" s="62">
        <v>45686.0</v>
      </c>
      <c r="BJ33" s="36"/>
      <c r="BK33" s="40">
        <v>2.0</v>
      </c>
      <c r="BL33" s="36">
        <f t="shared" si="10"/>
        <v>7</v>
      </c>
      <c r="BM33" s="37" t="s">
        <v>108</v>
      </c>
      <c r="BN33" s="4"/>
      <c r="BO33" s="113">
        <v>45685.0</v>
      </c>
      <c r="BP33" s="140"/>
      <c r="BQ33" s="150">
        <v>1.0</v>
      </c>
      <c r="BR33" s="26">
        <f t="shared" si="11"/>
        <v>4</v>
      </c>
      <c r="BS33" s="29" t="s">
        <v>94</v>
      </c>
      <c r="BT33" s="4"/>
      <c r="BU33" s="30">
        <v>45665.0</v>
      </c>
      <c r="BV33" s="29"/>
      <c r="BW33" s="26">
        <v>1.0</v>
      </c>
      <c r="BX33" s="26">
        <f t="shared" si="12"/>
        <v>53</v>
      </c>
      <c r="BY33" s="29" t="s">
        <v>85</v>
      </c>
      <c r="BZ33" s="4"/>
      <c r="CA33" s="62"/>
      <c r="CB33" s="36"/>
      <c r="CC33" s="85"/>
      <c r="CD33" s="36">
        <f t="shared" si="13"/>
        <v>0</v>
      </c>
      <c r="CE33" s="39"/>
      <c r="CF33" s="4"/>
      <c r="CG33" s="56"/>
      <c r="CH33" s="33"/>
      <c r="CI33" s="33"/>
      <c r="CJ33" s="33">
        <f t="shared" si="14"/>
        <v>3</v>
      </c>
      <c r="CK33" s="56"/>
      <c r="CL33" s="4"/>
      <c r="CM33" s="56"/>
      <c r="CN33" s="33"/>
      <c r="CO33" s="33"/>
      <c r="CP33" s="33">
        <f t="shared" si="15"/>
        <v>2</v>
      </c>
      <c r="CQ33" s="56"/>
      <c r="CR33" s="4"/>
      <c r="CS33" s="56"/>
      <c r="CT33" s="33"/>
      <c r="CU33" s="33"/>
      <c r="CV33" s="33">
        <f t="shared" si="16"/>
        <v>0</v>
      </c>
      <c r="CW33" s="56"/>
    </row>
    <row r="34" ht="14.25" customHeight="1">
      <c r="A34" s="56"/>
      <c r="B34" s="33"/>
      <c r="C34" s="33"/>
      <c r="D34" s="33">
        <f t="shared" si="1"/>
        <v>10</v>
      </c>
      <c r="E34" s="56"/>
      <c r="F34" s="4"/>
      <c r="G34" s="56"/>
      <c r="H34" s="33"/>
      <c r="I34" s="33"/>
      <c r="J34" s="33">
        <f t="shared" si="2"/>
        <v>1</v>
      </c>
      <c r="K34" s="56"/>
      <c r="L34" s="4"/>
      <c r="M34" s="103">
        <v>45677.0</v>
      </c>
      <c r="N34" s="112"/>
      <c r="O34" s="106">
        <v>1.0</v>
      </c>
      <c r="P34" s="36">
        <f t="shared" si="3"/>
        <v>2</v>
      </c>
      <c r="Q34" s="39" t="s">
        <v>83</v>
      </c>
      <c r="R34" s="4"/>
      <c r="S34" s="62">
        <v>45670.0</v>
      </c>
      <c r="T34" s="36"/>
      <c r="U34" s="36">
        <v>1.0</v>
      </c>
      <c r="V34" s="36">
        <f t="shared" si="4"/>
        <v>36</v>
      </c>
      <c r="W34" s="39" t="s">
        <v>98</v>
      </c>
      <c r="X34" s="4"/>
      <c r="Y34" s="56"/>
      <c r="Z34" s="33"/>
      <c r="AA34" s="33"/>
      <c r="AB34" s="33">
        <f t="shared" si="5"/>
        <v>10</v>
      </c>
      <c r="AC34" s="56"/>
      <c r="AD34" s="4"/>
      <c r="AE34" s="56"/>
      <c r="AF34" s="33"/>
      <c r="AG34" s="33"/>
      <c r="AH34" s="33">
        <f t="shared" si="6"/>
        <v>5</v>
      </c>
      <c r="AI34" s="56"/>
      <c r="AJ34" s="4"/>
      <c r="AK34" s="46">
        <v>45664.0</v>
      </c>
      <c r="AL34" s="72"/>
      <c r="AM34" s="36">
        <v>1.0</v>
      </c>
      <c r="AN34" s="33">
        <f t="shared" si="7"/>
        <v>15</v>
      </c>
      <c r="AO34" s="39" t="s">
        <v>81</v>
      </c>
      <c r="AP34" s="4"/>
      <c r="AQ34" s="35">
        <v>45664.0</v>
      </c>
      <c r="AR34" s="36"/>
      <c r="AS34" s="40">
        <v>1.0</v>
      </c>
      <c r="AT34" s="36">
        <f t="shared" si="17"/>
        <v>49</v>
      </c>
      <c r="AU34" s="39" t="s">
        <v>85</v>
      </c>
      <c r="AV34" s="4"/>
      <c r="AW34" s="56"/>
      <c r="AX34" s="33"/>
      <c r="AY34" s="33"/>
      <c r="AZ34" s="33">
        <f t="shared" si="8"/>
        <v>5</v>
      </c>
      <c r="BA34" s="56"/>
      <c r="BB34" s="4"/>
      <c r="BC34" s="56"/>
      <c r="BD34" s="33"/>
      <c r="BE34" s="33"/>
      <c r="BF34" s="33">
        <f t="shared" si="9"/>
        <v>8</v>
      </c>
      <c r="BG34" s="56"/>
      <c r="BH34" s="4"/>
      <c r="BI34" s="62">
        <v>45688.0</v>
      </c>
      <c r="BJ34" s="65"/>
      <c r="BK34" s="148">
        <v>1.0</v>
      </c>
      <c r="BL34" s="36">
        <f t="shared" si="10"/>
        <v>6</v>
      </c>
      <c r="BM34" s="39" t="s">
        <v>96</v>
      </c>
      <c r="BN34" s="4"/>
      <c r="BO34" s="30">
        <v>45686.0</v>
      </c>
      <c r="BP34" s="61"/>
      <c r="BQ34" s="153">
        <v>1.0</v>
      </c>
      <c r="BR34" s="26">
        <f t="shared" si="11"/>
        <v>3</v>
      </c>
      <c r="BS34" s="29" t="s">
        <v>95</v>
      </c>
      <c r="BT34" s="4"/>
      <c r="BU34" s="25">
        <v>45665.0</v>
      </c>
      <c r="BV34" s="84"/>
      <c r="BW34" s="70">
        <v>1.0</v>
      </c>
      <c r="BX34" s="71">
        <f t="shared" si="12"/>
        <v>52</v>
      </c>
      <c r="BY34" s="29" t="s">
        <v>91</v>
      </c>
      <c r="BZ34" s="4"/>
      <c r="CA34" s="62"/>
      <c r="CB34" s="36"/>
      <c r="CC34" s="85"/>
      <c r="CD34" s="36">
        <f t="shared" si="13"/>
        <v>0</v>
      </c>
      <c r="CE34" s="39"/>
      <c r="CF34" s="4"/>
      <c r="CG34" s="56"/>
      <c r="CH34" s="33"/>
      <c r="CI34" s="33"/>
      <c r="CJ34" s="33">
        <f t="shared" si="14"/>
        <v>3</v>
      </c>
      <c r="CK34" s="56"/>
      <c r="CL34" s="4"/>
      <c r="CM34" s="56"/>
      <c r="CN34" s="33"/>
      <c r="CO34" s="33"/>
      <c r="CP34" s="33">
        <f t="shared" si="15"/>
        <v>2</v>
      </c>
      <c r="CQ34" s="56"/>
      <c r="CR34" s="4"/>
      <c r="CS34" s="56"/>
      <c r="CT34" s="33"/>
      <c r="CU34" s="33"/>
      <c r="CV34" s="33">
        <f t="shared" si="16"/>
        <v>0</v>
      </c>
      <c r="CW34" s="56"/>
    </row>
    <row r="35" ht="14.25" customHeight="1">
      <c r="A35" s="56"/>
      <c r="B35" s="33"/>
      <c r="C35" s="33"/>
      <c r="D35" s="33">
        <f t="shared" si="1"/>
        <v>10</v>
      </c>
      <c r="E35" s="56"/>
      <c r="F35" s="4"/>
      <c r="G35" s="56"/>
      <c r="H35" s="33"/>
      <c r="I35" s="33"/>
      <c r="J35" s="33">
        <f t="shared" si="2"/>
        <v>1</v>
      </c>
      <c r="K35" s="56"/>
      <c r="L35" s="4"/>
      <c r="M35" s="103">
        <v>45677.0</v>
      </c>
      <c r="N35" s="112"/>
      <c r="O35" s="106">
        <v>1.0</v>
      </c>
      <c r="P35" s="36">
        <f t="shared" si="3"/>
        <v>1</v>
      </c>
      <c r="Q35" s="39" t="s">
        <v>101</v>
      </c>
      <c r="R35" s="4"/>
      <c r="S35" s="62">
        <v>45670.0</v>
      </c>
      <c r="T35" s="36"/>
      <c r="U35" s="36">
        <v>1.0</v>
      </c>
      <c r="V35" s="36">
        <f t="shared" si="4"/>
        <v>35</v>
      </c>
      <c r="W35" s="39" t="s">
        <v>96</v>
      </c>
      <c r="X35" s="4"/>
      <c r="Y35" s="56"/>
      <c r="Z35" s="33"/>
      <c r="AA35" s="33"/>
      <c r="AB35" s="33">
        <f t="shared" si="5"/>
        <v>10</v>
      </c>
      <c r="AC35" s="56"/>
      <c r="AD35" s="4"/>
      <c r="AE35" s="56"/>
      <c r="AF35" s="33"/>
      <c r="AG35" s="33"/>
      <c r="AH35" s="33">
        <f t="shared" si="6"/>
        <v>5</v>
      </c>
      <c r="AI35" s="56"/>
      <c r="AJ35" s="4"/>
      <c r="AK35" s="49">
        <v>45665.0</v>
      </c>
      <c r="AL35" s="99">
        <v>30.0</v>
      </c>
      <c r="AM35" s="78"/>
      <c r="AN35" s="45">
        <f t="shared" si="7"/>
        <v>45</v>
      </c>
      <c r="AO35" s="63" t="s">
        <v>88</v>
      </c>
      <c r="AP35" s="4"/>
      <c r="AQ35" s="35">
        <v>45664.0</v>
      </c>
      <c r="AR35" s="36"/>
      <c r="AS35" s="40">
        <v>1.0</v>
      </c>
      <c r="AT35" s="36">
        <f t="shared" si="17"/>
        <v>48</v>
      </c>
      <c r="AU35" s="39" t="s">
        <v>80</v>
      </c>
      <c r="AV35" s="4"/>
      <c r="AW35" s="56"/>
      <c r="AX35" s="33"/>
      <c r="AY35" s="33"/>
      <c r="AZ35" s="33">
        <f t="shared" si="8"/>
        <v>5</v>
      </c>
      <c r="BA35" s="56"/>
      <c r="BB35" s="4"/>
      <c r="BC35" s="56"/>
      <c r="BD35" s="33"/>
      <c r="BE35" s="33"/>
      <c r="BF35" s="33">
        <f t="shared" si="9"/>
        <v>8</v>
      </c>
      <c r="BG35" s="56"/>
      <c r="BH35" s="4"/>
      <c r="BI35" s="116"/>
      <c r="BJ35" s="128"/>
      <c r="BK35" s="129"/>
      <c r="BL35" s="36">
        <f t="shared" si="10"/>
        <v>6</v>
      </c>
      <c r="BM35" s="63"/>
      <c r="BN35" s="4"/>
      <c r="BO35" s="30">
        <v>45686.0</v>
      </c>
      <c r="BP35" s="71"/>
      <c r="BQ35" s="87">
        <v>2.0</v>
      </c>
      <c r="BR35" s="71">
        <f t="shared" si="11"/>
        <v>1</v>
      </c>
      <c r="BS35" s="145" t="s">
        <v>108</v>
      </c>
      <c r="BT35" s="4"/>
      <c r="BU35" s="25">
        <v>45665.0</v>
      </c>
      <c r="BV35" s="84"/>
      <c r="BW35" s="26">
        <v>1.0</v>
      </c>
      <c r="BX35" s="71">
        <f t="shared" si="12"/>
        <v>51</v>
      </c>
      <c r="BY35" s="81" t="s">
        <v>122</v>
      </c>
      <c r="BZ35" s="4"/>
      <c r="CA35" s="76"/>
      <c r="CB35" s="72"/>
      <c r="CC35" s="85"/>
      <c r="CD35" s="33">
        <f t="shared" si="13"/>
        <v>0</v>
      </c>
      <c r="CE35" s="39"/>
      <c r="CF35" s="4"/>
      <c r="CG35" s="56"/>
      <c r="CH35" s="33"/>
      <c r="CI35" s="33"/>
      <c r="CJ35" s="33">
        <f t="shared" si="14"/>
        <v>3</v>
      </c>
      <c r="CK35" s="56"/>
      <c r="CL35" s="4"/>
      <c r="CM35" s="56"/>
      <c r="CN35" s="33"/>
      <c r="CO35" s="33"/>
      <c r="CP35" s="33">
        <f t="shared" si="15"/>
        <v>2</v>
      </c>
      <c r="CQ35" s="56"/>
      <c r="CR35" s="4"/>
      <c r="CS35" s="56"/>
      <c r="CT35" s="33"/>
      <c r="CU35" s="33"/>
      <c r="CV35" s="33">
        <f t="shared" si="16"/>
        <v>0</v>
      </c>
      <c r="CW35" s="56"/>
    </row>
    <row r="36" ht="14.25" customHeight="1">
      <c r="A36" s="56"/>
      <c r="B36" s="33"/>
      <c r="C36" s="33"/>
      <c r="D36" s="33">
        <f t="shared" si="1"/>
        <v>10</v>
      </c>
      <c r="E36" s="56"/>
      <c r="F36" s="4"/>
      <c r="G36" s="56"/>
      <c r="H36" s="33"/>
      <c r="I36" s="33"/>
      <c r="J36" s="33">
        <f t="shared" si="2"/>
        <v>1</v>
      </c>
      <c r="K36" s="56"/>
      <c r="L36" s="4"/>
      <c r="M36" s="62">
        <v>45678.0</v>
      </c>
      <c r="N36" s="65"/>
      <c r="O36" s="148">
        <v>1.0</v>
      </c>
      <c r="P36" s="36">
        <f t="shared" si="3"/>
        <v>0</v>
      </c>
      <c r="Q36" s="39" t="s">
        <v>104</v>
      </c>
      <c r="R36" s="4"/>
      <c r="S36" s="62">
        <v>45672.0</v>
      </c>
      <c r="T36" s="65"/>
      <c r="U36" s="36">
        <v>2.0</v>
      </c>
      <c r="V36" s="36">
        <f t="shared" si="4"/>
        <v>33</v>
      </c>
      <c r="W36" s="39" t="s">
        <v>94</v>
      </c>
      <c r="X36" s="4"/>
      <c r="Y36" s="56"/>
      <c r="Z36" s="33"/>
      <c r="AA36" s="33"/>
      <c r="AB36" s="33">
        <f t="shared" si="5"/>
        <v>10</v>
      </c>
      <c r="AC36" s="56"/>
      <c r="AD36" s="4"/>
      <c r="AE36" s="56"/>
      <c r="AF36" s="33"/>
      <c r="AG36" s="33"/>
      <c r="AH36" s="33">
        <f t="shared" si="6"/>
        <v>5</v>
      </c>
      <c r="AI36" s="56"/>
      <c r="AJ36" s="4"/>
      <c r="AK36" s="46">
        <v>45666.0</v>
      </c>
      <c r="AL36" s="72"/>
      <c r="AM36" s="36">
        <v>1.0</v>
      </c>
      <c r="AN36" s="33">
        <f t="shared" si="7"/>
        <v>44</v>
      </c>
      <c r="AO36" s="39" t="s">
        <v>90</v>
      </c>
      <c r="AP36" s="4"/>
      <c r="AQ36" s="35">
        <v>45665.0</v>
      </c>
      <c r="AR36" s="36"/>
      <c r="AS36" s="36">
        <v>1.0</v>
      </c>
      <c r="AT36" s="36">
        <f t="shared" si="17"/>
        <v>47</v>
      </c>
      <c r="AU36" s="39" t="s">
        <v>96</v>
      </c>
      <c r="AV36" s="4"/>
      <c r="AW36" s="56"/>
      <c r="AX36" s="33"/>
      <c r="AY36" s="33"/>
      <c r="AZ36" s="33">
        <f t="shared" si="8"/>
        <v>5</v>
      </c>
      <c r="BA36" s="56"/>
      <c r="BB36" s="4"/>
      <c r="BC36" s="56"/>
      <c r="BD36" s="33"/>
      <c r="BE36" s="33"/>
      <c r="BF36" s="33">
        <f t="shared" si="9"/>
        <v>8</v>
      </c>
      <c r="BG36" s="56"/>
      <c r="BH36" s="4"/>
      <c r="BI36" s="62"/>
      <c r="BJ36" s="33"/>
      <c r="BK36" s="33"/>
      <c r="BL36" s="36">
        <f t="shared" si="10"/>
        <v>6</v>
      </c>
      <c r="BM36" s="56"/>
      <c r="BN36" s="4"/>
      <c r="BO36" s="168"/>
      <c r="BP36" s="50">
        <v>1.0</v>
      </c>
      <c r="BQ36" s="51"/>
      <c r="BR36" s="51">
        <f t="shared" si="11"/>
        <v>2</v>
      </c>
      <c r="BS36" s="169" t="s">
        <v>124</v>
      </c>
      <c r="BT36" s="4"/>
      <c r="BU36" s="25">
        <v>45666.0</v>
      </c>
      <c r="BV36" s="84"/>
      <c r="BW36" s="26">
        <v>1.0</v>
      </c>
      <c r="BX36" s="71">
        <f t="shared" si="12"/>
        <v>50</v>
      </c>
      <c r="BY36" s="29" t="s">
        <v>99</v>
      </c>
      <c r="BZ36" s="4"/>
      <c r="CA36" s="62"/>
      <c r="CB36" s="36"/>
      <c r="CC36" s="36"/>
      <c r="CD36" s="36">
        <f t="shared" si="13"/>
        <v>0</v>
      </c>
      <c r="CE36" s="39"/>
      <c r="CF36" s="4"/>
      <c r="CG36" s="56"/>
      <c r="CH36" s="33"/>
      <c r="CI36" s="33"/>
      <c r="CJ36" s="33">
        <f t="shared" si="14"/>
        <v>3</v>
      </c>
      <c r="CK36" s="56"/>
      <c r="CL36" s="4"/>
      <c r="CM36" s="56"/>
      <c r="CN36" s="33"/>
      <c r="CO36" s="33"/>
      <c r="CP36" s="33">
        <f t="shared" si="15"/>
        <v>2</v>
      </c>
      <c r="CQ36" s="56"/>
      <c r="CR36" s="4"/>
      <c r="CS36" s="56"/>
      <c r="CT36" s="33"/>
      <c r="CU36" s="33"/>
      <c r="CV36" s="33">
        <f t="shared" si="16"/>
        <v>0</v>
      </c>
      <c r="CW36" s="56"/>
    </row>
    <row r="37" ht="14.25" customHeight="1">
      <c r="A37" s="56"/>
      <c r="B37" s="33"/>
      <c r="C37" s="33"/>
      <c r="D37" s="33">
        <f t="shared" si="1"/>
        <v>10</v>
      </c>
      <c r="E37" s="56"/>
      <c r="F37" s="4"/>
      <c r="G37" s="56"/>
      <c r="H37" s="33"/>
      <c r="I37" s="33"/>
      <c r="J37" s="33">
        <f t="shared" si="2"/>
        <v>1</v>
      </c>
      <c r="K37" s="56"/>
      <c r="L37" s="4"/>
      <c r="M37" s="56"/>
      <c r="N37" s="33"/>
      <c r="O37" s="33"/>
      <c r="P37" s="33">
        <f t="shared" si="3"/>
        <v>0</v>
      </c>
      <c r="Q37" s="56"/>
      <c r="R37" s="4"/>
      <c r="S37" s="103">
        <v>45672.0</v>
      </c>
      <c r="T37" s="72"/>
      <c r="U37" s="98">
        <v>1.0</v>
      </c>
      <c r="V37" s="33">
        <f t="shared" si="4"/>
        <v>32</v>
      </c>
      <c r="W37" s="39" t="s">
        <v>77</v>
      </c>
      <c r="X37" s="4"/>
      <c r="Y37" s="56"/>
      <c r="Z37" s="33"/>
      <c r="AA37" s="33"/>
      <c r="AB37" s="33">
        <f t="shared" si="5"/>
        <v>10</v>
      </c>
      <c r="AC37" s="56"/>
      <c r="AD37" s="4"/>
      <c r="AE37" s="56"/>
      <c r="AF37" s="33"/>
      <c r="AG37" s="33"/>
      <c r="AH37" s="33">
        <f t="shared" si="6"/>
        <v>5</v>
      </c>
      <c r="AI37" s="56"/>
      <c r="AJ37" s="4"/>
      <c r="AK37" s="46">
        <v>45666.0</v>
      </c>
      <c r="AL37" s="72"/>
      <c r="AM37" s="36">
        <v>1.0</v>
      </c>
      <c r="AN37" s="33">
        <f t="shared" si="7"/>
        <v>43</v>
      </c>
      <c r="AO37" s="39" t="s">
        <v>77</v>
      </c>
      <c r="AP37" s="4"/>
      <c r="AQ37" s="35">
        <v>45665.0</v>
      </c>
      <c r="AR37" s="36"/>
      <c r="AS37" s="36">
        <v>1.0</v>
      </c>
      <c r="AT37" s="36">
        <f t="shared" si="17"/>
        <v>46</v>
      </c>
      <c r="AU37" s="39" t="s">
        <v>84</v>
      </c>
      <c r="AV37" s="4"/>
      <c r="AW37" s="56"/>
      <c r="AX37" s="33"/>
      <c r="AY37" s="33"/>
      <c r="AZ37" s="33">
        <f t="shared" si="8"/>
        <v>5</v>
      </c>
      <c r="BA37" s="56"/>
      <c r="BB37" s="4"/>
      <c r="BC37" s="56"/>
      <c r="BD37" s="33"/>
      <c r="BE37" s="33"/>
      <c r="BF37" s="33">
        <f t="shared" si="9"/>
        <v>8</v>
      </c>
      <c r="BG37" s="56"/>
      <c r="BH37" s="4"/>
      <c r="BI37" s="56"/>
      <c r="BJ37" s="33"/>
      <c r="BK37" s="33"/>
      <c r="BL37" s="33">
        <f t="shared" si="10"/>
        <v>6</v>
      </c>
      <c r="BM37" s="56"/>
      <c r="BN37" s="4"/>
      <c r="BO37" s="56"/>
      <c r="BP37" s="33"/>
      <c r="BQ37" s="33"/>
      <c r="BR37" s="33">
        <f t="shared" si="11"/>
        <v>2</v>
      </c>
      <c r="BS37" s="56"/>
      <c r="BT37" s="4"/>
      <c r="BU37" s="25">
        <v>45666.0</v>
      </c>
      <c r="BV37" s="84"/>
      <c r="BW37" s="70">
        <v>1.0</v>
      </c>
      <c r="BX37" s="71">
        <f t="shared" si="12"/>
        <v>49</v>
      </c>
      <c r="BY37" s="29" t="s">
        <v>84</v>
      </c>
      <c r="BZ37" s="4"/>
      <c r="CA37" s="62"/>
      <c r="CB37" s="36"/>
      <c r="CC37" s="36"/>
      <c r="CD37" s="36">
        <f t="shared" si="13"/>
        <v>0</v>
      </c>
      <c r="CE37" s="39"/>
      <c r="CF37" s="4"/>
      <c r="CG37" s="56"/>
      <c r="CH37" s="33"/>
      <c r="CI37" s="33"/>
      <c r="CJ37" s="33">
        <f t="shared" si="14"/>
        <v>3</v>
      </c>
      <c r="CK37" s="56"/>
      <c r="CL37" s="4"/>
      <c r="CM37" s="56"/>
      <c r="CN37" s="33"/>
      <c r="CO37" s="33"/>
      <c r="CP37" s="33">
        <f t="shared" si="15"/>
        <v>2</v>
      </c>
      <c r="CQ37" s="56"/>
      <c r="CR37" s="4"/>
      <c r="CS37" s="56"/>
      <c r="CT37" s="33"/>
      <c r="CU37" s="33"/>
      <c r="CV37" s="33">
        <f t="shared" si="16"/>
        <v>0</v>
      </c>
      <c r="CW37" s="56"/>
    </row>
    <row r="38" ht="14.25" customHeight="1">
      <c r="A38" s="56"/>
      <c r="B38" s="33"/>
      <c r="C38" s="33"/>
      <c r="D38" s="33">
        <f t="shared" ref="D38:D133" si="18">D37+B38-C38</f>
        <v>10</v>
      </c>
      <c r="E38" s="56"/>
      <c r="F38" s="4"/>
      <c r="G38" s="56"/>
      <c r="H38" s="33"/>
      <c r="I38" s="33"/>
      <c r="J38" s="33">
        <f t="shared" si="2"/>
        <v>1</v>
      </c>
      <c r="K38" s="56"/>
      <c r="L38" s="4"/>
      <c r="M38" s="56"/>
      <c r="N38" s="33"/>
      <c r="O38" s="33"/>
      <c r="P38" s="33">
        <f t="shared" si="3"/>
        <v>0</v>
      </c>
      <c r="Q38" s="56"/>
      <c r="R38" s="4"/>
      <c r="S38" s="62">
        <v>45671.0</v>
      </c>
      <c r="T38" s="112"/>
      <c r="U38" s="36">
        <v>1.0</v>
      </c>
      <c r="V38" s="36">
        <f t="shared" si="4"/>
        <v>31</v>
      </c>
      <c r="W38" s="39" t="s">
        <v>78</v>
      </c>
      <c r="X38" s="4"/>
      <c r="Y38" s="56"/>
      <c r="Z38" s="33"/>
      <c r="AA38" s="33"/>
      <c r="AB38" s="33">
        <f t="shared" si="5"/>
        <v>10</v>
      </c>
      <c r="AC38" s="56"/>
      <c r="AD38" s="4"/>
      <c r="AE38" s="56"/>
      <c r="AF38" s="33"/>
      <c r="AG38" s="33"/>
      <c r="AH38" s="33">
        <f t="shared" si="6"/>
        <v>5</v>
      </c>
      <c r="AI38" s="56"/>
      <c r="AJ38" s="4"/>
      <c r="AK38" s="35">
        <v>45666.0</v>
      </c>
      <c r="AL38" s="36"/>
      <c r="AM38" s="36">
        <v>1.0</v>
      </c>
      <c r="AN38" s="36">
        <f t="shared" si="7"/>
        <v>42</v>
      </c>
      <c r="AO38" s="39" t="s">
        <v>103</v>
      </c>
      <c r="AP38" s="4"/>
      <c r="AQ38" s="46">
        <v>45666.0</v>
      </c>
      <c r="AR38" s="72"/>
      <c r="AS38" s="36">
        <v>1.0</v>
      </c>
      <c r="AT38" s="33">
        <f t="shared" si="17"/>
        <v>45</v>
      </c>
      <c r="AU38" s="39" t="s">
        <v>90</v>
      </c>
      <c r="AV38" s="4"/>
      <c r="AW38" s="56"/>
      <c r="AX38" s="33"/>
      <c r="AY38" s="33"/>
      <c r="AZ38" s="33">
        <f t="shared" si="8"/>
        <v>5</v>
      </c>
      <c r="BA38" s="56"/>
      <c r="BB38" s="4"/>
      <c r="BC38" s="56"/>
      <c r="BD38" s="33"/>
      <c r="BE38" s="33"/>
      <c r="BF38" s="33">
        <f t="shared" si="9"/>
        <v>8</v>
      </c>
      <c r="BG38" s="56"/>
      <c r="BH38" s="4"/>
      <c r="BI38" s="56"/>
      <c r="BJ38" s="33"/>
      <c r="BK38" s="33"/>
      <c r="BL38" s="33">
        <f t="shared" si="10"/>
        <v>6</v>
      </c>
      <c r="BM38" s="56"/>
      <c r="BN38" s="4"/>
      <c r="BO38" s="56"/>
      <c r="BP38" s="33"/>
      <c r="BQ38" s="33"/>
      <c r="BR38" s="33">
        <f t="shared" si="11"/>
        <v>2</v>
      </c>
      <c r="BS38" s="56"/>
      <c r="BT38" s="4"/>
      <c r="BU38" s="25">
        <v>45666.0</v>
      </c>
      <c r="BV38" s="84"/>
      <c r="BW38" s="26">
        <v>1.0</v>
      </c>
      <c r="BX38" s="71">
        <f t="shared" si="12"/>
        <v>48</v>
      </c>
      <c r="BY38" s="29" t="s">
        <v>79</v>
      </c>
      <c r="BZ38" s="4"/>
      <c r="CA38" s="62"/>
      <c r="CB38" s="36"/>
      <c r="CC38" s="36"/>
      <c r="CD38" s="36">
        <f t="shared" si="13"/>
        <v>0</v>
      </c>
      <c r="CE38" s="39"/>
      <c r="CF38" s="4"/>
      <c r="CG38" s="56"/>
      <c r="CH38" s="33"/>
      <c r="CI38" s="33"/>
      <c r="CJ38" s="33">
        <f t="shared" si="14"/>
        <v>3</v>
      </c>
      <c r="CK38" s="56"/>
      <c r="CL38" s="4"/>
      <c r="CM38" s="56"/>
      <c r="CN38" s="33"/>
      <c r="CO38" s="33"/>
      <c r="CP38" s="33">
        <f t="shared" si="15"/>
        <v>2</v>
      </c>
      <c r="CQ38" s="56"/>
      <c r="CR38" s="4"/>
      <c r="CS38" s="56"/>
      <c r="CT38" s="33"/>
      <c r="CU38" s="33"/>
      <c r="CV38" s="33">
        <f t="shared" si="16"/>
        <v>0</v>
      </c>
      <c r="CW38" s="56"/>
    </row>
    <row r="39" ht="14.25" customHeight="1">
      <c r="A39" s="56"/>
      <c r="B39" s="33"/>
      <c r="C39" s="33"/>
      <c r="D39" s="33">
        <f t="shared" si="18"/>
        <v>10</v>
      </c>
      <c r="E39" s="56"/>
      <c r="F39" s="4"/>
      <c r="G39" s="56"/>
      <c r="H39" s="33"/>
      <c r="I39" s="33"/>
      <c r="J39" s="33">
        <f t="shared" si="2"/>
        <v>1</v>
      </c>
      <c r="K39" s="56"/>
      <c r="L39" s="4"/>
      <c r="M39" s="56"/>
      <c r="N39" s="33"/>
      <c r="O39" s="33"/>
      <c r="P39" s="33">
        <f t="shared" si="3"/>
        <v>0</v>
      </c>
      <c r="Q39" s="56"/>
      <c r="R39" s="4"/>
      <c r="S39" s="103">
        <v>45671.0</v>
      </c>
      <c r="T39" s="72"/>
      <c r="U39" s="98">
        <v>1.0</v>
      </c>
      <c r="V39" s="33">
        <f t="shared" si="4"/>
        <v>30</v>
      </c>
      <c r="W39" s="39" t="s">
        <v>103</v>
      </c>
      <c r="X39" s="4"/>
      <c r="Y39" s="56"/>
      <c r="Z39" s="33"/>
      <c r="AA39" s="33"/>
      <c r="AB39" s="33">
        <f t="shared" si="5"/>
        <v>10</v>
      </c>
      <c r="AC39" s="56"/>
      <c r="AD39" s="4"/>
      <c r="AE39" s="56"/>
      <c r="AF39" s="33"/>
      <c r="AG39" s="33"/>
      <c r="AH39" s="33">
        <f t="shared" si="6"/>
        <v>5</v>
      </c>
      <c r="AI39" s="56"/>
      <c r="AJ39" s="4"/>
      <c r="AK39" s="35">
        <v>45666.0</v>
      </c>
      <c r="AL39" s="36"/>
      <c r="AM39" s="36">
        <v>1.0</v>
      </c>
      <c r="AN39" s="36">
        <f t="shared" si="7"/>
        <v>41</v>
      </c>
      <c r="AO39" s="39" t="s">
        <v>85</v>
      </c>
      <c r="AP39" s="4"/>
      <c r="AQ39" s="35">
        <v>45666.0</v>
      </c>
      <c r="AR39" s="36"/>
      <c r="AS39" s="36">
        <v>1.0</v>
      </c>
      <c r="AT39" s="36">
        <f t="shared" si="17"/>
        <v>44</v>
      </c>
      <c r="AU39" s="37" t="s">
        <v>106</v>
      </c>
      <c r="AV39" s="4"/>
      <c r="AW39" s="56"/>
      <c r="AX39" s="33"/>
      <c r="AY39" s="33"/>
      <c r="AZ39" s="33">
        <f t="shared" si="8"/>
        <v>5</v>
      </c>
      <c r="BA39" s="56"/>
      <c r="BB39" s="4"/>
      <c r="BC39" s="56"/>
      <c r="BD39" s="33"/>
      <c r="BE39" s="33"/>
      <c r="BF39" s="33">
        <f t="shared" si="9"/>
        <v>8</v>
      </c>
      <c r="BG39" s="56"/>
      <c r="BH39" s="4"/>
      <c r="BI39" s="56"/>
      <c r="BJ39" s="33"/>
      <c r="BK39" s="33"/>
      <c r="BL39" s="33">
        <f t="shared" si="10"/>
        <v>6</v>
      </c>
      <c r="BM39" s="56"/>
      <c r="BN39" s="4"/>
      <c r="BO39" s="56"/>
      <c r="BP39" s="33"/>
      <c r="BQ39" s="33"/>
      <c r="BR39" s="33">
        <f t="shared" si="11"/>
        <v>2</v>
      </c>
      <c r="BS39" s="56"/>
      <c r="BT39" s="4"/>
      <c r="BU39" s="25">
        <v>45666.0</v>
      </c>
      <c r="BV39" s="84"/>
      <c r="BW39" s="70">
        <v>1.0</v>
      </c>
      <c r="BX39" s="71">
        <f t="shared" si="12"/>
        <v>47</v>
      </c>
      <c r="BY39" s="29" t="s">
        <v>80</v>
      </c>
      <c r="BZ39" s="4"/>
      <c r="CA39" s="62"/>
      <c r="CB39" s="36"/>
      <c r="CC39" s="36"/>
      <c r="CD39" s="36">
        <f t="shared" si="13"/>
        <v>0</v>
      </c>
      <c r="CE39" s="39"/>
      <c r="CF39" s="4"/>
      <c r="CG39" s="56"/>
      <c r="CH39" s="33"/>
      <c r="CI39" s="33"/>
      <c r="CJ39" s="33">
        <f t="shared" si="14"/>
        <v>3</v>
      </c>
      <c r="CK39" s="56"/>
      <c r="CL39" s="4"/>
      <c r="CM39" s="56"/>
      <c r="CN39" s="33"/>
      <c r="CO39" s="33"/>
      <c r="CP39" s="33">
        <f t="shared" si="15"/>
        <v>2</v>
      </c>
      <c r="CQ39" s="56"/>
      <c r="CR39" s="4"/>
      <c r="CS39" s="56"/>
      <c r="CT39" s="33"/>
      <c r="CU39" s="33"/>
      <c r="CV39" s="33">
        <f t="shared" si="16"/>
        <v>0</v>
      </c>
      <c r="CW39" s="56"/>
    </row>
    <row r="40" ht="14.25" customHeight="1">
      <c r="A40" s="56"/>
      <c r="B40" s="33"/>
      <c r="C40" s="33"/>
      <c r="D40" s="33">
        <f t="shared" si="18"/>
        <v>10</v>
      </c>
      <c r="E40" s="56"/>
      <c r="F40" s="4"/>
      <c r="G40" s="56"/>
      <c r="H40" s="33"/>
      <c r="I40" s="33"/>
      <c r="J40" s="33">
        <f t="shared" si="2"/>
        <v>1</v>
      </c>
      <c r="K40" s="56"/>
      <c r="L40" s="4"/>
      <c r="M40" s="56"/>
      <c r="N40" s="33"/>
      <c r="O40" s="33"/>
      <c r="P40" s="33">
        <f t="shared" si="3"/>
        <v>0</v>
      </c>
      <c r="Q40" s="56"/>
      <c r="R40" s="4"/>
      <c r="S40" s="103">
        <v>45673.0</v>
      </c>
      <c r="T40" s="72"/>
      <c r="U40" s="98">
        <v>1.0</v>
      </c>
      <c r="V40" s="33">
        <f t="shared" si="4"/>
        <v>29</v>
      </c>
      <c r="W40" s="39" t="s">
        <v>102</v>
      </c>
      <c r="X40" s="4"/>
      <c r="Y40" s="56"/>
      <c r="Z40" s="33"/>
      <c r="AA40" s="33"/>
      <c r="AB40" s="33">
        <f t="shared" si="5"/>
        <v>10</v>
      </c>
      <c r="AC40" s="56"/>
      <c r="AD40" s="4"/>
      <c r="AE40" s="56"/>
      <c r="AF40" s="33"/>
      <c r="AG40" s="33"/>
      <c r="AH40" s="33">
        <f t="shared" si="6"/>
        <v>5</v>
      </c>
      <c r="AI40" s="56"/>
      <c r="AJ40" s="4"/>
      <c r="AK40" s="46">
        <v>45667.0</v>
      </c>
      <c r="AL40" s="72"/>
      <c r="AM40" s="98">
        <v>1.0</v>
      </c>
      <c r="AN40" s="33">
        <f t="shared" si="7"/>
        <v>40</v>
      </c>
      <c r="AO40" s="39" t="s">
        <v>100</v>
      </c>
      <c r="AP40" s="4"/>
      <c r="AQ40" s="35">
        <v>45666.0</v>
      </c>
      <c r="AR40" s="36"/>
      <c r="AS40" s="36">
        <v>1.0</v>
      </c>
      <c r="AT40" s="36">
        <f t="shared" si="17"/>
        <v>43</v>
      </c>
      <c r="AU40" s="39" t="s">
        <v>104</v>
      </c>
      <c r="AV40" s="4"/>
      <c r="AW40" s="56"/>
      <c r="AX40" s="33"/>
      <c r="AY40" s="33"/>
      <c r="AZ40" s="33">
        <f t="shared" si="8"/>
        <v>5</v>
      </c>
      <c r="BA40" s="56"/>
      <c r="BB40" s="4"/>
      <c r="BC40" s="56"/>
      <c r="BD40" s="33"/>
      <c r="BE40" s="33"/>
      <c r="BF40" s="33">
        <f t="shared" si="9"/>
        <v>8</v>
      </c>
      <c r="BG40" s="56"/>
      <c r="BH40" s="4"/>
      <c r="BI40" s="56"/>
      <c r="BJ40" s="33"/>
      <c r="BK40" s="33"/>
      <c r="BL40" s="33">
        <f t="shared" si="10"/>
        <v>6</v>
      </c>
      <c r="BM40" s="56"/>
      <c r="BN40" s="4"/>
      <c r="BO40" s="56"/>
      <c r="BP40" s="33"/>
      <c r="BQ40" s="33"/>
      <c r="BR40" s="33">
        <f t="shared" si="11"/>
        <v>2</v>
      </c>
      <c r="BS40" s="56"/>
      <c r="BT40" s="4"/>
      <c r="BU40" s="30">
        <v>45666.0</v>
      </c>
      <c r="BV40" s="26"/>
      <c r="BW40" s="26">
        <v>1.0</v>
      </c>
      <c r="BX40" s="26">
        <f t="shared" si="12"/>
        <v>46</v>
      </c>
      <c r="BY40" s="29" t="s">
        <v>96</v>
      </c>
      <c r="BZ40" s="4"/>
      <c r="CA40" s="62"/>
      <c r="CB40" s="36"/>
      <c r="CC40" s="36"/>
      <c r="CD40" s="36">
        <f t="shared" si="13"/>
        <v>0</v>
      </c>
      <c r="CE40" s="39"/>
      <c r="CF40" s="4"/>
      <c r="CG40" s="56"/>
      <c r="CH40" s="33"/>
      <c r="CI40" s="33"/>
      <c r="CJ40" s="33">
        <f t="shared" si="14"/>
        <v>3</v>
      </c>
      <c r="CK40" s="56"/>
      <c r="CL40" s="4"/>
      <c r="CM40" s="56"/>
      <c r="CN40" s="33"/>
      <c r="CO40" s="33"/>
      <c r="CP40" s="33">
        <f t="shared" si="15"/>
        <v>2</v>
      </c>
      <c r="CQ40" s="56"/>
      <c r="CR40" s="4"/>
      <c r="CS40" s="56"/>
      <c r="CT40" s="33"/>
      <c r="CU40" s="33"/>
      <c r="CV40" s="33">
        <f t="shared" si="16"/>
        <v>0</v>
      </c>
      <c r="CW40" s="56"/>
    </row>
    <row r="41" ht="14.25" customHeight="1">
      <c r="A41" s="56"/>
      <c r="B41" s="33"/>
      <c r="C41" s="33"/>
      <c r="D41" s="33">
        <f t="shared" si="18"/>
        <v>10</v>
      </c>
      <c r="E41" s="56"/>
      <c r="F41" s="4"/>
      <c r="G41" s="56"/>
      <c r="H41" s="33"/>
      <c r="I41" s="33"/>
      <c r="J41" s="33">
        <f t="shared" si="2"/>
        <v>1</v>
      </c>
      <c r="K41" s="56"/>
      <c r="L41" s="4"/>
      <c r="M41" s="56"/>
      <c r="N41" s="33"/>
      <c r="O41" s="33"/>
      <c r="P41" s="33">
        <f t="shared" si="3"/>
        <v>0</v>
      </c>
      <c r="Q41" s="56"/>
      <c r="R41" s="4"/>
      <c r="S41" s="62">
        <v>45674.0</v>
      </c>
      <c r="T41" s="65"/>
      <c r="U41" s="148">
        <v>1.0</v>
      </c>
      <c r="V41" s="36">
        <f t="shared" si="4"/>
        <v>28</v>
      </c>
      <c r="W41" s="39" t="s">
        <v>81</v>
      </c>
      <c r="X41" s="4"/>
      <c r="Y41" s="56"/>
      <c r="Z41" s="33"/>
      <c r="AA41" s="33"/>
      <c r="AB41" s="33">
        <f t="shared" si="5"/>
        <v>10</v>
      </c>
      <c r="AC41" s="56"/>
      <c r="AD41" s="4"/>
      <c r="AE41" s="56"/>
      <c r="AF41" s="33"/>
      <c r="AG41" s="33"/>
      <c r="AH41" s="33">
        <f t="shared" si="6"/>
        <v>5</v>
      </c>
      <c r="AI41" s="56"/>
      <c r="AJ41" s="4"/>
      <c r="AK41" s="35">
        <v>45667.0</v>
      </c>
      <c r="AL41" s="36"/>
      <c r="AM41" s="36">
        <v>1.0</v>
      </c>
      <c r="AN41" s="36">
        <f t="shared" si="7"/>
        <v>39</v>
      </c>
      <c r="AO41" s="39" t="s">
        <v>101</v>
      </c>
      <c r="AP41" s="4"/>
      <c r="AQ41" s="46">
        <v>45667.0</v>
      </c>
      <c r="AR41" s="72"/>
      <c r="AS41" s="36">
        <v>1.0</v>
      </c>
      <c r="AT41" s="33">
        <f t="shared" si="17"/>
        <v>42</v>
      </c>
      <c r="AU41" s="39" t="s">
        <v>100</v>
      </c>
      <c r="AV41" s="4"/>
      <c r="AW41" s="56"/>
      <c r="AX41" s="33"/>
      <c r="AY41" s="33"/>
      <c r="AZ41" s="33">
        <f t="shared" si="8"/>
        <v>5</v>
      </c>
      <c r="BA41" s="56"/>
      <c r="BB41" s="4"/>
      <c r="BC41" s="56"/>
      <c r="BD41" s="33"/>
      <c r="BE41" s="33"/>
      <c r="BF41" s="33">
        <f t="shared" si="9"/>
        <v>8</v>
      </c>
      <c r="BG41" s="56"/>
      <c r="BH41" s="4"/>
      <c r="BI41" s="56"/>
      <c r="BJ41" s="33"/>
      <c r="BK41" s="33"/>
      <c r="BL41" s="33">
        <f t="shared" si="10"/>
        <v>6</v>
      </c>
      <c r="BM41" s="56"/>
      <c r="BN41" s="4"/>
      <c r="BO41" s="56"/>
      <c r="BP41" s="33"/>
      <c r="BQ41" s="33"/>
      <c r="BR41" s="33">
        <f t="shared" si="11"/>
        <v>2</v>
      </c>
      <c r="BS41" s="56"/>
      <c r="BT41" s="4"/>
      <c r="BU41" s="30">
        <v>45666.0</v>
      </c>
      <c r="BV41" s="26"/>
      <c r="BW41" s="27">
        <v>2.0</v>
      </c>
      <c r="BX41" s="26">
        <f t="shared" si="12"/>
        <v>44</v>
      </c>
      <c r="BY41" s="29" t="s">
        <v>105</v>
      </c>
      <c r="BZ41" s="4"/>
      <c r="CA41" s="62"/>
      <c r="CB41" s="36"/>
      <c r="CC41" s="36"/>
      <c r="CD41" s="36">
        <f t="shared" si="13"/>
        <v>0</v>
      </c>
      <c r="CE41" s="39"/>
      <c r="CF41" s="4"/>
      <c r="CG41" s="56"/>
      <c r="CH41" s="33"/>
      <c r="CI41" s="33"/>
      <c r="CJ41" s="33">
        <f t="shared" si="14"/>
        <v>3</v>
      </c>
      <c r="CK41" s="56"/>
      <c r="CL41" s="4"/>
      <c r="CM41" s="56"/>
      <c r="CN41" s="33"/>
      <c r="CO41" s="33"/>
      <c r="CP41" s="33">
        <f t="shared" si="15"/>
        <v>2</v>
      </c>
      <c r="CQ41" s="56"/>
      <c r="CR41" s="4"/>
      <c r="CS41" s="56"/>
      <c r="CT41" s="33"/>
      <c r="CU41" s="33"/>
      <c r="CV41" s="33">
        <f t="shared" si="16"/>
        <v>0</v>
      </c>
      <c r="CW41" s="56"/>
    </row>
    <row r="42" ht="14.25" customHeight="1">
      <c r="A42" s="56"/>
      <c r="B42" s="33"/>
      <c r="C42" s="33"/>
      <c r="D42" s="33">
        <f t="shared" si="18"/>
        <v>10</v>
      </c>
      <c r="E42" s="56"/>
      <c r="F42" s="4"/>
      <c r="G42" s="56"/>
      <c r="H42" s="33"/>
      <c r="I42" s="33"/>
      <c r="J42" s="33">
        <f t="shared" si="2"/>
        <v>1</v>
      </c>
      <c r="K42" s="56"/>
      <c r="L42" s="4"/>
      <c r="M42" s="56"/>
      <c r="N42" s="33"/>
      <c r="O42" s="33"/>
      <c r="P42" s="33">
        <f t="shared" si="3"/>
        <v>0</v>
      </c>
      <c r="Q42" s="56"/>
      <c r="R42" s="4"/>
      <c r="S42" s="103">
        <v>45676.0</v>
      </c>
      <c r="T42" s="112"/>
      <c r="U42" s="148">
        <v>1.0</v>
      </c>
      <c r="V42" s="36">
        <f t="shared" si="4"/>
        <v>27</v>
      </c>
      <c r="W42" s="39" t="s">
        <v>85</v>
      </c>
      <c r="X42" s="4"/>
      <c r="Y42" s="56"/>
      <c r="Z42" s="33"/>
      <c r="AA42" s="33"/>
      <c r="AB42" s="33">
        <f t="shared" si="5"/>
        <v>10</v>
      </c>
      <c r="AC42" s="56"/>
      <c r="AD42" s="4"/>
      <c r="AE42" s="56"/>
      <c r="AF42" s="33"/>
      <c r="AG42" s="33"/>
      <c r="AH42" s="33">
        <f t="shared" si="6"/>
        <v>5</v>
      </c>
      <c r="AI42" s="56"/>
      <c r="AJ42" s="4"/>
      <c r="AK42" s="35">
        <v>45667.0</v>
      </c>
      <c r="AL42" s="36"/>
      <c r="AM42" s="36">
        <v>1.0</v>
      </c>
      <c r="AN42" s="36">
        <f t="shared" si="7"/>
        <v>38</v>
      </c>
      <c r="AO42" s="39" t="s">
        <v>99</v>
      </c>
      <c r="AP42" s="4"/>
      <c r="AQ42" s="46">
        <v>45667.0</v>
      </c>
      <c r="AR42" s="72"/>
      <c r="AS42" s="36">
        <v>1.0</v>
      </c>
      <c r="AT42" s="33">
        <f t="shared" si="17"/>
        <v>41</v>
      </c>
      <c r="AU42" s="39" t="s">
        <v>85</v>
      </c>
      <c r="AV42" s="4"/>
      <c r="AW42" s="56"/>
      <c r="AX42" s="33"/>
      <c r="AY42" s="33"/>
      <c r="AZ42" s="33">
        <f t="shared" si="8"/>
        <v>5</v>
      </c>
      <c r="BA42" s="56"/>
      <c r="BB42" s="4"/>
      <c r="BC42" s="56"/>
      <c r="BD42" s="33"/>
      <c r="BE42" s="33"/>
      <c r="BF42" s="33">
        <f t="shared" si="9"/>
        <v>8</v>
      </c>
      <c r="BG42" s="56"/>
      <c r="BH42" s="4"/>
      <c r="BI42" s="56"/>
      <c r="BJ42" s="33"/>
      <c r="BK42" s="33"/>
      <c r="BL42" s="33">
        <f t="shared" si="10"/>
        <v>6</v>
      </c>
      <c r="BM42" s="56"/>
      <c r="BN42" s="4"/>
      <c r="BO42" s="56"/>
      <c r="BP42" s="33"/>
      <c r="BQ42" s="33"/>
      <c r="BR42" s="33">
        <f t="shared" si="11"/>
        <v>2</v>
      </c>
      <c r="BS42" s="56"/>
      <c r="BT42" s="4"/>
      <c r="BU42" s="25">
        <v>45667.0</v>
      </c>
      <c r="BV42" s="84"/>
      <c r="BW42" s="70">
        <v>1.0</v>
      </c>
      <c r="BX42" s="71">
        <f t="shared" si="12"/>
        <v>43</v>
      </c>
      <c r="BY42" s="29" t="s">
        <v>100</v>
      </c>
      <c r="BZ42" s="4"/>
      <c r="CA42" s="62"/>
      <c r="CB42" s="36"/>
      <c r="CC42" s="36"/>
      <c r="CD42" s="36">
        <f t="shared" si="13"/>
        <v>0</v>
      </c>
      <c r="CE42" s="39"/>
      <c r="CF42" s="4"/>
      <c r="CG42" s="56"/>
      <c r="CH42" s="33"/>
      <c r="CI42" s="33"/>
      <c r="CJ42" s="33">
        <f t="shared" si="14"/>
        <v>3</v>
      </c>
      <c r="CK42" s="56"/>
      <c r="CL42" s="4"/>
      <c r="CM42" s="56"/>
      <c r="CN42" s="33"/>
      <c r="CO42" s="33"/>
      <c r="CP42" s="33">
        <f t="shared" si="15"/>
        <v>2</v>
      </c>
      <c r="CQ42" s="56"/>
      <c r="CR42" s="4"/>
      <c r="CS42" s="56"/>
      <c r="CT42" s="33"/>
      <c r="CU42" s="33"/>
      <c r="CV42" s="33">
        <f t="shared" si="16"/>
        <v>0</v>
      </c>
      <c r="CW42" s="56"/>
    </row>
    <row r="43" ht="14.25" customHeight="1">
      <c r="A43" s="56"/>
      <c r="B43" s="33"/>
      <c r="C43" s="33"/>
      <c r="D43" s="33">
        <f t="shared" si="18"/>
        <v>10</v>
      </c>
      <c r="E43" s="56"/>
      <c r="F43" s="4"/>
      <c r="G43" s="56"/>
      <c r="H43" s="33"/>
      <c r="I43" s="33"/>
      <c r="J43" s="33">
        <f t="shared" si="2"/>
        <v>1</v>
      </c>
      <c r="K43" s="56"/>
      <c r="L43" s="4"/>
      <c r="M43" s="56"/>
      <c r="N43" s="33"/>
      <c r="O43" s="33"/>
      <c r="P43" s="33">
        <f t="shared" si="3"/>
        <v>0</v>
      </c>
      <c r="Q43" s="56"/>
      <c r="R43" s="4"/>
      <c r="S43" s="103">
        <v>45676.0</v>
      </c>
      <c r="T43" s="112"/>
      <c r="U43" s="106">
        <v>1.0</v>
      </c>
      <c r="V43" s="36">
        <f t="shared" si="4"/>
        <v>26</v>
      </c>
      <c r="W43" s="39" t="s">
        <v>93</v>
      </c>
      <c r="X43" s="4"/>
      <c r="Y43" s="56"/>
      <c r="Z43" s="33"/>
      <c r="AA43" s="33"/>
      <c r="AB43" s="33">
        <f t="shared" si="5"/>
        <v>10</v>
      </c>
      <c r="AC43" s="56"/>
      <c r="AD43" s="4"/>
      <c r="AE43" s="56"/>
      <c r="AF43" s="33"/>
      <c r="AG43" s="33"/>
      <c r="AH43" s="33">
        <f t="shared" si="6"/>
        <v>5</v>
      </c>
      <c r="AI43" s="56"/>
      <c r="AJ43" s="4"/>
      <c r="AK43" s="35">
        <v>45667.0</v>
      </c>
      <c r="AL43" s="36"/>
      <c r="AM43" s="36">
        <v>1.0</v>
      </c>
      <c r="AN43" s="36">
        <f t="shared" si="7"/>
        <v>37</v>
      </c>
      <c r="AO43" s="39" t="s">
        <v>93</v>
      </c>
      <c r="AP43" s="4"/>
      <c r="AQ43" s="46">
        <v>45667.0</v>
      </c>
      <c r="AR43" s="72"/>
      <c r="AS43" s="36">
        <v>1.0</v>
      </c>
      <c r="AT43" s="33">
        <f t="shared" si="17"/>
        <v>40</v>
      </c>
      <c r="AU43" s="39" t="s">
        <v>104</v>
      </c>
      <c r="AV43" s="4"/>
      <c r="AW43" s="56"/>
      <c r="AX43" s="33"/>
      <c r="AY43" s="33"/>
      <c r="AZ43" s="33">
        <f t="shared" si="8"/>
        <v>5</v>
      </c>
      <c r="BA43" s="56"/>
      <c r="BB43" s="4"/>
      <c r="BC43" s="56"/>
      <c r="BD43" s="33"/>
      <c r="BE43" s="33"/>
      <c r="BF43" s="33">
        <f t="shared" si="9"/>
        <v>8</v>
      </c>
      <c r="BG43" s="56"/>
      <c r="BH43" s="4"/>
      <c r="BI43" s="56"/>
      <c r="BJ43" s="33"/>
      <c r="BK43" s="33"/>
      <c r="BL43" s="33">
        <f t="shared" si="10"/>
        <v>6</v>
      </c>
      <c r="BM43" s="56"/>
      <c r="BN43" s="4"/>
      <c r="BO43" s="56"/>
      <c r="BP43" s="33"/>
      <c r="BQ43" s="33"/>
      <c r="BR43" s="33">
        <f t="shared" si="11"/>
        <v>2</v>
      </c>
      <c r="BS43" s="56"/>
      <c r="BT43" s="4"/>
      <c r="BU43" s="25">
        <v>45668.0</v>
      </c>
      <c r="BV43" s="84"/>
      <c r="BW43" s="70">
        <v>1.0</v>
      </c>
      <c r="BX43" s="71">
        <f t="shared" si="12"/>
        <v>42</v>
      </c>
      <c r="BY43" s="29" t="s">
        <v>104</v>
      </c>
      <c r="BZ43" s="4"/>
      <c r="CA43" s="62"/>
      <c r="CB43" s="36"/>
      <c r="CC43" s="36"/>
      <c r="CD43" s="36">
        <f t="shared" si="13"/>
        <v>0</v>
      </c>
      <c r="CE43" s="39"/>
      <c r="CF43" s="4"/>
      <c r="CG43" s="56"/>
      <c r="CH43" s="33"/>
      <c r="CI43" s="33"/>
      <c r="CJ43" s="33">
        <f t="shared" si="14"/>
        <v>3</v>
      </c>
      <c r="CK43" s="56"/>
      <c r="CL43" s="4"/>
      <c r="CM43" s="56"/>
      <c r="CN43" s="33"/>
      <c r="CO43" s="33"/>
      <c r="CP43" s="33">
        <f t="shared" si="15"/>
        <v>2</v>
      </c>
      <c r="CQ43" s="56"/>
      <c r="CR43" s="4"/>
      <c r="CS43" s="56"/>
      <c r="CT43" s="33"/>
      <c r="CU43" s="33"/>
      <c r="CV43" s="33">
        <f t="shared" si="16"/>
        <v>0</v>
      </c>
      <c r="CW43" s="56"/>
    </row>
    <row r="44" ht="14.25" customHeight="1">
      <c r="A44" s="56"/>
      <c r="B44" s="33"/>
      <c r="C44" s="33"/>
      <c r="D44" s="33">
        <f t="shared" si="18"/>
        <v>10</v>
      </c>
      <c r="E44" s="56"/>
      <c r="F44" s="4"/>
      <c r="G44" s="56"/>
      <c r="H44" s="33"/>
      <c r="I44" s="33"/>
      <c r="J44" s="33">
        <f t="shared" si="2"/>
        <v>1</v>
      </c>
      <c r="K44" s="56"/>
      <c r="L44" s="4"/>
      <c r="M44" s="56"/>
      <c r="N44" s="33"/>
      <c r="O44" s="33"/>
      <c r="P44" s="33">
        <f t="shared" si="3"/>
        <v>0</v>
      </c>
      <c r="Q44" s="56"/>
      <c r="R44" s="4"/>
      <c r="S44" s="103">
        <v>45676.0</v>
      </c>
      <c r="T44" s="112"/>
      <c r="U44" s="106">
        <v>1.0</v>
      </c>
      <c r="V44" s="36">
        <f t="shared" si="4"/>
        <v>25</v>
      </c>
      <c r="W44" s="39" t="s">
        <v>91</v>
      </c>
      <c r="X44" s="4"/>
      <c r="Y44" s="56"/>
      <c r="Z44" s="33"/>
      <c r="AA44" s="33"/>
      <c r="AB44" s="33">
        <f t="shared" si="5"/>
        <v>10</v>
      </c>
      <c r="AC44" s="56"/>
      <c r="AD44" s="4"/>
      <c r="AE44" s="56"/>
      <c r="AF44" s="33"/>
      <c r="AG44" s="33"/>
      <c r="AH44" s="33">
        <f t="shared" si="6"/>
        <v>5</v>
      </c>
      <c r="AI44" s="56"/>
      <c r="AJ44" s="4"/>
      <c r="AK44" s="35">
        <v>45668.0</v>
      </c>
      <c r="AL44" s="36"/>
      <c r="AM44" s="36">
        <v>1.0</v>
      </c>
      <c r="AN44" s="36">
        <f t="shared" si="7"/>
        <v>36</v>
      </c>
      <c r="AO44" s="39" t="s">
        <v>98</v>
      </c>
      <c r="AP44" s="4"/>
      <c r="AQ44" s="35">
        <v>45667.0</v>
      </c>
      <c r="AR44" s="36"/>
      <c r="AS44" s="36">
        <v>1.0</v>
      </c>
      <c r="AT44" s="36">
        <f t="shared" si="17"/>
        <v>39</v>
      </c>
      <c r="AU44" s="39" t="s">
        <v>101</v>
      </c>
      <c r="AV44" s="4"/>
      <c r="AW44" s="56"/>
      <c r="AX44" s="33"/>
      <c r="AY44" s="33"/>
      <c r="AZ44" s="33">
        <f t="shared" si="8"/>
        <v>5</v>
      </c>
      <c r="BA44" s="56"/>
      <c r="BB44" s="4"/>
      <c r="BC44" s="56"/>
      <c r="BD44" s="33"/>
      <c r="BE44" s="33"/>
      <c r="BF44" s="33">
        <f t="shared" si="9"/>
        <v>8</v>
      </c>
      <c r="BG44" s="56"/>
      <c r="BH44" s="4"/>
      <c r="BI44" s="56"/>
      <c r="BJ44" s="33"/>
      <c r="BK44" s="33"/>
      <c r="BL44" s="33">
        <f t="shared" si="10"/>
        <v>6</v>
      </c>
      <c r="BM44" s="56"/>
      <c r="BN44" s="4"/>
      <c r="BO44" s="56"/>
      <c r="BP44" s="33"/>
      <c r="BQ44" s="33"/>
      <c r="BR44" s="33">
        <f t="shared" si="11"/>
        <v>2</v>
      </c>
      <c r="BS44" s="56"/>
      <c r="BT44" s="4"/>
      <c r="BU44" s="25">
        <v>45668.0</v>
      </c>
      <c r="BV44" s="84"/>
      <c r="BW44" s="70">
        <v>1.0</v>
      </c>
      <c r="BX44" s="71">
        <f t="shared" si="12"/>
        <v>41</v>
      </c>
      <c r="BY44" s="29" t="s">
        <v>85</v>
      </c>
      <c r="BZ44" s="4"/>
      <c r="CA44" s="62"/>
      <c r="CB44" s="36"/>
      <c r="CC44" s="36"/>
      <c r="CD44" s="36">
        <f t="shared" si="13"/>
        <v>0</v>
      </c>
      <c r="CE44" s="39"/>
      <c r="CF44" s="4"/>
      <c r="CG44" s="56"/>
      <c r="CH44" s="33"/>
      <c r="CI44" s="33"/>
      <c r="CJ44" s="33">
        <f t="shared" si="14"/>
        <v>3</v>
      </c>
      <c r="CK44" s="56"/>
      <c r="CL44" s="4"/>
      <c r="CM44" s="56"/>
      <c r="CN44" s="33"/>
      <c r="CO44" s="33"/>
      <c r="CP44" s="33">
        <f t="shared" si="15"/>
        <v>2</v>
      </c>
      <c r="CQ44" s="56"/>
      <c r="CR44" s="4"/>
      <c r="CS44" s="56"/>
      <c r="CT44" s="33"/>
      <c r="CU44" s="33"/>
      <c r="CV44" s="33">
        <f t="shared" si="16"/>
        <v>0</v>
      </c>
      <c r="CW44" s="56"/>
    </row>
    <row r="45" ht="14.25" customHeight="1">
      <c r="A45" s="56"/>
      <c r="B45" s="33"/>
      <c r="C45" s="33"/>
      <c r="D45" s="33">
        <f t="shared" si="18"/>
        <v>10</v>
      </c>
      <c r="E45" s="56"/>
      <c r="F45" s="4"/>
      <c r="G45" s="56"/>
      <c r="H45" s="33"/>
      <c r="I45" s="33"/>
      <c r="J45" s="33">
        <f t="shared" si="2"/>
        <v>1</v>
      </c>
      <c r="K45" s="56"/>
      <c r="L45" s="4"/>
      <c r="M45" s="56"/>
      <c r="N45" s="33"/>
      <c r="O45" s="33"/>
      <c r="P45" s="33">
        <f t="shared" si="3"/>
        <v>0</v>
      </c>
      <c r="Q45" s="56"/>
      <c r="R45" s="4"/>
      <c r="S45" s="103">
        <v>45676.0</v>
      </c>
      <c r="T45" s="112"/>
      <c r="U45" s="106">
        <v>1.0</v>
      </c>
      <c r="V45" s="36">
        <f t="shared" si="4"/>
        <v>24</v>
      </c>
      <c r="W45" s="39" t="s">
        <v>107</v>
      </c>
      <c r="X45" s="4"/>
      <c r="Y45" s="56"/>
      <c r="Z45" s="33"/>
      <c r="AA45" s="33"/>
      <c r="AB45" s="33">
        <f t="shared" si="5"/>
        <v>10</v>
      </c>
      <c r="AC45" s="56"/>
      <c r="AD45" s="4"/>
      <c r="AE45" s="56"/>
      <c r="AF45" s="33"/>
      <c r="AG45" s="33"/>
      <c r="AH45" s="33">
        <f t="shared" si="6"/>
        <v>5</v>
      </c>
      <c r="AI45" s="56"/>
      <c r="AJ45" s="4"/>
      <c r="AK45" s="46">
        <v>45668.0</v>
      </c>
      <c r="AL45" s="72"/>
      <c r="AM45" s="98">
        <v>1.0</v>
      </c>
      <c r="AN45" s="33">
        <f t="shared" si="7"/>
        <v>35</v>
      </c>
      <c r="AO45" s="39" t="s">
        <v>85</v>
      </c>
      <c r="AP45" s="4"/>
      <c r="AQ45" s="35">
        <v>45667.0</v>
      </c>
      <c r="AR45" s="36"/>
      <c r="AS45" s="36">
        <v>1.0</v>
      </c>
      <c r="AT45" s="36">
        <f t="shared" si="17"/>
        <v>38</v>
      </c>
      <c r="AU45" s="39" t="s">
        <v>83</v>
      </c>
      <c r="AV45" s="4"/>
      <c r="AW45" s="56"/>
      <c r="AX45" s="33"/>
      <c r="AY45" s="33"/>
      <c r="AZ45" s="33">
        <f t="shared" si="8"/>
        <v>5</v>
      </c>
      <c r="BA45" s="56"/>
      <c r="BB45" s="4"/>
      <c r="BC45" s="56"/>
      <c r="BD45" s="33"/>
      <c r="BE45" s="33"/>
      <c r="BF45" s="33">
        <f t="shared" si="9"/>
        <v>8</v>
      </c>
      <c r="BG45" s="56"/>
      <c r="BH45" s="4"/>
      <c r="BI45" s="56"/>
      <c r="BJ45" s="33"/>
      <c r="BK45" s="33"/>
      <c r="BL45" s="33">
        <f t="shared" si="10"/>
        <v>6</v>
      </c>
      <c r="BM45" s="56"/>
      <c r="BN45" s="4"/>
      <c r="BO45" s="56"/>
      <c r="BP45" s="33"/>
      <c r="BQ45" s="33"/>
      <c r="BR45" s="33">
        <f t="shared" si="11"/>
        <v>2</v>
      </c>
      <c r="BS45" s="56"/>
      <c r="BT45" s="4"/>
      <c r="BU45" s="25">
        <v>45668.0</v>
      </c>
      <c r="BV45" s="84"/>
      <c r="BW45" s="70">
        <v>1.0</v>
      </c>
      <c r="BX45" s="71">
        <f t="shared" si="12"/>
        <v>40</v>
      </c>
      <c r="BY45" s="81" t="s">
        <v>126</v>
      </c>
      <c r="BZ45" s="4"/>
      <c r="CA45" s="62"/>
      <c r="CB45" s="36"/>
      <c r="CC45" s="36"/>
      <c r="CD45" s="36">
        <f t="shared" si="13"/>
        <v>0</v>
      </c>
      <c r="CE45" s="39"/>
      <c r="CF45" s="4"/>
      <c r="CG45" s="56"/>
      <c r="CH45" s="33"/>
      <c r="CI45" s="33"/>
      <c r="CJ45" s="33">
        <f t="shared" si="14"/>
        <v>3</v>
      </c>
      <c r="CK45" s="56"/>
      <c r="CL45" s="4"/>
      <c r="CM45" s="56"/>
      <c r="CN45" s="33"/>
      <c r="CO45" s="33"/>
      <c r="CP45" s="33">
        <f t="shared" si="15"/>
        <v>2</v>
      </c>
      <c r="CQ45" s="56"/>
      <c r="CR45" s="4"/>
      <c r="CS45" s="56"/>
      <c r="CT45" s="33"/>
      <c r="CU45" s="33"/>
      <c r="CV45" s="33">
        <f t="shared" si="16"/>
        <v>0</v>
      </c>
      <c r="CW45" s="56"/>
    </row>
    <row r="46" ht="14.25" customHeight="1">
      <c r="A46" s="56"/>
      <c r="B46" s="33"/>
      <c r="C46" s="33"/>
      <c r="D46" s="33">
        <f t="shared" si="18"/>
        <v>10</v>
      </c>
      <c r="E46" s="56"/>
      <c r="F46" s="4"/>
      <c r="G46" s="56"/>
      <c r="H46" s="33"/>
      <c r="I46" s="33"/>
      <c r="J46" s="33">
        <f t="shared" si="2"/>
        <v>1</v>
      </c>
      <c r="K46" s="56"/>
      <c r="L46" s="4"/>
      <c r="M46" s="56"/>
      <c r="N46" s="33"/>
      <c r="O46" s="33"/>
      <c r="P46" s="33">
        <f t="shared" si="3"/>
        <v>0</v>
      </c>
      <c r="Q46" s="56"/>
      <c r="R46" s="4"/>
      <c r="S46" s="103">
        <v>45676.0</v>
      </c>
      <c r="T46" s="112"/>
      <c r="U46" s="106">
        <v>1.0</v>
      </c>
      <c r="V46" s="36">
        <f t="shared" si="4"/>
        <v>23</v>
      </c>
      <c r="W46" s="39" t="s">
        <v>99</v>
      </c>
      <c r="X46" s="4"/>
      <c r="Y46" s="56"/>
      <c r="Z46" s="33"/>
      <c r="AA46" s="33"/>
      <c r="AB46" s="33">
        <f t="shared" si="5"/>
        <v>10</v>
      </c>
      <c r="AC46" s="56"/>
      <c r="AD46" s="4"/>
      <c r="AE46" s="56"/>
      <c r="AF46" s="33"/>
      <c r="AG46" s="33"/>
      <c r="AH46" s="33">
        <f t="shared" si="6"/>
        <v>5</v>
      </c>
      <c r="AI46" s="56"/>
      <c r="AJ46" s="4"/>
      <c r="AK46" s="46">
        <v>45668.0</v>
      </c>
      <c r="AL46" s="72"/>
      <c r="AM46" s="98">
        <v>1.0</v>
      </c>
      <c r="AN46" s="33">
        <f t="shared" si="7"/>
        <v>34</v>
      </c>
      <c r="AO46" s="96" t="s">
        <v>105</v>
      </c>
      <c r="AP46" s="4"/>
      <c r="AQ46" s="35">
        <v>45668.0</v>
      </c>
      <c r="AR46" s="36"/>
      <c r="AS46" s="36">
        <v>1.0</v>
      </c>
      <c r="AT46" s="36">
        <f t="shared" si="17"/>
        <v>37</v>
      </c>
      <c r="AU46" s="39" t="s">
        <v>98</v>
      </c>
      <c r="AV46" s="4"/>
      <c r="AW46" s="56"/>
      <c r="AX46" s="33"/>
      <c r="AY46" s="33"/>
      <c r="AZ46" s="33">
        <f t="shared" si="8"/>
        <v>5</v>
      </c>
      <c r="BA46" s="56"/>
      <c r="BB46" s="4"/>
      <c r="BC46" s="56"/>
      <c r="BD46" s="33"/>
      <c r="BE46" s="33"/>
      <c r="BF46" s="33">
        <f t="shared" si="9"/>
        <v>8</v>
      </c>
      <c r="BG46" s="56"/>
      <c r="BH46" s="4"/>
      <c r="BI46" s="56"/>
      <c r="BJ46" s="33"/>
      <c r="BK46" s="33"/>
      <c r="BL46" s="33">
        <f t="shared" si="10"/>
        <v>6</v>
      </c>
      <c r="BM46" s="56"/>
      <c r="BN46" s="4"/>
      <c r="BO46" s="56"/>
      <c r="BP46" s="33"/>
      <c r="BQ46" s="33"/>
      <c r="BR46" s="33">
        <f t="shared" si="11"/>
        <v>2</v>
      </c>
      <c r="BS46" s="56"/>
      <c r="BT46" s="4"/>
      <c r="BU46" s="25">
        <v>45668.0</v>
      </c>
      <c r="BV46" s="84"/>
      <c r="BW46" s="70">
        <v>1.0</v>
      </c>
      <c r="BX46" s="71">
        <f t="shared" si="12"/>
        <v>39</v>
      </c>
      <c r="BY46" s="29" t="s">
        <v>99</v>
      </c>
      <c r="BZ46" s="4"/>
      <c r="CA46" s="62"/>
      <c r="CB46" s="36"/>
      <c r="CC46" s="36"/>
      <c r="CD46" s="36">
        <f t="shared" si="13"/>
        <v>0</v>
      </c>
      <c r="CE46" s="39"/>
      <c r="CF46" s="4"/>
      <c r="CG46" s="56"/>
      <c r="CH46" s="33"/>
      <c r="CI46" s="33"/>
      <c r="CJ46" s="33">
        <f t="shared" si="14"/>
        <v>3</v>
      </c>
      <c r="CK46" s="56"/>
      <c r="CL46" s="4"/>
      <c r="CM46" s="56"/>
      <c r="CN46" s="33"/>
      <c r="CO46" s="33"/>
      <c r="CP46" s="33">
        <f t="shared" si="15"/>
        <v>2</v>
      </c>
      <c r="CQ46" s="56"/>
      <c r="CR46" s="4"/>
      <c r="CS46" s="56"/>
      <c r="CT46" s="33"/>
      <c r="CU46" s="33"/>
      <c r="CV46" s="33">
        <f t="shared" si="16"/>
        <v>0</v>
      </c>
      <c r="CW46" s="56"/>
    </row>
    <row r="47" ht="14.25" customHeight="1">
      <c r="A47" s="56"/>
      <c r="B47" s="33"/>
      <c r="C47" s="33"/>
      <c r="D47" s="33">
        <f t="shared" si="18"/>
        <v>10</v>
      </c>
      <c r="E47" s="56"/>
      <c r="F47" s="4"/>
      <c r="G47" s="56"/>
      <c r="H47" s="33"/>
      <c r="I47" s="33"/>
      <c r="J47" s="33">
        <f t="shared" si="2"/>
        <v>1</v>
      </c>
      <c r="K47" s="56"/>
      <c r="L47" s="4"/>
      <c r="M47" s="56"/>
      <c r="N47" s="33"/>
      <c r="O47" s="33"/>
      <c r="P47" s="33">
        <f t="shared" si="3"/>
        <v>0</v>
      </c>
      <c r="Q47" s="56"/>
      <c r="R47" s="4"/>
      <c r="S47" s="103">
        <v>45677.0</v>
      </c>
      <c r="T47" s="112"/>
      <c r="U47" s="106">
        <v>1.0</v>
      </c>
      <c r="V47" s="36">
        <f t="shared" si="4"/>
        <v>22</v>
      </c>
      <c r="W47" s="39" t="s">
        <v>104</v>
      </c>
      <c r="X47" s="4"/>
      <c r="Y47" s="56"/>
      <c r="Z47" s="33"/>
      <c r="AA47" s="33"/>
      <c r="AB47" s="33">
        <f t="shared" si="5"/>
        <v>10</v>
      </c>
      <c r="AC47" s="56"/>
      <c r="AD47" s="4"/>
      <c r="AE47" s="56"/>
      <c r="AF47" s="33"/>
      <c r="AG47" s="33"/>
      <c r="AH47" s="33">
        <f t="shared" si="6"/>
        <v>5</v>
      </c>
      <c r="AI47" s="56"/>
      <c r="AJ47" s="4"/>
      <c r="AK47" s="46">
        <v>45668.0</v>
      </c>
      <c r="AL47" s="72"/>
      <c r="AM47" s="98">
        <v>1.0</v>
      </c>
      <c r="AN47" s="33">
        <f t="shared" si="7"/>
        <v>33</v>
      </c>
      <c r="AO47" s="39" t="s">
        <v>95</v>
      </c>
      <c r="AP47" s="4"/>
      <c r="AQ47" s="46">
        <v>45668.0</v>
      </c>
      <c r="AR47" s="72"/>
      <c r="AS47" s="36">
        <v>1.0</v>
      </c>
      <c r="AT47" s="33">
        <f t="shared" si="17"/>
        <v>36</v>
      </c>
      <c r="AU47" s="39" t="s">
        <v>78</v>
      </c>
      <c r="AV47" s="4"/>
      <c r="AW47" s="56"/>
      <c r="AX47" s="33"/>
      <c r="AY47" s="33"/>
      <c r="AZ47" s="33">
        <f t="shared" si="8"/>
        <v>5</v>
      </c>
      <c r="BA47" s="56"/>
      <c r="BB47" s="4"/>
      <c r="BC47" s="56"/>
      <c r="BD47" s="33"/>
      <c r="BE47" s="33"/>
      <c r="BF47" s="33">
        <f t="shared" si="9"/>
        <v>8</v>
      </c>
      <c r="BG47" s="56"/>
      <c r="BH47" s="4"/>
      <c r="BI47" s="56"/>
      <c r="BJ47" s="33"/>
      <c r="BK47" s="33"/>
      <c r="BL47" s="33">
        <f t="shared" si="10"/>
        <v>6</v>
      </c>
      <c r="BM47" s="56"/>
      <c r="BN47" s="4"/>
      <c r="BO47" s="56"/>
      <c r="BP47" s="33"/>
      <c r="BQ47" s="33"/>
      <c r="BR47" s="33">
        <f t="shared" si="11"/>
        <v>2</v>
      </c>
      <c r="BS47" s="56"/>
      <c r="BT47" s="4"/>
      <c r="BU47" s="25">
        <v>45668.0</v>
      </c>
      <c r="BV47" s="84"/>
      <c r="BW47" s="70">
        <v>1.0</v>
      </c>
      <c r="BX47" s="71">
        <f t="shared" si="12"/>
        <v>38</v>
      </c>
      <c r="BY47" s="29" t="s">
        <v>90</v>
      </c>
      <c r="BZ47" s="4"/>
      <c r="CA47" s="76"/>
      <c r="CB47" s="72"/>
      <c r="CC47" s="36"/>
      <c r="CD47" s="33">
        <f t="shared" si="13"/>
        <v>0</v>
      </c>
      <c r="CE47" s="39"/>
      <c r="CF47" s="4"/>
      <c r="CG47" s="56"/>
      <c r="CH47" s="33"/>
      <c r="CI47" s="33"/>
      <c r="CJ47" s="33">
        <f t="shared" si="14"/>
        <v>3</v>
      </c>
      <c r="CK47" s="56"/>
      <c r="CL47" s="4"/>
      <c r="CM47" s="56"/>
      <c r="CN47" s="33"/>
      <c r="CO47" s="33"/>
      <c r="CP47" s="33">
        <f t="shared" si="15"/>
        <v>2</v>
      </c>
      <c r="CQ47" s="56"/>
      <c r="CR47" s="4"/>
      <c r="CS47" s="56"/>
      <c r="CT47" s="33"/>
      <c r="CU47" s="33"/>
      <c r="CV47" s="33">
        <f t="shared" si="16"/>
        <v>0</v>
      </c>
      <c r="CW47" s="56"/>
    </row>
    <row r="48" ht="14.25" customHeight="1">
      <c r="A48" s="56"/>
      <c r="B48" s="33"/>
      <c r="C48" s="33"/>
      <c r="D48" s="33">
        <f t="shared" si="18"/>
        <v>10</v>
      </c>
      <c r="E48" s="56"/>
      <c r="F48" s="4"/>
      <c r="G48" s="56"/>
      <c r="H48" s="33"/>
      <c r="I48" s="33"/>
      <c r="J48" s="33">
        <f t="shared" si="2"/>
        <v>1</v>
      </c>
      <c r="K48" s="56"/>
      <c r="L48" s="4"/>
      <c r="M48" s="56"/>
      <c r="N48" s="33"/>
      <c r="O48" s="33"/>
      <c r="P48" s="33">
        <f t="shared" si="3"/>
        <v>0</v>
      </c>
      <c r="Q48" s="56"/>
      <c r="R48" s="4"/>
      <c r="S48" s="103">
        <v>45678.0</v>
      </c>
      <c r="T48" s="112"/>
      <c r="U48" s="106">
        <v>1.0</v>
      </c>
      <c r="V48" s="36">
        <f t="shared" si="4"/>
        <v>21</v>
      </c>
      <c r="W48" s="39" t="s">
        <v>83</v>
      </c>
      <c r="X48" s="4"/>
      <c r="Y48" s="56"/>
      <c r="Z48" s="33"/>
      <c r="AA48" s="33"/>
      <c r="AB48" s="33">
        <f t="shared" si="5"/>
        <v>10</v>
      </c>
      <c r="AC48" s="56"/>
      <c r="AD48" s="4"/>
      <c r="AE48" s="56"/>
      <c r="AF48" s="33"/>
      <c r="AG48" s="33"/>
      <c r="AH48" s="33">
        <f t="shared" si="6"/>
        <v>5</v>
      </c>
      <c r="AI48" s="56"/>
      <c r="AJ48" s="4"/>
      <c r="AK48" s="46">
        <v>45668.0</v>
      </c>
      <c r="AL48" s="72"/>
      <c r="AM48" s="98">
        <v>1.0</v>
      </c>
      <c r="AN48" s="33">
        <f t="shared" si="7"/>
        <v>32</v>
      </c>
      <c r="AO48" s="39" t="s">
        <v>97</v>
      </c>
      <c r="AP48" s="4"/>
      <c r="AQ48" s="46">
        <v>45668.0</v>
      </c>
      <c r="AR48" s="72"/>
      <c r="AS48" s="36">
        <v>1.0</v>
      </c>
      <c r="AT48" s="33">
        <f t="shared" si="17"/>
        <v>35</v>
      </c>
      <c r="AU48" s="39" t="s">
        <v>77</v>
      </c>
      <c r="AV48" s="4"/>
      <c r="AW48" s="56"/>
      <c r="AX48" s="33"/>
      <c r="AY48" s="33"/>
      <c r="AZ48" s="33">
        <f t="shared" si="8"/>
        <v>5</v>
      </c>
      <c r="BA48" s="56"/>
      <c r="BB48" s="4"/>
      <c r="BC48" s="56"/>
      <c r="BD48" s="33"/>
      <c r="BE48" s="33"/>
      <c r="BF48" s="33">
        <f t="shared" si="9"/>
        <v>8</v>
      </c>
      <c r="BG48" s="56"/>
      <c r="BH48" s="4"/>
      <c r="BI48" s="56"/>
      <c r="BJ48" s="33"/>
      <c r="BK48" s="33"/>
      <c r="BL48" s="33">
        <f t="shared" si="10"/>
        <v>6</v>
      </c>
      <c r="BM48" s="56"/>
      <c r="BN48" s="4"/>
      <c r="BO48" s="56"/>
      <c r="BP48" s="33"/>
      <c r="BQ48" s="33"/>
      <c r="BR48" s="33">
        <f t="shared" si="11"/>
        <v>2</v>
      </c>
      <c r="BS48" s="56"/>
      <c r="BT48" s="4"/>
      <c r="BU48" s="25">
        <v>45668.0</v>
      </c>
      <c r="BV48" s="84"/>
      <c r="BW48" s="70">
        <v>1.0</v>
      </c>
      <c r="BX48" s="71">
        <f t="shared" si="12"/>
        <v>37</v>
      </c>
      <c r="BY48" s="29" t="s">
        <v>83</v>
      </c>
      <c r="BZ48" s="4"/>
      <c r="CA48" s="62"/>
      <c r="CB48" s="36"/>
      <c r="CC48" s="36"/>
      <c r="CD48" s="36">
        <f t="shared" si="13"/>
        <v>0</v>
      </c>
      <c r="CE48" s="39"/>
      <c r="CF48" s="4"/>
      <c r="CG48" s="56"/>
      <c r="CH48" s="33"/>
      <c r="CI48" s="33"/>
      <c r="CJ48" s="33">
        <f t="shared" si="14"/>
        <v>3</v>
      </c>
      <c r="CK48" s="56"/>
      <c r="CL48" s="4"/>
      <c r="CM48" s="56"/>
      <c r="CN48" s="33"/>
      <c r="CO48" s="33"/>
      <c r="CP48" s="33">
        <f t="shared" si="15"/>
        <v>2</v>
      </c>
      <c r="CQ48" s="56"/>
      <c r="CR48" s="4"/>
      <c r="CS48" s="56"/>
      <c r="CT48" s="33"/>
      <c r="CU48" s="33"/>
      <c r="CV48" s="33">
        <f t="shared" si="16"/>
        <v>0</v>
      </c>
      <c r="CW48" s="56"/>
    </row>
    <row r="49" ht="14.25" customHeight="1">
      <c r="A49" s="56"/>
      <c r="B49" s="33"/>
      <c r="C49" s="33"/>
      <c r="D49" s="33">
        <f t="shared" si="18"/>
        <v>10</v>
      </c>
      <c r="E49" s="56"/>
      <c r="F49" s="4"/>
      <c r="G49" s="56"/>
      <c r="H49" s="33"/>
      <c r="I49" s="33"/>
      <c r="J49" s="33">
        <f t="shared" si="2"/>
        <v>1</v>
      </c>
      <c r="K49" s="56"/>
      <c r="L49" s="4"/>
      <c r="M49" s="56"/>
      <c r="N49" s="33"/>
      <c r="O49" s="33"/>
      <c r="P49" s="33">
        <f t="shared" si="3"/>
        <v>0</v>
      </c>
      <c r="Q49" s="56"/>
      <c r="R49" s="4"/>
      <c r="S49" s="49">
        <v>45679.0</v>
      </c>
      <c r="T49" s="128">
        <v>20.0</v>
      </c>
      <c r="U49" s="129"/>
      <c r="V49" s="78">
        <f t="shared" si="4"/>
        <v>41</v>
      </c>
      <c r="W49" s="63" t="s">
        <v>86</v>
      </c>
      <c r="X49" s="4"/>
      <c r="Y49" s="56"/>
      <c r="Z49" s="33"/>
      <c r="AA49" s="33"/>
      <c r="AB49" s="33">
        <f t="shared" si="5"/>
        <v>10</v>
      </c>
      <c r="AC49" s="56"/>
      <c r="AD49" s="4"/>
      <c r="AE49" s="56"/>
      <c r="AF49" s="33"/>
      <c r="AG49" s="33"/>
      <c r="AH49" s="33">
        <f t="shared" si="6"/>
        <v>5</v>
      </c>
      <c r="AI49" s="56"/>
      <c r="AJ49" s="4"/>
      <c r="AK49" s="62">
        <v>45669.0</v>
      </c>
      <c r="AL49" s="36"/>
      <c r="AM49" s="36">
        <v>1.0</v>
      </c>
      <c r="AN49" s="36">
        <f t="shared" si="7"/>
        <v>31</v>
      </c>
      <c r="AO49" s="39" t="s">
        <v>83</v>
      </c>
      <c r="AP49" s="4"/>
      <c r="AQ49" s="62">
        <v>45669.0</v>
      </c>
      <c r="AR49" s="36"/>
      <c r="AS49" s="36">
        <v>1.0</v>
      </c>
      <c r="AT49" s="36">
        <f t="shared" si="17"/>
        <v>34</v>
      </c>
      <c r="AU49" s="39" t="s">
        <v>90</v>
      </c>
      <c r="AV49" s="4"/>
      <c r="AW49" s="56"/>
      <c r="AX49" s="33"/>
      <c r="AY49" s="33"/>
      <c r="AZ49" s="33">
        <f t="shared" si="8"/>
        <v>5</v>
      </c>
      <c r="BA49" s="56"/>
      <c r="BB49" s="4"/>
      <c r="BC49" s="56"/>
      <c r="BD49" s="33"/>
      <c r="BE49" s="33"/>
      <c r="BF49" s="33">
        <f t="shared" si="9"/>
        <v>8</v>
      </c>
      <c r="BG49" s="56"/>
      <c r="BH49" s="4"/>
      <c r="BI49" s="56"/>
      <c r="BJ49" s="33"/>
      <c r="BK49" s="33"/>
      <c r="BL49" s="33">
        <f t="shared" si="10"/>
        <v>6</v>
      </c>
      <c r="BM49" s="56"/>
      <c r="BN49" s="4"/>
      <c r="BO49" s="56"/>
      <c r="BP49" s="33"/>
      <c r="BQ49" s="33"/>
      <c r="BR49" s="33">
        <f t="shared" si="11"/>
        <v>2</v>
      </c>
      <c r="BS49" s="56"/>
      <c r="BT49" s="4"/>
      <c r="BU49" s="25">
        <v>45668.0</v>
      </c>
      <c r="BV49" s="84"/>
      <c r="BW49" s="70">
        <v>1.0</v>
      </c>
      <c r="BX49" s="71">
        <f t="shared" si="12"/>
        <v>36</v>
      </c>
      <c r="BY49" s="29" t="s">
        <v>97</v>
      </c>
      <c r="BZ49" s="4"/>
      <c r="CA49" s="76"/>
      <c r="CB49" s="72"/>
      <c r="CC49" s="36"/>
      <c r="CD49" s="33">
        <f t="shared" si="13"/>
        <v>0</v>
      </c>
      <c r="CE49" s="39"/>
      <c r="CF49" s="4"/>
      <c r="CG49" s="56"/>
      <c r="CH49" s="33"/>
      <c r="CI49" s="33"/>
      <c r="CJ49" s="33">
        <f t="shared" si="14"/>
        <v>3</v>
      </c>
      <c r="CK49" s="56"/>
      <c r="CL49" s="4"/>
      <c r="CM49" s="56"/>
      <c r="CN49" s="33"/>
      <c r="CO49" s="33"/>
      <c r="CP49" s="33">
        <f t="shared" si="15"/>
        <v>2</v>
      </c>
      <c r="CQ49" s="56"/>
      <c r="CR49" s="4"/>
      <c r="CS49" s="56"/>
      <c r="CT49" s="33"/>
      <c r="CU49" s="33"/>
      <c r="CV49" s="33">
        <f t="shared" si="16"/>
        <v>0</v>
      </c>
      <c r="CW49" s="56"/>
    </row>
    <row r="50" ht="14.25" customHeight="1">
      <c r="A50" s="56"/>
      <c r="B50" s="33"/>
      <c r="C50" s="33"/>
      <c r="D50" s="33">
        <f t="shared" si="18"/>
        <v>10</v>
      </c>
      <c r="E50" s="56"/>
      <c r="F50" s="4"/>
      <c r="G50" s="56"/>
      <c r="H50" s="33"/>
      <c r="I50" s="33"/>
      <c r="J50" s="33">
        <f t="shared" si="2"/>
        <v>1</v>
      </c>
      <c r="K50" s="56"/>
      <c r="L50" s="4"/>
      <c r="M50" s="56"/>
      <c r="N50" s="33"/>
      <c r="O50" s="33"/>
      <c r="P50" s="33">
        <f t="shared" si="3"/>
        <v>0</v>
      </c>
      <c r="Q50" s="56"/>
      <c r="R50" s="4"/>
      <c r="S50" s="62">
        <v>45680.0</v>
      </c>
      <c r="T50" s="65"/>
      <c r="U50" s="148">
        <v>1.0</v>
      </c>
      <c r="V50" s="36">
        <f t="shared" si="4"/>
        <v>40</v>
      </c>
      <c r="W50" s="37" t="s">
        <v>90</v>
      </c>
      <c r="X50" s="4"/>
      <c r="Y50" s="56"/>
      <c r="Z50" s="33"/>
      <c r="AA50" s="33"/>
      <c r="AB50" s="33">
        <f t="shared" si="5"/>
        <v>10</v>
      </c>
      <c r="AC50" s="56"/>
      <c r="AD50" s="4"/>
      <c r="AE50" s="56"/>
      <c r="AF50" s="33"/>
      <c r="AG50" s="33"/>
      <c r="AH50" s="33">
        <f t="shared" si="6"/>
        <v>5</v>
      </c>
      <c r="AI50" s="56"/>
      <c r="AJ50" s="4"/>
      <c r="AK50" s="103">
        <v>45669.0</v>
      </c>
      <c r="AL50" s="72"/>
      <c r="AM50" s="98">
        <v>1.0</v>
      </c>
      <c r="AN50" s="33">
        <f t="shared" si="7"/>
        <v>30</v>
      </c>
      <c r="AO50" s="39" t="s">
        <v>79</v>
      </c>
      <c r="AP50" s="4"/>
      <c r="AQ50" s="62">
        <v>45670.0</v>
      </c>
      <c r="AR50" s="36"/>
      <c r="AS50" s="36">
        <v>1.0</v>
      </c>
      <c r="AT50" s="36">
        <f t="shared" si="17"/>
        <v>33</v>
      </c>
      <c r="AU50" s="39" t="s">
        <v>85</v>
      </c>
      <c r="AV50" s="4"/>
      <c r="AW50" s="56"/>
      <c r="AX50" s="33"/>
      <c r="AY50" s="33"/>
      <c r="AZ50" s="33">
        <f t="shared" si="8"/>
        <v>5</v>
      </c>
      <c r="BA50" s="56"/>
      <c r="BB50" s="4"/>
      <c r="BC50" s="56"/>
      <c r="BD50" s="33"/>
      <c r="BE50" s="33"/>
      <c r="BF50" s="33">
        <f t="shared" si="9"/>
        <v>8</v>
      </c>
      <c r="BG50" s="56"/>
      <c r="BH50" s="4"/>
      <c r="BI50" s="56"/>
      <c r="BJ50" s="33"/>
      <c r="BK50" s="33"/>
      <c r="BL50" s="33">
        <f t="shared" si="10"/>
        <v>6</v>
      </c>
      <c r="BM50" s="56"/>
      <c r="BN50" s="4"/>
      <c r="BO50" s="56"/>
      <c r="BP50" s="33"/>
      <c r="BQ50" s="33"/>
      <c r="BR50" s="33">
        <f t="shared" si="11"/>
        <v>2</v>
      </c>
      <c r="BS50" s="56"/>
      <c r="BT50" s="4"/>
      <c r="BU50" s="30">
        <v>45669.0</v>
      </c>
      <c r="BV50" s="26"/>
      <c r="BW50" s="26">
        <v>1.0</v>
      </c>
      <c r="BX50" s="26">
        <f t="shared" si="12"/>
        <v>35</v>
      </c>
      <c r="BY50" s="29" t="s">
        <v>97</v>
      </c>
      <c r="BZ50" s="4"/>
      <c r="CA50" s="76"/>
      <c r="CB50" s="72"/>
      <c r="CC50" s="36"/>
      <c r="CD50" s="33">
        <f t="shared" si="13"/>
        <v>0</v>
      </c>
      <c r="CE50" s="39"/>
      <c r="CF50" s="4"/>
      <c r="CG50" s="56"/>
      <c r="CH50" s="33"/>
      <c r="CI50" s="33"/>
      <c r="CJ50" s="33">
        <f t="shared" si="14"/>
        <v>3</v>
      </c>
      <c r="CK50" s="56"/>
      <c r="CL50" s="4"/>
      <c r="CM50" s="56"/>
      <c r="CN50" s="33"/>
      <c r="CO50" s="33"/>
      <c r="CP50" s="33">
        <f t="shared" si="15"/>
        <v>2</v>
      </c>
      <c r="CQ50" s="56"/>
      <c r="CR50" s="4"/>
      <c r="CS50" s="56"/>
      <c r="CT50" s="33"/>
      <c r="CU50" s="33"/>
      <c r="CV50" s="33">
        <f t="shared" si="16"/>
        <v>0</v>
      </c>
      <c r="CW50" s="56"/>
    </row>
    <row r="51" ht="14.25" customHeight="1">
      <c r="A51" s="56"/>
      <c r="B51" s="33"/>
      <c r="C51" s="33"/>
      <c r="D51" s="33">
        <f t="shared" si="18"/>
        <v>10</v>
      </c>
      <c r="E51" s="56"/>
      <c r="F51" s="4"/>
      <c r="G51" s="56"/>
      <c r="H51" s="33"/>
      <c r="I51" s="33"/>
      <c r="J51" s="33">
        <f t="shared" si="2"/>
        <v>1</v>
      </c>
      <c r="K51" s="56"/>
      <c r="L51" s="4"/>
      <c r="M51" s="56"/>
      <c r="N51" s="33"/>
      <c r="O51" s="33"/>
      <c r="P51" s="33">
        <f t="shared" si="3"/>
        <v>0</v>
      </c>
      <c r="Q51" s="56"/>
      <c r="R51" s="4"/>
      <c r="S51" s="103">
        <v>45681.0</v>
      </c>
      <c r="T51" s="104"/>
      <c r="U51" s="106">
        <v>1.0</v>
      </c>
      <c r="V51" s="36">
        <f t="shared" si="4"/>
        <v>39</v>
      </c>
      <c r="W51" s="37" t="s">
        <v>95</v>
      </c>
      <c r="X51" s="4"/>
      <c r="Y51" s="56"/>
      <c r="Z51" s="33"/>
      <c r="AA51" s="33"/>
      <c r="AB51" s="33">
        <f t="shared" si="5"/>
        <v>10</v>
      </c>
      <c r="AC51" s="56"/>
      <c r="AD51" s="4"/>
      <c r="AE51" s="56"/>
      <c r="AF51" s="33"/>
      <c r="AG51" s="33"/>
      <c r="AH51" s="33">
        <f t="shared" si="6"/>
        <v>5</v>
      </c>
      <c r="AI51" s="56"/>
      <c r="AJ51" s="4"/>
      <c r="AK51" s="62">
        <v>45669.0</v>
      </c>
      <c r="AL51" s="36"/>
      <c r="AM51" s="36">
        <v>1.0</v>
      </c>
      <c r="AN51" s="36">
        <f t="shared" si="7"/>
        <v>29</v>
      </c>
      <c r="AO51" s="39" t="s">
        <v>81</v>
      </c>
      <c r="AP51" s="4"/>
      <c r="AQ51" s="103">
        <v>45671.0</v>
      </c>
      <c r="AR51" s="72"/>
      <c r="AS51" s="98">
        <v>1.0</v>
      </c>
      <c r="AT51" s="33">
        <f t="shared" si="17"/>
        <v>32</v>
      </c>
      <c r="AU51" s="39" t="s">
        <v>93</v>
      </c>
      <c r="AV51" s="4"/>
      <c r="AW51" s="56"/>
      <c r="AX51" s="33"/>
      <c r="AY51" s="33"/>
      <c r="AZ51" s="33">
        <f t="shared" si="8"/>
        <v>5</v>
      </c>
      <c r="BA51" s="56"/>
      <c r="BB51" s="4"/>
      <c r="BC51" s="56"/>
      <c r="BD51" s="33"/>
      <c r="BE51" s="33"/>
      <c r="BF51" s="33">
        <f t="shared" si="9"/>
        <v>8</v>
      </c>
      <c r="BG51" s="56"/>
      <c r="BH51" s="4"/>
      <c r="BI51" s="56"/>
      <c r="BJ51" s="33"/>
      <c r="BK51" s="33"/>
      <c r="BL51" s="33">
        <f t="shared" si="10"/>
        <v>6</v>
      </c>
      <c r="BM51" s="56"/>
      <c r="BN51" s="4"/>
      <c r="BO51" s="56"/>
      <c r="BP51" s="33"/>
      <c r="BQ51" s="33"/>
      <c r="BR51" s="33">
        <f t="shared" si="11"/>
        <v>2</v>
      </c>
      <c r="BS51" s="56"/>
      <c r="BT51" s="4"/>
      <c r="BU51" s="30">
        <v>45669.0</v>
      </c>
      <c r="BV51" s="26"/>
      <c r="BW51" s="26">
        <v>1.0</v>
      </c>
      <c r="BX51" s="26">
        <f t="shared" si="12"/>
        <v>34</v>
      </c>
      <c r="BY51" s="29" t="s">
        <v>93</v>
      </c>
      <c r="BZ51" s="4"/>
      <c r="CA51" s="62"/>
      <c r="CB51" s="36"/>
      <c r="CC51" s="36"/>
      <c r="CD51" s="36">
        <f t="shared" si="13"/>
        <v>0</v>
      </c>
      <c r="CE51" s="39"/>
      <c r="CF51" s="4"/>
      <c r="CG51" s="56"/>
      <c r="CH51" s="33"/>
      <c r="CI51" s="33"/>
      <c r="CJ51" s="33">
        <f t="shared" si="14"/>
        <v>3</v>
      </c>
      <c r="CK51" s="56"/>
      <c r="CL51" s="4"/>
      <c r="CM51" s="56"/>
      <c r="CN51" s="33"/>
      <c r="CO51" s="33"/>
      <c r="CP51" s="33">
        <f t="shared" si="15"/>
        <v>2</v>
      </c>
      <c r="CQ51" s="56"/>
      <c r="CR51" s="4"/>
      <c r="CS51" s="56"/>
      <c r="CT51" s="33"/>
      <c r="CU51" s="33"/>
      <c r="CV51" s="33">
        <f t="shared" si="16"/>
        <v>0</v>
      </c>
      <c r="CW51" s="56"/>
    </row>
    <row r="52" ht="14.25" customHeight="1">
      <c r="A52" s="56"/>
      <c r="B52" s="33"/>
      <c r="C52" s="33"/>
      <c r="D52" s="33">
        <f t="shared" si="18"/>
        <v>10</v>
      </c>
      <c r="E52" s="56"/>
      <c r="F52" s="4"/>
      <c r="G52" s="56"/>
      <c r="H52" s="33"/>
      <c r="I52" s="33"/>
      <c r="J52" s="33">
        <f t="shared" si="2"/>
        <v>1</v>
      </c>
      <c r="K52" s="56"/>
      <c r="L52" s="4"/>
      <c r="M52" s="56"/>
      <c r="N52" s="33"/>
      <c r="O52" s="33"/>
      <c r="P52" s="33">
        <f t="shared" si="3"/>
        <v>0</v>
      </c>
      <c r="Q52" s="56"/>
      <c r="R52" s="4"/>
      <c r="S52" s="103">
        <v>45681.0</v>
      </c>
      <c r="T52" s="104"/>
      <c r="U52" s="106">
        <v>1.0</v>
      </c>
      <c r="V52" s="36">
        <f t="shared" si="4"/>
        <v>38</v>
      </c>
      <c r="W52" s="37" t="s">
        <v>84</v>
      </c>
      <c r="X52" s="4"/>
      <c r="Y52" s="56"/>
      <c r="Z52" s="33"/>
      <c r="AA52" s="33"/>
      <c r="AB52" s="33">
        <f t="shared" si="5"/>
        <v>10</v>
      </c>
      <c r="AC52" s="56"/>
      <c r="AD52" s="4"/>
      <c r="AE52" s="56"/>
      <c r="AF52" s="33"/>
      <c r="AG52" s="33"/>
      <c r="AH52" s="33">
        <f t="shared" si="6"/>
        <v>5</v>
      </c>
      <c r="AI52" s="56"/>
      <c r="AJ52" s="4"/>
      <c r="AK52" s="62">
        <v>45669.0</v>
      </c>
      <c r="AL52" s="36"/>
      <c r="AM52" s="36">
        <v>1.0</v>
      </c>
      <c r="AN52" s="36">
        <f t="shared" si="7"/>
        <v>28</v>
      </c>
      <c r="AO52" s="39" t="s">
        <v>91</v>
      </c>
      <c r="AP52" s="4"/>
      <c r="AQ52" s="62">
        <v>45672.0</v>
      </c>
      <c r="AR52" s="65"/>
      <c r="AS52" s="40">
        <v>4.0</v>
      </c>
      <c r="AT52" s="36">
        <f t="shared" si="17"/>
        <v>28</v>
      </c>
      <c r="AU52" s="39" t="s">
        <v>94</v>
      </c>
      <c r="AV52" s="4"/>
      <c r="AW52" s="56"/>
      <c r="AX52" s="33"/>
      <c r="AY52" s="33"/>
      <c r="AZ52" s="33">
        <f t="shared" si="8"/>
        <v>5</v>
      </c>
      <c r="BA52" s="56"/>
      <c r="BB52" s="4"/>
      <c r="BC52" s="56"/>
      <c r="BD52" s="33"/>
      <c r="BE52" s="33"/>
      <c r="BF52" s="33">
        <f t="shared" si="9"/>
        <v>8</v>
      </c>
      <c r="BG52" s="56"/>
      <c r="BH52" s="4"/>
      <c r="BI52" s="56"/>
      <c r="BJ52" s="33"/>
      <c r="BK52" s="33"/>
      <c r="BL52" s="33">
        <f t="shared" si="10"/>
        <v>6</v>
      </c>
      <c r="BM52" s="56"/>
      <c r="BN52" s="4"/>
      <c r="BO52" s="56"/>
      <c r="BP52" s="33"/>
      <c r="BQ52" s="33"/>
      <c r="BR52" s="33">
        <f t="shared" si="11"/>
        <v>2</v>
      </c>
      <c r="BS52" s="56"/>
      <c r="BT52" s="4"/>
      <c r="BU52" s="30">
        <v>45669.0</v>
      </c>
      <c r="BV52" s="26"/>
      <c r="BW52" s="27">
        <v>2.0</v>
      </c>
      <c r="BX52" s="26">
        <f t="shared" si="12"/>
        <v>32</v>
      </c>
      <c r="BY52" s="29" t="s">
        <v>102</v>
      </c>
      <c r="BZ52" s="4"/>
      <c r="CA52" s="62"/>
      <c r="CB52" s="36"/>
      <c r="CC52" s="36"/>
      <c r="CD52" s="36">
        <f t="shared" si="13"/>
        <v>0</v>
      </c>
      <c r="CE52" s="39"/>
      <c r="CF52" s="4"/>
      <c r="CG52" s="56"/>
      <c r="CH52" s="33"/>
      <c r="CI52" s="33"/>
      <c r="CJ52" s="33">
        <f t="shared" si="14"/>
        <v>3</v>
      </c>
      <c r="CK52" s="56"/>
      <c r="CL52" s="4"/>
      <c r="CM52" s="56"/>
      <c r="CN52" s="33"/>
      <c r="CO52" s="33"/>
      <c r="CP52" s="33">
        <f t="shared" si="15"/>
        <v>2</v>
      </c>
      <c r="CQ52" s="56"/>
      <c r="CR52" s="4"/>
      <c r="CS52" s="56"/>
      <c r="CT52" s="33"/>
      <c r="CU52" s="33"/>
      <c r="CV52" s="33">
        <f t="shared" si="16"/>
        <v>0</v>
      </c>
      <c r="CW52" s="56"/>
    </row>
    <row r="53" ht="14.25" customHeight="1">
      <c r="A53" s="56"/>
      <c r="B53" s="33"/>
      <c r="C53" s="33"/>
      <c r="D53" s="33">
        <f t="shared" si="18"/>
        <v>10</v>
      </c>
      <c r="E53" s="56"/>
      <c r="F53" s="4"/>
      <c r="G53" s="56"/>
      <c r="H53" s="33"/>
      <c r="I53" s="33"/>
      <c r="J53" s="33">
        <f t="shared" si="2"/>
        <v>1</v>
      </c>
      <c r="K53" s="56"/>
      <c r="L53" s="4"/>
      <c r="M53" s="56"/>
      <c r="N53" s="33"/>
      <c r="O53" s="33"/>
      <c r="P53" s="33">
        <f t="shared" si="3"/>
        <v>0</v>
      </c>
      <c r="Q53" s="56"/>
      <c r="R53" s="4"/>
      <c r="S53" s="113">
        <v>45683.0</v>
      </c>
      <c r="T53" s="140"/>
      <c r="U53" s="150">
        <v>1.0</v>
      </c>
      <c r="V53" s="26">
        <f t="shared" si="4"/>
        <v>37</v>
      </c>
      <c r="W53" s="81" t="s">
        <v>78</v>
      </c>
      <c r="X53" s="4"/>
      <c r="Y53" s="56"/>
      <c r="Z53" s="33"/>
      <c r="AA53" s="33"/>
      <c r="AB53" s="33">
        <f t="shared" si="5"/>
        <v>10</v>
      </c>
      <c r="AC53" s="56"/>
      <c r="AD53" s="4"/>
      <c r="AE53" s="56"/>
      <c r="AF53" s="33"/>
      <c r="AG53" s="33"/>
      <c r="AH53" s="33">
        <f t="shared" si="6"/>
        <v>5</v>
      </c>
      <c r="AI53" s="56"/>
      <c r="AJ53" s="4"/>
      <c r="AK53" s="113">
        <v>45670.0</v>
      </c>
      <c r="AL53" s="84"/>
      <c r="AM53" s="70">
        <v>1.0</v>
      </c>
      <c r="AN53" s="71">
        <f t="shared" si="7"/>
        <v>27</v>
      </c>
      <c r="AO53" s="29" t="s">
        <v>87</v>
      </c>
      <c r="AP53" s="4"/>
      <c r="AQ53" s="103">
        <v>45672.0</v>
      </c>
      <c r="AR53" s="72"/>
      <c r="AS53" s="98">
        <v>1.0</v>
      </c>
      <c r="AT53" s="33">
        <f t="shared" si="17"/>
        <v>27</v>
      </c>
      <c r="AU53" s="39" t="s">
        <v>104</v>
      </c>
      <c r="AV53" s="4"/>
      <c r="AW53" s="56"/>
      <c r="AX53" s="33"/>
      <c r="AY53" s="33"/>
      <c r="AZ53" s="33">
        <f t="shared" si="8"/>
        <v>5</v>
      </c>
      <c r="BA53" s="56"/>
      <c r="BB53" s="4"/>
      <c r="BC53" s="56"/>
      <c r="BD53" s="33"/>
      <c r="BE53" s="33"/>
      <c r="BF53" s="33">
        <f t="shared" si="9"/>
        <v>8</v>
      </c>
      <c r="BG53" s="56"/>
      <c r="BH53" s="4"/>
      <c r="BI53" s="56"/>
      <c r="BJ53" s="33"/>
      <c r="BK53" s="33"/>
      <c r="BL53" s="33">
        <f t="shared" si="10"/>
        <v>6</v>
      </c>
      <c r="BM53" s="56"/>
      <c r="BN53" s="4"/>
      <c r="BO53" s="56"/>
      <c r="BP53" s="33"/>
      <c r="BQ53" s="33"/>
      <c r="BR53" s="33">
        <f t="shared" si="11"/>
        <v>2</v>
      </c>
      <c r="BS53" s="56"/>
      <c r="BT53" s="4"/>
      <c r="BU53" s="113">
        <v>45669.0</v>
      </c>
      <c r="BV53" s="84"/>
      <c r="BW53" s="70">
        <v>1.0</v>
      </c>
      <c r="BX53" s="71">
        <f t="shared" si="12"/>
        <v>31</v>
      </c>
      <c r="BY53" s="29" t="s">
        <v>78</v>
      </c>
      <c r="BZ53" s="4"/>
      <c r="CA53" s="62"/>
      <c r="CB53" s="36"/>
      <c r="CC53" s="36"/>
      <c r="CD53" s="36">
        <f t="shared" si="13"/>
        <v>0</v>
      </c>
      <c r="CE53" s="39"/>
      <c r="CF53" s="4"/>
      <c r="CG53" s="56"/>
      <c r="CH53" s="33"/>
      <c r="CI53" s="33"/>
      <c r="CJ53" s="33">
        <f t="shared" si="14"/>
        <v>3</v>
      </c>
      <c r="CK53" s="56"/>
      <c r="CL53" s="4"/>
      <c r="CM53" s="56"/>
      <c r="CN53" s="33"/>
      <c r="CO53" s="33"/>
      <c r="CP53" s="33">
        <f t="shared" si="15"/>
        <v>2</v>
      </c>
      <c r="CQ53" s="56"/>
      <c r="CR53" s="4"/>
      <c r="CS53" s="56"/>
      <c r="CT53" s="33"/>
      <c r="CU53" s="33"/>
      <c r="CV53" s="33">
        <f t="shared" si="16"/>
        <v>0</v>
      </c>
      <c r="CW53" s="56"/>
    </row>
    <row r="54" ht="14.25" customHeight="1">
      <c r="A54" s="56"/>
      <c r="B54" s="33"/>
      <c r="C54" s="33"/>
      <c r="D54" s="33">
        <f t="shared" si="18"/>
        <v>10</v>
      </c>
      <c r="E54" s="56"/>
      <c r="F54" s="4"/>
      <c r="G54" s="56"/>
      <c r="H54" s="33"/>
      <c r="I54" s="33"/>
      <c r="J54" s="33">
        <f t="shared" si="2"/>
        <v>1</v>
      </c>
      <c r="K54" s="56"/>
      <c r="L54" s="4"/>
      <c r="M54" s="56"/>
      <c r="N54" s="33"/>
      <c r="O54" s="33"/>
      <c r="P54" s="33">
        <f t="shared" si="3"/>
        <v>0</v>
      </c>
      <c r="Q54" s="56"/>
      <c r="R54" s="4"/>
      <c r="S54" s="30">
        <v>45683.0</v>
      </c>
      <c r="T54" s="61"/>
      <c r="U54" s="153">
        <v>1.0</v>
      </c>
      <c r="V54" s="26">
        <f t="shared" si="4"/>
        <v>36</v>
      </c>
      <c r="W54" s="81" t="s">
        <v>79</v>
      </c>
      <c r="X54" s="4"/>
      <c r="Y54" s="56"/>
      <c r="Z54" s="33"/>
      <c r="AA54" s="33"/>
      <c r="AB54" s="33">
        <f t="shared" si="5"/>
        <v>10</v>
      </c>
      <c r="AC54" s="56"/>
      <c r="AD54" s="4"/>
      <c r="AE54" s="56"/>
      <c r="AF54" s="33"/>
      <c r="AG54" s="33"/>
      <c r="AH54" s="33">
        <f t="shared" si="6"/>
        <v>5</v>
      </c>
      <c r="AI54" s="56"/>
      <c r="AJ54" s="4"/>
      <c r="AK54" s="30">
        <v>45670.0</v>
      </c>
      <c r="AL54" s="61"/>
      <c r="AM54" s="26">
        <v>1.0</v>
      </c>
      <c r="AN54" s="26">
        <f t="shared" si="7"/>
        <v>26</v>
      </c>
      <c r="AO54" s="29" t="s">
        <v>77</v>
      </c>
      <c r="AP54" s="4"/>
      <c r="AQ54" s="103">
        <v>45672.0</v>
      </c>
      <c r="AR54" s="72"/>
      <c r="AS54" s="98">
        <v>1.0</v>
      </c>
      <c r="AT54" s="33">
        <f t="shared" si="17"/>
        <v>26</v>
      </c>
      <c r="AU54" s="39" t="s">
        <v>99</v>
      </c>
      <c r="AV54" s="4"/>
      <c r="AW54" s="56"/>
      <c r="AX54" s="33"/>
      <c r="AY54" s="33"/>
      <c r="AZ54" s="33">
        <f t="shared" si="8"/>
        <v>5</v>
      </c>
      <c r="BA54" s="56"/>
      <c r="BB54" s="4"/>
      <c r="BC54" s="56"/>
      <c r="BD54" s="33"/>
      <c r="BE54" s="33"/>
      <c r="BF54" s="33">
        <f t="shared" si="9"/>
        <v>8</v>
      </c>
      <c r="BG54" s="56"/>
      <c r="BH54" s="4"/>
      <c r="BI54" s="56"/>
      <c r="BJ54" s="33"/>
      <c r="BK54" s="33"/>
      <c r="BL54" s="33">
        <f t="shared" si="10"/>
        <v>6</v>
      </c>
      <c r="BM54" s="56"/>
      <c r="BN54" s="4"/>
      <c r="BO54" s="56"/>
      <c r="BP54" s="33"/>
      <c r="BQ54" s="33"/>
      <c r="BR54" s="33">
        <f t="shared" si="11"/>
        <v>2</v>
      </c>
      <c r="BS54" s="56"/>
      <c r="BT54" s="4"/>
      <c r="BU54" s="30">
        <v>45670.0</v>
      </c>
      <c r="BV54" s="26"/>
      <c r="BW54" s="26">
        <v>1.0</v>
      </c>
      <c r="BX54" s="26">
        <f t="shared" si="12"/>
        <v>30</v>
      </c>
      <c r="BY54" s="29" t="s">
        <v>98</v>
      </c>
      <c r="BZ54" s="4"/>
      <c r="CA54" s="62"/>
      <c r="CB54" s="36"/>
      <c r="CC54" s="36"/>
      <c r="CD54" s="36">
        <f t="shared" si="13"/>
        <v>0</v>
      </c>
      <c r="CE54" s="39"/>
      <c r="CF54" s="4"/>
      <c r="CG54" s="56"/>
      <c r="CH54" s="33"/>
      <c r="CI54" s="33"/>
      <c r="CJ54" s="33">
        <f t="shared" si="14"/>
        <v>3</v>
      </c>
      <c r="CK54" s="56"/>
      <c r="CL54" s="4"/>
      <c r="CM54" s="56"/>
      <c r="CN54" s="33"/>
      <c r="CO54" s="33"/>
      <c r="CP54" s="33">
        <f t="shared" si="15"/>
        <v>2</v>
      </c>
      <c r="CQ54" s="56"/>
      <c r="CR54" s="4"/>
      <c r="CS54" s="56"/>
      <c r="CT54" s="33"/>
      <c r="CU54" s="33"/>
      <c r="CV54" s="33">
        <f t="shared" si="16"/>
        <v>0</v>
      </c>
      <c r="CW54" s="56"/>
    </row>
    <row r="55" ht="14.25" customHeight="1">
      <c r="A55" s="56"/>
      <c r="B55" s="33"/>
      <c r="C55" s="33"/>
      <c r="D55" s="33">
        <f t="shared" si="18"/>
        <v>10</v>
      </c>
      <c r="E55" s="56"/>
      <c r="F55" s="4"/>
      <c r="G55" s="56"/>
      <c r="H55" s="33"/>
      <c r="I55" s="33"/>
      <c r="J55" s="33">
        <f t="shared" si="2"/>
        <v>1</v>
      </c>
      <c r="K55" s="56"/>
      <c r="L55" s="4"/>
      <c r="M55" s="56"/>
      <c r="N55" s="33"/>
      <c r="O55" s="33"/>
      <c r="P55" s="33">
        <f t="shared" si="3"/>
        <v>0</v>
      </c>
      <c r="Q55" s="56"/>
      <c r="R55" s="4"/>
      <c r="S55" s="113">
        <v>45683.0</v>
      </c>
      <c r="T55" s="140"/>
      <c r="U55" s="150">
        <v>1.0</v>
      </c>
      <c r="V55" s="26">
        <f t="shared" si="4"/>
        <v>35</v>
      </c>
      <c r="W55" s="81" t="s">
        <v>104</v>
      </c>
      <c r="X55" s="4"/>
      <c r="Y55" s="56"/>
      <c r="Z55" s="33"/>
      <c r="AA55" s="33"/>
      <c r="AB55" s="33">
        <f t="shared" si="5"/>
        <v>10</v>
      </c>
      <c r="AC55" s="56"/>
      <c r="AD55" s="4"/>
      <c r="AE55" s="56"/>
      <c r="AF55" s="33"/>
      <c r="AG55" s="33"/>
      <c r="AH55" s="33">
        <f t="shared" si="6"/>
        <v>5</v>
      </c>
      <c r="AI55" s="56"/>
      <c r="AJ55" s="4"/>
      <c r="AK55" s="113">
        <v>45670.0</v>
      </c>
      <c r="AL55" s="84"/>
      <c r="AM55" s="26">
        <v>1.0</v>
      </c>
      <c r="AN55" s="71">
        <f t="shared" si="7"/>
        <v>25</v>
      </c>
      <c r="AO55" s="29" t="s">
        <v>84</v>
      </c>
      <c r="AP55" s="4"/>
      <c r="AQ55" s="62">
        <v>45673.0</v>
      </c>
      <c r="AR55" s="65"/>
      <c r="AS55" s="36">
        <v>1.0</v>
      </c>
      <c r="AT55" s="36">
        <f t="shared" si="17"/>
        <v>25</v>
      </c>
      <c r="AU55" s="39" t="s">
        <v>79</v>
      </c>
      <c r="AV55" s="4"/>
      <c r="AW55" s="56"/>
      <c r="AX55" s="33"/>
      <c r="AY55" s="33"/>
      <c r="AZ55" s="33">
        <f t="shared" si="8"/>
        <v>5</v>
      </c>
      <c r="BA55" s="56"/>
      <c r="BB55" s="4"/>
      <c r="BC55" s="56"/>
      <c r="BD55" s="33"/>
      <c r="BE55" s="33"/>
      <c r="BF55" s="33">
        <f t="shared" si="9"/>
        <v>8</v>
      </c>
      <c r="BG55" s="56"/>
      <c r="BH55" s="4"/>
      <c r="BI55" s="56"/>
      <c r="BJ55" s="33"/>
      <c r="BK55" s="33"/>
      <c r="BL55" s="33">
        <f t="shared" si="10"/>
        <v>6</v>
      </c>
      <c r="BM55" s="56"/>
      <c r="BN55" s="4"/>
      <c r="BO55" s="56"/>
      <c r="BP55" s="33"/>
      <c r="BQ55" s="33"/>
      <c r="BR55" s="33">
        <f t="shared" si="11"/>
        <v>2</v>
      </c>
      <c r="BS55" s="56"/>
      <c r="BT55" s="4"/>
      <c r="BU55" s="25">
        <v>45671.0</v>
      </c>
      <c r="BV55" s="26"/>
      <c r="BW55" s="26">
        <v>1.0</v>
      </c>
      <c r="BX55" s="26">
        <f t="shared" si="12"/>
        <v>29</v>
      </c>
      <c r="BY55" s="81" t="s">
        <v>106</v>
      </c>
      <c r="BZ55" s="4"/>
      <c r="CA55" s="62"/>
      <c r="CB55" s="36"/>
      <c r="CC55" s="36"/>
      <c r="CD55" s="36">
        <f t="shared" si="13"/>
        <v>0</v>
      </c>
      <c r="CE55" s="39"/>
      <c r="CF55" s="4"/>
      <c r="CG55" s="56"/>
      <c r="CH55" s="33"/>
      <c r="CI55" s="33"/>
      <c r="CJ55" s="33">
        <f t="shared" si="14"/>
        <v>3</v>
      </c>
      <c r="CK55" s="56"/>
      <c r="CL55" s="4"/>
      <c r="CM55" s="56"/>
      <c r="CN55" s="33"/>
      <c r="CO55" s="33"/>
      <c r="CP55" s="33">
        <f t="shared" si="15"/>
        <v>2</v>
      </c>
      <c r="CQ55" s="56"/>
      <c r="CR55" s="4"/>
      <c r="CS55" s="56"/>
      <c r="CT55" s="33"/>
      <c r="CU55" s="33"/>
      <c r="CV55" s="33">
        <f t="shared" si="16"/>
        <v>0</v>
      </c>
      <c r="CW55" s="56"/>
    </row>
    <row r="56" ht="14.25" customHeight="1">
      <c r="A56" s="56"/>
      <c r="B56" s="33"/>
      <c r="C56" s="33"/>
      <c r="D56" s="33">
        <f t="shared" si="18"/>
        <v>10</v>
      </c>
      <c r="E56" s="56"/>
      <c r="F56" s="4"/>
      <c r="G56" s="56"/>
      <c r="H56" s="33"/>
      <c r="I56" s="33"/>
      <c r="J56" s="33">
        <f t="shared" si="2"/>
        <v>1</v>
      </c>
      <c r="K56" s="56"/>
      <c r="L56" s="4"/>
      <c r="M56" s="56"/>
      <c r="N56" s="33"/>
      <c r="O56" s="33"/>
      <c r="P56" s="33">
        <f t="shared" si="3"/>
        <v>0</v>
      </c>
      <c r="Q56" s="56"/>
      <c r="R56" s="4"/>
      <c r="S56" s="113">
        <v>45683.0</v>
      </c>
      <c r="T56" s="140"/>
      <c r="U56" s="150">
        <v>1.0</v>
      </c>
      <c r="V56" s="26">
        <f t="shared" si="4"/>
        <v>34</v>
      </c>
      <c r="W56" s="29" t="s">
        <v>94</v>
      </c>
      <c r="X56" s="4"/>
      <c r="Y56" s="56"/>
      <c r="Z56" s="33"/>
      <c r="AA56" s="33"/>
      <c r="AB56" s="33">
        <f t="shared" si="5"/>
        <v>10</v>
      </c>
      <c r="AC56" s="56"/>
      <c r="AD56" s="4"/>
      <c r="AE56" s="56"/>
      <c r="AF56" s="33"/>
      <c r="AG56" s="33"/>
      <c r="AH56" s="33">
        <f t="shared" si="6"/>
        <v>5</v>
      </c>
      <c r="AI56" s="56"/>
      <c r="AJ56" s="4"/>
      <c r="AK56" s="30">
        <v>45672.0</v>
      </c>
      <c r="AL56" s="61"/>
      <c r="AM56" s="27">
        <v>4.0</v>
      </c>
      <c r="AN56" s="26">
        <f t="shared" si="7"/>
        <v>21</v>
      </c>
      <c r="AO56" s="29" t="s">
        <v>94</v>
      </c>
      <c r="AP56" s="4"/>
      <c r="AQ56" s="62">
        <v>45674.0</v>
      </c>
      <c r="AR56" s="65"/>
      <c r="AS56" s="148">
        <v>1.0</v>
      </c>
      <c r="AT56" s="36">
        <f t="shared" si="17"/>
        <v>24</v>
      </c>
      <c r="AU56" s="39" t="s">
        <v>81</v>
      </c>
      <c r="AV56" s="4"/>
      <c r="AW56" s="56"/>
      <c r="AX56" s="33"/>
      <c r="AY56" s="33"/>
      <c r="AZ56" s="33">
        <f t="shared" si="8"/>
        <v>5</v>
      </c>
      <c r="BA56" s="56"/>
      <c r="BB56" s="4"/>
      <c r="BC56" s="56"/>
      <c r="BD56" s="33"/>
      <c r="BE56" s="33"/>
      <c r="BF56" s="33">
        <f t="shared" si="9"/>
        <v>8</v>
      </c>
      <c r="BG56" s="56"/>
      <c r="BH56" s="4"/>
      <c r="BI56" s="56"/>
      <c r="BJ56" s="33"/>
      <c r="BK56" s="33"/>
      <c r="BL56" s="33">
        <f t="shared" si="10"/>
        <v>6</v>
      </c>
      <c r="BM56" s="56"/>
      <c r="BN56" s="4"/>
      <c r="BO56" s="56"/>
      <c r="BP56" s="33"/>
      <c r="BQ56" s="33"/>
      <c r="BR56" s="33">
        <f t="shared" si="11"/>
        <v>2</v>
      </c>
      <c r="BS56" s="56"/>
      <c r="BT56" s="4"/>
      <c r="BU56" s="113">
        <v>45671.0</v>
      </c>
      <c r="BV56" s="84"/>
      <c r="BW56" s="70">
        <v>1.0</v>
      </c>
      <c r="BX56" s="71">
        <f t="shared" si="12"/>
        <v>28</v>
      </c>
      <c r="BY56" s="29" t="s">
        <v>101</v>
      </c>
      <c r="BZ56" s="4"/>
      <c r="CA56" s="62"/>
      <c r="CB56" s="36"/>
      <c r="CC56" s="36"/>
      <c r="CD56" s="36">
        <f t="shared" si="13"/>
        <v>0</v>
      </c>
      <c r="CE56" s="39"/>
      <c r="CF56" s="4"/>
      <c r="CG56" s="56"/>
      <c r="CH56" s="33"/>
      <c r="CI56" s="33"/>
      <c r="CJ56" s="33">
        <f t="shared" si="14"/>
        <v>3</v>
      </c>
      <c r="CK56" s="56"/>
      <c r="CL56" s="4"/>
      <c r="CM56" s="56"/>
      <c r="CN56" s="33"/>
      <c r="CO56" s="33"/>
      <c r="CP56" s="33">
        <f t="shared" si="15"/>
        <v>2</v>
      </c>
      <c r="CQ56" s="56"/>
      <c r="CR56" s="4"/>
      <c r="CS56" s="56"/>
      <c r="CT56" s="33"/>
      <c r="CU56" s="33"/>
      <c r="CV56" s="33">
        <f t="shared" si="16"/>
        <v>0</v>
      </c>
      <c r="CW56" s="56"/>
    </row>
    <row r="57" ht="14.25" customHeight="1">
      <c r="A57" s="56"/>
      <c r="B57" s="33"/>
      <c r="C57" s="33"/>
      <c r="D57" s="33">
        <f t="shared" si="18"/>
        <v>10</v>
      </c>
      <c r="E57" s="56"/>
      <c r="F57" s="4"/>
      <c r="G57" s="56"/>
      <c r="H57" s="33"/>
      <c r="I57" s="33"/>
      <c r="J57" s="33">
        <f t="shared" si="2"/>
        <v>1</v>
      </c>
      <c r="K57" s="56"/>
      <c r="L57" s="4"/>
      <c r="M57" s="56"/>
      <c r="N57" s="33"/>
      <c r="O57" s="33"/>
      <c r="P57" s="33">
        <f t="shared" si="3"/>
        <v>0</v>
      </c>
      <c r="Q57" s="56"/>
      <c r="R57" s="4"/>
      <c r="S57" s="113">
        <v>45683.0</v>
      </c>
      <c r="T57" s="140"/>
      <c r="U57" s="150">
        <v>1.0</v>
      </c>
      <c r="V57" s="26">
        <f t="shared" si="4"/>
        <v>33</v>
      </c>
      <c r="W57" s="29" t="s">
        <v>93</v>
      </c>
      <c r="X57" s="4"/>
      <c r="Y57" s="56"/>
      <c r="Z57" s="33"/>
      <c r="AA57" s="33"/>
      <c r="AB57" s="33">
        <f t="shared" si="5"/>
        <v>10</v>
      </c>
      <c r="AC57" s="56"/>
      <c r="AD57" s="4"/>
      <c r="AE57" s="56"/>
      <c r="AF57" s="33"/>
      <c r="AG57" s="33"/>
      <c r="AH57" s="33">
        <f t="shared" si="6"/>
        <v>5</v>
      </c>
      <c r="AI57" s="56"/>
      <c r="AJ57" s="4"/>
      <c r="AK57" s="113">
        <v>45672.0</v>
      </c>
      <c r="AL57" s="84"/>
      <c r="AM57" s="70">
        <v>1.0</v>
      </c>
      <c r="AN57" s="71">
        <f t="shared" si="7"/>
        <v>20</v>
      </c>
      <c r="AO57" s="29" t="s">
        <v>80</v>
      </c>
      <c r="AP57" s="4"/>
      <c r="AQ57" s="103">
        <v>45675.0</v>
      </c>
      <c r="AR57" s="112"/>
      <c r="AS57" s="106">
        <v>1.0</v>
      </c>
      <c r="AT57" s="36">
        <f t="shared" si="17"/>
        <v>23</v>
      </c>
      <c r="AU57" s="39" t="s">
        <v>100</v>
      </c>
      <c r="AV57" s="4"/>
      <c r="AW57" s="56"/>
      <c r="AX57" s="33"/>
      <c r="AY57" s="33"/>
      <c r="AZ57" s="33">
        <f t="shared" si="8"/>
        <v>5</v>
      </c>
      <c r="BA57" s="56"/>
      <c r="BB57" s="4"/>
      <c r="BC57" s="56"/>
      <c r="BD57" s="33"/>
      <c r="BE57" s="33"/>
      <c r="BF57" s="33">
        <f t="shared" si="9"/>
        <v>8</v>
      </c>
      <c r="BG57" s="56"/>
      <c r="BH57" s="4"/>
      <c r="BI57" s="56"/>
      <c r="BJ57" s="33"/>
      <c r="BK57" s="33"/>
      <c r="BL57" s="33">
        <f t="shared" si="10"/>
        <v>6</v>
      </c>
      <c r="BM57" s="56"/>
      <c r="BN57" s="4"/>
      <c r="BO57" s="56"/>
      <c r="BP57" s="33"/>
      <c r="BQ57" s="33"/>
      <c r="BR57" s="33">
        <f t="shared" si="11"/>
        <v>2</v>
      </c>
      <c r="BS57" s="56"/>
      <c r="BT57" s="4"/>
      <c r="BU57" s="113">
        <v>45671.0</v>
      </c>
      <c r="BV57" s="84"/>
      <c r="BW57" s="70">
        <v>1.0</v>
      </c>
      <c r="BX57" s="71">
        <f t="shared" si="12"/>
        <v>27</v>
      </c>
      <c r="BY57" s="29" t="s">
        <v>91</v>
      </c>
      <c r="BZ57" s="4"/>
      <c r="CA57" s="62"/>
      <c r="CB57" s="36"/>
      <c r="CC57" s="36"/>
      <c r="CD57" s="36">
        <f t="shared" si="13"/>
        <v>0</v>
      </c>
      <c r="CE57" s="39"/>
      <c r="CF57" s="4"/>
      <c r="CG57" s="56"/>
      <c r="CH57" s="33"/>
      <c r="CI57" s="33"/>
      <c r="CJ57" s="33">
        <f t="shared" si="14"/>
        <v>3</v>
      </c>
      <c r="CK57" s="56"/>
      <c r="CL57" s="4"/>
      <c r="CM57" s="56"/>
      <c r="CN57" s="33"/>
      <c r="CO57" s="33"/>
      <c r="CP57" s="33">
        <f t="shared" si="15"/>
        <v>2</v>
      </c>
      <c r="CQ57" s="56"/>
      <c r="CR57" s="4"/>
      <c r="CS57" s="56"/>
      <c r="CT57" s="33"/>
      <c r="CU57" s="33"/>
      <c r="CV57" s="33">
        <f t="shared" si="16"/>
        <v>0</v>
      </c>
      <c r="CW57" s="56"/>
    </row>
    <row r="58" ht="14.25" customHeight="1">
      <c r="A58" s="56"/>
      <c r="B58" s="33"/>
      <c r="C58" s="33"/>
      <c r="D58" s="33">
        <f t="shared" si="18"/>
        <v>10</v>
      </c>
      <c r="E58" s="56"/>
      <c r="F58" s="4"/>
      <c r="G58" s="56"/>
      <c r="H58" s="33"/>
      <c r="I58" s="33"/>
      <c r="J58" s="33">
        <f t="shared" si="2"/>
        <v>1</v>
      </c>
      <c r="K58" s="56"/>
      <c r="L58" s="4"/>
      <c r="M58" s="56"/>
      <c r="N58" s="33"/>
      <c r="O58" s="33"/>
      <c r="P58" s="33">
        <f t="shared" si="3"/>
        <v>0</v>
      </c>
      <c r="Q58" s="56"/>
      <c r="R58" s="4"/>
      <c r="S58" s="113">
        <v>45684.0</v>
      </c>
      <c r="T58" s="140"/>
      <c r="U58" s="150">
        <v>1.0</v>
      </c>
      <c r="V58" s="26">
        <f t="shared" si="4"/>
        <v>32</v>
      </c>
      <c r="W58" s="29" t="s">
        <v>96</v>
      </c>
      <c r="X58" s="4"/>
      <c r="Y58" s="56"/>
      <c r="Z58" s="33"/>
      <c r="AA58" s="33"/>
      <c r="AB58" s="33">
        <f t="shared" si="5"/>
        <v>10</v>
      </c>
      <c r="AC58" s="56"/>
      <c r="AD58" s="4"/>
      <c r="AE58" s="56"/>
      <c r="AF58" s="33"/>
      <c r="AG58" s="33"/>
      <c r="AH58" s="33">
        <f t="shared" si="6"/>
        <v>5</v>
      </c>
      <c r="AI58" s="56"/>
      <c r="AJ58" s="4"/>
      <c r="AK58" s="113">
        <v>45672.0</v>
      </c>
      <c r="AL58" s="84"/>
      <c r="AM58" s="70">
        <v>1.0</v>
      </c>
      <c r="AN58" s="71">
        <f t="shared" si="7"/>
        <v>19</v>
      </c>
      <c r="AO58" s="29" t="s">
        <v>104</v>
      </c>
      <c r="AP58" s="4"/>
      <c r="AQ58" s="108">
        <v>45676.0</v>
      </c>
      <c r="AR58" s="110">
        <v>30.0</v>
      </c>
      <c r="AS58" s="110"/>
      <c r="AT58" s="78">
        <f t="shared" si="17"/>
        <v>53</v>
      </c>
      <c r="AU58" s="63" t="s">
        <v>86</v>
      </c>
      <c r="AV58" s="4"/>
      <c r="AW58" s="56"/>
      <c r="AX58" s="33"/>
      <c r="AY58" s="33"/>
      <c r="AZ58" s="33">
        <f t="shared" si="8"/>
        <v>5</v>
      </c>
      <c r="BA58" s="56"/>
      <c r="BB58" s="4"/>
      <c r="BC58" s="56"/>
      <c r="BD58" s="33"/>
      <c r="BE58" s="33"/>
      <c r="BF58" s="33">
        <f t="shared" si="9"/>
        <v>8</v>
      </c>
      <c r="BG58" s="56"/>
      <c r="BH58" s="4"/>
      <c r="BI58" s="56"/>
      <c r="BJ58" s="33"/>
      <c r="BK58" s="33"/>
      <c r="BL58" s="33">
        <f t="shared" si="10"/>
        <v>6</v>
      </c>
      <c r="BM58" s="56"/>
      <c r="BN58" s="4"/>
      <c r="BO58" s="56"/>
      <c r="BP58" s="33"/>
      <c r="BQ58" s="33"/>
      <c r="BR58" s="33">
        <f t="shared" si="11"/>
        <v>2</v>
      </c>
      <c r="BS58" s="56"/>
      <c r="BT58" s="4"/>
      <c r="BU58" s="30">
        <v>45671.0</v>
      </c>
      <c r="BV58" s="61"/>
      <c r="BW58" s="26">
        <v>1.0</v>
      </c>
      <c r="BX58" s="26">
        <f t="shared" si="12"/>
        <v>26</v>
      </c>
      <c r="BY58" s="29" t="s">
        <v>96</v>
      </c>
      <c r="BZ58" s="4"/>
      <c r="CA58" s="62"/>
      <c r="CB58" s="36"/>
      <c r="CC58" s="36"/>
      <c r="CD58" s="36">
        <f t="shared" si="13"/>
        <v>0</v>
      </c>
      <c r="CE58" s="39"/>
      <c r="CF58" s="4"/>
      <c r="CG58" s="56"/>
      <c r="CH58" s="33"/>
      <c r="CI58" s="33"/>
      <c r="CJ58" s="33">
        <f t="shared" si="14"/>
        <v>3</v>
      </c>
      <c r="CK58" s="56"/>
      <c r="CL58" s="4"/>
      <c r="CM58" s="56"/>
      <c r="CN58" s="33"/>
      <c r="CO58" s="33"/>
      <c r="CP58" s="33">
        <f t="shared" si="15"/>
        <v>2</v>
      </c>
      <c r="CQ58" s="56"/>
      <c r="CR58" s="4"/>
      <c r="CS58" s="56"/>
      <c r="CT58" s="33"/>
      <c r="CU58" s="33"/>
      <c r="CV58" s="33">
        <f t="shared" si="16"/>
        <v>0</v>
      </c>
      <c r="CW58" s="56"/>
    </row>
    <row r="59" ht="14.25" customHeight="1">
      <c r="A59" s="56"/>
      <c r="B59" s="33"/>
      <c r="C59" s="33"/>
      <c r="D59" s="33">
        <f t="shared" si="18"/>
        <v>10</v>
      </c>
      <c r="E59" s="56"/>
      <c r="F59" s="4"/>
      <c r="G59" s="56"/>
      <c r="H59" s="33"/>
      <c r="I59" s="33"/>
      <c r="J59" s="33">
        <f t="shared" si="2"/>
        <v>1</v>
      </c>
      <c r="K59" s="56"/>
      <c r="L59" s="4"/>
      <c r="M59" s="56"/>
      <c r="N59" s="33"/>
      <c r="O59" s="33"/>
      <c r="P59" s="33">
        <f t="shared" si="3"/>
        <v>0</v>
      </c>
      <c r="Q59" s="56"/>
      <c r="R59" s="4"/>
      <c r="S59" s="113">
        <v>45685.0</v>
      </c>
      <c r="T59" s="140"/>
      <c r="U59" s="150">
        <v>1.0</v>
      </c>
      <c r="V59" s="26">
        <f t="shared" si="4"/>
        <v>31</v>
      </c>
      <c r="W59" s="29" t="s">
        <v>81</v>
      </c>
      <c r="X59" s="4"/>
      <c r="Y59" s="56"/>
      <c r="Z59" s="33"/>
      <c r="AA59" s="33"/>
      <c r="AB59" s="33">
        <f t="shared" si="5"/>
        <v>10</v>
      </c>
      <c r="AC59" s="56"/>
      <c r="AD59" s="4"/>
      <c r="AE59" s="56"/>
      <c r="AF59" s="33"/>
      <c r="AG59" s="33"/>
      <c r="AH59" s="33">
        <f t="shared" si="6"/>
        <v>5</v>
      </c>
      <c r="AI59" s="56"/>
      <c r="AJ59" s="4"/>
      <c r="AK59" s="113">
        <v>45672.0</v>
      </c>
      <c r="AL59" s="84"/>
      <c r="AM59" s="70">
        <v>1.0</v>
      </c>
      <c r="AN59" s="71">
        <f t="shared" si="7"/>
        <v>18</v>
      </c>
      <c r="AO59" s="29" t="s">
        <v>85</v>
      </c>
      <c r="AP59" s="4"/>
      <c r="AQ59" s="103">
        <v>45676.0</v>
      </c>
      <c r="AR59" s="112"/>
      <c r="AS59" s="106">
        <v>1.0</v>
      </c>
      <c r="AT59" s="36">
        <f t="shared" si="17"/>
        <v>52</v>
      </c>
      <c r="AU59" s="39" t="s">
        <v>96</v>
      </c>
      <c r="AV59" s="4"/>
      <c r="AW59" s="56"/>
      <c r="AX59" s="33"/>
      <c r="AY59" s="33"/>
      <c r="AZ59" s="33">
        <f t="shared" si="8"/>
        <v>5</v>
      </c>
      <c r="BA59" s="56"/>
      <c r="BB59" s="4"/>
      <c r="BC59" s="56"/>
      <c r="BD59" s="33"/>
      <c r="BE59" s="33"/>
      <c r="BF59" s="33">
        <f t="shared" si="9"/>
        <v>8</v>
      </c>
      <c r="BG59" s="56"/>
      <c r="BH59" s="4"/>
      <c r="BI59" s="56"/>
      <c r="BJ59" s="33"/>
      <c r="BK59" s="33"/>
      <c r="BL59" s="33">
        <f t="shared" si="10"/>
        <v>6</v>
      </c>
      <c r="BM59" s="56"/>
      <c r="BN59" s="4"/>
      <c r="BO59" s="56"/>
      <c r="BP59" s="33"/>
      <c r="BQ59" s="33"/>
      <c r="BR59" s="33">
        <f t="shared" si="11"/>
        <v>2</v>
      </c>
      <c r="BS59" s="56"/>
      <c r="BT59" s="4"/>
      <c r="BU59" s="30">
        <v>45672.0</v>
      </c>
      <c r="BV59" s="61"/>
      <c r="BW59" s="26">
        <v>3.0</v>
      </c>
      <c r="BX59" s="26">
        <f t="shared" si="12"/>
        <v>23</v>
      </c>
      <c r="BY59" s="29" t="s">
        <v>94</v>
      </c>
      <c r="BZ59" s="4"/>
      <c r="CA59" s="62"/>
      <c r="CB59" s="36"/>
      <c r="CC59" s="36"/>
      <c r="CD59" s="36">
        <f t="shared" si="13"/>
        <v>0</v>
      </c>
      <c r="CE59" s="39"/>
      <c r="CF59" s="4"/>
      <c r="CG59" s="56"/>
      <c r="CH59" s="33"/>
      <c r="CI59" s="33"/>
      <c r="CJ59" s="33">
        <f t="shared" si="14"/>
        <v>3</v>
      </c>
      <c r="CK59" s="56"/>
      <c r="CL59" s="4"/>
      <c r="CM59" s="56"/>
      <c r="CN59" s="33"/>
      <c r="CO59" s="33"/>
      <c r="CP59" s="33">
        <f t="shared" si="15"/>
        <v>2</v>
      </c>
      <c r="CQ59" s="56"/>
      <c r="CR59" s="4"/>
      <c r="CS59" s="56"/>
      <c r="CT59" s="33"/>
      <c r="CU59" s="33"/>
      <c r="CV59" s="33">
        <f t="shared" si="16"/>
        <v>0</v>
      </c>
      <c r="CW59" s="56"/>
    </row>
    <row r="60" ht="14.25" customHeight="1">
      <c r="A60" s="56"/>
      <c r="B60" s="33"/>
      <c r="C60" s="33"/>
      <c r="D60" s="33">
        <f t="shared" si="18"/>
        <v>10</v>
      </c>
      <c r="E60" s="56"/>
      <c r="F60" s="4"/>
      <c r="G60" s="56"/>
      <c r="H60" s="33"/>
      <c r="I60" s="33"/>
      <c r="J60" s="33">
        <f t="shared" si="2"/>
        <v>1</v>
      </c>
      <c r="K60" s="56"/>
      <c r="L60" s="4"/>
      <c r="M60" s="56"/>
      <c r="N60" s="33"/>
      <c r="O60" s="33"/>
      <c r="P60" s="33">
        <f t="shared" si="3"/>
        <v>0</v>
      </c>
      <c r="Q60" s="56"/>
      <c r="R60" s="4"/>
      <c r="S60" s="113">
        <v>45685.0</v>
      </c>
      <c r="T60" s="140"/>
      <c r="U60" s="150">
        <v>1.0</v>
      </c>
      <c r="V60" s="26">
        <f t="shared" si="4"/>
        <v>30</v>
      </c>
      <c r="W60" s="29" t="s">
        <v>91</v>
      </c>
      <c r="X60" s="4"/>
      <c r="Y60" s="56"/>
      <c r="Z60" s="33"/>
      <c r="AA60" s="33"/>
      <c r="AB60" s="33">
        <f t="shared" si="5"/>
        <v>10</v>
      </c>
      <c r="AC60" s="56"/>
      <c r="AD60" s="4"/>
      <c r="AE60" s="56"/>
      <c r="AF60" s="33"/>
      <c r="AG60" s="33"/>
      <c r="AH60" s="33">
        <f t="shared" si="6"/>
        <v>5</v>
      </c>
      <c r="AI60" s="56"/>
      <c r="AJ60" s="4"/>
      <c r="AK60" s="113">
        <v>45672.0</v>
      </c>
      <c r="AL60" s="84"/>
      <c r="AM60" s="70">
        <v>1.0</v>
      </c>
      <c r="AN60" s="71">
        <f t="shared" si="7"/>
        <v>17</v>
      </c>
      <c r="AO60" s="29" t="s">
        <v>90</v>
      </c>
      <c r="AP60" s="4"/>
      <c r="AQ60" s="103">
        <v>45676.0</v>
      </c>
      <c r="AR60" s="112"/>
      <c r="AS60" s="106">
        <v>1.0</v>
      </c>
      <c r="AT60" s="36">
        <f t="shared" si="17"/>
        <v>51</v>
      </c>
      <c r="AU60" s="39" t="s">
        <v>97</v>
      </c>
      <c r="AV60" s="4"/>
      <c r="AW60" s="56"/>
      <c r="AX60" s="33"/>
      <c r="AY60" s="33"/>
      <c r="AZ60" s="33">
        <f t="shared" si="8"/>
        <v>5</v>
      </c>
      <c r="BA60" s="56"/>
      <c r="BB60" s="4"/>
      <c r="BC60" s="56"/>
      <c r="BD60" s="33"/>
      <c r="BE60" s="33"/>
      <c r="BF60" s="33">
        <f t="shared" si="9"/>
        <v>8</v>
      </c>
      <c r="BG60" s="56"/>
      <c r="BH60" s="4"/>
      <c r="BI60" s="56"/>
      <c r="BJ60" s="33"/>
      <c r="BK60" s="33"/>
      <c r="BL60" s="33">
        <f t="shared" si="10"/>
        <v>6</v>
      </c>
      <c r="BM60" s="56"/>
      <c r="BN60" s="4"/>
      <c r="BO60" s="56"/>
      <c r="BP60" s="33"/>
      <c r="BQ60" s="33"/>
      <c r="BR60" s="33">
        <f t="shared" si="11"/>
        <v>2</v>
      </c>
      <c r="BS60" s="56"/>
      <c r="BT60" s="4"/>
      <c r="BU60" s="30">
        <v>45672.0</v>
      </c>
      <c r="BV60" s="61"/>
      <c r="BW60" s="26">
        <v>1.0</v>
      </c>
      <c r="BX60" s="26">
        <f t="shared" si="12"/>
        <v>22</v>
      </c>
      <c r="BY60" s="29" t="s">
        <v>79</v>
      </c>
      <c r="BZ60" s="4"/>
      <c r="CA60" s="62"/>
      <c r="CB60" s="36"/>
      <c r="CC60" s="36"/>
      <c r="CD60" s="36">
        <f t="shared" si="13"/>
        <v>0</v>
      </c>
      <c r="CE60" s="39"/>
      <c r="CF60" s="4"/>
      <c r="CG60" s="56"/>
      <c r="CH60" s="33"/>
      <c r="CI60" s="33"/>
      <c r="CJ60" s="33">
        <f t="shared" si="14"/>
        <v>3</v>
      </c>
      <c r="CK60" s="56"/>
      <c r="CL60" s="4"/>
      <c r="CM60" s="56"/>
      <c r="CN60" s="33"/>
      <c r="CO60" s="33"/>
      <c r="CP60" s="33">
        <f t="shared" si="15"/>
        <v>2</v>
      </c>
      <c r="CQ60" s="56"/>
      <c r="CR60" s="4"/>
      <c r="CS60" s="56"/>
      <c r="CT60" s="33"/>
      <c r="CU60" s="33"/>
      <c r="CV60" s="33">
        <f t="shared" si="16"/>
        <v>0</v>
      </c>
      <c r="CW60" s="56"/>
    </row>
    <row r="61" ht="14.25" customHeight="1">
      <c r="A61" s="56"/>
      <c r="B61" s="33"/>
      <c r="C61" s="33"/>
      <c r="D61" s="33">
        <f t="shared" si="18"/>
        <v>10</v>
      </c>
      <c r="E61" s="56"/>
      <c r="F61" s="4"/>
      <c r="G61" s="56"/>
      <c r="H61" s="33"/>
      <c r="I61" s="33"/>
      <c r="J61" s="33">
        <f t="shared" si="2"/>
        <v>1</v>
      </c>
      <c r="K61" s="56"/>
      <c r="L61" s="4"/>
      <c r="M61" s="56"/>
      <c r="N61" s="33"/>
      <c r="O61" s="33"/>
      <c r="P61" s="33">
        <f t="shared" si="3"/>
        <v>0</v>
      </c>
      <c r="Q61" s="56"/>
      <c r="R61" s="4"/>
      <c r="S61" s="113">
        <v>45685.0</v>
      </c>
      <c r="T61" s="140"/>
      <c r="U61" s="150">
        <v>1.0</v>
      </c>
      <c r="V61" s="26">
        <f t="shared" si="4"/>
        <v>29</v>
      </c>
      <c r="W61" s="29" t="s">
        <v>94</v>
      </c>
      <c r="X61" s="4"/>
      <c r="Y61" s="56"/>
      <c r="Z61" s="33"/>
      <c r="AA61" s="33"/>
      <c r="AB61" s="33">
        <f t="shared" si="5"/>
        <v>10</v>
      </c>
      <c r="AC61" s="56"/>
      <c r="AD61" s="4"/>
      <c r="AE61" s="56"/>
      <c r="AF61" s="33"/>
      <c r="AG61" s="33"/>
      <c r="AH61" s="33">
        <f t="shared" si="6"/>
        <v>5</v>
      </c>
      <c r="AI61" s="56"/>
      <c r="AJ61" s="4"/>
      <c r="AK61" s="30">
        <v>45671.0</v>
      </c>
      <c r="AL61" s="61"/>
      <c r="AM61" s="26">
        <v>1.0</v>
      </c>
      <c r="AN61" s="26">
        <f t="shared" si="7"/>
        <v>16</v>
      </c>
      <c r="AO61" s="29" t="s">
        <v>96</v>
      </c>
      <c r="AP61" s="4"/>
      <c r="AQ61" s="103">
        <v>45676.0</v>
      </c>
      <c r="AR61" s="112"/>
      <c r="AS61" s="106">
        <v>1.0</v>
      </c>
      <c r="AT61" s="36">
        <f t="shared" si="17"/>
        <v>50</v>
      </c>
      <c r="AU61" s="39" t="s">
        <v>77</v>
      </c>
      <c r="AV61" s="4"/>
      <c r="AW61" s="56"/>
      <c r="AX61" s="33"/>
      <c r="AY61" s="33"/>
      <c r="AZ61" s="33">
        <f t="shared" si="8"/>
        <v>5</v>
      </c>
      <c r="BA61" s="56"/>
      <c r="BB61" s="4"/>
      <c r="BC61" s="56"/>
      <c r="BD61" s="33"/>
      <c r="BE61" s="33"/>
      <c r="BF61" s="33">
        <f t="shared" si="9"/>
        <v>8</v>
      </c>
      <c r="BG61" s="56"/>
      <c r="BH61" s="4"/>
      <c r="BI61" s="56"/>
      <c r="BJ61" s="33"/>
      <c r="BK61" s="33"/>
      <c r="BL61" s="33">
        <f t="shared" si="10"/>
        <v>6</v>
      </c>
      <c r="BM61" s="56"/>
      <c r="BN61" s="4"/>
      <c r="BO61" s="56"/>
      <c r="BP61" s="33"/>
      <c r="BQ61" s="33"/>
      <c r="BR61" s="33">
        <f t="shared" si="11"/>
        <v>2</v>
      </c>
      <c r="BS61" s="56"/>
      <c r="BT61" s="4"/>
      <c r="BU61" s="30">
        <v>45672.0</v>
      </c>
      <c r="BV61" s="61"/>
      <c r="BW61" s="26">
        <v>1.0</v>
      </c>
      <c r="BX61" s="26">
        <f t="shared" si="12"/>
        <v>21</v>
      </c>
      <c r="BY61" s="29" t="s">
        <v>80</v>
      </c>
      <c r="BZ61" s="4"/>
      <c r="CA61" s="62"/>
      <c r="CB61" s="36"/>
      <c r="CC61" s="36"/>
      <c r="CD61" s="36">
        <f t="shared" si="13"/>
        <v>0</v>
      </c>
      <c r="CE61" s="39"/>
      <c r="CF61" s="4"/>
      <c r="CG61" s="56"/>
      <c r="CH61" s="33"/>
      <c r="CI61" s="33"/>
      <c r="CJ61" s="33">
        <f t="shared" si="14"/>
        <v>3</v>
      </c>
      <c r="CK61" s="56"/>
      <c r="CL61" s="4"/>
      <c r="CM61" s="56"/>
      <c r="CN61" s="33"/>
      <c r="CO61" s="33"/>
      <c r="CP61" s="33">
        <f t="shared" si="15"/>
        <v>2</v>
      </c>
      <c r="CQ61" s="56"/>
      <c r="CR61" s="4"/>
      <c r="CS61" s="56"/>
      <c r="CT61" s="33"/>
      <c r="CU61" s="33"/>
      <c r="CV61" s="33">
        <f t="shared" si="16"/>
        <v>0</v>
      </c>
      <c r="CW61" s="56"/>
    </row>
    <row r="62" ht="14.25" customHeight="1">
      <c r="A62" s="56"/>
      <c r="B62" s="33"/>
      <c r="C62" s="33"/>
      <c r="D62" s="33">
        <f t="shared" si="18"/>
        <v>10</v>
      </c>
      <c r="E62" s="56"/>
      <c r="F62" s="4"/>
      <c r="G62" s="56"/>
      <c r="H62" s="33"/>
      <c r="I62" s="33"/>
      <c r="J62" s="33">
        <f t="shared" si="2"/>
        <v>1</v>
      </c>
      <c r="K62" s="56"/>
      <c r="L62" s="4"/>
      <c r="M62" s="56"/>
      <c r="N62" s="33"/>
      <c r="O62" s="33"/>
      <c r="P62" s="33">
        <f t="shared" si="3"/>
        <v>0</v>
      </c>
      <c r="Q62" s="56"/>
      <c r="R62" s="4"/>
      <c r="S62" s="30">
        <v>45686.0</v>
      </c>
      <c r="T62" s="61"/>
      <c r="U62" s="153">
        <v>1.0</v>
      </c>
      <c r="V62" s="26">
        <f t="shared" si="4"/>
        <v>28</v>
      </c>
      <c r="W62" s="29" t="s">
        <v>98</v>
      </c>
      <c r="X62" s="4"/>
      <c r="Y62" s="56"/>
      <c r="Z62" s="33"/>
      <c r="AA62" s="33"/>
      <c r="AB62" s="33">
        <f t="shared" si="5"/>
        <v>10</v>
      </c>
      <c r="AC62" s="56"/>
      <c r="AD62" s="4"/>
      <c r="AE62" s="56"/>
      <c r="AF62" s="33"/>
      <c r="AG62" s="33"/>
      <c r="AH62" s="33">
        <f t="shared" si="6"/>
        <v>5</v>
      </c>
      <c r="AI62" s="56"/>
      <c r="AJ62" s="4"/>
      <c r="AK62" s="113">
        <v>45673.0</v>
      </c>
      <c r="AL62" s="84"/>
      <c r="AM62" s="70">
        <v>1.0</v>
      </c>
      <c r="AN62" s="71">
        <f t="shared" si="7"/>
        <v>15</v>
      </c>
      <c r="AO62" s="29" t="s">
        <v>102</v>
      </c>
      <c r="AP62" s="4"/>
      <c r="AQ62" s="103">
        <v>45676.0</v>
      </c>
      <c r="AR62" s="112"/>
      <c r="AS62" s="106">
        <v>1.0</v>
      </c>
      <c r="AT62" s="36">
        <f t="shared" si="17"/>
        <v>49</v>
      </c>
      <c r="AU62" s="39" t="s">
        <v>95</v>
      </c>
      <c r="AV62" s="4"/>
      <c r="AW62" s="56"/>
      <c r="AX62" s="33"/>
      <c r="AY62" s="33"/>
      <c r="AZ62" s="33">
        <f t="shared" si="8"/>
        <v>5</v>
      </c>
      <c r="BA62" s="56"/>
      <c r="BB62" s="4"/>
      <c r="BC62" s="56"/>
      <c r="BD62" s="33"/>
      <c r="BE62" s="33"/>
      <c r="BF62" s="33">
        <f t="shared" si="9"/>
        <v>8</v>
      </c>
      <c r="BG62" s="56"/>
      <c r="BH62" s="4"/>
      <c r="BI62" s="56"/>
      <c r="BJ62" s="33"/>
      <c r="BK62" s="33"/>
      <c r="BL62" s="33">
        <f t="shared" si="10"/>
        <v>6</v>
      </c>
      <c r="BM62" s="56"/>
      <c r="BN62" s="4"/>
      <c r="BO62" s="56"/>
      <c r="BP62" s="33"/>
      <c r="BQ62" s="33"/>
      <c r="BR62" s="33">
        <f t="shared" si="11"/>
        <v>2</v>
      </c>
      <c r="BS62" s="56"/>
      <c r="BT62" s="4"/>
      <c r="BU62" s="30">
        <v>45672.0</v>
      </c>
      <c r="BV62" s="61"/>
      <c r="BW62" s="26">
        <v>1.0</v>
      </c>
      <c r="BX62" s="26">
        <f t="shared" si="12"/>
        <v>20</v>
      </c>
      <c r="BY62" s="29" t="s">
        <v>85</v>
      </c>
      <c r="BZ62" s="4"/>
      <c r="CA62" s="62"/>
      <c r="CB62" s="36"/>
      <c r="CC62" s="36"/>
      <c r="CD62" s="36">
        <f t="shared" si="13"/>
        <v>0</v>
      </c>
      <c r="CE62" s="39"/>
      <c r="CF62" s="4"/>
      <c r="CG62" s="56"/>
      <c r="CH62" s="33"/>
      <c r="CI62" s="33"/>
      <c r="CJ62" s="33">
        <f t="shared" si="14"/>
        <v>3</v>
      </c>
      <c r="CK62" s="56"/>
      <c r="CL62" s="4"/>
      <c r="CM62" s="56"/>
      <c r="CN62" s="33"/>
      <c r="CO62" s="33"/>
      <c r="CP62" s="33">
        <f t="shared" si="15"/>
        <v>2</v>
      </c>
      <c r="CQ62" s="56"/>
      <c r="CR62" s="4"/>
      <c r="CS62" s="56"/>
      <c r="CT62" s="33"/>
      <c r="CU62" s="33"/>
      <c r="CV62" s="33">
        <f t="shared" si="16"/>
        <v>0</v>
      </c>
      <c r="CW62" s="56"/>
    </row>
    <row r="63" ht="14.25" customHeight="1">
      <c r="A63" s="56"/>
      <c r="B63" s="33"/>
      <c r="C63" s="33"/>
      <c r="D63" s="33">
        <f t="shared" si="18"/>
        <v>10</v>
      </c>
      <c r="E63" s="56"/>
      <c r="F63" s="4"/>
      <c r="G63" s="56"/>
      <c r="H63" s="33"/>
      <c r="I63" s="33"/>
      <c r="J63" s="33">
        <f t="shared" si="2"/>
        <v>1</v>
      </c>
      <c r="K63" s="56"/>
      <c r="L63" s="4"/>
      <c r="M63" s="56"/>
      <c r="N63" s="33"/>
      <c r="O63" s="33"/>
      <c r="P63" s="33">
        <f t="shared" si="3"/>
        <v>0</v>
      </c>
      <c r="Q63" s="56"/>
      <c r="R63" s="4"/>
      <c r="S63" s="30">
        <v>45686.0</v>
      </c>
      <c r="T63" s="61"/>
      <c r="U63" s="153">
        <v>1.0</v>
      </c>
      <c r="V63" s="26">
        <f t="shared" si="4"/>
        <v>27</v>
      </c>
      <c r="W63" s="29" t="s">
        <v>85</v>
      </c>
      <c r="X63" s="4"/>
      <c r="Y63" s="56"/>
      <c r="Z63" s="33"/>
      <c r="AA63" s="33"/>
      <c r="AB63" s="33">
        <f t="shared" si="5"/>
        <v>10</v>
      </c>
      <c r="AC63" s="56"/>
      <c r="AD63" s="4"/>
      <c r="AE63" s="56"/>
      <c r="AF63" s="33"/>
      <c r="AG63" s="33"/>
      <c r="AH63" s="33">
        <f t="shared" si="6"/>
        <v>5</v>
      </c>
      <c r="AI63" s="56"/>
      <c r="AJ63" s="4"/>
      <c r="AK63" s="113">
        <v>45674.0</v>
      </c>
      <c r="AL63" s="105"/>
      <c r="AM63" s="150">
        <v>1.0</v>
      </c>
      <c r="AN63" s="26">
        <f t="shared" si="7"/>
        <v>14</v>
      </c>
      <c r="AO63" s="29" t="s">
        <v>97</v>
      </c>
      <c r="AP63" s="4"/>
      <c r="AQ63" s="103">
        <v>45677.0</v>
      </c>
      <c r="AR63" s="112"/>
      <c r="AS63" s="106">
        <v>1.0</v>
      </c>
      <c r="AT63" s="36">
        <f t="shared" si="17"/>
        <v>48</v>
      </c>
      <c r="AU63" s="39" t="s">
        <v>80</v>
      </c>
      <c r="AV63" s="4"/>
      <c r="AW63" s="56"/>
      <c r="AX63" s="33"/>
      <c r="AY63" s="33"/>
      <c r="AZ63" s="33">
        <f t="shared" si="8"/>
        <v>5</v>
      </c>
      <c r="BA63" s="56"/>
      <c r="BB63" s="4"/>
      <c r="BC63" s="56"/>
      <c r="BD63" s="33"/>
      <c r="BE63" s="33"/>
      <c r="BF63" s="33">
        <f t="shared" si="9"/>
        <v>8</v>
      </c>
      <c r="BG63" s="56"/>
      <c r="BH63" s="4"/>
      <c r="BI63" s="56"/>
      <c r="BJ63" s="33"/>
      <c r="BK63" s="33"/>
      <c r="BL63" s="33">
        <f t="shared" si="10"/>
        <v>6</v>
      </c>
      <c r="BM63" s="56"/>
      <c r="BN63" s="4"/>
      <c r="BO63" s="56"/>
      <c r="BP63" s="33"/>
      <c r="BQ63" s="33"/>
      <c r="BR63" s="33">
        <f t="shared" si="11"/>
        <v>2</v>
      </c>
      <c r="BS63" s="56"/>
      <c r="BT63" s="4"/>
      <c r="BU63" s="30">
        <v>45672.0</v>
      </c>
      <c r="BV63" s="61"/>
      <c r="BW63" s="26">
        <v>1.0</v>
      </c>
      <c r="BX63" s="26">
        <f t="shared" si="12"/>
        <v>19</v>
      </c>
      <c r="BY63" s="29" t="s">
        <v>84</v>
      </c>
      <c r="BZ63" s="4"/>
      <c r="CA63" s="62"/>
      <c r="CB63" s="36"/>
      <c r="CC63" s="36"/>
      <c r="CD63" s="36">
        <f t="shared" si="13"/>
        <v>0</v>
      </c>
      <c r="CE63" s="39"/>
      <c r="CF63" s="4"/>
      <c r="CG63" s="56"/>
      <c r="CH63" s="33"/>
      <c r="CI63" s="33"/>
      <c r="CJ63" s="33">
        <f t="shared" si="14"/>
        <v>3</v>
      </c>
      <c r="CK63" s="56"/>
      <c r="CL63" s="4"/>
      <c r="CM63" s="56"/>
      <c r="CN63" s="33"/>
      <c r="CO63" s="33"/>
      <c r="CP63" s="33">
        <f t="shared" si="15"/>
        <v>2</v>
      </c>
      <c r="CQ63" s="56"/>
      <c r="CR63" s="4"/>
      <c r="CS63" s="56"/>
      <c r="CT63" s="33"/>
      <c r="CU63" s="33"/>
      <c r="CV63" s="33">
        <f t="shared" si="16"/>
        <v>0</v>
      </c>
      <c r="CW63" s="56"/>
    </row>
    <row r="64" ht="14.25" customHeight="1">
      <c r="A64" s="56"/>
      <c r="B64" s="33"/>
      <c r="C64" s="33"/>
      <c r="D64" s="33">
        <f t="shared" si="18"/>
        <v>10</v>
      </c>
      <c r="E64" s="56"/>
      <c r="F64" s="4"/>
      <c r="G64" s="56"/>
      <c r="H64" s="33"/>
      <c r="I64" s="33"/>
      <c r="J64" s="33">
        <f t="shared" si="2"/>
        <v>1</v>
      </c>
      <c r="K64" s="56"/>
      <c r="L64" s="4"/>
      <c r="M64" s="56"/>
      <c r="N64" s="33"/>
      <c r="O64" s="33"/>
      <c r="P64" s="33">
        <f t="shared" si="3"/>
        <v>0</v>
      </c>
      <c r="Q64" s="56"/>
      <c r="R64" s="4"/>
      <c r="S64" s="113">
        <v>45686.0</v>
      </c>
      <c r="T64" s="140"/>
      <c r="U64" s="150">
        <v>1.0</v>
      </c>
      <c r="V64" s="26">
        <f t="shared" si="4"/>
        <v>26</v>
      </c>
      <c r="W64" s="29" t="s">
        <v>101</v>
      </c>
      <c r="X64" s="4"/>
      <c r="Y64" s="56"/>
      <c r="Z64" s="33"/>
      <c r="AA64" s="33"/>
      <c r="AB64" s="33">
        <f t="shared" si="5"/>
        <v>10</v>
      </c>
      <c r="AC64" s="56"/>
      <c r="AD64" s="4"/>
      <c r="AE64" s="56"/>
      <c r="AF64" s="33"/>
      <c r="AG64" s="33"/>
      <c r="AH64" s="33">
        <f t="shared" si="6"/>
        <v>5</v>
      </c>
      <c r="AI64" s="56"/>
      <c r="AJ64" s="4"/>
      <c r="AK64" s="108">
        <v>45676.0</v>
      </c>
      <c r="AL64" s="110">
        <v>30.0</v>
      </c>
      <c r="AM64" s="129"/>
      <c r="AN64" s="78">
        <f t="shared" si="7"/>
        <v>44</v>
      </c>
      <c r="AO64" s="63" t="s">
        <v>88</v>
      </c>
      <c r="AP64" s="4"/>
      <c r="AQ64" s="103">
        <v>45677.0</v>
      </c>
      <c r="AR64" s="112"/>
      <c r="AS64" s="106">
        <v>1.0</v>
      </c>
      <c r="AT64" s="36">
        <f t="shared" si="17"/>
        <v>47</v>
      </c>
      <c r="AU64" s="37" t="s">
        <v>85</v>
      </c>
      <c r="AV64" s="4"/>
      <c r="AW64" s="56"/>
      <c r="AX64" s="33"/>
      <c r="AY64" s="33"/>
      <c r="AZ64" s="33">
        <f t="shared" si="8"/>
        <v>5</v>
      </c>
      <c r="BA64" s="56"/>
      <c r="BB64" s="4"/>
      <c r="BC64" s="56"/>
      <c r="BD64" s="33"/>
      <c r="BE64" s="33"/>
      <c r="BF64" s="33">
        <f t="shared" si="9"/>
        <v>8</v>
      </c>
      <c r="BG64" s="56"/>
      <c r="BH64" s="4"/>
      <c r="BI64" s="56"/>
      <c r="BJ64" s="33"/>
      <c r="BK64" s="33"/>
      <c r="BL64" s="33">
        <f t="shared" si="10"/>
        <v>6</v>
      </c>
      <c r="BM64" s="56"/>
      <c r="BN64" s="4"/>
      <c r="BO64" s="56"/>
      <c r="BP64" s="33"/>
      <c r="BQ64" s="33"/>
      <c r="BR64" s="33">
        <f t="shared" si="11"/>
        <v>2</v>
      </c>
      <c r="BS64" s="56"/>
      <c r="BT64" s="4"/>
      <c r="BU64" s="30">
        <v>45673.0</v>
      </c>
      <c r="BV64" s="105"/>
      <c r="BW64" s="26">
        <v>1.0</v>
      </c>
      <c r="BX64" s="26">
        <f t="shared" si="12"/>
        <v>18</v>
      </c>
      <c r="BY64" s="29" t="s">
        <v>95</v>
      </c>
      <c r="BZ64" s="4"/>
      <c r="CA64" s="62"/>
      <c r="CB64" s="36"/>
      <c r="CC64" s="36"/>
      <c r="CD64" s="36">
        <f t="shared" si="13"/>
        <v>0</v>
      </c>
      <c r="CE64" s="39"/>
      <c r="CF64" s="4"/>
      <c r="CG64" s="56"/>
      <c r="CH64" s="33"/>
      <c r="CI64" s="33"/>
      <c r="CJ64" s="33">
        <f t="shared" si="14"/>
        <v>3</v>
      </c>
      <c r="CK64" s="56"/>
      <c r="CL64" s="4"/>
      <c r="CM64" s="56"/>
      <c r="CN64" s="33"/>
      <c r="CO64" s="33"/>
      <c r="CP64" s="33">
        <f t="shared" si="15"/>
        <v>2</v>
      </c>
      <c r="CQ64" s="56"/>
      <c r="CR64" s="4"/>
      <c r="CS64" s="56"/>
      <c r="CT64" s="33"/>
      <c r="CU64" s="33"/>
      <c r="CV64" s="33">
        <f t="shared" si="16"/>
        <v>0</v>
      </c>
      <c r="CW64" s="56"/>
    </row>
    <row r="65" ht="14.25" customHeight="1">
      <c r="A65" s="56"/>
      <c r="B65" s="33"/>
      <c r="C65" s="33"/>
      <c r="D65" s="33">
        <f t="shared" si="18"/>
        <v>10</v>
      </c>
      <c r="E65" s="56"/>
      <c r="F65" s="4"/>
      <c r="G65" s="56"/>
      <c r="H65" s="33"/>
      <c r="I65" s="33"/>
      <c r="J65" s="33">
        <f t="shared" si="2"/>
        <v>1</v>
      </c>
      <c r="K65" s="56"/>
      <c r="L65" s="4"/>
      <c r="M65" s="56"/>
      <c r="N65" s="33"/>
      <c r="O65" s="33"/>
      <c r="P65" s="33">
        <f t="shared" si="3"/>
        <v>0</v>
      </c>
      <c r="Q65" s="56"/>
      <c r="R65" s="4"/>
      <c r="S65" s="113">
        <v>45687.0</v>
      </c>
      <c r="T65" s="140"/>
      <c r="U65" s="153">
        <v>1.0</v>
      </c>
      <c r="V65" s="26">
        <f t="shared" si="4"/>
        <v>25</v>
      </c>
      <c r="W65" s="29" t="s">
        <v>102</v>
      </c>
      <c r="X65" s="4"/>
      <c r="Y65" s="56"/>
      <c r="Z65" s="33"/>
      <c r="AA65" s="33"/>
      <c r="AB65" s="33">
        <f t="shared" si="5"/>
        <v>10</v>
      </c>
      <c r="AC65" s="56"/>
      <c r="AD65" s="4"/>
      <c r="AE65" s="56"/>
      <c r="AF65" s="33"/>
      <c r="AG65" s="33"/>
      <c r="AH65" s="33">
        <f t="shared" si="6"/>
        <v>5</v>
      </c>
      <c r="AI65" s="56"/>
      <c r="AJ65" s="4"/>
      <c r="AK65" s="113">
        <v>45676.0</v>
      </c>
      <c r="AL65" s="105"/>
      <c r="AM65" s="153">
        <v>1.0</v>
      </c>
      <c r="AN65" s="26">
        <f t="shared" si="7"/>
        <v>43</v>
      </c>
      <c r="AO65" s="29" t="s">
        <v>85</v>
      </c>
      <c r="AP65" s="4"/>
      <c r="AQ65" s="103">
        <v>45677.0</v>
      </c>
      <c r="AR65" s="112"/>
      <c r="AS65" s="106">
        <v>1.0</v>
      </c>
      <c r="AT65" s="36">
        <f t="shared" si="17"/>
        <v>46</v>
      </c>
      <c r="AU65" s="39" t="s">
        <v>103</v>
      </c>
      <c r="AV65" s="4"/>
      <c r="AW65" s="56"/>
      <c r="AX65" s="33"/>
      <c r="AY65" s="33"/>
      <c r="AZ65" s="33">
        <f t="shared" si="8"/>
        <v>5</v>
      </c>
      <c r="BA65" s="56"/>
      <c r="BB65" s="4"/>
      <c r="BC65" s="56"/>
      <c r="BD65" s="33"/>
      <c r="BE65" s="33"/>
      <c r="BF65" s="33">
        <f t="shared" si="9"/>
        <v>8</v>
      </c>
      <c r="BG65" s="56"/>
      <c r="BH65" s="4"/>
      <c r="BI65" s="56"/>
      <c r="BJ65" s="33"/>
      <c r="BK65" s="33"/>
      <c r="BL65" s="33">
        <f t="shared" si="10"/>
        <v>6</v>
      </c>
      <c r="BM65" s="56"/>
      <c r="BN65" s="4"/>
      <c r="BO65" s="56"/>
      <c r="BP65" s="33"/>
      <c r="BQ65" s="33"/>
      <c r="BR65" s="33">
        <f t="shared" si="11"/>
        <v>2</v>
      </c>
      <c r="BS65" s="56"/>
      <c r="BT65" s="4"/>
      <c r="BU65" s="113">
        <v>45673.0</v>
      </c>
      <c r="BV65" s="84"/>
      <c r="BW65" s="70">
        <v>1.0</v>
      </c>
      <c r="BX65" s="71">
        <f t="shared" si="12"/>
        <v>17</v>
      </c>
      <c r="BY65" s="29" t="s">
        <v>81</v>
      </c>
      <c r="BZ65" s="4"/>
      <c r="CA65" s="62"/>
      <c r="CB65" s="33"/>
      <c r="CC65" s="33"/>
      <c r="CD65" s="33">
        <f t="shared" si="13"/>
        <v>0</v>
      </c>
      <c r="CE65" s="56"/>
      <c r="CF65" s="4"/>
      <c r="CG65" s="56"/>
      <c r="CH65" s="33"/>
      <c r="CI65" s="33"/>
      <c r="CJ65" s="33">
        <f t="shared" si="14"/>
        <v>3</v>
      </c>
      <c r="CK65" s="56"/>
      <c r="CL65" s="4"/>
      <c r="CM65" s="56"/>
      <c r="CN65" s="33"/>
      <c r="CO65" s="33"/>
      <c r="CP65" s="33">
        <f t="shared" si="15"/>
        <v>2</v>
      </c>
      <c r="CQ65" s="56"/>
      <c r="CR65" s="4"/>
      <c r="CS65" s="56"/>
      <c r="CT65" s="33"/>
      <c r="CU65" s="33"/>
      <c r="CV65" s="33">
        <f t="shared" si="16"/>
        <v>0</v>
      </c>
      <c r="CW65" s="56"/>
    </row>
    <row r="66" ht="14.25" customHeight="1">
      <c r="A66" s="56"/>
      <c r="B66" s="33"/>
      <c r="C66" s="33"/>
      <c r="D66" s="33">
        <f t="shared" si="18"/>
        <v>10</v>
      </c>
      <c r="E66" s="56"/>
      <c r="F66" s="4"/>
      <c r="G66" s="56"/>
      <c r="H66" s="33"/>
      <c r="I66" s="33"/>
      <c r="J66" s="33">
        <f t="shared" si="2"/>
        <v>1</v>
      </c>
      <c r="K66" s="56"/>
      <c r="L66" s="4"/>
      <c r="M66" s="56"/>
      <c r="N66" s="33"/>
      <c r="O66" s="33"/>
      <c r="P66" s="33">
        <f t="shared" si="3"/>
        <v>0</v>
      </c>
      <c r="Q66" s="56"/>
      <c r="R66" s="4"/>
      <c r="S66" s="113">
        <v>45687.0</v>
      </c>
      <c r="T66" s="140"/>
      <c r="U66" s="152">
        <v>2.0</v>
      </c>
      <c r="V66" s="26">
        <f t="shared" si="4"/>
        <v>23</v>
      </c>
      <c r="W66" s="81" t="s">
        <v>108</v>
      </c>
      <c r="X66" s="4"/>
      <c r="Y66" s="56"/>
      <c r="Z66" s="33"/>
      <c r="AA66" s="33"/>
      <c r="AB66" s="33">
        <f t="shared" si="5"/>
        <v>10</v>
      </c>
      <c r="AC66" s="56"/>
      <c r="AD66" s="4"/>
      <c r="AE66" s="56"/>
      <c r="AF66" s="33"/>
      <c r="AG66" s="33"/>
      <c r="AH66" s="33">
        <f t="shared" si="6"/>
        <v>5</v>
      </c>
      <c r="AI66" s="56"/>
      <c r="AJ66" s="4"/>
      <c r="AK66" s="113">
        <v>45676.0</v>
      </c>
      <c r="AL66" s="105"/>
      <c r="AM66" s="150">
        <v>1.0</v>
      </c>
      <c r="AN66" s="26">
        <f t="shared" si="7"/>
        <v>42</v>
      </c>
      <c r="AO66" s="29" t="s">
        <v>81</v>
      </c>
      <c r="AP66" s="4"/>
      <c r="AQ66" s="103">
        <v>45677.0</v>
      </c>
      <c r="AR66" s="112"/>
      <c r="AS66" s="106">
        <v>1.0</v>
      </c>
      <c r="AT66" s="36">
        <f t="shared" si="17"/>
        <v>45</v>
      </c>
      <c r="AU66" s="39" t="s">
        <v>98</v>
      </c>
      <c r="AV66" s="4"/>
      <c r="AW66" s="56"/>
      <c r="AX66" s="33"/>
      <c r="AY66" s="33"/>
      <c r="AZ66" s="33">
        <f t="shared" si="8"/>
        <v>5</v>
      </c>
      <c r="BA66" s="56"/>
      <c r="BB66" s="4"/>
      <c r="BC66" s="56"/>
      <c r="BD66" s="33"/>
      <c r="BE66" s="33"/>
      <c r="BF66" s="33">
        <f t="shared" si="9"/>
        <v>8</v>
      </c>
      <c r="BG66" s="56"/>
      <c r="BH66" s="4"/>
      <c r="BI66" s="56"/>
      <c r="BJ66" s="33"/>
      <c r="BK66" s="33"/>
      <c r="BL66" s="33">
        <f t="shared" si="10"/>
        <v>6</v>
      </c>
      <c r="BM66" s="56"/>
      <c r="BN66" s="4"/>
      <c r="BO66" s="56"/>
      <c r="BP66" s="33"/>
      <c r="BQ66" s="33"/>
      <c r="BR66" s="33">
        <f t="shared" si="11"/>
        <v>2</v>
      </c>
      <c r="BS66" s="56"/>
      <c r="BT66" s="4"/>
      <c r="BU66" s="30">
        <v>45674.0</v>
      </c>
      <c r="BV66" s="61"/>
      <c r="BW66" s="153">
        <v>1.0</v>
      </c>
      <c r="BX66" s="26">
        <f t="shared" si="12"/>
        <v>16</v>
      </c>
      <c r="BY66" s="29" t="s">
        <v>90</v>
      </c>
      <c r="BZ66" s="4"/>
      <c r="CA66" s="62"/>
      <c r="CB66" s="36"/>
      <c r="CC66" s="36"/>
      <c r="CD66" s="36">
        <f t="shared" si="13"/>
        <v>0</v>
      </c>
      <c r="CE66" s="39"/>
      <c r="CF66" s="4"/>
      <c r="CG66" s="56"/>
      <c r="CH66" s="33"/>
      <c r="CI66" s="33"/>
      <c r="CJ66" s="33">
        <f t="shared" si="14"/>
        <v>3</v>
      </c>
      <c r="CK66" s="56"/>
      <c r="CL66" s="4"/>
      <c r="CM66" s="56"/>
      <c r="CN66" s="33"/>
      <c r="CO66" s="33"/>
      <c r="CP66" s="33">
        <f t="shared" si="15"/>
        <v>2</v>
      </c>
      <c r="CQ66" s="56"/>
      <c r="CR66" s="4"/>
      <c r="CS66" s="56"/>
      <c r="CT66" s="33"/>
      <c r="CU66" s="33"/>
      <c r="CV66" s="33">
        <f t="shared" si="16"/>
        <v>0</v>
      </c>
      <c r="CW66" s="56"/>
    </row>
    <row r="67" ht="14.25" customHeight="1">
      <c r="A67" s="56"/>
      <c r="B67" s="33"/>
      <c r="C67" s="33"/>
      <c r="D67" s="33">
        <f t="shared" si="18"/>
        <v>10</v>
      </c>
      <c r="E67" s="56"/>
      <c r="F67" s="4"/>
      <c r="G67" s="56"/>
      <c r="H67" s="33"/>
      <c r="I67" s="33"/>
      <c r="J67" s="33">
        <f t="shared" si="2"/>
        <v>1</v>
      </c>
      <c r="K67" s="56"/>
      <c r="L67" s="4"/>
      <c r="M67" s="56"/>
      <c r="N67" s="33"/>
      <c r="O67" s="33"/>
      <c r="P67" s="33">
        <f t="shared" si="3"/>
        <v>0</v>
      </c>
      <c r="Q67" s="56"/>
      <c r="R67" s="4"/>
      <c r="S67" s="113">
        <v>45687.0</v>
      </c>
      <c r="T67" s="140"/>
      <c r="U67" s="150">
        <v>1.0</v>
      </c>
      <c r="V67" s="26">
        <f t="shared" si="4"/>
        <v>22</v>
      </c>
      <c r="W67" s="29" t="s">
        <v>80</v>
      </c>
      <c r="X67" s="4"/>
      <c r="Y67" s="56"/>
      <c r="Z67" s="33"/>
      <c r="AA67" s="33"/>
      <c r="AB67" s="33">
        <f t="shared" si="5"/>
        <v>10</v>
      </c>
      <c r="AC67" s="56"/>
      <c r="AD67" s="4"/>
      <c r="AE67" s="56"/>
      <c r="AF67" s="33"/>
      <c r="AG67" s="33"/>
      <c r="AH67" s="33">
        <f t="shared" si="6"/>
        <v>5</v>
      </c>
      <c r="AI67" s="56"/>
      <c r="AJ67" s="4"/>
      <c r="AK67" s="113">
        <v>45676.0</v>
      </c>
      <c r="AL67" s="105"/>
      <c r="AM67" s="150">
        <v>1.0</v>
      </c>
      <c r="AN67" s="26">
        <f t="shared" si="7"/>
        <v>41</v>
      </c>
      <c r="AO67" s="29" t="s">
        <v>77</v>
      </c>
      <c r="AP67" s="4"/>
      <c r="AQ67" s="103">
        <v>45677.0</v>
      </c>
      <c r="AR67" s="112"/>
      <c r="AS67" s="106">
        <v>1.0</v>
      </c>
      <c r="AT67" s="36">
        <f t="shared" si="17"/>
        <v>44</v>
      </c>
      <c r="AU67" s="39" t="s">
        <v>107</v>
      </c>
      <c r="AV67" s="4"/>
      <c r="AW67" s="56"/>
      <c r="AX67" s="33"/>
      <c r="AY67" s="33"/>
      <c r="AZ67" s="33">
        <f t="shared" si="8"/>
        <v>5</v>
      </c>
      <c r="BA67" s="56"/>
      <c r="BB67" s="4"/>
      <c r="BC67" s="56"/>
      <c r="BD67" s="33"/>
      <c r="BE67" s="33"/>
      <c r="BF67" s="33">
        <f t="shared" si="9"/>
        <v>8</v>
      </c>
      <c r="BG67" s="56"/>
      <c r="BH67" s="4"/>
      <c r="BI67" s="56"/>
      <c r="BJ67" s="33"/>
      <c r="BK67" s="33"/>
      <c r="BL67" s="33">
        <f t="shared" si="10"/>
        <v>6</v>
      </c>
      <c r="BM67" s="56"/>
      <c r="BN67" s="4"/>
      <c r="BO67" s="56"/>
      <c r="BP67" s="33"/>
      <c r="BQ67" s="33"/>
      <c r="BR67" s="33">
        <f t="shared" si="11"/>
        <v>2</v>
      </c>
      <c r="BS67" s="56"/>
      <c r="BT67" s="4"/>
      <c r="BU67" s="113">
        <v>45675.0</v>
      </c>
      <c r="BV67" s="105"/>
      <c r="BW67" s="150">
        <v>1.0</v>
      </c>
      <c r="BX67" s="26">
        <f t="shared" si="12"/>
        <v>15</v>
      </c>
      <c r="BY67" s="29" t="s">
        <v>77</v>
      </c>
      <c r="BZ67" s="4"/>
      <c r="CA67" s="62"/>
      <c r="CB67" s="36"/>
      <c r="CC67" s="36"/>
      <c r="CD67" s="36">
        <f t="shared" si="13"/>
        <v>0</v>
      </c>
      <c r="CE67" s="39"/>
      <c r="CF67" s="4"/>
      <c r="CG67" s="56"/>
      <c r="CH67" s="33"/>
      <c r="CI67" s="33"/>
      <c r="CJ67" s="33">
        <f t="shared" si="14"/>
        <v>3</v>
      </c>
      <c r="CK67" s="56"/>
      <c r="CL67" s="4"/>
      <c r="CM67" s="56"/>
      <c r="CN67" s="33"/>
      <c r="CO67" s="33"/>
      <c r="CP67" s="33">
        <f t="shared" si="15"/>
        <v>2</v>
      </c>
      <c r="CQ67" s="56"/>
      <c r="CR67" s="4"/>
      <c r="CS67" s="56"/>
      <c r="CT67" s="33"/>
      <c r="CU67" s="33"/>
      <c r="CV67" s="33">
        <f t="shared" si="16"/>
        <v>0</v>
      </c>
      <c r="CW67" s="56"/>
    </row>
    <row r="68" ht="14.25" customHeight="1">
      <c r="A68" s="56"/>
      <c r="B68" s="33"/>
      <c r="C68" s="33"/>
      <c r="D68" s="33">
        <f t="shared" si="18"/>
        <v>10</v>
      </c>
      <c r="E68" s="56"/>
      <c r="F68" s="4"/>
      <c r="G68" s="56"/>
      <c r="H68" s="33"/>
      <c r="I68" s="33"/>
      <c r="J68" s="33">
        <f t="shared" si="2"/>
        <v>1</v>
      </c>
      <c r="K68" s="56"/>
      <c r="L68" s="4"/>
      <c r="M68" s="56"/>
      <c r="N68" s="33"/>
      <c r="O68" s="33"/>
      <c r="P68" s="33">
        <f t="shared" si="3"/>
        <v>0</v>
      </c>
      <c r="Q68" s="56"/>
      <c r="R68" s="4"/>
      <c r="S68" s="113">
        <v>45688.0</v>
      </c>
      <c r="T68" s="140"/>
      <c r="U68" s="150">
        <v>1.0</v>
      </c>
      <c r="V68" s="26">
        <f t="shared" si="4"/>
        <v>21</v>
      </c>
      <c r="W68" s="146" t="s">
        <v>77</v>
      </c>
      <c r="X68" s="4"/>
      <c r="Y68" s="56"/>
      <c r="Z68" s="33"/>
      <c r="AA68" s="33"/>
      <c r="AB68" s="33">
        <f t="shared" si="5"/>
        <v>10</v>
      </c>
      <c r="AC68" s="56"/>
      <c r="AD68" s="4"/>
      <c r="AE68" s="56"/>
      <c r="AF68" s="33"/>
      <c r="AG68" s="33"/>
      <c r="AH68" s="33">
        <f t="shared" si="6"/>
        <v>5</v>
      </c>
      <c r="AI68" s="56"/>
      <c r="AJ68" s="4"/>
      <c r="AK68" s="113">
        <v>45676.0</v>
      </c>
      <c r="AL68" s="105"/>
      <c r="AM68" s="150">
        <v>1.0</v>
      </c>
      <c r="AN68" s="26">
        <f t="shared" si="7"/>
        <v>40</v>
      </c>
      <c r="AO68" s="29" t="s">
        <v>95</v>
      </c>
      <c r="AP68" s="4"/>
      <c r="AQ68" s="103">
        <v>45678.0</v>
      </c>
      <c r="AR68" s="112"/>
      <c r="AS68" s="106">
        <v>1.0</v>
      </c>
      <c r="AT68" s="36">
        <f t="shared" si="17"/>
        <v>43</v>
      </c>
      <c r="AU68" s="39" t="s">
        <v>104</v>
      </c>
      <c r="AV68" s="4"/>
      <c r="AW68" s="56"/>
      <c r="AX68" s="33"/>
      <c r="AY68" s="33"/>
      <c r="AZ68" s="33">
        <f t="shared" si="8"/>
        <v>5</v>
      </c>
      <c r="BA68" s="56"/>
      <c r="BB68" s="4"/>
      <c r="BC68" s="56"/>
      <c r="BD68" s="33"/>
      <c r="BE68" s="33"/>
      <c r="BF68" s="33">
        <f t="shared" si="9"/>
        <v>8</v>
      </c>
      <c r="BG68" s="56"/>
      <c r="BH68" s="4"/>
      <c r="BI68" s="56"/>
      <c r="BJ68" s="33"/>
      <c r="BK68" s="33"/>
      <c r="BL68" s="33">
        <f t="shared" si="10"/>
        <v>6</v>
      </c>
      <c r="BM68" s="56"/>
      <c r="BN68" s="4"/>
      <c r="BO68" s="56"/>
      <c r="BP68" s="33"/>
      <c r="BQ68" s="33"/>
      <c r="BR68" s="33">
        <f t="shared" si="11"/>
        <v>2</v>
      </c>
      <c r="BS68" s="56"/>
      <c r="BT68" s="4"/>
      <c r="BU68" s="113">
        <v>45675.0</v>
      </c>
      <c r="BV68" s="105"/>
      <c r="BW68" s="150">
        <v>1.0</v>
      </c>
      <c r="BX68" s="26">
        <f t="shared" si="12"/>
        <v>14</v>
      </c>
      <c r="BY68" s="29" t="s">
        <v>99</v>
      </c>
      <c r="BZ68" s="4"/>
      <c r="CA68" s="62"/>
      <c r="CB68" s="36"/>
      <c r="CC68" s="36"/>
      <c r="CD68" s="36">
        <f t="shared" si="13"/>
        <v>0</v>
      </c>
      <c r="CE68" s="39"/>
      <c r="CF68" s="4"/>
      <c r="CG68" s="56"/>
      <c r="CH68" s="33"/>
      <c r="CI68" s="33"/>
      <c r="CJ68" s="33">
        <f t="shared" si="14"/>
        <v>3</v>
      </c>
      <c r="CK68" s="56"/>
      <c r="CL68" s="4"/>
      <c r="CM68" s="56"/>
      <c r="CN68" s="33"/>
      <c r="CO68" s="33"/>
      <c r="CP68" s="33">
        <f t="shared" si="15"/>
        <v>2</v>
      </c>
      <c r="CQ68" s="56"/>
      <c r="CR68" s="4"/>
      <c r="CS68" s="56"/>
      <c r="CT68" s="33"/>
      <c r="CU68" s="33"/>
      <c r="CV68" s="33">
        <f t="shared" si="16"/>
        <v>0</v>
      </c>
      <c r="CW68" s="56"/>
    </row>
    <row r="69" ht="14.25" customHeight="1">
      <c r="A69" s="56"/>
      <c r="B69" s="33"/>
      <c r="C69" s="33"/>
      <c r="D69" s="33">
        <f t="shared" si="18"/>
        <v>10</v>
      </c>
      <c r="E69" s="56"/>
      <c r="F69" s="4"/>
      <c r="G69" s="56"/>
      <c r="H69" s="33"/>
      <c r="I69" s="33"/>
      <c r="J69" s="33">
        <f t="shared" si="2"/>
        <v>1</v>
      </c>
      <c r="K69" s="56"/>
      <c r="L69" s="4"/>
      <c r="M69" s="56"/>
      <c r="N69" s="33"/>
      <c r="O69" s="33"/>
      <c r="P69" s="33">
        <f t="shared" si="3"/>
        <v>0</v>
      </c>
      <c r="Q69" s="56"/>
      <c r="R69" s="4"/>
      <c r="S69" s="56"/>
      <c r="T69" s="33"/>
      <c r="U69" s="33"/>
      <c r="V69" s="33">
        <f t="shared" si="4"/>
        <v>21</v>
      </c>
      <c r="W69" s="56"/>
      <c r="X69" s="4"/>
      <c r="Y69" s="56"/>
      <c r="Z69" s="33"/>
      <c r="AA69" s="33"/>
      <c r="AB69" s="33">
        <f t="shared" si="5"/>
        <v>10</v>
      </c>
      <c r="AC69" s="56"/>
      <c r="AD69" s="4"/>
      <c r="AE69" s="56"/>
      <c r="AF69" s="33"/>
      <c r="AG69" s="33"/>
      <c r="AH69" s="33">
        <f t="shared" si="6"/>
        <v>5</v>
      </c>
      <c r="AI69" s="56"/>
      <c r="AJ69" s="4"/>
      <c r="AK69" s="113">
        <v>45676.0</v>
      </c>
      <c r="AL69" s="105"/>
      <c r="AM69" s="150">
        <v>1.0</v>
      </c>
      <c r="AN69" s="26">
        <f t="shared" si="7"/>
        <v>39</v>
      </c>
      <c r="AO69" s="29" t="s">
        <v>99</v>
      </c>
      <c r="AP69" s="4"/>
      <c r="AQ69" s="103">
        <v>45678.0</v>
      </c>
      <c r="AR69" s="112"/>
      <c r="AS69" s="106">
        <v>1.0</v>
      </c>
      <c r="AT69" s="36">
        <f t="shared" si="17"/>
        <v>42</v>
      </c>
      <c r="AU69" s="39" t="s">
        <v>87</v>
      </c>
      <c r="AV69" s="4"/>
      <c r="AW69" s="56"/>
      <c r="AX69" s="33"/>
      <c r="AY69" s="33"/>
      <c r="AZ69" s="33">
        <f t="shared" si="8"/>
        <v>5</v>
      </c>
      <c r="BA69" s="56"/>
      <c r="BB69" s="4"/>
      <c r="BC69" s="56"/>
      <c r="BD69" s="33"/>
      <c r="BE69" s="33"/>
      <c r="BF69" s="33">
        <f t="shared" si="9"/>
        <v>8</v>
      </c>
      <c r="BG69" s="56"/>
      <c r="BH69" s="4"/>
      <c r="BI69" s="56"/>
      <c r="BJ69" s="33"/>
      <c r="BK69" s="33"/>
      <c r="BL69" s="33">
        <f t="shared" si="10"/>
        <v>6</v>
      </c>
      <c r="BM69" s="56"/>
      <c r="BN69" s="4"/>
      <c r="BO69" s="56"/>
      <c r="BP69" s="33"/>
      <c r="BQ69" s="33"/>
      <c r="BR69" s="33">
        <f t="shared" si="11"/>
        <v>2</v>
      </c>
      <c r="BS69" s="56"/>
      <c r="BT69" s="4"/>
      <c r="BU69" s="113">
        <v>45675.0</v>
      </c>
      <c r="BV69" s="105"/>
      <c r="BW69" s="150">
        <v>1.0</v>
      </c>
      <c r="BX69" s="26">
        <f t="shared" si="12"/>
        <v>13</v>
      </c>
      <c r="BY69" s="29" t="s">
        <v>104</v>
      </c>
      <c r="BZ69" s="4"/>
      <c r="CA69" s="56"/>
      <c r="CB69" s="33"/>
      <c r="CC69" s="33"/>
      <c r="CD69" s="33">
        <f t="shared" si="13"/>
        <v>0</v>
      </c>
      <c r="CE69" s="56"/>
      <c r="CF69" s="4"/>
      <c r="CG69" s="56"/>
      <c r="CH69" s="33"/>
      <c r="CI69" s="33"/>
      <c r="CJ69" s="33">
        <f t="shared" si="14"/>
        <v>3</v>
      </c>
      <c r="CK69" s="56"/>
      <c r="CL69" s="4"/>
      <c r="CM69" s="56"/>
      <c r="CN69" s="33"/>
      <c r="CO69" s="33"/>
      <c r="CP69" s="33">
        <f t="shared" si="15"/>
        <v>2</v>
      </c>
      <c r="CQ69" s="56"/>
      <c r="CR69" s="4"/>
      <c r="CS69" s="56"/>
      <c r="CT69" s="33"/>
      <c r="CU69" s="33"/>
      <c r="CV69" s="33">
        <f t="shared" si="16"/>
        <v>0</v>
      </c>
      <c r="CW69" s="56"/>
    </row>
    <row r="70" ht="14.25" customHeight="1">
      <c r="A70" s="56"/>
      <c r="B70" s="33"/>
      <c r="C70" s="33"/>
      <c r="D70" s="33">
        <f t="shared" si="18"/>
        <v>10</v>
      </c>
      <c r="E70" s="56"/>
      <c r="F70" s="4"/>
      <c r="G70" s="56"/>
      <c r="H70" s="33"/>
      <c r="I70" s="33"/>
      <c r="J70" s="33">
        <f t="shared" si="2"/>
        <v>1</v>
      </c>
      <c r="K70" s="56"/>
      <c r="L70" s="4"/>
      <c r="M70" s="56"/>
      <c r="N70" s="33"/>
      <c r="O70" s="33"/>
      <c r="P70" s="33">
        <f t="shared" si="3"/>
        <v>0</v>
      </c>
      <c r="Q70" s="56"/>
      <c r="R70" s="4"/>
      <c r="S70" s="56"/>
      <c r="T70" s="33"/>
      <c r="U70" s="33"/>
      <c r="V70" s="33">
        <f t="shared" si="4"/>
        <v>21</v>
      </c>
      <c r="W70" s="56"/>
      <c r="X70" s="4"/>
      <c r="Y70" s="56"/>
      <c r="Z70" s="33"/>
      <c r="AA70" s="33"/>
      <c r="AB70" s="33">
        <f t="shared" si="5"/>
        <v>10</v>
      </c>
      <c r="AC70" s="56"/>
      <c r="AD70" s="4"/>
      <c r="AE70" s="56"/>
      <c r="AF70" s="33"/>
      <c r="AG70" s="33"/>
      <c r="AH70" s="33">
        <f t="shared" si="6"/>
        <v>5</v>
      </c>
      <c r="AI70" s="56"/>
      <c r="AJ70" s="4"/>
      <c r="AK70" s="113">
        <v>45677.0</v>
      </c>
      <c r="AL70" s="105"/>
      <c r="AM70" s="150">
        <v>1.0</v>
      </c>
      <c r="AN70" s="26">
        <f t="shared" si="7"/>
        <v>38</v>
      </c>
      <c r="AO70" s="29" t="s">
        <v>104</v>
      </c>
      <c r="AP70" s="4"/>
      <c r="AQ70" s="103">
        <v>45678.0</v>
      </c>
      <c r="AR70" s="112"/>
      <c r="AS70" s="106">
        <v>1.0</v>
      </c>
      <c r="AT70" s="36">
        <f t="shared" si="17"/>
        <v>41</v>
      </c>
      <c r="AU70" s="39" t="s">
        <v>78</v>
      </c>
      <c r="AV70" s="4"/>
      <c r="AW70" s="56"/>
      <c r="AX70" s="33"/>
      <c r="AY70" s="33"/>
      <c r="AZ70" s="33">
        <f t="shared" si="8"/>
        <v>5</v>
      </c>
      <c r="BA70" s="56"/>
      <c r="BB70" s="4"/>
      <c r="BC70" s="56"/>
      <c r="BD70" s="33"/>
      <c r="BE70" s="33"/>
      <c r="BF70" s="33">
        <f t="shared" si="9"/>
        <v>8</v>
      </c>
      <c r="BG70" s="56"/>
      <c r="BH70" s="4"/>
      <c r="BI70" s="56"/>
      <c r="BJ70" s="33"/>
      <c r="BK70" s="33"/>
      <c r="BL70" s="33">
        <f t="shared" si="10"/>
        <v>6</v>
      </c>
      <c r="BM70" s="56"/>
      <c r="BN70" s="4"/>
      <c r="BO70" s="56"/>
      <c r="BP70" s="33"/>
      <c r="BQ70" s="33"/>
      <c r="BR70" s="33">
        <f t="shared" si="11"/>
        <v>2</v>
      </c>
      <c r="BS70" s="56"/>
      <c r="BT70" s="4"/>
      <c r="BU70" s="48">
        <v>45676.0</v>
      </c>
      <c r="BV70" s="118">
        <v>30.0</v>
      </c>
      <c r="BW70" s="118"/>
      <c r="BX70" s="60">
        <f t="shared" si="12"/>
        <v>43</v>
      </c>
      <c r="BY70" s="119" t="s">
        <v>128</v>
      </c>
      <c r="BZ70" s="4"/>
      <c r="CA70" s="56"/>
      <c r="CB70" s="33"/>
      <c r="CC70" s="33"/>
      <c r="CD70" s="33">
        <f t="shared" si="13"/>
        <v>0</v>
      </c>
      <c r="CE70" s="56"/>
      <c r="CF70" s="4"/>
      <c r="CG70" s="56"/>
      <c r="CH70" s="33"/>
      <c r="CI70" s="33"/>
      <c r="CJ70" s="33">
        <f t="shared" si="14"/>
        <v>3</v>
      </c>
      <c r="CK70" s="56"/>
      <c r="CL70" s="4"/>
      <c r="CM70" s="56"/>
      <c r="CN70" s="33"/>
      <c r="CO70" s="33"/>
      <c r="CP70" s="33">
        <f t="shared" si="15"/>
        <v>2</v>
      </c>
      <c r="CQ70" s="56"/>
      <c r="CR70" s="4"/>
      <c r="CS70" s="56"/>
      <c r="CT70" s="33"/>
      <c r="CU70" s="33"/>
      <c r="CV70" s="33">
        <f t="shared" si="16"/>
        <v>0</v>
      </c>
      <c r="CW70" s="56"/>
    </row>
    <row r="71" ht="14.25" customHeight="1">
      <c r="A71" s="56"/>
      <c r="B71" s="33"/>
      <c r="C71" s="33"/>
      <c r="D71" s="33">
        <f t="shared" si="18"/>
        <v>10</v>
      </c>
      <c r="E71" s="56"/>
      <c r="F71" s="4"/>
      <c r="G71" s="56"/>
      <c r="H71" s="33"/>
      <c r="I71" s="33"/>
      <c r="J71" s="33">
        <f t="shared" si="2"/>
        <v>1</v>
      </c>
      <c r="K71" s="56"/>
      <c r="L71" s="4"/>
      <c r="M71" s="56"/>
      <c r="N71" s="33"/>
      <c r="O71" s="33"/>
      <c r="P71" s="33">
        <f t="shared" si="3"/>
        <v>0</v>
      </c>
      <c r="Q71" s="56"/>
      <c r="R71" s="4"/>
      <c r="S71" s="56"/>
      <c r="T71" s="33"/>
      <c r="U71" s="33"/>
      <c r="V71" s="33">
        <f t="shared" si="4"/>
        <v>21</v>
      </c>
      <c r="W71" s="56"/>
      <c r="X71" s="4"/>
      <c r="Y71" s="56"/>
      <c r="Z71" s="33"/>
      <c r="AA71" s="33"/>
      <c r="AB71" s="33">
        <f t="shared" si="5"/>
        <v>10</v>
      </c>
      <c r="AC71" s="56"/>
      <c r="AD71" s="4"/>
      <c r="AE71" s="56"/>
      <c r="AF71" s="33"/>
      <c r="AG71" s="33"/>
      <c r="AH71" s="33">
        <f t="shared" si="6"/>
        <v>5</v>
      </c>
      <c r="AI71" s="56"/>
      <c r="AJ71" s="4"/>
      <c r="AK71" s="113">
        <v>45677.0</v>
      </c>
      <c r="AL71" s="105"/>
      <c r="AM71" s="150">
        <v>1.0</v>
      </c>
      <c r="AN71" s="26">
        <f t="shared" si="7"/>
        <v>37</v>
      </c>
      <c r="AO71" s="81" t="s">
        <v>85</v>
      </c>
      <c r="AP71" s="4"/>
      <c r="AQ71" s="103">
        <v>45678.0</v>
      </c>
      <c r="AR71" s="112"/>
      <c r="AS71" s="106">
        <v>1.0</v>
      </c>
      <c r="AT71" s="36">
        <f t="shared" si="17"/>
        <v>40</v>
      </c>
      <c r="AU71" s="39" t="s">
        <v>91</v>
      </c>
      <c r="AV71" s="4"/>
      <c r="AW71" s="56"/>
      <c r="AX71" s="33"/>
      <c r="AY71" s="33"/>
      <c r="AZ71" s="33">
        <f t="shared" si="8"/>
        <v>5</v>
      </c>
      <c r="BA71" s="56"/>
      <c r="BB71" s="4"/>
      <c r="BC71" s="56"/>
      <c r="BD71" s="33"/>
      <c r="BE71" s="33"/>
      <c r="BF71" s="33">
        <f t="shared" si="9"/>
        <v>8</v>
      </c>
      <c r="BG71" s="56"/>
      <c r="BH71" s="4"/>
      <c r="BI71" s="56"/>
      <c r="BJ71" s="33"/>
      <c r="BK71" s="33"/>
      <c r="BL71" s="33">
        <f t="shared" si="10"/>
        <v>6</v>
      </c>
      <c r="BM71" s="56"/>
      <c r="BN71" s="4"/>
      <c r="BO71" s="56"/>
      <c r="BP71" s="33"/>
      <c r="BQ71" s="33"/>
      <c r="BR71" s="33">
        <f t="shared" si="11"/>
        <v>2</v>
      </c>
      <c r="BS71" s="56"/>
      <c r="BT71" s="4"/>
      <c r="BU71" s="113">
        <v>45676.0</v>
      </c>
      <c r="BV71" s="105"/>
      <c r="BW71" s="150">
        <v>1.0</v>
      </c>
      <c r="BX71" s="26">
        <f t="shared" si="12"/>
        <v>42</v>
      </c>
      <c r="BY71" s="29" t="s">
        <v>96</v>
      </c>
      <c r="BZ71" s="4"/>
      <c r="CA71" s="56"/>
      <c r="CB71" s="33"/>
      <c r="CC71" s="33"/>
      <c r="CD71" s="33">
        <f t="shared" si="13"/>
        <v>0</v>
      </c>
      <c r="CE71" s="56"/>
      <c r="CF71" s="4"/>
      <c r="CG71" s="56"/>
      <c r="CH71" s="33"/>
      <c r="CI71" s="33"/>
      <c r="CJ71" s="33">
        <f t="shared" si="14"/>
        <v>3</v>
      </c>
      <c r="CK71" s="56"/>
      <c r="CL71" s="4"/>
      <c r="CM71" s="56"/>
      <c r="CN71" s="33"/>
      <c r="CO71" s="33"/>
      <c r="CP71" s="33">
        <f t="shared" si="15"/>
        <v>2</v>
      </c>
      <c r="CQ71" s="56"/>
      <c r="CR71" s="4"/>
      <c r="CS71" s="56"/>
      <c r="CT71" s="33"/>
      <c r="CU71" s="33"/>
      <c r="CV71" s="33">
        <f t="shared" si="16"/>
        <v>0</v>
      </c>
      <c r="CW71" s="56"/>
    </row>
    <row r="72" ht="14.25" customHeight="1">
      <c r="A72" s="56"/>
      <c r="B72" s="33"/>
      <c r="C72" s="33"/>
      <c r="D72" s="33">
        <f t="shared" si="18"/>
        <v>10</v>
      </c>
      <c r="E72" s="56"/>
      <c r="F72" s="4"/>
      <c r="G72" s="56"/>
      <c r="H72" s="33"/>
      <c r="I72" s="33"/>
      <c r="J72" s="33">
        <f t="shared" si="2"/>
        <v>1</v>
      </c>
      <c r="K72" s="56"/>
      <c r="L72" s="4"/>
      <c r="M72" s="56"/>
      <c r="N72" s="33"/>
      <c r="O72" s="33"/>
      <c r="P72" s="33">
        <f t="shared" si="3"/>
        <v>0</v>
      </c>
      <c r="Q72" s="56"/>
      <c r="R72" s="4"/>
      <c r="S72" s="56"/>
      <c r="T72" s="33"/>
      <c r="U72" s="33"/>
      <c r="V72" s="33">
        <f t="shared" si="4"/>
        <v>21</v>
      </c>
      <c r="W72" s="56"/>
      <c r="X72" s="4"/>
      <c r="Y72" s="56"/>
      <c r="Z72" s="33"/>
      <c r="AA72" s="33"/>
      <c r="AB72" s="33">
        <f t="shared" si="5"/>
        <v>10</v>
      </c>
      <c r="AC72" s="56"/>
      <c r="AD72" s="4"/>
      <c r="AE72" s="56"/>
      <c r="AF72" s="33"/>
      <c r="AG72" s="33"/>
      <c r="AH72" s="33">
        <f t="shared" si="6"/>
        <v>5</v>
      </c>
      <c r="AI72" s="56"/>
      <c r="AJ72" s="4"/>
      <c r="AK72" s="113">
        <v>45677.0</v>
      </c>
      <c r="AL72" s="105"/>
      <c r="AM72" s="150">
        <v>1.0</v>
      </c>
      <c r="AN72" s="26">
        <f t="shared" si="7"/>
        <v>36</v>
      </c>
      <c r="AO72" s="29" t="s">
        <v>98</v>
      </c>
      <c r="AP72" s="4"/>
      <c r="AQ72" s="103">
        <v>45678.0</v>
      </c>
      <c r="AR72" s="112"/>
      <c r="AS72" s="106">
        <v>1.0</v>
      </c>
      <c r="AT72" s="36">
        <f t="shared" si="17"/>
        <v>39</v>
      </c>
      <c r="AU72" s="39" t="s">
        <v>90</v>
      </c>
      <c r="AV72" s="4"/>
      <c r="AW72" s="56"/>
      <c r="AX72" s="33"/>
      <c r="AY72" s="33"/>
      <c r="AZ72" s="33">
        <f t="shared" si="8"/>
        <v>5</v>
      </c>
      <c r="BA72" s="56"/>
      <c r="BB72" s="4"/>
      <c r="BC72" s="56"/>
      <c r="BD72" s="33"/>
      <c r="BE72" s="33"/>
      <c r="BF72" s="33">
        <f t="shared" si="9"/>
        <v>8</v>
      </c>
      <c r="BG72" s="56"/>
      <c r="BH72" s="4"/>
      <c r="BI72" s="56"/>
      <c r="BJ72" s="33"/>
      <c r="BK72" s="33"/>
      <c r="BL72" s="33">
        <f t="shared" si="10"/>
        <v>6</v>
      </c>
      <c r="BM72" s="56"/>
      <c r="BN72" s="4"/>
      <c r="BO72" s="56"/>
      <c r="BP72" s="33"/>
      <c r="BQ72" s="33"/>
      <c r="BR72" s="33">
        <f t="shared" si="11"/>
        <v>2</v>
      </c>
      <c r="BS72" s="56"/>
      <c r="BT72" s="4"/>
      <c r="BU72" s="113">
        <v>45676.0</v>
      </c>
      <c r="BV72" s="105"/>
      <c r="BW72" s="153">
        <v>1.0</v>
      </c>
      <c r="BX72" s="26">
        <f t="shared" si="12"/>
        <v>41</v>
      </c>
      <c r="BY72" s="29" t="s">
        <v>85</v>
      </c>
      <c r="BZ72" s="4"/>
      <c r="CA72" s="56"/>
      <c r="CB72" s="33"/>
      <c r="CC72" s="33"/>
      <c r="CD72" s="33">
        <f t="shared" si="13"/>
        <v>0</v>
      </c>
      <c r="CE72" s="56"/>
      <c r="CF72" s="4"/>
      <c r="CG72" s="56"/>
      <c r="CH72" s="33"/>
      <c r="CI72" s="33"/>
      <c r="CJ72" s="33">
        <f t="shared" si="14"/>
        <v>3</v>
      </c>
      <c r="CK72" s="56"/>
      <c r="CL72" s="4"/>
      <c r="CM72" s="56"/>
      <c r="CN72" s="33"/>
      <c r="CO72" s="33"/>
      <c r="CP72" s="33">
        <f t="shared" si="15"/>
        <v>2</v>
      </c>
      <c r="CQ72" s="56"/>
      <c r="CR72" s="4"/>
      <c r="CS72" s="56"/>
      <c r="CT72" s="33"/>
      <c r="CU72" s="33"/>
      <c r="CV72" s="33">
        <f t="shared" si="16"/>
        <v>0</v>
      </c>
      <c r="CW72" s="56"/>
    </row>
    <row r="73" ht="14.25" customHeight="1">
      <c r="A73" s="56"/>
      <c r="B73" s="33"/>
      <c r="C73" s="33"/>
      <c r="D73" s="33">
        <f t="shared" si="18"/>
        <v>10</v>
      </c>
      <c r="E73" s="56"/>
      <c r="F73" s="4"/>
      <c r="G73" s="56"/>
      <c r="H73" s="33"/>
      <c r="I73" s="33"/>
      <c r="J73" s="33">
        <f t="shared" si="2"/>
        <v>1</v>
      </c>
      <c r="K73" s="56"/>
      <c r="L73" s="4"/>
      <c r="M73" s="56"/>
      <c r="N73" s="33"/>
      <c r="O73" s="33"/>
      <c r="P73" s="33">
        <f t="shared" si="3"/>
        <v>0</v>
      </c>
      <c r="Q73" s="56"/>
      <c r="R73" s="4"/>
      <c r="S73" s="56"/>
      <c r="T73" s="33"/>
      <c r="U73" s="33"/>
      <c r="V73" s="33">
        <f t="shared" si="4"/>
        <v>21</v>
      </c>
      <c r="W73" s="56"/>
      <c r="X73" s="4"/>
      <c r="Y73" s="56"/>
      <c r="Z73" s="33"/>
      <c r="AA73" s="33"/>
      <c r="AB73" s="33">
        <f t="shared" si="5"/>
        <v>10</v>
      </c>
      <c r="AC73" s="56"/>
      <c r="AD73" s="4"/>
      <c r="AE73" s="56"/>
      <c r="AF73" s="33"/>
      <c r="AG73" s="33"/>
      <c r="AH73" s="33">
        <f t="shared" si="6"/>
        <v>5</v>
      </c>
      <c r="AI73" s="56"/>
      <c r="AJ73" s="4"/>
      <c r="AK73" s="113">
        <v>45677.0</v>
      </c>
      <c r="AL73" s="105"/>
      <c r="AM73" s="150">
        <v>1.0</v>
      </c>
      <c r="AN73" s="26">
        <f t="shared" si="7"/>
        <v>35</v>
      </c>
      <c r="AO73" s="29" t="s">
        <v>93</v>
      </c>
      <c r="AP73" s="4"/>
      <c r="AQ73" s="103">
        <v>45678.0</v>
      </c>
      <c r="AR73" s="112"/>
      <c r="AS73" s="106">
        <v>1.0</v>
      </c>
      <c r="AT73" s="36">
        <f t="shared" si="17"/>
        <v>38</v>
      </c>
      <c r="AU73" s="39" t="s">
        <v>101</v>
      </c>
      <c r="AV73" s="4"/>
      <c r="AW73" s="56"/>
      <c r="AX73" s="33"/>
      <c r="AY73" s="33"/>
      <c r="AZ73" s="33">
        <f t="shared" si="8"/>
        <v>5</v>
      </c>
      <c r="BA73" s="56"/>
      <c r="BB73" s="4"/>
      <c r="BC73" s="56"/>
      <c r="BD73" s="33"/>
      <c r="BE73" s="33"/>
      <c r="BF73" s="33">
        <f t="shared" si="9"/>
        <v>8</v>
      </c>
      <c r="BG73" s="56"/>
      <c r="BH73" s="4"/>
      <c r="BI73" s="56"/>
      <c r="BJ73" s="33"/>
      <c r="BK73" s="33"/>
      <c r="BL73" s="33">
        <f t="shared" si="10"/>
        <v>6</v>
      </c>
      <c r="BM73" s="56"/>
      <c r="BN73" s="4"/>
      <c r="BO73" s="56"/>
      <c r="BP73" s="33"/>
      <c r="BQ73" s="33"/>
      <c r="BR73" s="33">
        <f t="shared" si="11"/>
        <v>2</v>
      </c>
      <c r="BS73" s="56"/>
      <c r="BT73" s="4"/>
      <c r="BU73" s="113">
        <v>45676.0</v>
      </c>
      <c r="BV73" s="105"/>
      <c r="BW73" s="153">
        <v>1.0</v>
      </c>
      <c r="BX73" s="26">
        <f t="shared" si="12"/>
        <v>40</v>
      </c>
      <c r="BY73" s="29" t="s">
        <v>78</v>
      </c>
      <c r="BZ73" s="4"/>
      <c r="CA73" s="56"/>
      <c r="CB73" s="33"/>
      <c r="CC73" s="33"/>
      <c r="CD73" s="33">
        <f t="shared" si="13"/>
        <v>0</v>
      </c>
      <c r="CE73" s="56"/>
      <c r="CF73" s="4"/>
      <c r="CG73" s="56"/>
      <c r="CH73" s="33"/>
      <c r="CI73" s="33"/>
      <c r="CJ73" s="33">
        <f t="shared" si="14"/>
        <v>3</v>
      </c>
      <c r="CK73" s="56"/>
      <c r="CL73" s="4"/>
      <c r="CM73" s="56"/>
      <c r="CN73" s="33"/>
      <c r="CO73" s="33"/>
      <c r="CP73" s="33">
        <f t="shared" si="15"/>
        <v>2</v>
      </c>
      <c r="CQ73" s="56"/>
      <c r="CR73" s="4"/>
      <c r="CS73" s="56"/>
      <c r="CT73" s="33"/>
      <c r="CU73" s="33"/>
      <c r="CV73" s="33">
        <f t="shared" si="16"/>
        <v>0</v>
      </c>
      <c r="CW73" s="56"/>
    </row>
    <row r="74" ht="14.25" customHeight="1">
      <c r="A74" s="56"/>
      <c r="B74" s="33"/>
      <c r="C74" s="33"/>
      <c r="D74" s="33">
        <f t="shared" si="18"/>
        <v>10</v>
      </c>
      <c r="E74" s="56"/>
      <c r="F74" s="4"/>
      <c r="G74" s="56"/>
      <c r="H74" s="33"/>
      <c r="I74" s="33"/>
      <c r="J74" s="33">
        <f t="shared" si="2"/>
        <v>1</v>
      </c>
      <c r="K74" s="56"/>
      <c r="L74" s="4"/>
      <c r="M74" s="56"/>
      <c r="N74" s="33"/>
      <c r="O74" s="33"/>
      <c r="P74" s="33">
        <f t="shared" si="3"/>
        <v>0</v>
      </c>
      <c r="Q74" s="56"/>
      <c r="R74" s="4"/>
      <c r="S74" s="56"/>
      <c r="T74" s="33"/>
      <c r="U74" s="33"/>
      <c r="V74" s="33">
        <f t="shared" si="4"/>
        <v>21</v>
      </c>
      <c r="W74" s="56"/>
      <c r="X74" s="4"/>
      <c r="Y74" s="56"/>
      <c r="Z74" s="33"/>
      <c r="AA74" s="33"/>
      <c r="AB74" s="33">
        <f t="shared" si="5"/>
        <v>10</v>
      </c>
      <c r="AC74" s="56"/>
      <c r="AD74" s="4"/>
      <c r="AE74" s="56"/>
      <c r="AF74" s="33"/>
      <c r="AG74" s="33"/>
      <c r="AH74" s="33">
        <f t="shared" si="6"/>
        <v>5</v>
      </c>
      <c r="AI74" s="56"/>
      <c r="AJ74" s="4"/>
      <c r="AK74" s="113">
        <v>45677.0</v>
      </c>
      <c r="AL74" s="105"/>
      <c r="AM74" s="150">
        <v>1.0</v>
      </c>
      <c r="AN74" s="26">
        <f t="shared" si="7"/>
        <v>34</v>
      </c>
      <c r="AO74" s="29" t="s">
        <v>84</v>
      </c>
      <c r="AP74" s="4"/>
      <c r="AQ74" s="103">
        <v>45681.0</v>
      </c>
      <c r="AR74" s="104"/>
      <c r="AS74" s="106">
        <v>1.0</v>
      </c>
      <c r="AT74" s="36">
        <f t="shared" si="17"/>
        <v>37</v>
      </c>
      <c r="AU74" s="39" t="s">
        <v>83</v>
      </c>
      <c r="AV74" s="4"/>
      <c r="AW74" s="56"/>
      <c r="AX74" s="33"/>
      <c r="AY74" s="33"/>
      <c r="AZ74" s="33">
        <f t="shared" si="8"/>
        <v>5</v>
      </c>
      <c r="BA74" s="56"/>
      <c r="BB74" s="4"/>
      <c r="BC74" s="56"/>
      <c r="BD74" s="33"/>
      <c r="BE74" s="33"/>
      <c r="BF74" s="33">
        <f t="shared" si="9"/>
        <v>8</v>
      </c>
      <c r="BG74" s="56"/>
      <c r="BH74" s="4"/>
      <c r="BI74" s="56"/>
      <c r="BJ74" s="33"/>
      <c r="BK74" s="33"/>
      <c r="BL74" s="33">
        <f t="shared" si="10"/>
        <v>6</v>
      </c>
      <c r="BM74" s="56"/>
      <c r="BN74" s="4"/>
      <c r="BO74" s="56"/>
      <c r="BP74" s="33"/>
      <c r="BQ74" s="33"/>
      <c r="BR74" s="33">
        <f t="shared" si="11"/>
        <v>2</v>
      </c>
      <c r="BS74" s="56"/>
      <c r="BT74" s="4"/>
      <c r="BU74" s="30">
        <v>45678.0</v>
      </c>
      <c r="BV74" s="61"/>
      <c r="BW74" s="153">
        <v>1.0</v>
      </c>
      <c r="BX74" s="26">
        <f t="shared" si="12"/>
        <v>39</v>
      </c>
      <c r="BY74" s="29" t="s">
        <v>104</v>
      </c>
      <c r="BZ74" s="4"/>
      <c r="CA74" s="56"/>
      <c r="CB74" s="33"/>
      <c r="CC74" s="33"/>
      <c r="CD74" s="33">
        <f t="shared" si="13"/>
        <v>0</v>
      </c>
      <c r="CE74" s="56"/>
      <c r="CF74" s="4"/>
      <c r="CG74" s="56"/>
      <c r="CH74" s="33"/>
      <c r="CI74" s="33"/>
      <c r="CJ74" s="33">
        <f t="shared" si="14"/>
        <v>3</v>
      </c>
      <c r="CK74" s="56"/>
      <c r="CL74" s="4"/>
      <c r="CM74" s="56"/>
      <c r="CN74" s="33"/>
      <c r="CO74" s="33"/>
      <c r="CP74" s="33">
        <f t="shared" si="15"/>
        <v>2</v>
      </c>
      <c r="CQ74" s="56"/>
      <c r="CR74" s="4"/>
      <c r="CS74" s="56"/>
      <c r="CT74" s="33"/>
      <c r="CU74" s="33"/>
      <c r="CV74" s="33">
        <f t="shared" si="16"/>
        <v>0</v>
      </c>
      <c r="CW74" s="56"/>
    </row>
    <row r="75" ht="14.25" customHeight="1">
      <c r="A75" s="56"/>
      <c r="B75" s="33"/>
      <c r="C75" s="33"/>
      <c r="D75" s="33">
        <f t="shared" si="18"/>
        <v>10</v>
      </c>
      <c r="E75" s="56"/>
      <c r="F75" s="4"/>
      <c r="G75" s="56"/>
      <c r="H75" s="33"/>
      <c r="I75" s="33"/>
      <c r="J75" s="33">
        <f t="shared" si="2"/>
        <v>1</v>
      </c>
      <c r="K75" s="56"/>
      <c r="L75" s="4"/>
      <c r="M75" s="56"/>
      <c r="N75" s="33"/>
      <c r="O75" s="33"/>
      <c r="P75" s="33">
        <f t="shared" si="3"/>
        <v>0</v>
      </c>
      <c r="Q75" s="56"/>
      <c r="R75" s="4"/>
      <c r="S75" s="56"/>
      <c r="T75" s="33"/>
      <c r="U75" s="33"/>
      <c r="V75" s="33">
        <f t="shared" si="4"/>
        <v>21</v>
      </c>
      <c r="W75" s="56"/>
      <c r="X75" s="4"/>
      <c r="Y75" s="56"/>
      <c r="Z75" s="33"/>
      <c r="AA75" s="33"/>
      <c r="AB75" s="33">
        <f t="shared" si="5"/>
        <v>10</v>
      </c>
      <c r="AC75" s="56"/>
      <c r="AD75" s="4"/>
      <c r="AE75" s="56"/>
      <c r="AF75" s="33"/>
      <c r="AG75" s="33"/>
      <c r="AH75" s="33">
        <f t="shared" si="6"/>
        <v>5</v>
      </c>
      <c r="AI75" s="56"/>
      <c r="AJ75" s="4"/>
      <c r="AK75" s="113">
        <v>45677.0</v>
      </c>
      <c r="AL75" s="105"/>
      <c r="AM75" s="150">
        <v>1.0</v>
      </c>
      <c r="AN75" s="26">
        <f t="shared" si="7"/>
        <v>33</v>
      </c>
      <c r="AO75" s="29" t="s">
        <v>91</v>
      </c>
      <c r="AP75" s="4"/>
      <c r="AQ75" s="103">
        <v>45682.0</v>
      </c>
      <c r="AR75" s="104"/>
      <c r="AS75" s="106">
        <v>1.0</v>
      </c>
      <c r="AT75" s="36">
        <f t="shared" si="17"/>
        <v>36</v>
      </c>
      <c r="AU75" s="39" t="s">
        <v>99</v>
      </c>
      <c r="AV75" s="4"/>
      <c r="AW75" s="56"/>
      <c r="AX75" s="33"/>
      <c r="AY75" s="33"/>
      <c r="AZ75" s="33">
        <f t="shared" si="8"/>
        <v>5</v>
      </c>
      <c r="BA75" s="56"/>
      <c r="BB75" s="4"/>
      <c r="BC75" s="56"/>
      <c r="BD75" s="33"/>
      <c r="BE75" s="33"/>
      <c r="BF75" s="33">
        <f t="shared" si="9"/>
        <v>8</v>
      </c>
      <c r="BG75" s="56"/>
      <c r="BH75" s="4"/>
      <c r="BI75" s="56"/>
      <c r="BJ75" s="33"/>
      <c r="BK75" s="33"/>
      <c r="BL75" s="33">
        <f t="shared" si="10"/>
        <v>6</v>
      </c>
      <c r="BM75" s="56"/>
      <c r="BN75" s="4"/>
      <c r="BO75" s="56"/>
      <c r="BP75" s="33"/>
      <c r="BQ75" s="33"/>
      <c r="BR75" s="33">
        <f t="shared" si="11"/>
        <v>2</v>
      </c>
      <c r="BS75" s="56"/>
      <c r="BT75" s="4"/>
      <c r="BU75" s="113">
        <v>45678.0</v>
      </c>
      <c r="BV75" s="105"/>
      <c r="BW75" s="150">
        <v>1.0</v>
      </c>
      <c r="BX75" s="26">
        <f t="shared" si="12"/>
        <v>38</v>
      </c>
      <c r="BY75" s="29" t="s">
        <v>87</v>
      </c>
      <c r="BZ75" s="4"/>
      <c r="CA75" s="56"/>
      <c r="CB75" s="33"/>
      <c r="CC75" s="33"/>
      <c r="CD75" s="33">
        <f t="shared" si="13"/>
        <v>0</v>
      </c>
      <c r="CE75" s="56"/>
      <c r="CF75" s="4"/>
      <c r="CG75" s="56"/>
      <c r="CH75" s="33"/>
      <c r="CI75" s="33"/>
      <c r="CJ75" s="33">
        <f t="shared" si="14"/>
        <v>3</v>
      </c>
      <c r="CK75" s="56"/>
      <c r="CL75" s="4"/>
      <c r="CM75" s="56"/>
      <c r="CN75" s="33"/>
      <c r="CO75" s="33"/>
      <c r="CP75" s="33">
        <f t="shared" si="15"/>
        <v>2</v>
      </c>
      <c r="CQ75" s="56"/>
      <c r="CR75" s="4"/>
      <c r="CS75" s="56"/>
      <c r="CT75" s="33"/>
      <c r="CU75" s="33"/>
      <c r="CV75" s="33">
        <f t="shared" si="16"/>
        <v>0</v>
      </c>
      <c r="CW75" s="56"/>
    </row>
    <row r="76" ht="14.25" customHeight="1">
      <c r="A76" s="56"/>
      <c r="B76" s="33"/>
      <c r="C76" s="33"/>
      <c r="D76" s="33">
        <f t="shared" si="18"/>
        <v>10</v>
      </c>
      <c r="E76" s="56"/>
      <c r="F76" s="4"/>
      <c r="G76" s="56"/>
      <c r="H76" s="33"/>
      <c r="I76" s="33"/>
      <c r="J76" s="33">
        <f t="shared" si="2"/>
        <v>1</v>
      </c>
      <c r="K76" s="56"/>
      <c r="L76" s="4"/>
      <c r="M76" s="56"/>
      <c r="N76" s="33"/>
      <c r="O76" s="33"/>
      <c r="P76" s="33">
        <f t="shared" si="3"/>
        <v>0</v>
      </c>
      <c r="Q76" s="56"/>
      <c r="R76" s="4"/>
      <c r="S76" s="56"/>
      <c r="T76" s="33"/>
      <c r="U76" s="33"/>
      <c r="V76" s="33">
        <f t="shared" si="4"/>
        <v>21</v>
      </c>
      <c r="W76" s="56"/>
      <c r="X76" s="4"/>
      <c r="Y76" s="56"/>
      <c r="Z76" s="33"/>
      <c r="AA76" s="33"/>
      <c r="AB76" s="33">
        <f t="shared" si="5"/>
        <v>10</v>
      </c>
      <c r="AC76" s="56"/>
      <c r="AD76" s="4"/>
      <c r="AE76" s="56"/>
      <c r="AF76" s="33"/>
      <c r="AG76" s="33"/>
      <c r="AH76" s="33">
        <f t="shared" si="6"/>
        <v>5</v>
      </c>
      <c r="AI76" s="56"/>
      <c r="AJ76" s="4"/>
      <c r="AK76" s="113">
        <v>45677.0</v>
      </c>
      <c r="AL76" s="105"/>
      <c r="AM76" s="150">
        <v>1.0</v>
      </c>
      <c r="AN76" s="26">
        <f t="shared" si="7"/>
        <v>32</v>
      </c>
      <c r="AO76" s="29" t="s">
        <v>101</v>
      </c>
      <c r="AP76" s="4"/>
      <c r="AQ76" s="103">
        <v>45682.0</v>
      </c>
      <c r="AR76" s="104"/>
      <c r="AS76" s="106">
        <v>1.0</v>
      </c>
      <c r="AT76" s="36">
        <f t="shared" si="17"/>
        <v>35</v>
      </c>
      <c r="AU76" s="39" t="s">
        <v>85</v>
      </c>
      <c r="AV76" s="4"/>
      <c r="AW76" s="56"/>
      <c r="AX76" s="33"/>
      <c r="AY76" s="33"/>
      <c r="AZ76" s="33">
        <f t="shared" si="8"/>
        <v>5</v>
      </c>
      <c r="BA76" s="56"/>
      <c r="BB76" s="4"/>
      <c r="BC76" s="56"/>
      <c r="BD76" s="33"/>
      <c r="BE76" s="33"/>
      <c r="BF76" s="33">
        <f t="shared" si="9"/>
        <v>8</v>
      </c>
      <c r="BG76" s="56"/>
      <c r="BH76" s="4"/>
      <c r="BI76" s="56"/>
      <c r="BJ76" s="33"/>
      <c r="BK76" s="33"/>
      <c r="BL76" s="33">
        <f t="shared" si="10"/>
        <v>6</v>
      </c>
      <c r="BM76" s="56"/>
      <c r="BN76" s="4"/>
      <c r="BO76" s="56"/>
      <c r="BP76" s="33"/>
      <c r="BQ76" s="33"/>
      <c r="BR76" s="33">
        <f t="shared" si="11"/>
        <v>2</v>
      </c>
      <c r="BS76" s="56"/>
      <c r="BT76" s="4"/>
      <c r="BU76" s="113">
        <v>45678.0</v>
      </c>
      <c r="BV76" s="105"/>
      <c r="BW76" s="150">
        <v>1.0</v>
      </c>
      <c r="BX76" s="26">
        <f t="shared" si="12"/>
        <v>37</v>
      </c>
      <c r="BY76" s="29" t="s">
        <v>98</v>
      </c>
      <c r="BZ76" s="4"/>
      <c r="CA76" s="56"/>
      <c r="CB76" s="33"/>
      <c r="CC76" s="33"/>
      <c r="CD76" s="33">
        <f t="shared" si="13"/>
        <v>0</v>
      </c>
      <c r="CE76" s="56"/>
      <c r="CF76" s="4"/>
      <c r="CG76" s="56"/>
      <c r="CH76" s="33"/>
      <c r="CI76" s="33"/>
      <c r="CJ76" s="33">
        <f t="shared" si="14"/>
        <v>3</v>
      </c>
      <c r="CK76" s="56"/>
      <c r="CL76" s="4"/>
      <c r="CM76" s="56"/>
      <c r="CN76" s="33"/>
      <c r="CO76" s="33"/>
      <c r="CP76" s="33">
        <f t="shared" si="15"/>
        <v>2</v>
      </c>
      <c r="CQ76" s="56"/>
      <c r="CR76" s="4"/>
      <c r="CS76" s="56"/>
      <c r="CT76" s="33"/>
      <c r="CU76" s="33"/>
      <c r="CV76" s="33">
        <f t="shared" si="16"/>
        <v>0</v>
      </c>
      <c r="CW76" s="56"/>
    </row>
    <row r="77" ht="14.25" customHeight="1">
      <c r="A77" s="56"/>
      <c r="B77" s="33"/>
      <c r="C77" s="33"/>
      <c r="D77" s="33">
        <f t="shared" si="18"/>
        <v>10</v>
      </c>
      <c r="E77" s="56"/>
      <c r="F77" s="4"/>
      <c r="G77" s="56"/>
      <c r="H77" s="33"/>
      <c r="I77" s="33"/>
      <c r="J77" s="33">
        <f t="shared" si="2"/>
        <v>1</v>
      </c>
      <c r="K77" s="56"/>
      <c r="L77" s="4"/>
      <c r="M77" s="56"/>
      <c r="N77" s="33"/>
      <c r="O77" s="33"/>
      <c r="P77" s="33">
        <f t="shared" si="3"/>
        <v>0</v>
      </c>
      <c r="Q77" s="56"/>
      <c r="R77" s="4"/>
      <c r="S77" s="56"/>
      <c r="T77" s="33"/>
      <c r="U77" s="33"/>
      <c r="V77" s="33">
        <f t="shared" si="4"/>
        <v>21</v>
      </c>
      <c r="W77" s="56"/>
      <c r="X77" s="4"/>
      <c r="Y77" s="56"/>
      <c r="Z77" s="33"/>
      <c r="AA77" s="33"/>
      <c r="AB77" s="33">
        <f t="shared" si="5"/>
        <v>10</v>
      </c>
      <c r="AC77" s="56"/>
      <c r="AD77" s="4"/>
      <c r="AE77" s="56"/>
      <c r="AF77" s="33"/>
      <c r="AG77" s="33"/>
      <c r="AH77" s="33">
        <f t="shared" si="6"/>
        <v>5</v>
      </c>
      <c r="AI77" s="56"/>
      <c r="AJ77" s="4"/>
      <c r="AK77" s="30">
        <v>45680.0</v>
      </c>
      <c r="AL77" s="61"/>
      <c r="AM77" s="153">
        <v>1.0</v>
      </c>
      <c r="AN77" s="26">
        <f t="shared" si="7"/>
        <v>31</v>
      </c>
      <c r="AO77" s="29" t="s">
        <v>102</v>
      </c>
      <c r="AP77" s="4"/>
      <c r="AQ77" s="103">
        <v>45683.0</v>
      </c>
      <c r="AR77" s="104"/>
      <c r="AS77" s="106">
        <v>1.0</v>
      </c>
      <c r="AT77" s="36">
        <f t="shared" si="17"/>
        <v>34</v>
      </c>
      <c r="AU77" s="39" t="s">
        <v>96</v>
      </c>
      <c r="AV77" s="4"/>
      <c r="AW77" s="56"/>
      <c r="AX77" s="33"/>
      <c r="AY77" s="33"/>
      <c r="AZ77" s="33">
        <f t="shared" si="8"/>
        <v>5</v>
      </c>
      <c r="BA77" s="56"/>
      <c r="BB77" s="4"/>
      <c r="BC77" s="56"/>
      <c r="BD77" s="33"/>
      <c r="BE77" s="33"/>
      <c r="BF77" s="33">
        <f t="shared" si="9"/>
        <v>8</v>
      </c>
      <c r="BG77" s="56"/>
      <c r="BH77" s="4"/>
      <c r="BI77" s="56"/>
      <c r="BJ77" s="33"/>
      <c r="BK77" s="33"/>
      <c r="BL77" s="33">
        <f t="shared" si="10"/>
        <v>6</v>
      </c>
      <c r="BM77" s="56"/>
      <c r="BN77" s="4"/>
      <c r="BO77" s="56"/>
      <c r="BP77" s="33"/>
      <c r="BQ77" s="33"/>
      <c r="BR77" s="33">
        <f t="shared" si="11"/>
        <v>2</v>
      </c>
      <c r="BS77" s="56"/>
      <c r="BT77" s="4"/>
      <c r="BU77" s="113">
        <v>45678.0</v>
      </c>
      <c r="BV77" s="105"/>
      <c r="BW77" s="150">
        <v>1.0</v>
      </c>
      <c r="BX77" s="26">
        <f t="shared" si="12"/>
        <v>36</v>
      </c>
      <c r="BY77" s="29" t="s">
        <v>107</v>
      </c>
      <c r="BZ77" s="4"/>
      <c r="CA77" s="56"/>
      <c r="CB77" s="33"/>
      <c r="CC77" s="33"/>
      <c r="CD77" s="33">
        <f t="shared" si="13"/>
        <v>0</v>
      </c>
      <c r="CE77" s="56"/>
      <c r="CF77" s="4"/>
      <c r="CG77" s="56"/>
      <c r="CH77" s="33"/>
      <c r="CI77" s="33"/>
      <c r="CJ77" s="33">
        <f t="shared" si="14"/>
        <v>3</v>
      </c>
      <c r="CK77" s="56"/>
      <c r="CL77" s="4"/>
      <c r="CM77" s="56"/>
      <c r="CN77" s="33"/>
      <c r="CO77" s="33"/>
      <c r="CP77" s="33">
        <f t="shared" si="15"/>
        <v>2</v>
      </c>
      <c r="CQ77" s="56"/>
      <c r="CR77" s="4"/>
      <c r="CS77" s="56"/>
      <c r="CT77" s="33"/>
      <c r="CU77" s="33"/>
      <c r="CV77" s="33">
        <f t="shared" si="16"/>
        <v>0</v>
      </c>
      <c r="CW77" s="56"/>
    </row>
    <row r="78" ht="14.25" customHeight="1">
      <c r="A78" s="56"/>
      <c r="B78" s="33"/>
      <c r="C78" s="33"/>
      <c r="D78" s="33">
        <f t="shared" si="18"/>
        <v>10</v>
      </c>
      <c r="E78" s="56"/>
      <c r="F78" s="4"/>
      <c r="G78" s="56"/>
      <c r="H78" s="33"/>
      <c r="I78" s="33"/>
      <c r="J78" s="33">
        <f t="shared" si="2"/>
        <v>1</v>
      </c>
      <c r="K78" s="56"/>
      <c r="L78" s="4"/>
      <c r="M78" s="56"/>
      <c r="N78" s="33"/>
      <c r="O78" s="33"/>
      <c r="P78" s="33">
        <f t="shared" si="3"/>
        <v>0</v>
      </c>
      <c r="Q78" s="56"/>
      <c r="R78" s="4"/>
      <c r="S78" s="56"/>
      <c r="T78" s="33"/>
      <c r="U78" s="33"/>
      <c r="V78" s="33">
        <f t="shared" si="4"/>
        <v>21</v>
      </c>
      <c r="W78" s="56"/>
      <c r="X78" s="4"/>
      <c r="Y78" s="56"/>
      <c r="Z78" s="33"/>
      <c r="AA78" s="33"/>
      <c r="AB78" s="33">
        <f t="shared" si="5"/>
        <v>10</v>
      </c>
      <c r="AC78" s="56"/>
      <c r="AD78" s="4"/>
      <c r="AE78" s="56"/>
      <c r="AF78" s="33"/>
      <c r="AG78" s="33"/>
      <c r="AH78" s="33">
        <f t="shared" si="6"/>
        <v>5</v>
      </c>
      <c r="AI78" s="56"/>
      <c r="AJ78" s="4"/>
      <c r="AK78" s="30">
        <v>45680.0</v>
      </c>
      <c r="AL78" s="61"/>
      <c r="AM78" s="153">
        <v>1.0</v>
      </c>
      <c r="AN78" s="26">
        <f t="shared" si="7"/>
        <v>30</v>
      </c>
      <c r="AO78" s="81" t="s">
        <v>100</v>
      </c>
      <c r="AP78" s="4"/>
      <c r="AQ78" s="103">
        <v>45683.0</v>
      </c>
      <c r="AR78" s="104"/>
      <c r="AS78" s="106">
        <v>1.0</v>
      </c>
      <c r="AT78" s="36">
        <f t="shared" si="17"/>
        <v>33</v>
      </c>
      <c r="AU78" s="39" t="s">
        <v>93</v>
      </c>
      <c r="AV78" s="4"/>
      <c r="AW78" s="56"/>
      <c r="AX78" s="33"/>
      <c r="AY78" s="33"/>
      <c r="AZ78" s="33">
        <f t="shared" si="8"/>
        <v>5</v>
      </c>
      <c r="BA78" s="56"/>
      <c r="BB78" s="4"/>
      <c r="BC78" s="56"/>
      <c r="BD78" s="33"/>
      <c r="BE78" s="33"/>
      <c r="BF78" s="33">
        <f t="shared" si="9"/>
        <v>8</v>
      </c>
      <c r="BG78" s="56"/>
      <c r="BH78" s="4"/>
      <c r="BI78" s="56"/>
      <c r="BJ78" s="33"/>
      <c r="BK78" s="33"/>
      <c r="BL78" s="33">
        <f t="shared" si="10"/>
        <v>6</v>
      </c>
      <c r="BM78" s="56"/>
      <c r="BN78" s="4"/>
      <c r="BO78" s="56"/>
      <c r="BP78" s="33"/>
      <c r="BQ78" s="33"/>
      <c r="BR78" s="33">
        <f t="shared" si="11"/>
        <v>2</v>
      </c>
      <c r="BS78" s="56"/>
      <c r="BT78" s="4"/>
      <c r="BU78" s="113">
        <v>45678.0</v>
      </c>
      <c r="BV78" s="105"/>
      <c r="BW78" s="150">
        <v>1.0</v>
      </c>
      <c r="BX78" s="26">
        <f t="shared" si="12"/>
        <v>35</v>
      </c>
      <c r="BY78" s="29" t="s">
        <v>83</v>
      </c>
      <c r="BZ78" s="4"/>
      <c r="CA78" s="56"/>
      <c r="CB78" s="33"/>
      <c r="CC78" s="33"/>
      <c r="CD78" s="33">
        <f t="shared" si="13"/>
        <v>0</v>
      </c>
      <c r="CE78" s="56"/>
      <c r="CF78" s="4"/>
      <c r="CG78" s="56"/>
      <c r="CH78" s="33"/>
      <c r="CI78" s="33"/>
      <c r="CJ78" s="33">
        <f t="shared" si="14"/>
        <v>3</v>
      </c>
      <c r="CK78" s="56"/>
      <c r="CL78" s="4"/>
      <c r="CM78" s="56"/>
      <c r="CN78" s="33"/>
      <c r="CO78" s="33"/>
      <c r="CP78" s="33">
        <f t="shared" si="15"/>
        <v>2</v>
      </c>
      <c r="CQ78" s="56"/>
      <c r="CR78" s="4"/>
      <c r="CS78" s="56"/>
      <c r="CT78" s="33"/>
      <c r="CU78" s="33"/>
      <c r="CV78" s="33">
        <f t="shared" si="16"/>
        <v>0</v>
      </c>
      <c r="CW78" s="56"/>
    </row>
    <row r="79" ht="14.25" customHeight="1">
      <c r="A79" s="56"/>
      <c r="B79" s="33"/>
      <c r="C79" s="33"/>
      <c r="D79" s="33">
        <f t="shared" si="18"/>
        <v>10</v>
      </c>
      <c r="E79" s="56"/>
      <c r="F79" s="4"/>
      <c r="G79" s="56"/>
      <c r="H79" s="33"/>
      <c r="I79" s="33"/>
      <c r="J79" s="33">
        <f t="shared" si="2"/>
        <v>1</v>
      </c>
      <c r="K79" s="56"/>
      <c r="L79" s="4"/>
      <c r="M79" s="56"/>
      <c r="N79" s="33"/>
      <c r="O79" s="33"/>
      <c r="P79" s="33">
        <f t="shared" si="3"/>
        <v>0</v>
      </c>
      <c r="Q79" s="56"/>
      <c r="R79" s="4"/>
      <c r="S79" s="56"/>
      <c r="T79" s="33"/>
      <c r="U79" s="33"/>
      <c r="V79" s="33">
        <f t="shared" si="4"/>
        <v>21</v>
      </c>
      <c r="W79" s="56"/>
      <c r="X79" s="4"/>
      <c r="Y79" s="56"/>
      <c r="Z79" s="33"/>
      <c r="AA79" s="33"/>
      <c r="AB79" s="33">
        <f t="shared" si="5"/>
        <v>10</v>
      </c>
      <c r="AC79" s="56"/>
      <c r="AD79" s="4"/>
      <c r="AE79" s="56"/>
      <c r="AF79" s="33"/>
      <c r="AG79" s="33"/>
      <c r="AH79" s="33">
        <f t="shared" si="6"/>
        <v>5</v>
      </c>
      <c r="AI79" s="56"/>
      <c r="AJ79" s="4"/>
      <c r="AK79" s="113">
        <v>45681.0</v>
      </c>
      <c r="AL79" s="140"/>
      <c r="AM79" s="150">
        <v>1.0</v>
      </c>
      <c r="AN79" s="26">
        <f t="shared" si="7"/>
        <v>29</v>
      </c>
      <c r="AO79" s="29" t="s">
        <v>90</v>
      </c>
      <c r="AP79" s="4"/>
      <c r="AQ79" s="103">
        <v>45684.0</v>
      </c>
      <c r="AR79" s="104"/>
      <c r="AS79" s="106">
        <v>1.0</v>
      </c>
      <c r="AT79" s="36">
        <f t="shared" si="17"/>
        <v>32</v>
      </c>
      <c r="AU79" s="39" t="s">
        <v>91</v>
      </c>
      <c r="AV79" s="4"/>
      <c r="AW79" s="56"/>
      <c r="AX79" s="33"/>
      <c r="AY79" s="33"/>
      <c r="AZ79" s="33">
        <f t="shared" si="8"/>
        <v>5</v>
      </c>
      <c r="BA79" s="56"/>
      <c r="BB79" s="4"/>
      <c r="BC79" s="56"/>
      <c r="BD79" s="33"/>
      <c r="BE79" s="33"/>
      <c r="BF79" s="33">
        <f t="shared" si="9"/>
        <v>8</v>
      </c>
      <c r="BG79" s="56"/>
      <c r="BH79" s="4"/>
      <c r="BI79" s="56"/>
      <c r="BJ79" s="33"/>
      <c r="BK79" s="33"/>
      <c r="BL79" s="33">
        <f t="shared" si="10"/>
        <v>6</v>
      </c>
      <c r="BM79" s="56"/>
      <c r="BN79" s="4"/>
      <c r="BO79" s="56"/>
      <c r="BP79" s="33"/>
      <c r="BQ79" s="33"/>
      <c r="BR79" s="33">
        <f t="shared" si="11"/>
        <v>2</v>
      </c>
      <c r="BS79" s="56"/>
      <c r="BT79" s="4"/>
      <c r="BU79" s="113">
        <v>45679.0</v>
      </c>
      <c r="BV79" s="140"/>
      <c r="BW79" s="150">
        <v>1.0</v>
      </c>
      <c r="BX79" s="26">
        <f t="shared" si="12"/>
        <v>34</v>
      </c>
      <c r="BY79" s="29" t="s">
        <v>96</v>
      </c>
      <c r="BZ79" s="4"/>
      <c r="CA79" s="56"/>
      <c r="CB79" s="33"/>
      <c r="CC79" s="33"/>
      <c r="CD79" s="33">
        <f t="shared" si="13"/>
        <v>0</v>
      </c>
      <c r="CE79" s="56"/>
      <c r="CF79" s="4"/>
      <c r="CG79" s="56"/>
      <c r="CH79" s="33"/>
      <c r="CI79" s="33"/>
      <c r="CJ79" s="33">
        <f t="shared" si="14"/>
        <v>3</v>
      </c>
      <c r="CK79" s="56"/>
      <c r="CL79" s="4"/>
      <c r="CM79" s="56"/>
      <c r="CN79" s="33"/>
      <c r="CO79" s="33"/>
      <c r="CP79" s="33">
        <f t="shared" si="15"/>
        <v>2</v>
      </c>
      <c r="CQ79" s="56"/>
      <c r="CR79" s="4"/>
      <c r="CS79" s="56"/>
      <c r="CT79" s="33"/>
      <c r="CU79" s="33"/>
      <c r="CV79" s="33">
        <f t="shared" si="16"/>
        <v>0</v>
      </c>
      <c r="CW79" s="56"/>
    </row>
    <row r="80" ht="14.25" customHeight="1">
      <c r="A80" s="56"/>
      <c r="B80" s="33"/>
      <c r="C80" s="33"/>
      <c r="D80" s="33">
        <f t="shared" si="18"/>
        <v>10</v>
      </c>
      <c r="E80" s="56"/>
      <c r="F80" s="4"/>
      <c r="G80" s="56"/>
      <c r="H80" s="33"/>
      <c r="I80" s="33"/>
      <c r="J80" s="33">
        <f t="shared" si="2"/>
        <v>1</v>
      </c>
      <c r="K80" s="56"/>
      <c r="L80" s="4"/>
      <c r="M80" s="56"/>
      <c r="N80" s="33"/>
      <c r="O80" s="33"/>
      <c r="P80" s="33">
        <f t="shared" si="3"/>
        <v>0</v>
      </c>
      <c r="Q80" s="56"/>
      <c r="R80" s="4"/>
      <c r="S80" s="56"/>
      <c r="T80" s="33"/>
      <c r="U80" s="33"/>
      <c r="V80" s="33">
        <f t="shared" si="4"/>
        <v>21</v>
      </c>
      <c r="W80" s="56"/>
      <c r="X80" s="4"/>
      <c r="Y80" s="56"/>
      <c r="Z80" s="33"/>
      <c r="AA80" s="33"/>
      <c r="AB80" s="33">
        <f t="shared" si="5"/>
        <v>10</v>
      </c>
      <c r="AC80" s="56"/>
      <c r="AD80" s="4"/>
      <c r="AE80" s="56"/>
      <c r="AF80" s="33"/>
      <c r="AG80" s="33"/>
      <c r="AH80" s="33">
        <f t="shared" si="6"/>
        <v>5</v>
      </c>
      <c r="AI80" s="56"/>
      <c r="AJ80" s="4"/>
      <c r="AK80" s="103">
        <v>45682.0</v>
      </c>
      <c r="AL80" s="104"/>
      <c r="AM80" s="106">
        <v>1.0</v>
      </c>
      <c r="AN80" s="36">
        <f t="shared" si="7"/>
        <v>28</v>
      </c>
      <c r="AO80" s="39" t="s">
        <v>83</v>
      </c>
      <c r="AP80" s="4"/>
      <c r="AQ80" s="103">
        <v>45685.0</v>
      </c>
      <c r="AR80" s="104"/>
      <c r="AS80" s="106">
        <v>1.0</v>
      </c>
      <c r="AT80" s="36">
        <f t="shared" si="17"/>
        <v>31</v>
      </c>
      <c r="AU80" s="39" t="s">
        <v>95</v>
      </c>
      <c r="AV80" s="4"/>
      <c r="AW80" s="56"/>
      <c r="AX80" s="33"/>
      <c r="AY80" s="33"/>
      <c r="AZ80" s="33">
        <f t="shared" si="8"/>
        <v>5</v>
      </c>
      <c r="BA80" s="56"/>
      <c r="BB80" s="4"/>
      <c r="BC80" s="56"/>
      <c r="BD80" s="33"/>
      <c r="BE80" s="33"/>
      <c r="BF80" s="33">
        <f t="shared" si="9"/>
        <v>8</v>
      </c>
      <c r="BG80" s="56"/>
      <c r="BH80" s="4"/>
      <c r="BI80" s="56"/>
      <c r="BJ80" s="33"/>
      <c r="BK80" s="33"/>
      <c r="BL80" s="33">
        <f t="shared" si="10"/>
        <v>6</v>
      </c>
      <c r="BM80" s="56"/>
      <c r="BN80" s="4"/>
      <c r="BO80" s="56"/>
      <c r="BP80" s="33"/>
      <c r="BQ80" s="33"/>
      <c r="BR80" s="33">
        <f t="shared" si="11"/>
        <v>2</v>
      </c>
      <c r="BS80" s="56"/>
      <c r="BT80" s="4"/>
      <c r="BU80" s="113">
        <v>45679.0</v>
      </c>
      <c r="BV80" s="140"/>
      <c r="BW80" s="150">
        <v>1.0</v>
      </c>
      <c r="BX80" s="26">
        <f t="shared" si="12"/>
        <v>33</v>
      </c>
      <c r="BY80" s="29" t="s">
        <v>93</v>
      </c>
      <c r="BZ80" s="4"/>
      <c r="CA80" s="56"/>
      <c r="CB80" s="33"/>
      <c r="CC80" s="33"/>
      <c r="CD80" s="33">
        <f t="shared" si="13"/>
        <v>0</v>
      </c>
      <c r="CE80" s="56"/>
      <c r="CF80" s="4"/>
      <c r="CG80" s="56"/>
      <c r="CH80" s="33"/>
      <c r="CI80" s="33"/>
      <c r="CJ80" s="33">
        <f t="shared" si="14"/>
        <v>3</v>
      </c>
      <c r="CK80" s="56"/>
      <c r="CL80" s="4"/>
      <c r="CM80" s="56"/>
      <c r="CN80" s="33"/>
      <c r="CO80" s="33"/>
      <c r="CP80" s="33">
        <f t="shared" si="15"/>
        <v>2</v>
      </c>
      <c r="CQ80" s="56"/>
      <c r="CR80" s="4"/>
      <c r="CS80" s="56"/>
      <c r="CT80" s="33"/>
      <c r="CU80" s="33"/>
      <c r="CV80" s="33">
        <f t="shared" si="16"/>
        <v>0</v>
      </c>
      <c r="CW80" s="56"/>
    </row>
    <row r="81" ht="14.25" customHeight="1">
      <c r="A81" s="56"/>
      <c r="B81" s="33"/>
      <c r="C81" s="33"/>
      <c r="D81" s="33">
        <f t="shared" si="18"/>
        <v>10</v>
      </c>
      <c r="E81" s="56"/>
      <c r="F81" s="4"/>
      <c r="G81" s="56"/>
      <c r="H81" s="33"/>
      <c r="I81" s="33"/>
      <c r="J81" s="33">
        <f t="shared" si="2"/>
        <v>1</v>
      </c>
      <c r="K81" s="56"/>
      <c r="L81" s="4"/>
      <c r="M81" s="56"/>
      <c r="N81" s="33"/>
      <c r="O81" s="33"/>
      <c r="P81" s="33">
        <f t="shared" si="3"/>
        <v>0</v>
      </c>
      <c r="Q81" s="56"/>
      <c r="R81" s="4"/>
      <c r="S81" s="56"/>
      <c r="T81" s="33"/>
      <c r="U81" s="33"/>
      <c r="V81" s="33">
        <f t="shared" si="4"/>
        <v>21</v>
      </c>
      <c r="W81" s="56"/>
      <c r="X81" s="4"/>
      <c r="Y81" s="56"/>
      <c r="Z81" s="33"/>
      <c r="AA81" s="33"/>
      <c r="AB81" s="33">
        <f t="shared" si="5"/>
        <v>10</v>
      </c>
      <c r="AC81" s="56"/>
      <c r="AD81" s="4"/>
      <c r="AE81" s="56"/>
      <c r="AF81" s="33"/>
      <c r="AG81" s="33"/>
      <c r="AH81" s="33">
        <f t="shared" si="6"/>
        <v>5</v>
      </c>
      <c r="AI81" s="56"/>
      <c r="AJ81" s="4"/>
      <c r="AK81" s="103">
        <v>45682.0</v>
      </c>
      <c r="AL81" s="104"/>
      <c r="AM81" s="106">
        <v>1.0</v>
      </c>
      <c r="AN81" s="36">
        <f t="shared" si="7"/>
        <v>27</v>
      </c>
      <c r="AO81" s="39" t="s">
        <v>77</v>
      </c>
      <c r="AP81" s="4"/>
      <c r="AQ81" s="103">
        <v>45685.0</v>
      </c>
      <c r="AR81" s="104"/>
      <c r="AS81" s="106">
        <v>1.0</v>
      </c>
      <c r="AT81" s="36">
        <f t="shared" si="17"/>
        <v>30</v>
      </c>
      <c r="AU81" s="39" t="s">
        <v>91</v>
      </c>
      <c r="AV81" s="4"/>
      <c r="AW81" s="56"/>
      <c r="AX81" s="33"/>
      <c r="AY81" s="33"/>
      <c r="AZ81" s="33">
        <f t="shared" si="8"/>
        <v>5</v>
      </c>
      <c r="BA81" s="56"/>
      <c r="BB81" s="4"/>
      <c r="BC81" s="56"/>
      <c r="BD81" s="33"/>
      <c r="BE81" s="33"/>
      <c r="BF81" s="33">
        <f t="shared" si="9"/>
        <v>8</v>
      </c>
      <c r="BG81" s="56"/>
      <c r="BH81" s="4"/>
      <c r="BI81" s="56"/>
      <c r="BJ81" s="33"/>
      <c r="BK81" s="33"/>
      <c r="BL81" s="33">
        <f t="shared" si="10"/>
        <v>6</v>
      </c>
      <c r="BM81" s="56"/>
      <c r="BN81" s="4"/>
      <c r="BO81" s="56"/>
      <c r="BP81" s="33"/>
      <c r="BQ81" s="33"/>
      <c r="BR81" s="33">
        <f t="shared" si="11"/>
        <v>2</v>
      </c>
      <c r="BS81" s="56"/>
      <c r="BT81" s="4"/>
      <c r="BU81" s="113">
        <v>45680.0</v>
      </c>
      <c r="BV81" s="140"/>
      <c r="BW81" s="150">
        <v>1.0</v>
      </c>
      <c r="BX81" s="26">
        <f t="shared" si="12"/>
        <v>32</v>
      </c>
      <c r="BY81" s="81" t="s">
        <v>84</v>
      </c>
      <c r="BZ81" s="4"/>
      <c r="CA81" s="56"/>
      <c r="CB81" s="33"/>
      <c r="CC81" s="33"/>
      <c r="CD81" s="33">
        <f t="shared" si="13"/>
        <v>0</v>
      </c>
      <c r="CE81" s="56"/>
      <c r="CF81" s="4"/>
      <c r="CG81" s="56"/>
      <c r="CH81" s="33"/>
      <c r="CI81" s="33"/>
      <c r="CJ81" s="33">
        <f t="shared" si="14"/>
        <v>3</v>
      </c>
      <c r="CK81" s="56"/>
      <c r="CL81" s="4"/>
      <c r="CM81" s="56"/>
      <c r="CN81" s="33"/>
      <c r="CO81" s="33"/>
      <c r="CP81" s="33">
        <f t="shared" si="15"/>
        <v>2</v>
      </c>
      <c r="CQ81" s="56"/>
      <c r="CR81" s="4"/>
      <c r="CS81" s="56"/>
      <c r="CT81" s="33"/>
      <c r="CU81" s="33"/>
      <c r="CV81" s="33">
        <f t="shared" si="16"/>
        <v>0</v>
      </c>
      <c r="CW81" s="56"/>
    </row>
    <row r="82" ht="14.25" customHeight="1">
      <c r="A82" s="56"/>
      <c r="B82" s="33"/>
      <c r="C82" s="33"/>
      <c r="D82" s="33">
        <f t="shared" si="18"/>
        <v>10</v>
      </c>
      <c r="E82" s="56"/>
      <c r="F82" s="4"/>
      <c r="G82" s="56"/>
      <c r="H82" s="33"/>
      <c r="I82" s="33"/>
      <c r="J82" s="33">
        <f t="shared" si="2"/>
        <v>1</v>
      </c>
      <c r="K82" s="56"/>
      <c r="L82" s="4"/>
      <c r="M82" s="56"/>
      <c r="N82" s="33"/>
      <c r="O82" s="33"/>
      <c r="P82" s="33">
        <f t="shared" si="3"/>
        <v>0</v>
      </c>
      <c r="Q82" s="56"/>
      <c r="R82" s="4"/>
      <c r="S82" s="56"/>
      <c r="T82" s="33"/>
      <c r="U82" s="33"/>
      <c r="V82" s="33">
        <f t="shared" si="4"/>
        <v>21</v>
      </c>
      <c r="W82" s="56"/>
      <c r="X82" s="4"/>
      <c r="Y82" s="56"/>
      <c r="Z82" s="33"/>
      <c r="AA82" s="33"/>
      <c r="AB82" s="33">
        <f t="shared" si="5"/>
        <v>10</v>
      </c>
      <c r="AC82" s="56"/>
      <c r="AD82" s="4"/>
      <c r="AE82" s="56"/>
      <c r="AF82" s="33"/>
      <c r="AG82" s="33"/>
      <c r="AH82" s="33">
        <f t="shared" si="6"/>
        <v>5</v>
      </c>
      <c r="AI82" s="56"/>
      <c r="AJ82" s="4"/>
      <c r="AK82" s="103">
        <v>45682.0</v>
      </c>
      <c r="AL82" s="104"/>
      <c r="AM82" s="106">
        <v>1.0</v>
      </c>
      <c r="AN82" s="36">
        <f t="shared" si="7"/>
        <v>26</v>
      </c>
      <c r="AO82" s="39" t="s">
        <v>84</v>
      </c>
      <c r="AP82" s="4"/>
      <c r="AQ82" s="103">
        <v>45685.0</v>
      </c>
      <c r="AR82" s="104"/>
      <c r="AS82" s="106">
        <v>1.0</v>
      </c>
      <c r="AT82" s="36">
        <f t="shared" si="17"/>
        <v>29</v>
      </c>
      <c r="AU82" s="96" t="s">
        <v>105</v>
      </c>
      <c r="AV82" s="4"/>
      <c r="AW82" s="56"/>
      <c r="AX82" s="33"/>
      <c r="AY82" s="33"/>
      <c r="AZ82" s="33">
        <f t="shared" si="8"/>
        <v>5</v>
      </c>
      <c r="BA82" s="56"/>
      <c r="BB82" s="4"/>
      <c r="BC82" s="56"/>
      <c r="BD82" s="33"/>
      <c r="BE82" s="33"/>
      <c r="BF82" s="33">
        <f t="shared" si="9"/>
        <v>8</v>
      </c>
      <c r="BG82" s="56"/>
      <c r="BH82" s="4"/>
      <c r="BI82" s="56"/>
      <c r="BJ82" s="33"/>
      <c r="BK82" s="33"/>
      <c r="BL82" s="33">
        <f t="shared" si="10"/>
        <v>6</v>
      </c>
      <c r="BM82" s="56"/>
      <c r="BN82" s="4"/>
      <c r="BO82" s="56"/>
      <c r="BP82" s="33"/>
      <c r="BQ82" s="33"/>
      <c r="BR82" s="33">
        <f t="shared" si="11"/>
        <v>2</v>
      </c>
      <c r="BS82" s="56"/>
      <c r="BT82" s="4"/>
      <c r="BU82" s="30">
        <v>45680.0</v>
      </c>
      <c r="BV82" s="61"/>
      <c r="BW82" s="153">
        <v>1.0</v>
      </c>
      <c r="BX82" s="26">
        <f t="shared" si="12"/>
        <v>31</v>
      </c>
      <c r="BY82" s="81" t="s">
        <v>105</v>
      </c>
      <c r="BZ82" s="4"/>
      <c r="CA82" s="56"/>
      <c r="CB82" s="33"/>
      <c r="CC82" s="33"/>
      <c r="CD82" s="33">
        <f t="shared" si="13"/>
        <v>0</v>
      </c>
      <c r="CE82" s="56"/>
      <c r="CF82" s="4"/>
      <c r="CG82" s="56"/>
      <c r="CH82" s="33"/>
      <c r="CI82" s="33"/>
      <c r="CJ82" s="33">
        <f t="shared" si="14"/>
        <v>3</v>
      </c>
      <c r="CK82" s="56"/>
      <c r="CL82" s="4"/>
      <c r="CM82" s="56"/>
      <c r="CN82" s="33"/>
      <c r="CO82" s="33"/>
      <c r="CP82" s="33">
        <f t="shared" si="15"/>
        <v>2</v>
      </c>
      <c r="CQ82" s="56"/>
      <c r="CR82" s="4"/>
      <c r="CS82" s="56"/>
      <c r="CT82" s="33"/>
      <c r="CU82" s="33"/>
      <c r="CV82" s="33">
        <f t="shared" si="16"/>
        <v>0</v>
      </c>
      <c r="CW82" s="56"/>
    </row>
    <row r="83" ht="14.25" customHeight="1">
      <c r="A83" s="56"/>
      <c r="B83" s="33"/>
      <c r="C83" s="33"/>
      <c r="D83" s="33">
        <f t="shared" si="18"/>
        <v>10</v>
      </c>
      <c r="E83" s="56"/>
      <c r="F83" s="4"/>
      <c r="G83" s="56"/>
      <c r="H83" s="33"/>
      <c r="I83" s="33"/>
      <c r="J83" s="33">
        <f t="shared" si="2"/>
        <v>1</v>
      </c>
      <c r="K83" s="56"/>
      <c r="L83" s="4"/>
      <c r="M83" s="56"/>
      <c r="N83" s="33"/>
      <c r="O83" s="33"/>
      <c r="P83" s="33">
        <f t="shared" si="3"/>
        <v>0</v>
      </c>
      <c r="Q83" s="56"/>
      <c r="R83" s="4"/>
      <c r="S83" s="56"/>
      <c r="T83" s="33"/>
      <c r="U83" s="33"/>
      <c r="V83" s="33">
        <f t="shared" si="4"/>
        <v>21</v>
      </c>
      <c r="W83" s="56"/>
      <c r="X83" s="4"/>
      <c r="Y83" s="56"/>
      <c r="Z83" s="33"/>
      <c r="AA83" s="33"/>
      <c r="AB83" s="33">
        <f t="shared" si="5"/>
        <v>10</v>
      </c>
      <c r="AC83" s="56"/>
      <c r="AD83" s="4"/>
      <c r="AE83" s="56"/>
      <c r="AF83" s="33"/>
      <c r="AG83" s="33"/>
      <c r="AH83" s="33">
        <f t="shared" si="6"/>
        <v>5</v>
      </c>
      <c r="AI83" s="56"/>
      <c r="AJ83" s="4"/>
      <c r="AK83" s="103">
        <v>45682.0</v>
      </c>
      <c r="AL83" s="104"/>
      <c r="AM83" s="106">
        <v>1.0</v>
      </c>
      <c r="AN83" s="36">
        <f t="shared" si="7"/>
        <v>25</v>
      </c>
      <c r="AO83" s="39" t="s">
        <v>103</v>
      </c>
      <c r="AP83" s="4"/>
      <c r="AQ83" s="62">
        <v>45686.0</v>
      </c>
      <c r="AR83" s="65"/>
      <c r="AS83" s="148">
        <v>1.0</v>
      </c>
      <c r="AT83" s="36">
        <f t="shared" si="17"/>
        <v>28</v>
      </c>
      <c r="AU83" s="39" t="s">
        <v>100</v>
      </c>
      <c r="AV83" s="4"/>
      <c r="AW83" s="56"/>
      <c r="AX83" s="33"/>
      <c r="AY83" s="33"/>
      <c r="AZ83" s="33">
        <f t="shared" si="8"/>
        <v>5</v>
      </c>
      <c r="BA83" s="56"/>
      <c r="BB83" s="4"/>
      <c r="BC83" s="56"/>
      <c r="BD83" s="33"/>
      <c r="BE83" s="33"/>
      <c r="BF83" s="33">
        <f t="shared" si="9"/>
        <v>8</v>
      </c>
      <c r="BG83" s="56"/>
      <c r="BH83" s="4"/>
      <c r="BI83" s="56"/>
      <c r="BJ83" s="33"/>
      <c r="BK83" s="33"/>
      <c r="BL83" s="33">
        <f t="shared" si="10"/>
        <v>6</v>
      </c>
      <c r="BM83" s="56"/>
      <c r="BN83" s="4"/>
      <c r="BO83" s="56"/>
      <c r="BP83" s="33"/>
      <c r="BQ83" s="33"/>
      <c r="BR83" s="33">
        <f t="shared" si="11"/>
        <v>2</v>
      </c>
      <c r="BS83" s="56"/>
      <c r="BT83" s="4"/>
      <c r="BU83" s="30">
        <v>45680.0</v>
      </c>
      <c r="BV83" s="61"/>
      <c r="BW83" s="153">
        <v>1.0</v>
      </c>
      <c r="BX83" s="26">
        <f t="shared" si="12"/>
        <v>30</v>
      </c>
      <c r="BY83" s="29" t="s">
        <v>102</v>
      </c>
      <c r="BZ83" s="4"/>
      <c r="CA83" s="56"/>
      <c r="CB83" s="33"/>
      <c r="CC83" s="33"/>
      <c r="CD83" s="33">
        <f t="shared" si="13"/>
        <v>0</v>
      </c>
      <c r="CE83" s="56"/>
      <c r="CF83" s="4"/>
      <c r="CG83" s="56"/>
      <c r="CH83" s="33"/>
      <c r="CI83" s="33"/>
      <c r="CJ83" s="33">
        <f t="shared" si="14"/>
        <v>3</v>
      </c>
      <c r="CK83" s="56"/>
      <c r="CL83" s="4"/>
      <c r="CM83" s="56"/>
      <c r="CN83" s="33"/>
      <c r="CO83" s="33"/>
      <c r="CP83" s="33">
        <f t="shared" si="15"/>
        <v>2</v>
      </c>
      <c r="CQ83" s="56"/>
      <c r="CR83" s="4"/>
      <c r="CS83" s="56"/>
      <c r="CT83" s="33"/>
      <c r="CU83" s="33"/>
      <c r="CV83" s="33">
        <f t="shared" si="16"/>
        <v>0</v>
      </c>
      <c r="CW83" s="56"/>
    </row>
    <row r="84" ht="14.25" customHeight="1">
      <c r="A84" s="56"/>
      <c r="B84" s="33"/>
      <c r="C84" s="33"/>
      <c r="D84" s="33">
        <f t="shared" si="18"/>
        <v>10</v>
      </c>
      <c r="E84" s="56"/>
      <c r="F84" s="4"/>
      <c r="G84" s="56"/>
      <c r="H84" s="33"/>
      <c r="I84" s="33"/>
      <c r="J84" s="33">
        <f t="shared" si="2"/>
        <v>1</v>
      </c>
      <c r="K84" s="56"/>
      <c r="L84" s="4"/>
      <c r="M84" s="56"/>
      <c r="N84" s="33"/>
      <c r="O84" s="33"/>
      <c r="P84" s="33">
        <f t="shared" si="3"/>
        <v>0</v>
      </c>
      <c r="Q84" s="56"/>
      <c r="R84" s="4"/>
      <c r="S84" s="56"/>
      <c r="T84" s="33"/>
      <c r="U84" s="33"/>
      <c r="V84" s="33">
        <f t="shared" si="4"/>
        <v>21</v>
      </c>
      <c r="W84" s="56"/>
      <c r="X84" s="4"/>
      <c r="Y84" s="56"/>
      <c r="Z84" s="33"/>
      <c r="AA84" s="33"/>
      <c r="AB84" s="33">
        <f t="shared" si="5"/>
        <v>10</v>
      </c>
      <c r="AC84" s="56"/>
      <c r="AD84" s="4"/>
      <c r="AE84" s="56"/>
      <c r="AF84" s="33"/>
      <c r="AG84" s="33"/>
      <c r="AH84" s="33">
        <f t="shared" si="6"/>
        <v>5</v>
      </c>
      <c r="AI84" s="56"/>
      <c r="AJ84" s="4"/>
      <c r="AK84" s="103">
        <v>45682.0</v>
      </c>
      <c r="AL84" s="104"/>
      <c r="AM84" s="106">
        <v>1.0</v>
      </c>
      <c r="AN84" s="36">
        <f t="shared" si="7"/>
        <v>24</v>
      </c>
      <c r="AO84" s="39" t="s">
        <v>85</v>
      </c>
      <c r="AP84" s="4"/>
      <c r="AQ84" s="103">
        <v>45686.0</v>
      </c>
      <c r="AR84" s="104"/>
      <c r="AS84" s="106">
        <v>1.0</v>
      </c>
      <c r="AT84" s="36">
        <f t="shared" si="17"/>
        <v>27</v>
      </c>
      <c r="AU84" s="39" t="s">
        <v>104</v>
      </c>
      <c r="AV84" s="4"/>
      <c r="AW84" s="56"/>
      <c r="AX84" s="33"/>
      <c r="AY84" s="33"/>
      <c r="AZ84" s="33">
        <f t="shared" si="8"/>
        <v>5</v>
      </c>
      <c r="BA84" s="56"/>
      <c r="BB84" s="4"/>
      <c r="BC84" s="56"/>
      <c r="BD84" s="33"/>
      <c r="BE84" s="33"/>
      <c r="BF84" s="33">
        <f t="shared" si="9"/>
        <v>8</v>
      </c>
      <c r="BG84" s="56"/>
      <c r="BH84" s="4"/>
      <c r="BI84" s="56"/>
      <c r="BJ84" s="33"/>
      <c r="BK84" s="33"/>
      <c r="BL84" s="33">
        <f t="shared" si="10"/>
        <v>6</v>
      </c>
      <c r="BM84" s="56"/>
      <c r="BN84" s="4"/>
      <c r="BO84" s="56"/>
      <c r="BP84" s="33"/>
      <c r="BQ84" s="33"/>
      <c r="BR84" s="33">
        <f t="shared" si="11"/>
        <v>2</v>
      </c>
      <c r="BS84" s="56"/>
      <c r="BT84" s="4"/>
      <c r="BU84" s="113">
        <v>45681.0</v>
      </c>
      <c r="BV84" s="140"/>
      <c r="BW84" s="150">
        <v>1.0</v>
      </c>
      <c r="BX84" s="26">
        <f t="shared" si="12"/>
        <v>29</v>
      </c>
      <c r="BY84" s="29" t="s">
        <v>90</v>
      </c>
      <c r="BZ84" s="4"/>
      <c r="CA84" s="56"/>
      <c r="CB84" s="33"/>
      <c r="CC84" s="33"/>
      <c r="CD84" s="33">
        <f t="shared" si="13"/>
        <v>0</v>
      </c>
      <c r="CE84" s="56"/>
      <c r="CF84" s="4"/>
      <c r="CG84" s="56"/>
      <c r="CH84" s="33"/>
      <c r="CI84" s="33"/>
      <c r="CJ84" s="33">
        <f t="shared" si="14"/>
        <v>3</v>
      </c>
      <c r="CK84" s="56"/>
      <c r="CL84" s="4"/>
      <c r="CM84" s="56"/>
      <c r="CN84" s="33"/>
      <c r="CO84" s="33"/>
      <c r="CP84" s="33">
        <f t="shared" si="15"/>
        <v>2</v>
      </c>
      <c r="CQ84" s="56"/>
      <c r="CR84" s="4"/>
      <c r="CS84" s="56"/>
      <c r="CT84" s="33"/>
      <c r="CU84" s="33"/>
      <c r="CV84" s="33">
        <f t="shared" si="16"/>
        <v>0</v>
      </c>
      <c r="CW84" s="56"/>
    </row>
    <row r="85" ht="14.25" customHeight="1">
      <c r="A85" s="56"/>
      <c r="B85" s="33"/>
      <c r="C85" s="33"/>
      <c r="D85" s="33">
        <f t="shared" si="18"/>
        <v>10</v>
      </c>
      <c r="E85" s="56"/>
      <c r="F85" s="4"/>
      <c r="G85" s="56"/>
      <c r="H85" s="33"/>
      <c r="I85" s="33"/>
      <c r="J85" s="33">
        <f t="shared" si="2"/>
        <v>1</v>
      </c>
      <c r="K85" s="56"/>
      <c r="L85" s="4"/>
      <c r="M85" s="56"/>
      <c r="N85" s="33"/>
      <c r="O85" s="33"/>
      <c r="P85" s="33">
        <f t="shared" si="3"/>
        <v>0</v>
      </c>
      <c r="Q85" s="56"/>
      <c r="R85" s="4"/>
      <c r="S85" s="56"/>
      <c r="T85" s="33"/>
      <c r="U85" s="33"/>
      <c r="V85" s="33">
        <f t="shared" si="4"/>
        <v>21</v>
      </c>
      <c r="W85" s="56"/>
      <c r="X85" s="4"/>
      <c r="Y85" s="56"/>
      <c r="Z85" s="33"/>
      <c r="AA85" s="33"/>
      <c r="AB85" s="33">
        <f t="shared" si="5"/>
        <v>10</v>
      </c>
      <c r="AC85" s="56"/>
      <c r="AD85" s="4"/>
      <c r="AE85" s="56"/>
      <c r="AF85" s="33"/>
      <c r="AG85" s="33"/>
      <c r="AH85" s="33">
        <f t="shared" si="6"/>
        <v>5</v>
      </c>
      <c r="AI85" s="56"/>
      <c r="AJ85" s="4"/>
      <c r="AK85" s="113">
        <v>45683.0</v>
      </c>
      <c r="AL85" s="140"/>
      <c r="AM85" s="150">
        <v>1.0</v>
      </c>
      <c r="AN85" s="26">
        <f t="shared" si="7"/>
        <v>23</v>
      </c>
      <c r="AO85" s="29" t="s">
        <v>96</v>
      </c>
      <c r="AP85" s="4"/>
      <c r="AQ85" s="103">
        <v>45687.0</v>
      </c>
      <c r="AR85" s="104"/>
      <c r="AS85" s="148">
        <v>1.0</v>
      </c>
      <c r="AT85" s="36">
        <f t="shared" si="17"/>
        <v>26</v>
      </c>
      <c r="AU85" s="39" t="s">
        <v>81</v>
      </c>
      <c r="AV85" s="4"/>
      <c r="AW85" s="56"/>
      <c r="AX85" s="33"/>
      <c r="AY85" s="33"/>
      <c r="AZ85" s="33">
        <f t="shared" si="8"/>
        <v>5</v>
      </c>
      <c r="BA85" s="56"/>
      <c r="BB85" s="4"/>
      <c r="BC85" s="56"/>
      <c r="BD85" s="33"/>
      <c r="BE85" s="33"/>
      <c r="BF85" s="33">
        <f t="shared" si="9"/>
        <v>8</v>
      </c>
      <c r="BG85" s="56"/>
      <c r="BH85" s="4"/>
      <c r="BI85" s="56"/>
      <c r="BJ85" s="33"/>
      <c r="BK85" s="33"/>
      <c r="BL85" s="33">
        <f t="shared" si="10"/>
        <v>6</v>
      </c>
      <c r="BM85" s="56"/>
      <c r="BN85" s="4"/>
      <c r="BO85" s="56"/>
      <c r="BP85" s="33"/>
      <c r="BQ85" s="33"/>
      <c r="BR85" s="33">
        <f t="shared" si="11"/>
        <v>2</v>
      </c>
      <c r="BS85" s="56"/>
      <c r="BT85" s="4"/>
      <c r="BU85" s="113">
        <v>45681.0</v>
      </c>
      <c r="BV85" s="140"/>
      <c r="BW85" s="150">
        <v>1.0</v>
      </c>
      <c r="BX85" s="26">
        <f t="shared" si="12"/>
        <v>28</v>
      </c>
      <c r="BY85" s="29" t="s">
        <v>91</v>
      </c>
      <c r="BZ85" s="4"/>
      <c r="CA85" s="56"/>
      <c r="CB85" s="33"/>
      <c r="CC85" s="33"/>
      <c r="CD85" s="33">
        <f t="shared" si="13"/>
        <v>0</v>
      </c>
      <c r="CE85" s="56"/>
      <c r="CF85" s="4"/>
      <c r="CG85" s="56"/>
      <c r="CH85" s="33"/>
      <c r="CI85" s="33"/>
      <c r="CJ85" s="33">
        <f t="shared" si="14"/>
        <v>3</v>
      </c>
      <c r="CK85" s="56"/>
      <c r="CL85" s="4"/>
      <c r="CM85" s="56"/>
      <c r="CN85" s="33"/>
      <c r="CO85" s="33"/>
      <c r="CP85" s="33">
        <f t="shared" si="15"/>
        <v>2</v>
      </c>
      <c r="CQ85" s="56"/>
      <c r="CR85" s="4"/>
      <c r="CS85" s="56"/>
      <c r="CT85" s="33"/>
      <c r="CU85" s="33"/>
      <c r="CV85" s="33">
        <f t="shared" si="16"/>
        <v>0</v>
      </c>
      <c r="CW85" s="56"/>
    </row>
    <row r="86" ht="14.25" customHeight="1">
      <c r="A86" s="56"/>
      <c r="B86" s="33"/>
      <c r="C86" s="33"/>
      <c r="D86" s="33">
        <f t="shared" si="18"/>
        <v>10</v>
      </c>
      <c r="E86" s="56"/>
      <c r="F86" s="4"/>
      <c r="G86" s="56"/>
      <c r="H86" s="33"/>
      <c r="I86" s="33"/>
      <c r="J86" s="33">
        <f t="shared" si="2"/>
        <v>1</v>
      </c>
      <c r="K86" s="56"/>
      <c r="L86" s="4"/>
      <c r="M86" s="56"/>
      <c r="N86" s="33"/>
      <c r="O86" s="33"/>
      <c r="P86" s="33">
        <f t="shared" si="3"/>
        <v>0</v>
      </c>
      <c r="Q86" s="56"/>
      <c r="R86" s="4"/>
      <c r="S86" s="56"/>
      <c r="T86" s="33"/>
      <c r="U86" s="33"/>
      <c r="V86" s="33">
        <f t="shared" si="4"/>
        <v>21</v>
      </c>
      <c r="W86" s="56"/>
      <c r="X86" s="4"/>
      <c r="Y86" s="56"/>
      <c r="Z86" s="33"/>
      <c r="AA86" s="33"/>
      <c r="AB86" s="33">
        <f t="shared" si="5"/>
        <v>10</v>
      </c>
      <c r="AC86" s="56"/>
      <c r="AD86" s="4"/>
      <c r="AE86" s="56"/>
      <c r="AF86" s="33"/>
      <c r="AG86" s="33"/>
      <c r="AH86" s="33">
        <f t="shared" si="6"/>
        <v>5</v>
      </c>
      <c r="AI86" s="56"/>
      <c r="AJ86" s="4"/>
      <c r="AK86" s="113">
        <v>45684.0</v>
      </c>
      <c r="AL86" s="140"/>
      <c r="AM86" s="150">
        <v>1.0</v>
      </c>
      <c r="AN86" s="26">
        <f t="shared" si="7"/>
        <v>22</v>
      </c>
      <c r="AO86" s="29" t="s">
        <v>104</v>
      </c>
      <c r="AP86" s="4"/>
      <c r="AQ86" s="103">
        <v>45687.0</v>
      </c>
      <c r="AR86" s="104"/>
      <c r="AS86" s="148">
        <v>1.0</v>
      </c>
      <c r="AT86" s="36">
        <f t="shared" si="17"/>
        <v>25</v>
      </c>
      <c r="AU86" s="39" t="s">
        <v>84</v>
      </c>
      <c r="AV86" s="4"/>
      <c r="AW86" s="56"/>
      <c r="AX86" s="33"/>
      <c r="AY86" s="33"/>
      <c r="AZ86" s="33">
        <f t="shared" si="8"/>
        <v>5</v>
      </c>
      <c r="BA86" s="56"/>
      <c r="BB86" s="4"/>
      <c r="BC86" s="56"/>
      <c r="BD86" s="33"/>
      <c r="BE86" s="33"/>
      <c r="BF86" s="33">
        <f t="shared" si="9"/>
        <v>8</v>
      </c>
      <c r="BG86" s="56"/>
      <c r="BH86" s="4"/>
      <c r="BI86" s="56"/>
      <c r="BJ86" s="33"/>
      <c r="BK86" s="33"/>
      <c r="BL86" s="33">
        <f t="shared" si="10"/>
        <v>6</v>
      </c>
      <c r="BM86" s="56"/>
      <c r="BN86" s="4"/>
      <c r="BO86" s="56"/>
      <c r="BP86" s="33"/>
      <c r="BQ86" s="33"/>
      <c r="BR86" s="33">
        <f t="shared" si="11"/>
        <v>2</v>
      </c>
      <c r="BS86" s="56"/>
      <c r="BT86" s="4"/>
      <c r="BU86" s="113">
        <v>45681.0</v>
      </c>
      <c r="BV86" s="140"/>
      <c r="BW86" s="26">
        <v>1.0</v>
      </c>
      <c r="BX86" s="26">
        <f t="shared" si="12"/>
        <v>27</v>
      </c>
      <c r="BY86" s="29" t="s">
        <v>79</v>
      </c>
      <c r="BZ86" s="4"/>
      <c r="CA86" s="56"/>
      <c r="CB86" s="33"/>
      <c r="CC86" s="33"/>
      <c r="CD86" s="33">
        <f t="shared" si="13"/>
        <v>0</v>
      </c>
      <c r="CE86" s="56"/>
      <c r="CF86" s="4"/>
      <c r="CG86" s="56"/>
      <c r="CH86" s="33"/>
      <c r="CI86" s="33"/>
      <c r="CJ86" s="33">
        <f t="shared" si="14"/>
        <v>3</v>
      </c>
      <c r="CK86" s="56"/>
      <c r="CL86" s="4"/>
      <c r="CM86" s="56"/>
      <c r="CN86" s="33"/>
      <c r="CO86" s="33"/>
      <c r="CP86" s="33">
        <f t="shared" si="15"/>
        <v>2</v>
      </c>
      <c r="CQ86" s="56"/>
      <c r="CR86" s="4"/>
      <c r="CS86" s="56"/>
      <c r="CT86" s="33"/>
      <c r="CU86" s="33"/>
      <c r="CV86" s="33">
        <f t="shared" si="16"/>
        <v>0</v>
      </c>
      <c r="CW86" s="56"/>
    </row>
    <row r="87" ht="14.25" customHeight="1">
      <c r="A87" s="56"/>
      <c r="B87" s="33"/>
      <c r="C87" s="33"/>
      <c r="D87" s="33">
        <f t="shared" si="18"/>
        <v>10</v>
      </c>
      <c r="E87" s="56"/>
      <c r="F87" s="4"/>
      <c r="G87" s="56"/>
      <c r="H87" s="33"/>
      <c r="I87" s="33"/>
      <c r="J87" s="33">
        <f t="shared" si="2"/>
        <v>1</v>
      </c>
      <c r="K87" s="56"/>
      <c r="L87" s="4"/>
      <c r="M87" s="56"/>
      <c r="N87" s="33"/>
      <c r="O87" s="33"/>
      <c r="P87" s="33">
        <f t="shared" si="3"/>
        <v>0</v>
      </c>
      <c r="Q87" s="56"/>
      <c r="R87" s="4"/>
      <c r="S87" s="56"/>
      <c r="T87" s="33"/>
      <c r="U87" s="33"/>
      <c r="V87" s="33">
        <f t="shared" si="4"/>
        <v>21</v>
      </c>
      <c r="W87" s="56"/>
      <c r="X87" s="4"/>
      <c r="Y87" s="56"/>
      <c r="Z87" s="33"/>
      <c r="AA87" s="33"/>
      <c r="AB87" s="33">
        <f t="shared" si="5"/>
        <v>10</v>
      </c>
      <c r="AC87" s="56"/>
      <c r="AD87" s="4"/>
      <c r="AE87" s="56"/>
      <c r="AF87" s="33"/>
      <c r="AG87" s="33"/>
      <c r="AH87" s="33">
        <f t="shared" si="6"/>
        <v>5</v>
      </c>
      <c r="AI87" s="56"/>
      <c r="AJ87" s="4"/>
      <c r="AK87" s="113">
        <v>45684.0</v>
      </c>
      <c r="AL87" s="140"/>
      <c r="AM87" s="150">
        <v>1.0</v>
      </c>
      <c r="AN87" s="26">
        <f t="shared" si="7"/>
        <v>21</v>
      </c>
      <c r="AO87" s="29" t="s">
        <v>81</v>
      </c>
      <c r="AP87" s="4"/>
      <c r="AQ87" s="103">
        <v>45687.0</v>
      </c>
      <c r="AR87" s="36"/>
      <c r="AS87" s="40">
        <v>4.0</v>
      </c>
      <c r="AT87" s="36">
        <f t="shared" si="17"/>
        <v>21</v>
      </c>
      <c r="AU87" s="37" t="s">
        <v>108</v>
      </c>
      <c r="AV87" s="4"/>
      <c r="AW87" s="56"/>
      <c r="AX87" s="33"/>
      <c r="AY87" s="33"/>
      <c r="AZ87" s="33">
        <f t="shared" si="8"/>
        <v>5</v>
      </c>
      <c r="BA87" s="56"/>
      <c r="BB87" s="4"/>
      <c r="BC87" s="56"/>
      <c r="BD87" s="33"/>
      <c r="BE87" s="33"/>
      <c r="BF87" s="33">
        <f t="shared" si="9"/>
        <v>8</v>
      </c>
      <c r="BG87" s="56"/>
      <c r="BH87" s="4"/>
      <c r="BI87" s="56"/>
      <c r="BJ87" s="33"/>
      <c r="BK87" s="33"/>
      <c r="BL87" s="33">
        <f t="shared" si="10"/>
        <v>6</v>
      </c>
      <c r="BM87" s="56"/>
      <c r="BN87" s="4"/>
      <c r="BO87" s="56"/>
      <c r="BP87" s="33"/>
      <c r="BQ87" s="33"/>
      <c r="BR87" s="33">
        <f t="shared" si="11"/>
        <v>2</v>
      </c>
      <c r="BS87" s="56"/>
      <c r="BT87" s="4"/>
      <c r="BU87" s="113">
        <v>45681.0</v>
      </c>
      <c r="BV87" s="140"/>
      <c r="BW87" s="150">
        <v>1.0</v>
      </c>
      <c r="BX87" s="26">
        <f t="shared" si="12"/>
        <v>26</v>
      </c>
      <c r="BY87" s="29" t="s">
        <v>80</v>
      </c>
      <c r="BZ87" s="4"/>
      <c r="CA87" s="56"/>
      <c r="CB87" s="33"/>
      <c r="CC87" s="33"/>
      <c r="CD87" s="33">
        <f t="shared" si="13"/>
        <v>0</v>
      </c>
      <c r="CE87" s="56"/>
      <c r="CF87" s="4"/>
      <c r="CG87" s="56"/>
      <c r="CH87" s="33"/>
      <c r="CI87" s="33"/>
      <c r="CJ87" s="33">
        <f t="shared" si="14"/>
        <v>3</v>
      </c>
      <c r="CK87" s="56"/>
      <c r="CL87" s="4"/>
      <c r="CM87" s="56"/>
      <c r="CN87" s="33"/>
      <c r="CO87" s="33"/>
      <c r="CP87" s="33">
        <f t="shared" si="15"/>
        <v>2</v>
      </c>
      <c r="CQ87" s="56"/>
      <c r="CR87" s="4"/>
      <c r="CS87" s="56"/>
      <c r="CT87" s="33"/>
      <c r="CU87" s="33"/>
      <c r="CV87" s="33">
        <f t="shared" si="16"/>
        <v>0</v>
      </c>
      <c r="CW87" s="56"/>
    </row>
    <row r="88" ht="14.25" customHeight="1">
      <c r="A88" s="56"/>
      <c r="B88" s="33"/>
      <c r="C88" s="33"/>
      <c r="D88" s="33">
        <f t="shared" si="18"/>
        <v>10</v>
      </c>
      <c r="E88" s="56"/>
      <c r="F88" s="4"/>
      <c r="G88" s="56"/>
      <c r="H88" s="33"/>
      <c r="I88" s="33"/>
      <c r="J88" s="33">
        <f t="shared" si="2"/>
        <v>1</v>
      </c>
      <c r="K88" s="56"/>
      <c r="L88" s="4"/>
      <c r="M88" s="56"/>
      <c r="N88" s="33"/>
      <c r="O88" s="33"/>
      <c r="P88" s="33">
        <f t="shared" si="3"/>
        <v>0</v>
      </c>
      <c r="Q88" s="56"/>
      <c r="R88" s="4"/>
      <c r="S88" s="56"/>
      <c r="T88" s="33"/>
      <c r="U88" s="33"/>
      <c r="V88" s="33">
        <f t="shared" si="4"/>
        <v>21</v>
      </c>
      <c r="W88" s="56"/>
      <c r="X88" s="4"/>
      <c r="Y88" s="56"/>
      <c r="Z88" s="33"/>
      <c r="AA88" s="33"/>
      <c r="AB88" s="33">
        <f t="shared" si="5"/>
        <v>10</v>
      </c>
      <c r="AC88" s="56"/>
      <c r="AD88" s="4"/>
      <c r="AE88" s="56"/>
      <c r="AF88" s="33"/>
      <c r="AG88" s="33"/>
      <c r="AH88" s="33">
        <f t="shared" si="6"/>
        <v>5</v>
      </c>
      <c r="AI88" s="56"/>
      <c r="AJ88" s="4"/>
      <c r="AK88" s="113">
        <v>45684.0</v>
      </c>
      <c r="AL88" s="140"/>
      <c r="AM88" s="150">
        <v>1.0</v>
      </c>
      <c r="AN88" s="26">
        <f t="shared" si="7"/>
        <v>20</v>
      </c>
      <c r="AO88" s="29" t="s">
        <v>97</v>
      </c>
      <c r="AP88" s="4"/>
      <c r="AQ88" s="62">
        <v>45687.0</v>
      </c>
      <c r="AR88" s="65"/>
      <c r="AS88" s="148">
        <v>1.0</v>
      </c>
      <c r="AT88" s="36">
        <f t="shared" si="17"/>
        <v>20</v>
      </c>
      <c r="AU88" s="37" t="s">
        <v>78</v>
      </c>
      <c r="AV88" s="4"/>
      <c r="AW88" s="56"/>
      <c r="AX88" s="33"/>
      <c r="AY88" s="33"/>
      <c r="AZ88" s="33">
        <f t="shared" si="8"/>
        <v>5</v>
      </c>
      <c r="BA88" s="56"/>
      <c r="BB88" s="4"/>
      <c r="BC88" s="56"/>
      <c r="BD88" s="33"/>
      <c r="BE88" s="33"/>
      <c r="BF88" s="33">
        <f t="shared" si="9"/>
        <v>8</v>
      </c>
      <c r="BG88" s="56"/>
      <c r="BH88" s="4"/>
      <c r="BI88" s="56"/>
      <c r="BJ88" s="33"/>
      <c r="BK88" s="33"/>
      <c r="BL88" s="33">
        <f t="shared" si="10"/>
        <v>6</v>
      </c>
      <c r="BM88" s="56"/>
      <c r="BN88" s="4"/>
      <c r="BO88" s="56"/>
      <c r="BP88" s="33"/>
      <c r="BQ88" s="33"/>
      <c r="BR88" s="33">
        <f t="shared" si="11"/>
        <v>2</v>
      </c>
      <c r="BS88" s="56"/>
      <c r="BT88" s="4"/>
      <c r="BU88" s="30">
        <v>45681.0</v>
      </c>
      <c r="BV88" s="61"/>
      <c r="BW88" s="153">
        <v>1.0</v>
      </c>
      <c r="BX88" s="26">
        <f t="shared" si="12"/>
        <v>25</v>
      </c>
      <c r="BY88" s="29" t="s">
        <v>85</v>
      </c>
      <c r="BZ88" s="4"/>
      <c r="CA88" s="56"/>
      <c r="CB88" s="33"/>
      <c r="CC88" s="33"/>
      <c r="CD88" s="33">
        <f t="shared" si="13"/>
        <v>0</v>
      </c>
      <c r="CE88" s="56"/>
      <c r="CF88" s="4"/>
      <c r="CG88" s="56"/>
      <c r="CH88" s="33"/>
      <c r="CI88" s="33"/>
      <c r="CJ88" s="33">
        <f t="shared" si="14"/>
        <v>3</v>
      </c>
      <c r="CK88" s="56"/>
      <c r="CL88" s="4"/>
      <c r="CM88" s="56"/>
      <c r="CN88" s="33"/>
      <c r="CO88" s="33"/>
      <c r="CP88" s="33">
        <f t="shared" si="15"/>
        <v>2</v>
      </c>
      <c r="CQ88" s="56"/>
      <c r="CR88" s="4"/>
      <c r="CS88" s="56"/>
      <c r="CT88" s="33"/>
      <c r="CU88" s="33"/>
      <c r="CV88" s="33">
        <f t="shared" si="16"/>
        <v>0</v>
      </c>
      <c r="CW88" s="56"/>
    </row>
    <row r="89" ht="14.25" customHeight="1">
      <c r="A89" s="56"/>
      <c r="B89" s="33"/>
      <c r="C89" s="33"/>
      <c r="D89" s="33">
        <f t="shared" si="18"/>
        <v>10</v>
      </c>
      <c r="E89" s="56"/>
      <c r="F89" s="4"/>
      <c r="G89" s="56"/>
      <c r="H89" s="33"/>
      <c r="I89" s="33"/>
      <c r="J89" s="33">
        <f t="shared" si="2"/>
        <v>1</v>
      </c>
      <c r="K89" s="56"/>
      <c r="L89" s="4"/>
      <c r="M89" s="56"/>
      <c r="N89" s="33"/>
      <c r="O89" s="33"/>
      <c r="P89" s="33">
        <f t="shared" si="3"/>
        <v>0</v>
      </c>
      <c r="Q89" s="56"/>
      <c r="R89" s="4"/>
      <c r="S89" s="56"/>
      <c r="T89" s="33"/>
      <c r="U89" s="33"/>
      <c r="V89" s="33">
        <f t="shared" si="4"/>
        <v>21</v>
      </c>
      <c r="W89" s="56"/>
      <c r="X89" s="4"/>
      <c r="Y89" s="56"/>
      <c r="Z89" s="33"/>
      <c r="AA89" s="33"/>
      <c r="AB89" s="33">
        <f t="shared" si="5"/>
        <v>10</v>
      </c>
      <c r="AC89" s="56"/>
      <c r="AD89" s="4"/>
      <c r="AE89" s="56"/>
      <c r="AF89" s="33"/>
      <c r="AG89" s="33"/>
      <c r="AH89" s="33">
        <f t="shared" si="6"/>
        <v>5</v>
      </c>
      <c r="AI89" s="56"/>
      <c r="AJ89" s="4"/>
      <c r="AK89" s="113">
        <v>45685.0</v>
      </c>
      <c r="AL89" s="140"/>
      <c r="AM89" s="150">
        <v>1.0</v>
      </c>
      <c r="AN89" s="26">
        <f t="shared" si="7"/>
        <v>19</v>
      </c>
      <c r="AO89" s="29" t="s">
        <v>101</v>
      </c>
      <c r="AP89" s="4"/>
      <c r="AQ89" s="62">
        <v>45687.0</v>
      </c>
      <c r="AR89" s="65"/>
      <c r="AS89" s="148">
        <v>1.0</v>
      </c>
      <c r="AT89" s="36">
        <f t="shared" si="17"/>
        <v>19</v>
      </c>
      <c r="AU89" s="39" t="s">
        <v>85</v>
      </c>
      <c r="AV89" s="4"/>
      <c r="AW89" s="56"/>
      <c r="AX89" s="33"/>
      <c r="AY89" s="33"/>
      <c r="AZ89" s="33">
        <f t="shared" si="8"/>
        <v>5</v>
      </c>
      <c r="BA89" s="56"/>
      <c r="BB89" s="4"/>
      <c r="BC89" s="56"/>
      <c r="BD89" s="33"/>
      <c r="BE89" s="33"/>
      <c r="BF89" s="33">
        <f t="shared" si="9"/>
        <v>8</v>
      </c>
      <c r="BG89" s="56"/>
      <c r="BH89" s="4"/>
      <c r="BI89" s="56"/>
      <c r="BJ89" s="33"/>
      <c r="BK89" s="33"/>
      <c r="BL89" s="33">
        <f t="shared" si="10"/>
        <v>6</v>
      </c>
      <c r="BM89" s="56"/>
      <c r="BN89" s="4"/>
      <c r="BO89" s="56"/>
      <c r="BP89" s="33"/>
      <c r="BQ89" s="33"/>
      <c r="BR89" s="33">
        <f t="shared" si="11"/>
        <v>2</v>
      </c>
      <c r="BS89" s="56"/>
      <c r="BT89" s="4"/>
      <c r="BU89" s="113">
        <v>45682.0</v>
      </c>
      <c r="BV89" s="140"/>
      <c r="BW89" s="150">
        <v>1.0</v>
      </c>
      <c r="BX89" s="26">
        <f t="shared" si="12"/>
        <v>24</v>
      </c>
      <c r="BY89" s="29" t="s">
        <v>78</v>
      </c>
      <c r="BZ89" s="4"/>
      <c r="CA89" s="56"/>
      <c r="CB89" s="33"/>
      <c r="CC89" s="33"/>
      <c r="CD89" s="33">
        <f t="shared" si="13"/>
        <v>0</v>
      </c>
      <c r="CE89" s="56"/>
      <c r="CF89" s="4"/>
      <c r="CG89" s="56"/>
      <c r="CH89" s="33"/>
      <c r="CI89" s="33"/>
      <c r="CJ89" s="33">
        <f t="shared" si="14"/>
        <v>3</v>
      </c>
      <c r="CK89" s="56"/>
      <c r="CL89" s="4"/>
      <c r="CM89" s="56"/>
      <c r="CN89" s="33"/>
      <c r="CO89" s="33"/>
      <c r="CP89" s="33">
        <f t="shared" si="15"/>
        <v>2</v>
      </c>
      <c r="CQ89" s="56"/>
      <c r="CR89" s="4"/>
      <c r="CS89" s="56"/>
      <c r="CT89" s="33"/>
      <c r="CU89" s="33"/>
      <c r="CV89" s="33">
        <f t="shared" si="16"/>
        <v>0</v>
      </c>
      <c r="CW89" s="56"/>
    </row>
    <row r="90" ht="14.25" customHeight="1">
      <c r="A90" s="56"/>
      <c r="B90" s="33"/>
      <c r="C90" s="33"/>
      <c r="D90" s="33">
        <f t="shared" si="18"/>
        <v>10</v>
      </c>
      <c r="E90" s="56"/>
      <c r="F90" s="4"/>
      <c r="G90" s="56"/>
      <c r="H90" s="33"/>
      <c r="I90" s="33"/>
      <c r="J90" s="33">
        <f t="shared" si="2"/>
        <v>1</v>
      </c>
      <c r="K90" s="56"/>
      <c r="L90" s="4"/>
      <c r="M90" s="56"/>
      <c r="N90" s="33"/>
      <c r="O90" s="33"/>
      <c r="P90" s="33">
        <f t="shared" si="3"/>
        <v>0</v>
      </c>
      <c r="Q90" s="56"/>
      <c r="R90" s="4"/>
      <c r="S90" s="56"/>
      <c r="T90" s="33"/>
      <c r="U90" s="33"/>
      <c r="V90" s="33">
        <f t="shared" si="4"/>
        <v>21</v>
      </c>
      <c r="W90" s="56"/>
      <c r="X90" s="4"/>
      <c r="Y90" s="56"/>
      <c r="Z90" s="33"/>
      <c r="AA90" s="33"/>
      <c r="AB90" s="33">
        <f t="shared" si="5"/>
        <v>10</v>
      </c>
      <c r="AC90" s="56"/>
      <c r="AD90" s="4"/>
      <c r="AE90" s="56"/>
      <c r="AF90" s="33"/>
      <c r="AG90" s="33"/>
      <c r="AH90" s="33">
        <f t="shared" si="6"/>
        <v>5</v>
      </c>
      <c r="AI90" s="56"/>
      <c r="AJ90" s="4"/>
      <c r="AK90" s="113">
        <v>45685.0</v>
      </c>
      <c r="AL90" s="140"/>
      <c r="AM90" s="150">
        <v>1.0</v>
      </c>
      <c r="AN90" s="26">
        <f t="shared" si="7"/>
        <v>18</v>
      </c>
      <c r="AO90" s="29" t="s">
        <v>93</v>
      </c>
      <c r="AP90" s="4"/>
      <c r="AQ90" s="103">
        <v>45688.0</v>
      </c>
      <c r="AR90" s="104"/>
      <c r="AS90" s="106">
        <v>1.0</v>
      </c>
      <c r="AT90" s="36">
        <f t="shared" si="17"/>
        <v>18</v>
      </c>
      <c r="AU90" s="95" t="s">
        <v>77</v>
      </c>
      <c r="AV90" s="4"/>
      <c r="AW90" s="56"/>
      <c r="AX90" s="33"/>
      <c r="AY90" s="33"/>
      <c r="AZ90" s="33">
        <f t="shared" si="8"/>
        <v>5</v>
      </c>
      <c r="BA90" s="56"/>
      <c r="BB90" s="4"/>
      <c r="BC90" s="56"/>
      <c r="BD90" s="33"/>
      <c r="BE90" s="33"/>
      <c r="BF90" s="33">
        <f t="shared" si="9"/>
        <v>8</v>
      </c>
      <c r="BG90" s="56"/>
      <c r="BH90" s="4"/>
      <c r="BI90" s="56"/>
      <c r="BJ90" s="33"/>
      <c r="BK90" s="33"/>
      <c r="BL90" s="33">
        <f t="shared" si="10"/>
        <v>6</v>
      </c>
      <c r="BM90" s="56"/>
      <c r="BN90" s="4"/>
      <c r="BO90" s="56"/>
      <c r="BP90" s="33"/>
      <c r="BQ90" s="33"/>
      <c r="BR90" s="33">
        <f t="shared" si="11"/>
        <v>2</v>
      </c>
      <c r="BS90" s="56"/>
      <c r="BT90" s="4"/>
      <c r="BU90" s="113">
        <v>45683.0</v>
      </c>
      <c r="BV90" s="140"/>
      <c r="BW90" s="150">
        <v>1.0</v>
      </c>
      <c r="BX90" s="26">
        <f t="shared" si="12"/>
        <v>23</v>
      </c>
      <c r="BY90" s="29" t="s">
        <v>99</v>
      </c>
      <c r="BZ90" s="4"/>
      <c r="CA90" s="56"/>
      <c r="CB90" s="33"/>
      <c r="CC90" s="33"/>
      <c r="CD90" s="33">
        <f t="shared" si="13"/>
        <v>0</v>
      </c>
      <c r="CE90" s="56"/>
      <c r="CF90" s="4"/>
      <c r="CG90" s="56"/>
      <c r="CH90" s="33"/>
      <c r="CI90" s="33"/>
      <c r="CJ90" s="33">
        <f t="shared" si="14"/>
        <v>3</v>
      </c>
      <c r="CK90" s="56"/>
      <c r="CL90" s="4"/>
      <c r="CM90" s="56"/>
      <c r="CN90" s="33"/>
      <c r="CO90" s="33"/>
      <c r="CP90" s="33">
        <f t="shared" si="15"/>
        <v>2</v>
      </c>
      <c r="CQ90" s="56"/>
      <c r="CR90" s="4"/>
      <c r="CS90" s="56"/>
      <c r="CT90" s="33"/>
      <c r="CU90" s="33"/>
      <c r="CV90" s="33">
        <f t="shared" si="16"/>
        <v>0</v>
      </c>
      <c r="CW90" s="56"/>
    </row>
    <row r="91" ht="14.25" customHeight="1">
      <c r="A91" s="56"/>
      <c r="B91" s="33"/>
      <c r="C91" s="33"/>
      <c r="D91" s="33">
        <f t="shared" si="18"/>
        <v>10</v>
      </c>
      <c r="E91" s="56"/>
      <c r="F91" s="4"/>
      <c r="G91" s="56"/>
      <c r="H91" s="33"/>
      <c r="I91" s="33"/>
      <c r="J91" s="33">
        <f t="shared" si="2"/>
        <v>1</v>
      </c>
      <c r="K91" s="56"/>
      <c r="L91" s="4"/>
      <c r="M91" s="56"/>
      <c r="N91" s="33"/>
      <c r="O91" s="33"/>
      <c r="P91" s="33">
        <f t="shared" si="3"/>
        <v>0</v>
      </c>
      <c r="Q91" s="56"/>
      <c r="R91" s="4"/>
      <c r="S91" s="56"/>
      <c r="T91" s="33"/>
      <c r="U91" s="33"/>
      <c r="V91" s="33">
        <f t="shared" si="4"/>
        <v>21</v>
      </c>
      <c r="W91" s="56"/>
      <c r="X91" s="4"/>
      <c r="Y91" s="56"/>
      <c r="Z91" s="33"/>
      <c r="AA91" s="33"/>
      <c r="AB91" s="33">
        <f t="shared" si="5"/>
        <v>10</v>
      </c>
      <c r="AC91" s="56"/>
      <c r="AD91" s="4"/>
      <c r="AE91" s="56"/>
      <c r="AF91" s="33"/>
      <c r="AG91" s="33"/>
      <c r="AH91" s="33">
        <f t="shared" si="6"/>
        <v>5</v>
      </c>
      <c r="AI91" s="56"/>
      <c r="AJ91" s="4"/>
      <c r="AK91" s="113">
        <v>45685.0</v>
      </c>
      <c r="AL91" s="140"/>
      <c r="AM91" s="150">
        <v>1.0</v>
      </c>
      <c r="AN91" s="26">
        <f t="shared" si="7"/>
        <v>17</v>
      </c>
      <c r="AO91" s="29" t="s">
        <v>79</v>
      </c>
      <c r="AP91" s="4"/>
      <c r="AQ91" s="103"/>
      <c r="AR91" s="104"/>
      <c r="AS91" s="106">
        <v>1.0</v>
      </c>
      <c r="AT91" s="36">
        <f t="shared" si="17"/>
        <v>17</v>
      </c>
      <c r="AU91" s="37" t="s">
        <v>129</v>
      </c>
      <c r="AV91" s="4"/>
      <c r="AW91" s="56"/>
      <c r="AX91" s="33"/>
      <c r="AY91" s="33"/>
      <c r="AZ91" s="33">
        <f t="shared" si="8"/>
        <v>5</v>
      </c>
      <c r="BA91" s="56"/>
      <c r="BB91" s="4"/>
      <c r="BC91" s="56"/>
      <c r="BD91" s="33"/>
      <c r="BE91" s="33"/>
      <c r="BF91" s="33">
        <f t="shared" si="9"/>
        <v>8</v>
      </c>
      <c r="BG91" s="56"/>
      <c r="BH91" s="4"/>
      <c r="BI91" s="56"/>
      <c r="BJ91" s="33"/>
      <c r="BK91" s="33"/>
      <c r="BL91" s="33">
        <f t="shared" si="10"/>
        <v>6</v>
      </c>
      <c r="BM91" s="56"/>
      <c r="BN91" s="4"/>
      <c r="BO91" s="56"/>
      <c r="BP91" s="33"/>
      <c r="BQ91" s="33"/>
      <c r="BR91" s="33">
        <f t="shared" si="11"/>
        <v>2</v>
      </c>
      <c r="BS91" s="56"/>
      <c r="BT91" s="4"/>
      <c r="BU91" s="113">
        <v>45684.0</v>
      </c>
      <c r="BV91" s="140"/>
      <c r="BW91" s="150">
        <v>1.0</v>
      </c>
      <c r="BX91" s="26">
        <f t="shared" si="12"/>
        <v>22</v>
      </c>
      <c r="BY91" s="29" t="s">
        <v>101</v>
      </c>
      <c r="BZ91" s="4"/>
      <c r="CA91" s="56"/>
      <c r="CB91" s="33"/>
      <c r="CC91" s="33"/>
      <c r="CD91" s="33">
        <f t="shared" si="13"/>
        <v>0</v>
      </c>
      <c r="CE91" s="56"/>
      <c r="CF91" s="4"/>
      <c r="CG91" s="56"/>
      <c r="CH91" s="33"/>
      <c r="CI91" s="33"/>
      <c r="CJ91" s="33">
        <f t="shared" si="14"/>
        <v>3</v>
      </c>
      <c r="CK91" s="56"/>
      <c r="CL91" s="4"/>
      <c r="CM91" s="56"/>
      <c r="CN91" s="33"/>
      <c r="CO91" s="33"/>
      <c r="CP91" s="33">
        <f t="shared" si="15"/>
        <v>2</v>
      </c>
      <c r="CQ91" s="56"/>
      <c r="CR91" s="4"/>
      <c r="CS91" s="56"/>
      <c r="CT91" s="33"/>
      <c r="CU91" s="33"/>
      <c r="CV91" s="33">
        <f t="shared" si="16"/>
        <v>0</v>
      </c>
      <c r="CW91" s="56"/>
    </row>
    <row r="92" ht="14.25" customHeight="1">
      <c r="A92" s="56"/>
      <c r="B92" s="33"/>
      <c r="C92" s="33"/>
      <c r="D92" s="33">
        <f t="shared" si="18"/>
        <v>10</v>
      </c>
      <c r="E92" s="56"/>
      <c r="F92" s="4"/>
      <c r="G92" s="56"/>
      <c r="H92" s="33"/>
      <c r="I92" s="33"/>
      <c r="J92" s="33">
        <f t="shared" si="2"/>
        <v>1</v>
      </c>
      <c r="K92" s="56"/>
      <c r="L92" s="4"/>
      <c r="M92" s="56"/>
      <c r="N92" s="33"/>
      <c r="O92" s="33"/>
      <c r="P92" s="33">
        <f t="shared" si="3"/>
        <v>0</v>
      </c>
      <c r="Q92" s="56"/>
      <c r="R92" s="4"/>
      <c r="S92" s="56"/>
      <c r="T92" s="33"/>
      <c r="U92" s="33"/>
      <c r="V92" s="33">
        <f t="shared" si="4"/>
        <v>21</v>
      </c>
      <c r="W92" s="56"/>
      <c r="X92" s="4"/>
      <c r="Y92" s="56"/>
      <c r="Z92" s="33"/>
      <c r="AA92" s="33"/>
      <c r="AB92" s="33">
        <f t="shared" si="5"/>
        <v>10</v>
      </c>
      <c r="AC92" s="56"/>
      <c r="AD92" s="4"/>
      <c r="AE92" s="56"/>
      <c r="AF92" s="33"/>
      <c r="AG92" s="33"/>
      <c r="AH92" s="33">
        <f t="shared" si="6"/>
        <v>5</v>
      </c>
      <c r="AI92" s="56"/>
      <c r="AJ92" s="4"/>
      <c r="AK92" s="113">
        <v>45685.0</v>
      </c>
      <c r="AL92" s="140"/>
      <c r="AM92" s="150">
        <v>1.0</v>
      </c>
      <c r="AN92" s="26">
        <f t="shared" si="7"/>
        <v>16</v>
      </c>
      <c r="AO92" s="29" t="s">
        <v>105</v>
      </c>
      <c r="AP92" s="4"/>
      <c r="AQ92" s="56"/>
      <c r="AR92" s="33"/>
      <c r="AS92" s="33"/>
      <c r="AT92" s="33">
        <f t="shared" si="17"/>
        <v>17</v>
      </c>
      <c r="AU92" s="56"/>
      <c r="AV92" s="4"/>
      <c r="AW92" s="56"/>
      <c r="AX92" s="33"/>
      <c r="AY92" s="33"/>
      <c r="AZ92" s="33">
        <f t="shared" si="8"/>
        <v>5</v>
      </c>
      <c r="BA92" s="56"/>
      <c r="BB92" s="4"/>
      <c r="BC92" s="56"/>
      <c r="BD92" s="33"/>
      <c r="BE92" s="33"/>
      <c r="BF92" s="33">
        <f t="shared" si="9"/>
        <v>8</v>
      </c>
      <c r="BG92" s="56"/>
      <c r="BH92" s="4"/>
      <c r="BI92" s="56"/>
      <c r="BJ92" s="33"/>
      <c r="BK92" s="33"/>
      <c r="BL92" s="33">
        <f t="shared" si="10"/>
        <v>6</v>
      </c>
      <c r="BM92" s="56"/>
      <c r="BN92" s="4"/>
      <c r="BO92" s="56"/>
      <c r="BP92" s="33"/>
      <c r="BQ92" s="33"/>
      <c r="BR92" s="33">
        <f t="shared" si="11"/>
        <v>2</v>
      </c>
      <c r="BS92" s="56"/>
      <c r="BT92" s="4"/>
      <c r="BU92" s="113">
        <v>45684.0</v>
      </c>
      <c r="BV92" s="140"/>
      <c r="BW92" s="150">
        <v>1.0</v>
      </c>
      <c r="BX92" s="26">
        <f t="shared" si="12"/>
        <v>21</v>
      </c>
      <c r="BY92" s="29" t="s">
        <v>81</v>
      </c>
      <c r="BZ92" s="4"/>
      <c r="CA92" s="56"/>
      <c r="CB92" s="33"/>
      <c r="CC92" s="33"/>
      <c r="CD92" s="33">
        <f t="shared" si="13"/>
        <v>0</v>
      </c>
      <c r="CE92" s="56"/>
      <c r="CF92" s="4"/>
      <c r="CG92" s="56"/>
      <c r="CH92" s="33"/>
      <c r="CI92" s="33"/>
      <c r="CJ92" s="33">
        <f t="shared" si="14"/>
        <v>3</v>
      </c>
      <c r="CK92" s="56"/>
      <c r="CL92" s="4"/>
      <c r="CM92" s="56"/>
      <c r="CN92" s="33"/>
      <c r="CO92" s="33"/>
      <c r="CP92" s="33">
        <f t="shared" si="15"/>
        <v>2</v>
      </c>
      <c r="CQ92" s="56"/>
      <c r="CR92" s="4"/>
      <c r="CS92" s="56"/>
      <c r="CT92" s="33"/>
      <c r="CU92" s="33"/>
      <c r="CV92" s="33">
        <f t="shared" si="16"/>
        <v>0</v>
      </c>
      <c r="CW92" s="56"/>
    </row>
    <row r="93" ht="14.25" customHeight="1">
      <c r="A93" s="56"/>
      <c r="B93" s="33"/>
      <c r="C93" s="33"/>
      <c r="D93" s="33">
        <f t="shared" si="18"/>
        <v>10</v>
      </c>
      <c r="E93" s="56"/>
      <c r="F93" s="4"/>
      <c r="G93" s="56"/>
      <c r="H93" s="33"/>
      <c r="I93" s="33"/>
      <c r="J93" s="33">
        <f t="shared" si="2"/>
        <v>1</v>
      </c>
      <c r="K93" s="56"/>
      <c r="L93" s="4"/>
      <c r="M93" s="56"/>
      <c r="N93" s="33"/>
      <c r="O93" s="33"/>
      <c r="P93" s="33">
        <f t="shared" si="3"/>
        <v>0</v>
      </c>
      <c r="Q93" s="56"/>
      <c r="R93" s="4"/>
      <c r="S93" s="56"/>
      <c r="T93" s="33"/>
      <c r="U93" s="33"/>
      <c r="V93" s="33">
        <f t="shared" si="4"/>
        <v>21</v>
      </c>
      <c r="W93" s="56"/>
      <c r="X93" s="4"/>
      <c r="Y93" s="56"/>
      <c r="Z93" s="33"/>
      <c r="AA93" s="33"/>
      <c r="AB93" s="33">
        <f t="shared" si="5"/>
        <v>10</v>
      </c>
      <c r="AC93" s="56"/>
      <c r="AD93" s="4"/>
      <c r="AE93" s="56"/>
      <c r="AF93" s="33"/>
      <c r="AG93" s="33"/>
      <c r="AH93" s="33">
        <f t="shared" si="6"/>
        <v>5</v>
      </c>
      <c r="AI93" s="56"/>
      <c r="AJ93" s="4"/>
      <c r="AK93" s="30">
        <v>45686.0</v>
      </c>
      <c r="AL93" s="61"/>
      <c r="AM93" s="153">
        <v>1.0</v>
      </c>
      <c r="AN93" s="26">
        <f t="shared" si="7"/>
        <v>15</v>
      </c>
      <c r="AO93" s="29" t="s">
        <v>95</v>
      </c>
      <c r="AP93" s="4"/>
      <c r="AQ93" s="56"/>
      <c r="AR93" s="33"/>
      <c r="AS93" s="33"/>
      <c r="AT93" s="33">
        <f t="shared" si="17"/>
        <v>17</v>
      </c>
      <c r="AU93" s="56"/>
      <c r="AV93" s="4"/>
      <c r="AW93" s="56"/>
      <c r="AX93" s="33"/>
      <c r="AY93" s="33"/>
      <c r="AZ93" s="33">
        <f t="shared" si="8"/>
        <v>5</v>
      </c>
      <c r="BA93" s="56"/>
      <c r="BB93" s="4"/>
      <c r="BC93" s="56"/>
      <c r="BD93" s="33"/>
      <c r="BE93" s="33"/>
      <c r="BF93" s="33">
        <f t="shared" si="9"/>
        <v>8</v>
      </c>
      <c r="BG93" s="56"/>
      <c r="BH93" s="4"/>
      <c r="BI93" s="56"/>
      <c r="BJ93" s="33"/>
      <c r="BK93" s="33"/>
      <c r="BL93" s="33">
        <f t="shared" si="10"/>
        <v>6</v>
      </c>
      <c r="BM93" s="56"/>
      <c r="BN93" s="4"/>
      <c r="BO93" s="56"/>
      <c r="BP93" s="33"/>
      <c r="BQ93" s="33"/>
      <c r="BR93" s="33">
        <f t="shared" si="11"/>
        <v>2</v>
      </c>
      <c r="BS93" s="56"/>
      <c r="BT93" s="4"/>
      <c r="BU93" s="113">
        <v>45685.0</v>
      </c>
      <c r="BV93" s="140"/>
      <c r="BW93" s="150">
        <v>1.0</v>
      </c>
      <c r="BX93" s="26">
        <f t="shared" si="12"/>
        <v>20</v>
      </c>
      <c r="BY93" s="29" t="s">
        <v>104</v>
      </c>
      <c r="BZ93" s="4"/>
      <c r="CA93" s="56"/>
      <c r="CB93" s="33"/>
      <c r="CC93" s="33"/>
      <c r="CD93" s="33">
        <f t="shared" si="13"/>
        <v>0</v>
      </c>
      <c r="CE93" s="56"/>
      <c r="CF93" s="4"/>
      <c r="CG93" s="56"/>
      <c r="CH93" s="33"/>
      <c r="CI93" s="33"/>
      <c r="CJ93" s="33">
        <f t="shared" si="14"/>
        <v>3</v>
      </c>
      <c r="CK93" s="56"/>
      <c r="CL93" s="4"/>
      <c r="CM93" s="56"/>
      <c r="CN93" s="33"/>
      <c r="CO93" s="33"/>
      <c r="CP93" s="33">
        <f t="shared" si="15"/>
        <v>2</v>
      </c>
      <c r="CQ93" s="56"/>
      <c r="CR93" s="4"/>
      <c r="CS93" s="56"/>
      <c r="CT93" s="33"/>
      <c r="CU93" s="33"/>
      <c r="CV93" s="33">
        <f t="shared" si="16"/>
        <v>0</v>
      </c>
      <c r="CW93" s="56"/>
    </row>
    <row r="94" ht="14.25" customHeight="1">
      <c r="A94" s="56"/>
      <c r="B94" s="33"/>
      <c r="C94" s="33"/>
      <c r="D94" s="33">
        <f t="shared" si="18"/>
        <v>10</v>
      </c>
      <c r="E94" s="56"/>
      <c r="F94" s="4"/>
      <c r="G94" s="56"/>
      <c r="H94" s="33"/>
      <c r="I94" s="33"/>
      <c r="J94" s="33">
        <f t="shared" si="2"/>
        <v>1</v>
      </c>
      <c r="K94" s="56"/>
      <c r="L94" s="4"/>
      <c r="M94" s="56"/>
      <c r="N94" s="33"/>
      <c r="O94" s="33"/>
      <c r="P94" s="33">
        <f t="shared" si="3"/>
        <v>0</v>
      </c>
      <c r="Q94" s="56"/>
      <c r="R94" s="4"/>
      <c r="S94" s="56"/>
      <c r="T94" s="33"/>
      <c r="U94" s="33"/>
      <c r="V94" s="33">
        <f t="shared" si="4"/>
        <v>21</v>
      </c>
      <c r="W94" s="56"/>
      <c r="X94" s="4"/>
      <c r="Y94" s="56"/>
      <c r="Z94" s="33"/>
      <c r="AA94" s="33"/>
      <c r="AB94" s="33">
        <f t="shared" si="5"/>
        <v>10</v>
      </c>
      <c r="AC94" s="56"/>
      <c r="AD94" s="4"/>
      <c r="AE94" s="56"/>
      <c r="AF94" s="33"/>
      <c r="AG94" s="33"/>
      <c r="AH94" s="33">
        <f t="shared" si="6"/>
        <v>5</v>
      </c>
      <c r="AI94" s="56"/>
      <c r="AJ94" s="4"/>
      <c r="AK94" s="113">
        <v>45687.0</v>
      </c>
      <c r="AL94" s="140"/>
      <c r="AM94" s="150">
        <v>1.0</v>
      </c>
      <c r="AN94" s="26">
        <f t="shared" si="7"/>
        <v>14</v>
      </c>
      <c r="AO94" s="29" t="s">
        <v>107</v>
      </c>
      <c r="AP94" s="4"/>
      <c r="AQ94" s="56"/>
      <c r="AR94" s="33"/>
      <c r="AS94" s="33"/>
      <c r="AT94" s="33">
        <f t="shared" si="17"/>
        <v>17</v>
      </c>
      <c r="AU94" s="56"/>
      <c r="AV94" s="4"/>
      <c r="AW94" s="56"/>
      <c r="AX94" s="33"/>
      <c r="AY94" s="33"/>
      <c r="AZ94" s="33">
        <f t="shared" si="8"/>
        <v>5</v>
      </c>
      <c r="BA94" s="56"/>
      <c r="BB94" s="4"/>
      <c r="BC94" s="56"/>
      <c r="BD94" s="33"/>
      <c r="BE94" s="33"/>
      <c r="BF94" s="33">
        <f t="shared" si="9"/>
        <v>8</v>
      </c>
      <c r="BG94" s="56"/>
      <c r="BH94" s="4"/>
      <c r="BI94" s="56"/>
      <c r="BJ94" s="33"/>
      <c r="BK94" s="33"/>
      <c r="BL94" s="33">
        <f t="shared" si="10"/>
        <v>6</v>
      </c>
      <c r="BM94" s="56"/>
      <c r="BN94" s="4"/>
      <c r="BO94" s="56"/>
      <c r="BP94" s="33"/>
      <c r="BQ94" s="33"/>
      <c r="BR94" s="33">
        <f t="shared" si="11"/>
        <v>2</v>
      </c>
      <c r="BS94" s="56"/>
      <c r="BT94" s="4"/>
      <c r="BU94" s="113">
        <v>45685.0</v>
      </c>
      <c r="BV94" s="140"/>
      <c r="BW94" s="150">
        <v>1.0</v>
      </c>
      <c r="BX94" s="26">
        <f t="shared" si="12"/>
        <v>19</v>
      </c>
      <c r="BY94" s="29" t="s">
        <v>85</v>
      </c>
      <c r="BZ94" s="4"/>
      <c r="CA94" s="56"/>
      <c r="CB94" s="33"/>
      <c r="CC94" s="33"/>
      <c r="CD94" s="33">
        <f t="shared" si="13"/>
        <v>0</v>
      </c>
      <c r="CE94" s="56"/>
      <c r="CF94" s="4"/>
      <c r="CG94" s="56"/>
      <c r="CH94" s="33"/>
      <c r="CI94" s="33"/>
      <c r="CJ94" s="33">
        <f t="shared" si="14"/>
        <v>3</v>
      </c>
      <c r="CK94" s="56"/>
      <c r="CL94" s="4"/>
      <c r="CM94" s="56"/>
      <c r="CN94" s="33"/>
      <c r="CO94" s="33"/>
      <c r="CP94" s="33">
        <f t="shared" si="15"/>
        <v>2</v>
      </c>
      <c r="CQ94" s="56"/>
      <c r="CR94" s="4"/>
      <c r="CS94" s="56"/>
      <c r="CT94" s="33"/>
      <c r="CU94" s="33"/>
      <c r="CV94" s="33">
        <f t="shared" si="16"/>
        <v>0</v>
      </c>
      <c r="CW94" s="56"/>
    </row>
    <row r="95" ht="14.25" customHeight="1">
      <c r="A95" s="56"/>
      <c r="B95" s="33"/>
      <c r="C95" s="33"/>
      <c r="D95" s="33">
        <f t="shared" si="18"/>
        <v>10</v>
      </c>
      <c r="E95" s="56"/>
      <c r="F95" s="4"/>
      <c r="G95" s="56"/>
      <c r="H95" s="33"/>
      <c r="I95" s="33"/>
      <c r="J95" s="33">
        <f t="shared" si="2"/>
        <v>1</v>
      </c>
      <c r="K95" s="56"/>
      <c r="L95" s="4"/>
      <c r="M95" s="56"/>
      <c r="N95" s="33"/>
      <c r="O95" s="33"/>
      <c r="P95" s="33">
        <f t="shared" si="3"/>
        <v>0</v>
      </c>
      <c r="Q95" s="56"/>
      <c r="R95" s="4"/>
      <c r="S95" s="56"/>
      <c r="T95" s="33"/>
      <c r="U95" s="33"/>
      <c r="V95" s="33">
        <f t="shared" si="4"/>
        <v>21</v>
      </c>
      <c r="W95" s="56"/>
      <c r="X95" s="4"/>
      <c r="Y95" s="56"/>
      <c r="Z95" s="33"/>
      <c r="AA95" s="33"/>
      <c r="AB95" s="33">
        <f t="shared" si="5"/>
        <v>10</v>
      </c>
      <c r="AC95" s="56"/>
      <c r="AD95" s="4"/>
      <c r="AE95" s="56"/>
      <c r="AF95" s="33"/>
      <c r="AG95" s="33"/>
      <c r="AH95" s="33">
        <f t="shared" si="6"/>
        <v>5</v>
      </c>
      <c r="AI95" s="56"/>
      <c r="AJ95" s="4"/>
      <c r="AK95" s="113">
        <v>45687.0</v>
      </c>
      <c r="AL95" s="140"/>
      <c r="AM95" s="150">
        <v>1.0</v>
      </c>
      <c r="AN95" s="26">
        <f t="shared" si="7"/>
        <v>13</v>
      </c>
      <c r="AO95" s="29" t="s">
        <v>91</v>
      </c>
      <c r="AP95" s="4"/>
      <c r="AQ95" s="56"/>
      <c r="AR95" s="33"/>
      <c r="AS95" s="33"/>
      <c r="AT95" s="33">
        <f t="shared" si="17"/>
        <v>17</v>
      </c>
      <c r="AU95" s="56"/>
      <c r="AV95" s="4"/>
      <c r="AW95" s="56"/>
      <c r="AX95" s="33"/>
      <c r="AY95" s="33"/>
      <c r="AZ95" s="33">
        <f t="shared" si="8"/>
        <v>5</v>
      </c>
      <c r="BA95" s="56"/>
      <c r="BB95" s="4"/>
      <c r="BC95" s="56"/>
      <c r="BD95" s="33"/>
      <c r="BE95" s="33"/>
      <c r="BF95" s="33">
        <f t="shared" si="9"/>
        <v>8</v>
      </c>
      <c r="BG95" s="56"/>
      <c r="BH95" s="4"/>
      <c r="BI95" s="56"/>
      <c r="BJ95" s="33"/>
      <c r="BK95" s="33"/>
      <c r="BL95" s="33">
        <f t="shared" si="10"/>
        <v>6</v>
      </c>
      <c r="BM95" s="56"/>
      <c r="BN95" s="4"/>
      <c r="BO95" s="56"/>
      <c r="BP95" s="33"/>
      <c r="BQ95" s="33"/>
      <c r="BR95" s="33">
        <f t="shared" si="11"/>
        <v>2</v>
      </c>
      <c r="BS95" s="56"/>
      <c r="BT95" s="4"/>
      <c r="BU95" s="113">
        <v>45685.0</v>
      </c>
      <c r="BV95" s="140"/>
      <c r="BW95" s="150">
        <v>1.0</v>
      </c>
      <c r="BX95" s="26">
        <f t="shared" si="12"/>
        <v>18</v>
      </c>
      <c r="BY95" s="29" t="s">
        <v>96</v>
      </c>
      <c r="BZ95" s="4"/>
      <c r="CA95" s="56"/>
      <c r="CB95" s="33"/>
      <c r="CC95" s="33"/>
      <c r="CD95" s="33">
        <f t="shared" si="13"/>
        <v>0</v>
      </c>
      <c r="CE95" s="56"/>
      <c r="CF95" s="4"/>
      <c r="CG95" s="56"/>
      <c r="CH95" s="33"/>
      <c r="CI95" s="33"/>
      <c r="CJ95" s="33">
        <f t="shared" si="14"/>
        <v>3</v>
      </c>
      <c r="CK95" s="56"/>
      <c r="CL95" s="4"/>
      <c r="CM95" s="56"/>
      <c r="CN95" s="33"/>
      <c r="CO95" s="33"/>
      <c r="CP95" s="33">
        <f t="shared" si="15"/>
        <v>2</v>
      </c>
      <c r="CQ95" s="56"/>
      <c r="CR95" s="4"/>
      <c r="CS95" s="56"/>
      <c r="CT95" s="33"/>
      <c r="CU95" s="33"/>
      <c r="CV95" s="33">
        <f t="shared" si="16"/>
        <v>0</v>
      </c>
      <c r="CW95" s="56"/>
    </row>
    <row r="96" ht="14.25" customHeight="1">
      <c r="A96" s="56"/>
      <c r="B96" s="33"/>
      <c r="C96" s="33"/>
      <c r="D96" s="33">
        <f t="shared" si="18"/>
        <v>10</v>
      </c>
      <c r="E96" s="56"/>
      <c r="F96" s="4"/>
      <c r="G96" s="56"/>
      <c r="H96" s="33"/>
      <c r="I96" s="33"/>
      <c r="J96" s="33">
        <f t="shared" si="2"/>
        <v>1</v>
      </c>
      <c r="K96" s="56"/>
      <c r="L96" s="4"/>
      <c r="M96" s="56"/>
      <c r="N96" s="33"/>
      <c r="O96" s="33"/>
      <c r="P96" s="33">
        <f t="shared" si="3"/>
        <v>0</v>
      </c>
      <c r="Q96" s="56"/>
      <c r="R96" s="4"/>
      <c r="S96" s="56"/>
      <c r="T96" s="33"/>
      <c r="U96" s="33"/>
      <c r="V96" s="33">
        <f t="shared" si="4"/>
        <v>21</v>
      </c>
      <c r="W96" s="56"/>
      <c r="X96" s="4"/>
      <c r="Y96" s="56"/>
      <c r="Z96" s="33"/>
      <c r="AA96" s="33"/>
      <c r="AB96" s="33">
        <f t="shared" si="5"/>
        <v>10</v>
      </c>
      <c r="AC96" s="56"/>
      <c r="AD96" s="4"/>
      <c r="AE96" s="56"/>
      <c r="AF96" s="33"/>
      <c r="AG96" s="33"/>
      <c r="AH96" s="33">
        <f t="shared" si="6"/>
        <v>5</v>
      </c>
      <c r="AI96" s="56"/>
      <c r="AJ96" s="4"/>
      <c r="AK96" s="25">
        <v>45687.0</v>
      </c>
      <c r="AL96" s="26"/>
      <c r="AM96" s="27">
        <v>4.0</v>
      </c>
      <c r="AN96" s="26">
        <f t="shared" si="7"/>
        <v>9</v>
      </c>
      <c r="AO96" s="81" t="s">
        <v>110</v>
      </c>
      <c r="AP96" s="4"/>
      <c r="AQ96" s="56"/>
      <c r="AR96" s="33"/>
      <c r="AS96" s="33"/>
      <c r="AT96" s="33">
        <f t="shared" si="17"/>
        <v>17</v>
      </c>
      <c r="AU96" s="56"/>
      <c r="AV96" s="4"/>
      <c r="AW96" s="56"/>
      <c r="AX96" s="33"/>
      <c r="AY96" s="33"/>
      <c r="AZ96" s="33">
        <f t="shared" si="8"/>
        <v>5</v>
      </c>
      <c r="BA96" s="56"/>
      <c r="BB96" s="4"/>
      <c r="BC96" s="56"/>
      <c r="BD96" s="33"/>
      <c r="BE96" s="33"/>
      <c r="BF96" s="33">
        <f t="shared" si="9"/>
        <v>8</v>
      </c>
      <c r="BG96" s="56"/>
      <c r="BH96" s="4"/>
      <c r="BI96" s="56"/>
      <c r="BJ96" s="33"/>
      <c r="BK96" s="33"/>
      <c r="BL96" s="33">
        <f t="shared" si="10"/>
        <v>6</v>
      </c>
      <c r="BM96" s="56"/>
      <c r="BN96" s="4"/>
      <c r="BO96" s="56"/>
      <c r="BP96" s="33"/>
      <c r="BQ96" s="33"/>
      <c r="BR96" s="33">
        <f t="shared" si="11"/>
        <v>2</v>
      </c>
      <c r="BS96" s="56"/>
      <c r="BT96" s="4"/>
      <c r="BU96" s="113">
        <v>45685.0</v>
      </c>
      <c r="BV96" s="140"/>
      <c r="BW96" s="150">
        <v>1.0</v>
      </c>
      <c r="BX96" s="26">
        <f t="shared" si="12"/>
        <v>17</v>
      </c>
      <c r="BY96" s="29" t="s">
        <v>94</v>
      </c>
      <c r="BZ96" s="4"/>
      <c r="CA96" s="56"/>
      <c r="CB96" s="33"/>
      <c r="CC96" s="33"/>
      <c r="CD96" s="33">
        <f t="shared" si="13"/>
        <v>0</v>
      </c>
      <c r="CE96" s="56"/>
      <c r="CF96" s="4"/>
      <c r="CG96" s="56"/>
      <c r="CH96" s="33"/>
      <c r="CI96" s="33"/>
      <c r="CJ96" s="33">
        <f t="shared" si="14"/>
        <v>3</v>
      </c>
      <c r="CK96" s="56"/>
      <c r="CL96" s="4"/>
      <c r="CM96" s="56"/>
      <c r="CN96" s="33"/>
      <c r="CO96" s="33"/>
      <c r="CP96" s="33">
        <f t="shared" si="15"/>
        <v>2</v>
      </c>
      <c r="CQ96" s="56"/>
      <c r="CR96" s="4"/>
      <c r="CS96" s="56"/>
      <c r="CT96" s="33"/>
      <c r="CU96" s="33"/>
      <c r="CV96" s="33">
        <f t="shared" si="16"/>
        <v>0</v>
      </c>
      <c r="CW96" s="56"/>
    </row>
    <row r="97" ht="14.25" customHeight="1">
      <c r="A97" s="56"/>
      <c r="B97" s="33"/>
      <c r="C97" s="33"/>
      <c r="D97" s="33">
        <f t="shared" si="18"/>
        <v>10</v>
      </c>
      <c r="E97" s="56"/>
      <c r="F97" s="4"/>
      <c r="G97" s="56"/>
      <c r="H97" s="33"/>
      <c r="I97" s="33"/>
      <c r="J97" s="33">
        <f t="shared" si="2"/>
        <v>1</v>
      </c>
      <c r="K97" s="56"/>
      <c r="L97" s="4"/>
      <c r="M97" s="56"/>
      <c r="N97" s="33"/>
      <c r="O97" s="33"/>
      <c r="P97" s="33">
        <f t="shared" si="3"/>
        <v>0</v>
      </c>
      <c r="Q97" s="56"/>
      <c r="R97" s="4"/>
      <c r="S97" s="56"/>
      <c r="T97" s="33"/>
      <c r="U97" s="33"/>
      <c r="V97" s="33">
        <f t="shared" si="4"/>
        <v>21</v>
      </c>
      <c r="W97" s="56"/>
      <c r="X97" s="4"/>
      <c r="Y97" s="56"/>
      <c r="Z97" s="33"/>
      <c r="AA97" s="33"/>
      <c r="AB97" s="33">
        <f t="shared" si="5"/>
        <v>10</v>
      </c>
      <c r="AC97" s="56"/>
      <c r="AD97" s="4"/>
      <c r="AE97" s="56"/>
      <c r="AF97" s="33"/>
      <c r="AG97" s="33"/>
      <c r="AH97" s="33">
        <f t="shared" si="6"/>
        <v>5</v>
      </c>
      <c r="AI97" s="56"/>
      <c r="AJ97" s="4"/>
      <c r="AK97" s="30">
        <v>45687.0</v>
      </c>
      <c r="AL97" s="61"/>
      <c r="AM97" s="153">
        <v>1.0</v>
      </c>
      <c r="AN97" s="26">
        <f t="shared" si="7"/>
        <v>8</v>
      </c>
      <c r="AO97" s="29" t="s">
        <v>98</v>
      </c>
      <c r="AP97" s="4"/>
      <c r="AQ97" s="56"/>
      <c r="AR97" s="33"/>
      <c r="AS97" s="33"/>
      <c r="AT97" s="33">
        <f t="shared" si="17"/>
        <v>17</v>
      </c>
      <c r="AU97" s="56"/>
      <c r="AV97" s="4"/>
      <c r="AW97" s="56"/>
      <c r="AX97" s="33"/>
      <c r="AY97" s="33"/>
      <c r="AZ97" s="33">
        <f t="shared" si="8"/>
        <v>5</v>
      </c>
      <c r="BA97" s="56"/>
      <c r="BB97" s="4"/>
      <c r="BC97" s="56"/>
      <c r="BD97" s="33"/>
      <c r="BE97" s="33"/>
      <c r="BF97" s="33">
        <f t="shared" si="9"/>
        <v>8</v>
      </c>
      <c r="BG97" s="56"/>
      <c r="BH97" s="4"/>
      <c r="BI97" s="56"/>
      <c r="BJ97" s="33"/>
      <c r="BK97" s="33"/>
      <c r="BL97" s="33">
        <f t="shared" si="10"/>
        <v>6</v>
      </c>
      <c r="BM97" s="56"/>
      <c r="BN97" s="4"/>
      <c r="BO97" s="56"/>
      <c r="BP97" s="33"/>
      <c r="BQ97" s="33"/>
      <c r="BR97" s="33">
        <f t="shared" si="11"/>
        <v>2</v>
      </c>
      <c r="BS97" s="56"/>
      <c r="BT97" s="4"/>
      <c r="BU97" s="62">
        <v>45686.0</v>
      </c>
      <c r="BV97" s="65"/>
      <c r="BW97" s="148">
        <v>1.0</v>
      </c>
      <c r="BX97" s="36">
        <f t="shared" si="12"/>
        <v>16</v>
      </c>
      <c r="BY97" s="39" t="s">
        <v>100</v>
      </c>
      <c r="BZ97" s="4"/>
      <c r="CA97" s="56"/>
      <c r="CB97" s="33"/>
      <c r="CC97" s="33"/>
      <c r="CD97" s="33">
        <f t="shared" si="13"/>
        <v>0</v>
      </c>
      <c r="CE97" s="56"/>
      <c r="CF97" s="4"/>
      <c r="CG97" s="56"/>
      <c r="CH97" s="33"/>
      <c r="CI97" s="33"/>
      <c r="CJ97" s="33">
        <f t="shared" si="14"/>
        <v>3</v>
      </c>
      <c r="CK97" s="56"/>
      <c r="CL97" s="4"/>
      <c r="CM97" s="56"/>
      <c r="CN97" s="33"/>
      <c r="CO97" s="33"/>
      <c r="CP97" s="33">
        <f t="shared" si="15"/>
        <v>2</v>
      </c>
      <c r="CQ97" s="56"/>
      <c r="CR97" s="4"/>
      <c r="CS97" s="56"/>
      <c r="CT97" s="33"/>
      <c r="CU97" s="33"/>
      <c r="CV97" s="33">
        <f t="shared" si="16"/>
        <v>0</v>
      </c>
      <c r="CW97" s="56"/>
    </row>
    <row r="98" ht="14.25" customHeight="1">
      <c r="A98" s="56"/>
      <c r="B98" s="33"/>
      <c r="C98" s="33"/>
      <c r="D98" s="33">
        <f t="shared" si="18"/>
        <v>10</v>
      </c>
      <c r="E98" s="56"/>
      <c r="F98" s="4"/>
      <c r="G98" s="56"/>
      <c r="H98" s="33"/>
      <c r="I98" s="33"/>
      <c r="J98" s="33">
        <f t="shared" si="2"/>
        <v>1</v>
      </c>
      <c r="K98" s="56"/>
      <c r="L98" s="4"/>
      <c r="M98" s="56"/>
      <c r="N98" s="33"/>
      <c r="O98" s="33"/>
      <c r="P98" s="33">
        <f t="shared" si="3"/>
        <v>0</v>
      </c>
      <c r="Q98" s="56"/>
      <c r="R98" s="4"/>
      <c r="S98" s="56"/>
      <c r="T98" s="33"/>
      <c r="U98" s="33"/>
      <c r="V98" s="33">
        <f t="shared" si="4"/>
        <v>21</v>
      </c>
      <c r="W98" s="56"/>
      <c r="X98" s="4"/>
      <c r="Y98" s="56"/>
      <c r="Z98" s="33"/>
      <c r="AA98" s="33"/>
      <c r="AB98" s="33">
        <f t="shared" si="5"/>
        <v>10</v>
      </c>
      <c r="AC98" s="56"/>
      <c r="AD98" s="4"/>
      <c r="AE98" s="56"/>
      <c r="AF98" s="33"/>
      <c r="AG98" s="33"/>
      <c r="AH98" s="33">
        <f t="shared" si="6"/>
        <v>5</v>
      </c>
      <c r="AI98" s="56"/>
      <c r="AJ98" s="4"/>
      <c r="AK98" s="113">
        <v>45687.0</v>
      </c>
      <c r="AL98" s="140"/>
      <c r="AM98" s="150">
        <v>1.0</v>
      </c>
      <c r="AN98" s="26">
        <f t="shared" si="7"/>
        <v>7</v>
      </c>
      <c r="AO98" s="29" t="s">
        <v>80</v>
      </c>
      <c r="AP98" s="4"/>
      <c r="AQ98" s="56"/>
      <c r="AR98" s="33"/>
      <c r="AS98" s="33"/>
      <c r="AT98" s="33">
        <f t="shared" si="17"/>
        <v>17</v>
      </c>
      <c r="AU98" s="56"/>
      <c r="AV98" s="4"/>
      <c r="AW98" s="56"/>
      <c r="AX98" s="33"/>
      <c r="AY98" s="33"/>
      <c r="AZ98" s="33">
        <f t="shared" si="8"/>
        <v>5</v>
      </c>
      <c r="BA98" s="56"/>
      <c r="BB98" s="4"/>
      <c r="BC98" s="56"/>
      <c r="BD98" s="33"/>
      <c r="BE98" s="33"/>
      <c r="BF98" s="33">
        <f t="shared" si="9"/>
        <v>8</v>
      </c>
      <c r="BG98" s="56"/>
      <c r="BH98" s="4"/>
      <c r="BI98" s="56"/>
      <c r="BJ98" s="33"/>
      <c r="BK98" s="33"/>
      <c r="BL98" s="33">
        <f t="shared" si="10"/>
        <v>6</v>
      </c>
      <c r="BM98" s="56"/>
      <c r="BN98" s="4"/>
      <c r="BO98" s="56"/>
      <c r="BP98" s="33"/>
      <c r="BQ98" s="33"/>
      <c r="BR98" s="33">
        <f t="shared" si="11"/>
        <v>2</v>
      </c>
      <c r="BS98" s="56"/>
      <c r="BT98" s="4"/>
      <c r="BU98" s="62">
        <v>45686.0</v>
      </c>
      <c r="BV98" s="65"/>
      <c r="BW98" s="148">
        <v>1.0</v>
      </c>
      <c r="BX98" s="36">
        <f t="shared" si="12"/>
        <v>15</v>
      </c>
      <c r="BY98" s="39" t="s">
        <v>96</v>
      </c>
      <c r="BZ98" s="4"/>
      <c r="CA98" s="56"/>
      <c r="CB98" s="33"/>
      <c r="CC98" s="33"/>
      <c r="CD98" s="33">
        <f t="shared" si="13"/>
        <v>0</v>
      </c>
      <c r="CE98" s="56"/>
      <c r="CF98" s="4"/>
      <c r="CG98" s="56"/>
      <c r="CH98" s="33"/>
      <c r="CI98" s="33"/>
      <c r="CJ98" s="33">
        <f t="shared" si="14"/>
        <v>3</v>
      </c>
      <c r="CK98" s="56"/>
      <c r="CL98" s="4"/>
      <c r="CM98" s="56"/>
      <c r="CN98" s="33"/>
      <c r="CO98" s="33"/>
      <c r="CP98" s="33">
        <f t="shared" si="15"/>
        <v>2</v>
      </c>
      <c r="CQ98" s="56"/>
      <c r="CR98" s="4"/>
      <c r="CS98" s="56"/>
      <c r="CT98" s="33"/>
      <c r="CU98" s="33"/>
      <c r="CV98" s="33">
        <f t="shared" si="16"/>
        <v>0</v>
      </c>
      <c r="CW98" s="56"/>
    </row>
    <row r="99" ht="14.25" customHeight="1">
      <c r="A99" s="56"/>
      <c r="B99" s="33"/>
      <c r="C99" s="33"/>
      <c r="D99" s="33">
        <f t="shared" si="18"/>
        <v>10</v>
      </c>
      <c r="E99" s="56"/>
      <c r="F99" s="4"/>
      <c r="G99" s="56"/>
      <c r="H99" s="33"/>
      <c r="I99" s="33"/>
      <c r="J99" s="33">
        <f t="shared" si="2"/>
        <v>1</v>
      </c>
      <c r="K99" s="56"/>
      <c r="L99" s="4"/>
      <c r="M99" s="56"/>
      <c r="N99" s="33"/>
      <c r="O99" s="33"/>
      <c r="P99" s="33">
        <f t="shared" si="3"/>
        <v>0</v>
      </c>
      <c r="Q99" s="56"/>
      <c r="R99" s="4"/>
      <c r="S99" s="56"/>
      <c r="T99" s="33"/>
      <c r="U99" s="33"/>
      <c r="V99" s="33">
        <f t="shared" si="4"/>
        <v>21</v>
      </c>
      <c r="W99" s="56"/>
      <c r="X99" s="4"/>
      <c r="Y99" s="56"/>
      <c r="Z99" s="33"/>
      <c r="AA99" s="33"/>
      <c r="AB99" s="33">
        <f t="shared" si="5"/>
        <v>10</v>
      </c>
      <c r="AC99" s="56"/>
      <c r="AD99" s="4"/>
      <c r="AE99" s="56"/>
      <c r="AF99" s="33"/>
      <c r="AG99" s="33"/>
      <c r="AH99" s="33">
        <f t="shared" si="6"/>
        <v>5</v>
      </c>
      <c r="AI99" s="56"/>
      <c r="AJ99" s="4"/>
      <c r="AK99" s="30">
        <v>45687.0</v>
      </c>
      <c r="AL99" s="61"/>
      <c r="AM99" s="153">
        <v>1.0</v>
      </c>
      <c r="AN99" s="26">
        <f t="shared" si="7"/>
        <v>6</v>
      </c>
      <c r="AO99" s="29" t="s">
        <v>85</v>
      </c>
      <c r="AP99" s="4"/>
      <c r="AQ99" s="56"/>
      <c r="AR99" s="33"/>
      <c r="AS99" s="33"/>
      <c r="AT99" s="33">
        <f t="shared" si="17"/>
        <v>17</v>
      </c>
      <c r="AU99" s="56"/>
      <c r="AV99" s="4"/>
      <c r="AW99" s="56"/>
      <c r="AX99" s="33"/>
      <c r="AY99" s="33"/>
      <c r="AZ99" s="33">
        <f t="shared" si="8"/>
        <v>5</v>
      </c>
      <c r="BA99" s="56"/>
      <c r="BB99" s="4"/>
      <c r="BC99" s="56"/>
      <c r="BD99" s="33"/>
      <c r="BE99" s="33"/>
      <c r="BF99" s="33">
        <f t="shared" si="9"/>
        <v>8</v>
      </c>
      <c r="BG99" s="56"/>
      <c r="BH99" s="4"/>
      <c r="BI99" s="56"/>
      <c r="BJ99" s="33"/>
      <c r="BK99" s="33"/>
      <c r="BL99" s="33">
        <f t="shared" si="10"/>
        <v>6</v>
      </c>
      <c r="BM99" s="56"/>
      <c r="BN99" s="4"/>
      <c r="BO99" s="56"/>
      <c r="BP99" s="33"/>
      <c r="BQ99" s="33"/>
      <c r="BR99" s="33">
        <f t="shared" si="11"/>
        <v>2</v>
      </c>
      <c r="BS99" s="56"/>
      <c r="BT99" s="4"/>
      <c r="BU99" s="62">
        <v>45686.0</v>
      </c>
      <c r="BV99" s="65"/>
      <c r="BW99" s="148">
        <v>1.0</v>
      </c>
      <c r="BX99" s="36">
        <f t="shared" si="12"/>
        <v>14</v>
      </c>
      <c r="BY99" s="39" t="s">
        <v>95</v>
      </c>
      <c r="BZ99" s="4"/>
      <c r="CA99" s="56"/>
      <c r="CB99" s="33"/>
      <c r="CC99" s="33"/>
      <c r="CD99" s="33">
        <f t="shared" si="13"/>
        <v>0</v>
      </c>
      <c r="CE99" s="56"/>
      <c r="CF99" s="4"/>
      <c r="CG99" s="56"/>
      <c r="CH99" s="33"/>
      <c r="CI99" s="33"/>
      <c r="CJ99" s="33">
        <f t="shared" si="14"/>
        <v>3</v>
      </c>
      <c r="CK99" s="56"/>
      <c r="CL99" s="4"/>
      <c r="CM99" s="56"/>
      <c r="CN99" s="33"/>
      <c r="CO99" s="33"/>
      <c r="CP99" s="33">
        <f t="shared" si="15"/>
        <v>2</v>
      </c>
      <c r="CQ99" s="56"/>
      <c r="CR99" s="4"/>
      <c r="CS99" s="56"/>
      <c r="CT99" s="33"/>
      <c r="CU99" s="33"/>
      <c r="CV99" s="33">
        <f t="shared" si="16"/>
        <v>0</v>
      </c>
      <c r="CW99" s="56"/>
    </row>
    <row r="100" ht="14.25" customHeight="1">
      <c r="A100" s="56"/>
      <c r="B100" s="33"/>
      <c r="C100" s="33"/>
      <c r="D100" s="33">
        <f t="shared" si="18"/>
        <v>10</v>
      </c>
      <c r="E100" s="56"/>
      <c r="F100" s="4"/>
      <c r="G100" s="56"/>
      <c r="H100" s="33"/>
      <c r="I100" s="33"/>
      <c r="J100" s="33">
        <f t="shared" si="2"/>
        <v>1</v>
      </c>
      <c r="K100" s="56"/>
      <c r="L100" s="4"/>
      <c r="M100" s="56"/>
      <c r="N100" s="33"/>
      <c r="O100" s="33"/>
      <c r="P100" s="33">
        <f t="shared" si="3"/>
        <v>0</v>
      </c>
      <c r="Q100" s="56"/>
      <c r="R100" s="4"/>
      <c r="S100" s="56"/>
      <c r="T100" s="33"/>
      <c r="U100" s="33"/>
      <c r="V100" s="33">
        <f t="shared" si="4"/>
        <v>21</v>
      </c>
      <c r="W100" s="56"/>
      <c r="X100" s="4"/>
      <c r="Y100" s="56"/>
      <c r="Z100" s="33"/>
      <c r="AA100" s="33"/>
      <c r="AB100" s="33">
        <f t="shared" si="5"/>
        <v>10</v>
      </c>
      <c r="AC100" s="56"/>
      <c r="AD100" s="4"/>
      <c r="AE100" s="56"/>
      <c r="AF100" s="33"/>
      <c r="AG100" s="33"/>
      <c r="AH100" s="33">
        <f t="shared" si="6"/>
        <v>5</v>
      </c>
      <c r="AI100" s="56"/>
      <c r="AJ100" s="4"/>
      <c r="AK100" s="30">
        <v>45687.0</v>
      </c>
      <c r="AL100" s="61"/>
      <c r="AM100" s="153">
        <v>1.0</v>
      </c>
      <c r="AN100" s="26">
        <f t="shared" si="7"/>
        <v>5</v>
      </c>
      <c r="AO100" s="29" t="s">
        <v>96</v>
      </c>
      <c r="AP100" s="4"/>
      <c r="AQ100" s="56"/>
      <c r="AR100" s="33"/>
      <c r="AS100" s="33"/>
      <c r="AT100" s="33">
        <f t="shared" si="17"/>
        <v>17</v>
      </c>
      <c r="AU100" s="56"/>
      <c r="AV100" s="4"/>
      <c r="AW100" s="56"/>
      <c r="AX100" s="33"/>
      <c r="AY100" s="33"/>
      <c r="AZ100" s="33">
        <f t="shared" si="8"/>
        <v>5</v>
      </c>
      <c r="BA100" s="56"/>
      <c r="BB100" s="4"/>
      <c r="BC100" s="56"/>
      <c r="BD100" s="33"/>
      <c r="BE100" s="33"/>
      <c r="BF100" s="33">
        <f t="shared" si="9"/>
        <v>8</v>
      </c>
      <c r="BG100" s="56"/>
      <c r="BH100" s="4"/>
      <c r="BI100" s="56"/>
      <c r="BJ100" s="33"/>
      <c r="BK100" s="33"/>
      <c r="BL100" s="33">
        <f t="shared" si="10"/>
        <v>6</v>
      </c>
      <c r="BM100" s="56"/>
      <c r="BN100" s="4"/>
      <c r="BO100" s="56"/>
      <c r="BP100" s="33"/>
      <c r="BQ100" s="33"/>
      <c r="BR100" s="33">
        <f t="shared" si="11"/>
        <v>2</v>
      </c>
      <c r="BS100" s="56"/>
      <c r="BT100" s="4"/>
      <c r="BU100" s="103">
        <v>45687.0</v>
      </c>
      <c r="BV100" s="104"/>
      <c r="BW100" s="106">
        <v>1.0</v>
      </c>
      <c r="BX100" s="36">
        <f t="shared" si="12"/>
        <v>13</v>
      </c>
      <c r="BY100" s="39" t="s">
        <v>77</v>
      </c>
      <c r="BZ100" s="4"/>
      <c r="CA100" s="56"/>
      <c r="CB100" s="33"/>
      <c r="CC100" s="33"/>
      <c r="CD100" s="33">
        <f t="shared" si="13"/>
        <v>0</v>
      </c>
      <c r="CE100" s="56"/>
      <c r="CF100" s="4"/>
      <c r="CG100" s="56"/>
      <c r="CH100" s="33"/>
      <c r="CI100" s="33"/>
      <c r="CJ100" s="33">
        <f t="shared" si="14"/>
        <v>3</v>
      </c>
      <c r="CK100" s="56"/>
      <c r="CL100" s="4"/>
      <c r="CM100" s="56"/>
      <c r="CN100" s="33"/>
      <c r="CO100" s="33"/>
      <c r="CP100" s="33">
        <f t="shared" si="15"/>
        <v>2</v>
      </c>
      <c r="CQ100" s="56"/>
      <c r="CR100" s="4"/>
      <c r="CS100" s="56"/>
      <c r="CT100" s="33"/>
      <c r="CU100" s="33"/>
      <c r="CV100" s="33">
        <f t="shared" si="16"/>
        <v>0</v>
      </c>
      <c r="CW100" s="56"/>
    </row>
    <row r="101" ht="14.25" customHeight="1">
      <c r="A101" s="56"/>
      <c r="B101" s="33"/>
      <c r="C101" s="33"/>
      <c r="D101" s="33">
        <f t="shared" si="18"/>
        <v>10</v>
      </c>
      <c r="E101" s="56"/>
      <c r="F101" s="4"/>
      <c r="G101" s="56"/>
      <c r="H101" s="33"/>
      <c r="I101" s="33"/>
      <c r="J101" s="33">
        <f t="shared" si="2"/>
        <v>1</v>
      </c>
      <c r="K101" s="56"/>
      <c r="L101" s="4"/>
      <c r="M101" s="56"/>
      <c r="N101" s="33"/>
      <c r="O101" s="33"/>
      <c r="P101" s="33">
        <f t="shared" si="3"/>
        <v>0</v>
      </c>
      <c r="Q101" s="56"/>
      <c r="R101" s="4"/>
      <c r="S101" s="56"/>
      <c r="T101" s="33"/>
      <c r="U101" s="33"/>
      <c r="V101" s="33">
        <f t="shared" si="4"/>
        <v>21</v>
      </c>
      <c r="W101" s="56"/>
      <c r="X101" s="4"/>
      <c r="Y101" s="56"/>
      <c r="Z101" s="33"/>
      <c r="AA101" s="33"/>
      <c r="AB101" s="33">
        <f t="shared" si="5"/>
        <v>10</v>
      </c>
      <c r="AC101" s="56"/>
      <c r="AD101" s="4"/>
      <c r="AE101" s="56"/>
      <c r="AF101" s="33"/>
      <c r="AG101" s="33"/>
      <c r="AH101" s="33">
        <f t="shared" si="6"/>
        <v>5</v>
      </c>
      <c r="AI101" s="56"/>
      <c r="AJ101" s="4"/>
      <c r="AK101" s="103">
        <v>45688.0</v>
      </c>
      <c r="AL101" s="104"/>
      <c r="AM101" s="148">
        <v>1.0</v>
      </c>
      <c r="AN101" s="36">
        <f t="shared" si="7"/>
        <v>4</v>
      </c>
      <c r="AO101" s="95" t="s">
        <v>99</v>
      </c>
      <c r="AP101" s="4"/>
      <c r="AQ101" s="56"/>
      <c r="AR101" s="33"/>
      <c r="AS101" s="33"/>
      <c r="AT101" s="33">
        <f t="shared" si="17"/>
        <v>17</v>
      </c>
      <c r="AU101" s="56"/>
      <c r="AV101" s="4"/>
      <c r="AW101" s="56"/>
      <c r="AX101" s="33"/>
      <c r="AY101" s="33"/>
      <c r="AZ101" s="33">
        <f t="shared" si="8"/>
        <v>5</v>
      </c>
      <c r="BA101" s="56"/>
      <c r="BB101" s="4"/>
      <c r="BC101" s="56"/>
      <c r="BD101" s="33"/>
      <c r="BE101" s="33"/>
      <c r="BF101" s="33">
        <f t="shared" si="9"/>
        <v>8</v>
      </c>
      <c r="BG101" s="56"/>
      <c r="BH101" s="4"/>
      <c r="BI101" s="56"/>
      <c r="BJ101" s="33"/>
      <c r="BK101" s="33"/>
      <c r="BL101" s="33">
        <f t="shared" si="10"/>
        <v>6</v>
      </c>
      <c r="BM101" s="56"/>
      <c r="BN101" s="4"/>
      <c r="BO101" s="56"/>
      <c r="BP101" s="33"/>
      <c r="BQ101" s="33"/>
      <c r="BR101" s="33">
        <f t="shared" si="11"/>
        <v>2</v>
      </c>
      <c r="BS101" s="56"/>
      <c r="BT101" s="4"/>
      <c r="BU101" s="103">
        <v>45687.0</v>
      </c>
      <c r="BV101" s="104"/>
      <c r="BW101" s="106">
        <v>1.0</v>
      </c>
      <c r="BX101" s="36">
        <f t="shared" si="12"/>
        <v>12</v>
      </c>
      <c r="BY101" s="39" t="s">
        <v>93</v>
      </c>
      <c r="BZ101" s="4"/>
      <c r="CA101" s="56"/>
      <c r="CB101" s="33"/>
      <c r="CC101" s="33"/>
      <c r="CD101" s="33">
        <f t="shared" si="13"/>
        <v>0</v>
      </c>
      <c r="CE101" s="56"/>
      <c r="CF101" s="4"/>
      <c r="CG101" s="56"/>
      <c r="CH101" s="33"/>
      <c r="CI101" s="33"/>
      <c r="CJ101" s="33">
        <f t="shared" si="14"/>
        <v>3</v>
      </c>
      <c r="CK101" s="56"/>
      <c r="CL101" s="4"/>
      <c r="CM101" s="56"/>
      <c r="CN101" s="33"/>
      <c r="CO101" s="33"/>
      <c r="CP101" s="33">
        <f t="shared" si="15"/>
        <v>2</v>
      </c>
      <c r="CQ101" s="56"/>
      <c r="CR101" s="4"/>
      <c r="CS101" s="56"/>
      <c r="CT101" s="33"/>
      <c r="CU101" s="33"/>
      <c r="CV101" s="33">
        <f t="shared" si="16"/>
        <v>0</v>
      </c>
      <c r="CW101" s="56"/>
    </row>
    <row r="102" ht="14.25" customHeight="1">
      <c r="A102" s="56"/>
      <c r="B102" s="33"/>
      <c r="C102" s="33"/>
      <c r="D102" s="33">
        <f t="shared" si="18"/>
        <v>10</v>
      </c>
      <c r="E102" s="56"/>
      <c r="F102" s="4"/>
      <c r="G102" s="56"/>
      <c r="H102" s="33"/>
      <c r="I102" s="33"/>
      <c r="J102" s="33">
        <f t="shared" si="2"/>
        <v>1</v>
      </c>
      <c r="K102" s="56"/>
      <c r="L102" s="4"/>
      <c r="M102" s="56"/>
      <c r="N102" s="33"/>
      <c r="O102" s="33"/>
      <c r="P102" s="33">
        <f t="shared" si="3"/>
        <v>0</v>
      </c>
      <c r="Q102" s="56"/>
      <c r="R102" s="4"/>
      <c r="S102" s="56"/>
      <c r="T102" s="33"/>
      <c r="U102" s="33"/>
      <c r="V102" s="33">
        <f t="shared" si="4"/>
        <v>21</v>
      </c>
      <c r="W102" s="56"/>
      <c r="X102" s="4"/>
      <c r="Y102" s="56"/>
      <c r="Z102" s="33"/>
      <c r="AA102" s="33"/>
      <c r="AB102" s="33">
        <f t="shared" si="5"/>
        <v>10</v>
      </c>
      <c r="AC102" s="56"/>
      <c r="AD102" s="4"/>
      <c r="AE102" s="56"/>
      <c r="AF102" s="33"/>
      <c r="AG102" s="33"/>
      <c r="AH102" s="33">
        <f t="shared" si="6"/>
        <v>5</v>
      </c>
      <c r="AI102" s="56"/>
      <c r="AJ102" s="4"/>
      <c r="AK102" s="103">
        <v>45688.0</v>
      </c>
      <c r="AL102" s="104"/>
      <c r="AM102" s="148">
        <v>1.0</v>
      </c>
      <c r="AN102" s="36">
        <f t="shared" si="7"/>
        <v>3</v>
      </c>
      <c r="AO102" s="95" t="s">
        <v>90</v>
      </c>
      <c r="AP102" s="4"/>
      <c r="AQ102" s="56"/>
      <c r="AR102" s="33"/>
      <c r="AS102" s="33"/>
      <c r="AT102" s="33">
        <f t="shared" si="17"/>
        <v>17</v>
      </c>
      <c r="AU102" s="56"/>
      <c r="AV102" s="4"/>
      <c r="AW102" s="56"/>
      <c r="AX102" s="33"/>
      <c r="AY102" s="33"/>
      <c r="AZ102" s="33">
        <f t="shared" si="8"/>
        <v>5</v>
      </c>
      <c r="BA102" s="56"/>
      <c r="BB102" s="4"/>
      <c r="BC102" s="56"/>
      <c r="BD102" s="33"/>
      <c r="BE102" s="33"/>
      <c r="BF102" s="33">
        <f t="shared" si="9"/>
        <v>8</v>
      </c>
      <c r="BG102" s="56"/>
      <c r="BH102" s="4"/>
      <c r="BI102" s="56"/>
      <c r="BJ102" s="33"/>
      <c r="BK102" s="33"/>
      <c r="BL102" s="33">
        <f t="shared" si="10"/>
        <v>6</v>
      </c>
      <c r="BM102" s="56"/>
      <c r="BN102" s="4"/>
      <c r="BO102" s="56"/>
      <c r="BP102" s="33"/>
      <c r="BQ102" s="33"/>
      <c r="BR102" s="33">
        <f t="shared" si="11"/>
        <v>2</v>
      </c>
      <c r="BS102" s="56"/>
      <c r="BT102" s="4"/>
      <c r="BU102" s="103">
        <v>45687.0</v>
      </c>
      <c r="BV102" s="104"/>
      <c r="BW102" s="148">
        <v>1.0</v>
      </c>
      <c r="BX102" s="36">
        <f t="shared" si="12"/>
        <v>11</v>
      </c>
      <c r="BY102" s="39" t="s">
        <v>102</v>
      </c>
      <c r="BZ102" s="4"/>
      <c r="CA102" s="56"/>
      <c r="CB102" s="33"/>
      <c r="CC102" s="33"/>
      <c r="CD102" s="33">
        <f t="shared" si="13"/>
        <v>0</v>
      </c>
      <c r="CE102" s="56"/>
      <c r="CF102" s="4"/>
      <c r="CG102" s="56"/>
      <c r="CH102" s="33"/>
      <c r="CI102" s="33"/>
      <c r="CJ102" s="33">
        <f t="shared" si="14"/>
        <v>3</v>
      </c>
      <c r="CK102" s="56"/>
      <c r="CL102" s="4"/>
      <c r="CM102" s="56"/>
      <c r="CN102" s="33"/>
      <c r="CO102" s="33"/>
      <c r="CP102" s="33">
        <f t="shared" si="15"/>
        <v>2</v>
      </c>
      <c r="CQ102" s="56"/>
      <c r="CR102" s="4"/>
      <c r="CS102" s="56"/>
      <c r="CT102" s="33"/>
      <c r="CU102" s="33"/>
      <c r="CV102" s="33">
        <f t="shared" si="16"/>
        <v>0</v>
      </c>
      <c r="CW102" s="56"/>
    </row>
    <row r="103" ht="14.25" customHeight="1">
      <c r="A103" s="56"/>
      <c r="B103" s="33"/>
      <c r="C103" s="33"/>
      <c r="D103" s="33">
        <f t="shared" si="18"/>
        <v>10</v>
      </c>
      <c r="E103" s="56"/>
      <c r="F103" s="4"/>
      <c r="G103" s="56"/>
      <c r="H103" s="33"/>
      <c r="I103" s="33"/>
      <c r="J103" s="33">
        <f t="shared" si="2"/>
        <v>1</v>
      </c>
      <c r="K103" s="56"/>
      <c r="L103" s="4"/>
      <c r="M103" s="56"/>
      <c r="N103" s="33"/>
      <c r="O103" s="33"/>
      <c r="P103" s="33">
        <f t="shared" si="3"/>
        <v>0</v>
      </c>
      <c r="Q103" s="56"/>
      <c r="R103" s="4"/>
      <c r="S103" s="56"/>
      <c r="T103" s="33"/>
      <c r="U103" s="33"/>
      <c r="V103" s="33">
        <f t="shared" si="4"/>
        <v>21</v>
      </c>
      <c r="W103" s="56"/>
      <c r="X103" s="4"/>
      <c r="Y103" s="56"/>
      <c r="Z103" s="33"/>
      <c r="AA103" s="33"/>
      <c r="AB103" s="33">
        <f t="shared" si="5"/>
        <v>10</v>
      </c>
      <c r="AC103" s="56"/>
      <c r="AD103" s="4"/>
      <c r="AE103" s="56"/>
      <c r="AF103" s="33"/>
      <c r="AG103" s="33"/>
      <c r="AH103" s="33">
        <f t="shared" si="6"/>
        <v>5</v>
      </c>
      <c r="AI103" s="56"/>
      <c r="AJ103" s="4"/>
      <c r="AK103" s="56"/>
      <c r="AL103" s="33"/>
      <c r="AM103" s="33"/>
      <c r="AN103" s="33">
        <f t="shared" si="7"/>
        <v>3</v>
      </c>
      <c r="AO103" s="56"/>
      <c r="AP103" s="4"/>
      <c r="AQ103" s="56"/>
      <c r="AR103" s="33"/>
      <c r="AS103" s="33"/>
      <c r="AT103" s="33">
        <f t="shared" si="17"/>
        <v>17</v>
      </c>
      <c r="AU103" s="56"/>
      <c r="AV103" s="4"/>
      <c r="AW103" s="56"/>
      <c r="AX103" s="33"/>
      <c r="AY103" s="33"/>
      <c r="AZ103" s="33">
        <f t="shared" si="8"/>
        <v>5</v>
      </c>
      <c r="BA103" s="56"/>
      <c r="BB103" s="4"/>
      <c r="BC103" s="56"/>
      <c r="BD103" s="33"/>
      <c r="BE103" s="33"/>
      <c r="BF103" s="33">
        <f t="shared" si="9"/>
        <v>8</v>
      </c>
      <c r="BG103" s="56"/>
      <c r="BH103" s="4"/>
      <c r="BI103" s="56"/>
      <c r="BJ103" s="33"/>
      <c r="BK103" s="33"/>
      <c r="BL103" s="33">
        <f t="shared" si="10"/>
        <v>6</v>
      </c>
      <c r="BM103" s="56"/>
      <c r="BN103" s="4"/>
      <c r="BO103" s="56"/>
      <c r="BP103" s="33"/>
      <c r="BQ103" s="33"/>
      <c r="BR103" s="33">
        <f t="shared" si="11"/>
        <v>2</v>
      </c>
      <c r="BS103" s="56"/>
      <c r="BT103" s="4"/>
      <c r="BU103" s="62">
        <v>45686.0</v>
      </c>
      <c r="BV103" s="33"/>
      <c r="BW103" s="38">
        <v>3.0</v>
      </c>
      <c r="BX103" s="33">
        <f t="shared" si="12"/>
        <v>8</v>
      </c>
      <c r="BY103" s="92" t="s">
        <v>108</v>
      </c>
      <c r="BZ103" s="4"/>
      <c r="CA103" s="56"/>
      <c r="CB103" s="33"/>
      <c r="CC103" s="33"/>
      <c r="CD103" s="33">
        <f t="shared" si="13"/>
        <v>0</v>
      </c>
      <c r="CE103" s="56"/>
      <c r="CF103" s="4"/>
      <c r="CG103" s="56"/>
      <c r="CH103" s="33"/>
      <c r="CI103" s="33"/>
      <c r="CJ103" s="33">
        <f t="shared" si="14"/>
        <v>3</v>
      </c>
      <c r="CK103" s="56"/>
      <c r="CL103" s="4"/>
      <c r="CM103" s="56"/>
      <c r="CN103" s="33"/>
      <c r="CO103" s="33"/>
      <c r="CP103" s="33">
        <f t="shared" si="15"/>
        <v>2</v>
      </c>
      <c r="CQ103" s="56"/>
      <c r="CR103" s="4"/>
      <c r="CS103" s="56"/>
      <c r="CT103" s="33"/>
      <c r="CU103" s="33"/>
      <c r="CV103" s="33">
        <f t="shared" si="16"/>
        <v>0</v>
      </c>
      <c r="CW103" s="56"/>
    </row>
    <row r="104" ht="14.25" customHeight="1">
      <c r="A104" s="56"/>
      <c r="B104" s="33"/>
      <c r="C104" s="33"/>
      <c r="D104" s="33">
        <f t="shared" si="18"/>
        <v>10</v>
      </c>
      <c r="E104" s="56"/>
      <c r="F104" s="4"/>
      <c r="G104" s="56"/>
      <c r="H104" s="33"/>
      <c r="I104" s="33"/>
      <c r="J104" s="33">
        <f t="shared" si="2"/>
        <v>1</v>
      </c>
      <c r="K104" s="56"/>
      <c r="L104" s="4"/>
      <c r="M104" s="56"/>
      <c r="N104" s="33"/>
      <c r="O104" s="33"/>
      <c r="P104" s="33">
        <f t="shared" si="3"/>
        <v>0</v>
      </c>
      <c r="Q104" s="56"/>
      <c r="R104" s="4"/>
      <c r="S104" s="56"/>
      <c r="T104" s="33"/>
      <c r="U104" s="33"/>
      <c r="V104" s="33">
        <f t="shared" si="4"/>
        <v>21</v>
      </c>
      <c r="W104" s="56"/>
      <c r="X104" s="4"/>
      <c r="Y104" s="56"/>
      <c r="Z104" s="33"/>
      <c r="AA104" s="33"/>
      <c r="AB104" s="33">
        <f t="shared" si="5"/>
        <v>10</v>
      </c>
      <c r="AC104" s="56"/>
      <c r="AD104" s="4"/>
      <c r="AE104" s="56"/>
      <c r="AF104" s="33"/>
      <c r="AG104" s="33"/>
      <c r="AH104" s="33">
        <f t="shared" si="6"/>
        <v>5</v>
      </c>
      <c r="AI104" s="56"/>
      <c r="AJ104" s="4"/>
      <c r="AK104" s="56"/>
      <c r="AL104" s="33"/>
      <c r="AM104" s="33"/>
      <c r="AN104" s="33">
        <f t="shared" si="7"/>
        <v>3</v>
      </c>
      <c r="AO104" s="56"/>
      <c r="AP104" s="4"/>
      <c r="AQ104" s="56"/>
      <c r="AR104" s="33"/>
      <c r="AS104" s="33"/>
      <c r="AT104" s="33">
        <f t="shared" si="17"/>
        <v>17</v>
      </c>
      <c r="AU104" s="56"/>
      <c r="AV104" s="4"/>
      <c r="AW104" s="56"/>
      <c r="AX104" s="33"/>
      <c r="AY104" s="33"/>
      <c r="AZ104" s="33">
        <f t="shared" si="8"/>
        <v>5</v>
      </c>
      <c r="BA104" s="56"/>
      <c r="BB104" s="4"/>
      <c r="BC104" s="56"/>
      <c r="BD104" s="33"/>
      <c r="BE104" s="33"/>
      <c r="BF104" s="33">
        <f t="shared" si="9"/>
        <v>8</v>
      </c>
      <c r="BG104" s="56"/>
      <c r="BH104" s="4"/>
      <c r="BI104" s="56"/>
      <c r="BJ104" s="33"/>
      <c r="BK104" s="33"/>
      <c r="BL104" s="33">
        <f t="shared" si="10"/>
        <v>6</v>
      </c>
      <c r="BM104" s="56"/>
      <c r="BN104" s="4"/>
      <c r="BO104" s="56"/>
      <c r="BP104" s="33"/>
      <c r="BQ104" s="33"/>
      <c r="BR104" s="33">
        <f t="shared" si="11"/>
        <v>2</v>
      </c>
      <c r="BS104" s="56"/>
      <c r="BT104" s="4"/>
      <c r="BU104" s="62">
        <v>45687.0</v>
      </c>
      <c r="BV104" s="65"/>
      <c r="BW104" s="148">
        <v>1.0</v>
      </c>
      <c r="BX104" s="36">
        <f t="shared" si="12"/>
        <v>7</v>
      </c>
      <c r="BY104" s="39" t="s">
        <v>98</v>
      </c>
      <c r="BZ104" s="4"/>
      <c r="CA104" s="56"/>
      <c r="CB104" s="33"/>
      <c r="CC104" s="33"/>
      <c r="CD104" s="33">
        <f t="shared" si="13"/>
        <v>0</v>
      </c>
      <c r="CE104" s="56"/>
      <c r="CF104" s="4"/>
      <c r="CG104" s="56"/>
      <c r="CH104" s="33"/>
      <c r="CI104" s="33"/>
      <c r="CJ104" s="33">
        <f t="shared" si="14"/>
        <v>3</v>
      </c>
      <c r="CK104" s="56"/>
      <c r="CL104" s="4"/>
      <c r="CM104" s="56"/>
      <c r="CN104" s="33"/>
      <c r="CO104" s="33"/>
      <c r="CP104" s="33">
        <f t="shared" si="15"/>
        <v>2</v>
      </c>
      <c r="CQ104" s="56"/>
      <c r="CR104" s="4"/>
      <c r="CS104" s="56"/>
      <c r="CT104" s="33"/>
      <c r="CU104" s="33"/>
      <c r="CV104" s="33">
        <f t="shared" si="16"/>
        <v>0</v>
      </c>
      <c r="CW104" s="56"/>
    </row>
    <row r="105" ht="14.25" customHeight="1">
      <c r="A105" s="56"/>
      <c r="B105" s="33"/>
      <c r="C105" s="33"/>
      <c r="D105" s="33">
        <f t="shared" si="18"/>
        <v>10</v>
      </c>
      <c r="E105" s="56"/>
      <c r="F105" s="4"/>
      <c r="G105" s="56"/>
      <c r="H105" s="33"/>
      <c r="I105" s="33"/>
      <c r="J105" s="33">
        <f t="shared" si="2"/>
        <v>1</v>
      </c>
      <c r="K105" s="56"/>
      <c r="L105" s="4"/>
      <c r="M105" s="56"/>
      <c r="N105" s="33"/>
      <c r="O105" s="33"/>
      <c r="P105" s="33">
        <f t="shared" si="3"/>
        <v>0</v>
      </c>
      <c r="Q105" s="56"/>
      <c r="R105" s="4"/>
      <c r="S105" s="56"/>
      <c r="T105" s="33"/>
      <c r="U105" s="33"/>
      <c r="V105" s="33">
        <f t="shared" si="4"/>
        <v>21</v>
      </c>
      <c r="W105" s="56"/>
      <c r="X105" s="4"/>
      <c r="Y105" s="56"/>
      <c r="Z105" s="33"/>
      <c r="AA105" s="33"/>
      <c r="AB105" s="33">
        <f t="shared" si="5"/>
        <v>10</v>
      </c>
      <c r="AC105" s="56"/>
      <c r="AD105" s="4"/>
      <c r="AE105" s="56"/>
      <c r="AF105" s="33"/>
      <c r="AG105" s="33"/>
      <c r="AH105" s="33">
        <f t="shared" si="6"/>
        <v>5</v>
      </c>
      <c r="AI105" s="56"/>
      <c r="AJ105" s="4"/>
      <c r="AK105" s="56"/>
      <c r="AL105" s="33"/>
      <c r="AM105" s="33"/>
      <c r="AN105" s="33">
        <f t="shared" si="7"/>
        <v>3</v>
      </c>
      <c r="AO105" s="56"/>
      <c r="AP105" s="4"/>
      <c r="AQ105" s="56"/>
      <c r="AR105" s="33"/>
      <c r="AS105" s="33"/>
      <c r="AT105" s="33">
        <f t="shared" si="17"/>
        <v>17</v>
      </c>
      <c r="AU105" s="56"/>
      <c r="AV105" s="4"/>
      <c r="AW105" s="56"/>
      <c r="AX105" s="33"/>
      <c r="AY105" s="33"/>
      <c r="AZ105" s="33">
        <f t="shared" si="8"/>
        <v>5</v>
      </c>
      <c r="BA105" s="56"/>
      <c r="BB105" s="4"/>
      <c r="BC105" s="56"/>
      <c r="BD105" s="33"/>
      <c r="BE105" s="33"/>
      <c r="BF105" s="33">
        <f t="shared" si="9"/>
        <v>8</v>
      </c>
      <c r="BG105" s="56"/>
      <c r="BH105" s="4"/>
      <c r="BI105" s="56"/>
      <c r="BJ105" s="33"/>
      <c r="BK105" s="33"/>
      <c r="BL105" s="33">
        <f t="shared" si="10"/>
        <v>6</v>
      </c>
      <c r="BM105" s="56"/>
      <c r="BN105" s="4"/>
      <c r="BO105" s="56"/>
      <c r="BP105" s="33"/>
      <c r="BQ105" s="33"/>
      <c r="BR105" s="33">
        <f t="shared" si="11"/>
        <v>2</v>
      </c>
      <c r="BS105" s="56"/>
      <c r="BT105" s="4"/>
      <c r="BU105" s="62">
        <v>45687.0</v>
      </c>
      <c r="BV105" s="65"/>
      <c r="BW105" s="148">
        <v>1.0</v>
      </c>
      <c r="BX105" s="36">
        <f t="shared" si="12"/>
        <v>6</v>
      </c>
      <c r="BY105" s="96" t="s">
        <v>105</v>
      </c>
      <c r="BZ105" s="4"/>
      <c r="CA105" s="56"/>
      <c r="CB105" s="33"/>
      <c r="CC105" s="33"/>
      <c r="CD105" s="33">
        <f t="shared" si="13"/>
        <v>0</v>
      </c>
      <c r="CE105" s="56"/>
      <c r="CF105" s="4"/>
      <c r="CG105" s="56"/>
      <c r="CH105" s="33"/>
      <c r="CI105" s="33"/>
      <c r="CJ105" s="33">
        <f t="shared" si="14"/>
        <v>3</v>
      </c>
      <c r="CK105" s="56"/>
      <c r="CL105" s="4"/>
      <c r="CM105" s="56"/>
      <c r="CN105" s="33"/>
      <c r="CO105" s="33"/>
      <c r="CP105" s="33">
        <f t="shared" si="15"/>
        <v>2</v>
      </c>
      <c r="CQ105" s="56"/>
      <c r="CR105" s="4"/>
      <c r="CS105" s="56"/>
      <c r="CT105" s="33"/>
      <c r="CU105" s="33"/>
      <c r="CV105" s="33">
        <f t="shared" si="16"/>
        <v>0</v>
      </c>
      <c r="CW105" s="56"/>
    </row>
    <row r="106" ht="14.25" customHeight="1">
      <c r="A106" s="56"/>
      <c r="B106" s="33"/>
      <c r="C106" s="33"/>
      <c r="D106" s="33">
        <f t="shared" si="18"/>
        <v>10</v>
      </c>
      <c r="E106" s="56"/>
      <c r="F106" s="4"/>
      <c r="G106" s="56"/>
      <c r="H106" s="33"/>
      <c r="I106" s="33"/>
      <c r="J106" s="33">
        <f t="shared" si="2"/>
        <v>1</v>
      </c>
      <c r="K106" s="56"/>
      <c r="L106" s="4"/>
      <c r="M106" s="56"/>
      <c r="N106" s="33"/>
      <c r="O106" s="33"/>
      <c r="P106" s="33">
        <f t="shared" si="3"/>
        <v>0</v>
      </c>
      <c r="Q106" s="56"/>
      <c r="R106" s="4"/>
      <c r="S106" s="56"/>
      <c r="T106" s="33"/>
      <c r="U106" s="33"/>
      <c r="V106" s="33">
        <f t="shared" si="4"/>
        <v>21</v>
      </c>
      <c r="W106" s="56"/>
      <c r="X106" s="4"/>
      <c r="Y106" s="56"/>
      <c r="Z106" s="33"/>
      <c r="AA106" s="33"/>
      <c r="AB106" s="33">
        <f t="shared" si="5"/>
        <v>10</v>
      </c>
      <c r="AC106" s="56"/>
      <c r="AD106" s="4"/>
      <c r="AE106" s="56"/>
      <c r="AF106" s="33"/>
      <c r="AG106" s="33"/>
      <c r="AH106" s="33">
        <f t="shared" si="6"/>
        <v>5</v>
      </c>
      <c r="AI106" s="56"/>
      <c r="AJ106" s="4"/>
      <c r="AK106" s="56"/>
      <c r="AL106" s="33"/>
      <c r="AM106" s="33"/>
      <c r="AN106" s="33">
        <f t="shared" si="7"/>
        <v>3</v>
      </c>
      <c r="AO106" s="56"/>
      <c r="AP106" s="4"/>
      <c r="AQ106" s="56"/>
      <c r="AR106" s="33"/>
      <c r="AS106" s="33"/>
      <c r="AT106" s="33">
        <f t="shared" si="17"/>
        <v>17</v>
      </c>
      <c r="AU106" s="56"/>
      <c r="AV106" s="4"/>
      <c r="AW106" s="56"/>
      <c r="AX106" s="33"/>
      <c r="AY106" s="33"/>
      <c r="AZ106" s="33">
        <f t="shared" si="8"/>
        <v>5</v>
      </c>
      <c r="BA106" s="56"/>
      <c r="BB106" s="4"/>
      <c r="BC106" s="56"/>
      <c r="BD106" s="33"/>
      <c r="BE106" s="33"/>
      <c r="BF106" s="33">
        <f t="shared" si="9"/>
        <v>8</v>
      </c>
      <c r="BG106" s="56"/>
      <c r="BH106" s="4"/>
      <c r="BI106" s="56"/>
      <c r="BJ106" s="33"/>
      <c r="BK106" s="33"/>
      <c r="BL106" s="33">
        <f t="shared" si="10"/>
        <v>6</v>
      </c>
      <c r="BM106" s="56"/>
      <c r="BN106" s="4"/>
      <c r="BO106" s="56"/>
      <c r="BP106" s="33"/>
      <c r="BQ106" s="33"/>
      <c r="BR106" s="33">
        <f t="shared" si="11"/>
        <v>2</v>
      </c>
      <c r="BS106" s="56"/>
      <c r="BT106" s="4"/>
      <c r="BU106" s="103">
        <v>45688.0</v>
      </c>
      <c r="BV106" s="104"/>
      <c r="BW106" s="148">
        <v>1.0</v>
      </c>
      <c r="BX106" s="36">
        <f t="shared" si="12"/>
        <v>5</v>
      </c>
      <c r="BY106" s="95" t="s">
        <v>90</v>
      </c>
      <c r="BZ106" s="4"/>
      <c r="CA106" s="56"/>
      <c r="CB106" s="33"/>
      <c r="CC106" s="33"/>
      <c r="CD106" s="33">
        <f t="shared" si="13"/>
        <v>0</v>
      </c>
      <c r="CE106" s="56"/>
      <c r="CF106" s="4"/>
      <c r="CG106" s="56"/>
      <c r="CH106" s="33"/>
      <c r="CI106" s="33"/>
      <c r="CJ106" s="33">
        <f t="shared" si="14"/>
        <v>3</v>
      </c>
      <c r="CK106" s="56"/>
      <c r="CL106" s="4"/>
      <c r="CM106" s="56"/>
      <c r="CN106" s="33"/>
      <c r="CO106" s="33"/>
      <c r="CP106" s="33">
        <f t="shared" si="15"/>
        <v>2</v>
      </c>
      <c r="CQ106" s="56"/>
      <c r="CR106" s="4"/>
      <c r="CS106" s="56"/>
      <c r="CT106" s="33"/>
      <c r="CU106" s="33"/>
      <c r="CV106" s="33">
        <f t="shared" si="16"/>
        <v>0</v>
      </c>
      <c r="CW106" s="56"/>
    </row>
    <row r="107" ht="14.25" customHeight="1">
      <c r="A107" s="56"/>
      <c r="B107" s="33"/>
      <c r="C107" s="33"/>
      <c r="D107" s="33">
        <f t="shared" si="18"/>
        <v>10</v>
      </c>
      <c r="E107" s="56"/>
      <c r="F107" s="4"/>
      <c r="G107" s="56"/>
      <c r="H107" s="33"/>
      <c r="I107" s="33"/>
      <c r="J107" s="33">
        <f t="shared" si="2"/>
        <v>1</v>
      </c>
      <c r="K107" s="56"/>
      <c r="L107" s="4"/>
      <c r="M107" s="56"/>
      <c r="N107" s="33"/>
      <c r="O107" s="33"/>
      <c r="P107" s="33">
        <f t="shared" si="3"/>
        <v>0</v>
      </c>
      <c r="Q107" s="56"/>
      <c r="R107" s="4"/>
      <c r="S107" s="56"/>
      <c r="T107" s="33"/>
      <c r="U107" s="33"/>
      <c r="V107" s="33">
        <f t="shared" si="4"/>
        <v>21</v>
      </c>
      <c r="W107" s="56"/>
      <c r="X107" s="4"/>
      <c r="Y107" s="56"/>
      <c r="Z107" s="33"/>
      <c r="AA107" s="33"/>
      <c r="AB107" s="33">
        <f t="shared" si="5"/>
        <v>10</v>
      </c>
      <c r="AC107" s="56"/>
      <c r="AD107" s="4"/>
      <c r="AE107" s="56"/>
      <c r="AF107" s="33"/>
      <c r="AG107" s="33"/>
      <c r="AH107" s="33">
        <f t="shared" si="6"/>
        <v>5</v>
      </c>
      <c r="AI107" s="56"/>
      <c r="AJ107" s="4"/>
      <c r="AK107" s="56"/>
      <c r="AL107" s="33"/>
      <c r="AM107" s="33"/>
      <c r="AN107" s="33">
        <f t="shared" si="7"/>
        <v>3</v>
      </c>
      <c r="AO107" s="56"/>
      <c r="AP107" s="4"/>
      <c r="AQ107" s="56"/>
      <c r="AR107" s="33"/>
      <c r="AS107" s="33"/>
      <c r="AT107" s="33">
        <f t="shared" si="17"/>
        <v>17</v>
      </c>
      <c r="AU107" s="56"/>
      <c r="AV107" s="4"/>
      <c r="AW107" s="56"/>
      <c r="AX107" s="33"/>
      <c r="AY107" s="33"/>
      <c r="AZ107" s="33">
        <f t="shared" si="8"/>
        <v>5</v>
      </c>
      <c r="BA107" s="56"/>
      <c r="BB107" s="4"/>
      <c r="BC107" s="56"/>
      <c r="BD107" s="33"/>
      <c r="BE107" s="33"/>
      <c r="BF107" s="33">
        <f t="shared" si="9"/>
        <v>8</v>
      </c>
      <c r="BG107" s="56"/>
      <c r="BH107" s="4"/>
      <c r="BI107" s="56"/>
      <c r="BJ107" s="33"/>
      <c r="BK107" s="33"/>
      <c r="BL107" s="33">
        <f t="shared" si="10"/>
        <v>6</v>
      </c>
      <c r="BM107" s="56"/>
      <c r="BN107" s="4"/>
      <c r="BO107" s="56"/>
      <c r="BP107" s="33"/>
      <c r="BQ107" s="33"/>
      <c r="BR107" s="33">
        <f t="shared" si="11"/>
        <v>2</v>
      </c>
      <c r="BS107" s="56"/>
      <c r="BT107" s="4"/>
      <c r="BU107" s="103">
        <v>45688.0</v>
      </c>
      <c r="BV107" s="104"/>
      <c r="BW107" s="148">
        <v>1.0</v>
      </c>
      <c r="BX107" s="36">
        <f t="shared" si="12"/>
        <v>4</v>
      </c>
      <c r="BY107" s="95" t="s">
        <v>83</v>
      </c>
      <c r="BZ107" s="4"/>
      <c r="CA107" s="56"/>
      <c r="CB107" s="33"/>
      <c r="CC107" s="33"/>
      <c r="CD107" s="33">
        <f t="shared" si="13"/>
        <v>0</v>
      </c>
      <c r="CE107" s="56"/>
      <c r="CF107" s="4"/>
      <c r="CG107" s="56"/>
      <c r="CH107" s="33"/>
      <c r="CI107" s="33"/>
      <c r="CJ107" s="33">
        <f t="shared" si="14"/>
        <v>3</v>
      </c>
      <c r="CK107" s="56"/>
      <c r="CL107" s="4"/>
      <c r="CM107" s="56"/>
      <c r="CN107" s="33"/>
      <c r="CO107" s="33"/>
      <c r="CP107" s="33">
        <f t="shared" si="15"/>
        <v>2</v>
      </c>
      <c r="CQ107" s="56"/>
      <c r="CR107" s="4"/>
      <c r="CS107" s="56"/>
      <c r="CT107" s="33"/>
      <c r="CU107" s="33"/>
      <c r="CV107" s="33">
        <f t="shared" si="16"/>
        <v>0</v>
      </c>
      <c r="CW107" s="56"/>
    </row>
    <row r="108" ht="14.25" customHeight="1">
      <c r="A108" s="56"/>
      <c r="B108" s="33"/>
      <c r="C108" s="33"/>
      <c r="D108" s="33">
        <f t="shared" si="18"/>
        <v>10</v>
      </c>
      <c r="E108" s="56"/>
      <c r="F108" s="4"/>
      <c r="G108" s="56"/>
      <c r="H108" s="33"/>
      <c r="I108" s="33"/>
      <c r="J108" s="33">
        <f t="shared" si="2"/>
        <v>1</v>
      </c>
      <c r="K108" s="56"/>
      <c r="L108" s="4"/>
      <c r="M108" s="56"/>
      <c r="N108" s="33"/>
      <c r="O108" s="33"/>
      <c r="P108" s="33">
        <f t="shared" si="3"/>
        <v>0</v>
      </c>
      <c r="Q108" s="56"/>
      <c r="R108" s="4"/>
      <c r="S108" s="56"/>
      <c r="T108" s="33"/>
      <c r="U108" s="33"/>
      <c r="V108" s="33">
        <f t="shared" si="4"/>
        <v>21</v>
      </c>
      <c r="W108" s="56"/>
      <c r="X108" s="4"/>
      <c r="Y108" s="56"/>
      <c r="Z108" s="33"/>
      <c r="AA108" s="33"/>
      <c r="AB108" s="33">
        <f t="shared" si="5"/>
        <v>10</v>
      </c>
      <c r="AC108" s="56"/>
      <c r="AD108" s="4"/>
      <c r="AE108" s="56"/>
      <c r="AF108" s="33"/>
      <c r="AG108" s="33"/>
      <c r="AH108" s="33">
        <f t="shared" si="6"/>
        <v>5</v>
      </c>
      <c r="AI108" s="56"/>
      <c r="AJ108" s="4"/>
      <c r="AK108" s="56"/>
      <c r="AL108" s="33"/>
      <c r="AM108" s="33"/>
      <c r="AN108" s="33">
        <f t="shared" si="7"/>
        <v>3</v>
      </c>
      <c r="AO108" s="56"/>
      <c r="AP108" s="4"/>
      <c r="AQ108" s="56"/>
      <c r="AR108" s="33"/>
      <c r="AS108" s="33"/>
      <c r="AT108" s="33">
        <f t="shared" si="17"/>
        <v>17</v>
      </c>
      <c r="AU108" s="56"/>
      <c r="AV108" s="4"/>
      <c r="AW108" s="56"/>
      <c r="AX108" s="33"/>
      <c r="AY108" s="33"/>
      <c r="AZ108" s="33">
        <f t="shared" si="8"/>
        <v>5</v>
      </c>
      <c r="BA108" s="56"/>
      <c r="BB108" s="4"/>
      <c r="BC108" s="56"/>
      <c r="BD108" s="33"/>
      <c r="BE108" s="33"/>
      <c r="BF108" s="33">
        <f t="shared" si="9"/>
        <v>8</v>
      </c>
      <c r="BG108" s="56"/>
      <c r="BH108" s="4"/>
      <c r="BI108" s="56"/>
      <c r="BJ108" s="33"/>
      <c r="BK108" s="33"/>
      <c r="BL108" s="33">
        <f t="shared" si="10"/>
        <v>6</v>
      </c>
      <c r="BM108" s="56"/>
      <c r="BN108" s="4"/>
      <c r="BO108" s="56"/>
      <c r="BP108" s="33"/>
      <c r="BQ108" s="33"/>
      <c r="BR108" s="33">
        <f t="shared" si="11"/>
        <v>2</v>
      </c>
      <c r="BS108" s="56"/>
      <c r="BT108" s="4"/>
      <c r="BU108" s="103">
        <v>45688.0</v>
      </c>
      <c r="BV108" s="104"/>
      <c r="BW108" s="106">
        <v>1.0</v>
      </c>
      <c r="BX108" s="36">
        <f t="shared" si="12"/>
        <v>3</v>
      </c>
      <c r="BY108" s="95" t="s">
        <v>107</v>
      </c>
      <c r="BZ108" s="4"/>
      <c r="CA108" s="56"/>
      <c r="CB108" s="33"/>
      <c r="CC108" s="33"/>
      <c r="CD108" s="33">
        <f t="shared" si="13"/>
        <v>0</v>
      </c>
      <c r="CE108" s="56"/>
      <c r="CF108" s="4"/>
      <c r="CG108" s="56"/>
      <c r="CH108" s="33"/>
      <c r="CI108" s="33"/>
      <c r="CJ108" s="33">
        <f t="shared" si="14"/>
        <v>3</v>
      </c>
      <c r="CK108" s="56"/>
      <c r="CL108" s="4"/>
      <c r="CM108" s="56"/>
      <c r="CN108" s="33"/>
      <c r="CO108" s="33"/>
      <c r="CP108" s="33">
        <f t="shared" si="15"/>
        <v>2</v>
      </c>
      <c r="CQ108" s="56"/>
      <c r="CR108" s="4"/>
      <c r="CS108" s="56"/>
      <c r="CT108" s="33"/>
      <c r="CU108" s="33"/>
      <c r="CV108" s="33">
        <f t="shared" si="16"/>
        <v>0</v>
      </c>
      <c r="CW108" s="56"/>
    </row>
    <row r="109" ht="14.25" customHeight="1">
      <c r="A109" s="56"/>
      <c r="B109" s="33"/>
      <c r="C109" s="33"/>
      <c r="D109" s="33">
        <f t="shared" si="18"/>
        <v>10</v>
      </c>
      <c r="E109" s="56"/>
      <c r="F109" s="4"/>
      <c r="G109" s="56"/>
      <c r="H109" s="33"/>
      <c r="I109" s="33"/>
      <c r="J109" s="33">
        <f t="shared" si="2"/>
        <v>1</v>
      </c>
      <c r="K109" s="56"/>
      <c r="L109" s="4"/>
      <c r="M109" s="56"/>
      <c r="N109" s="33"/>
      <c r="O109" s="33"/>
      <c r="P109" s="33">
        <f t="shared" si="3"/>
        <v>0</v>
      </c>
      <c r="Q109" s="56"/>
      <c r="R109" s="4"/>
      <c r="S109" s="56"/>
      <c r="T109" s="33"/>
      <c r="U109" s="33"/>
      <c r="V109" s="33">
        <f t="shared" si="4"/>
        <v>21</v>
      </c>
      <c r="W109" s="56"/>
      <c r="X109" s="4"/>
      <c r="Y109" s="56"/>
      <c r="Z109" s="33"/>
      <c r="AA109" s="33"/>
      <c r="AB109" s="33">
        <f t="shared" si="5"/>
        <v>10</v>
      </c>
      <c r="AC109" s="56"/>
      <c r="AD109" s="4"/>
      <c r="AE109" s="56"/>
      <c r="AF109" s="33"/>
      <c r="AG109" s="33"/>
      <c r="AH109" s="33">
        <f t="shared" si="6"/>
        <v>5</v>
      </c>
      <c r="AI109" s="56"/>
      <c r="AJ109" s="4"/>
      <c r="AK109" s="56"/>
      <c r="AL109" s="33"/>
      <c r="AM109" s="33"/>
      <c r="AN109" s="33">
        <f t="shared" si="7"/>
        <v>3</v>
      </c>
      <c r="AO109" s="56"/>
      <c r="AP109" s="4"/>
      <c r="AQ109" s="56"/>
      <c r="AR109" s="33"/>
      <c r="AS109" s="33"/>
      <c r="AT109" s="33">
        <f t="shared" si="17"/>
        <v>17</v>
      </c>
      <c r="AU109" s="56"/>
      <c r="AV109" s="4"/>
      <c r="AW109" s="56"/>
      <c r="AX109" s="33"/>
      <c r="AY109" s="33"/>
      <c r="AZ109" s="33">
        <f t="shared" si="8"/>
        <v>5</v>
      </c>
      <c r="BA109" s="56"/>
      <c r="BB109" s="4"/>
      <c r="BC109" s="56"/>
      <c r="BD109" s="33"/>
      <c r="BE109" s="33"/>
      <c r="BF109" s="33">
        <f t="shared" si="9"/>
        <v>8</v>
      </c>
      <c r="BG109" s="56"/>
      <c r="BH109" s="4"/>
      <c r="BI109" s="56"/>
      <c r="BJ109" s="33"/>
      <c r="BK109" s="33"/>
      <c r="BL109" s="33">
        <f t="shared" si="10"/>
        <v>6</v>
      </c>
      <c r="BM109" s="56"/>
      <c r="BN109" s="4"/>
      <c r="BO109" s="56"/>
      <c r="BP109" s="33"/>
      <c r="BQ109" s="33"/>
      <c r="BR109" s="33">
        <f t="shared" si="11"/>
        <v>2</v>
      </c>
      <c r="BS109" s="56"/>
      <c r="BT109" s="4"/>
      <c r="BU109" s="56"/>
      <c r="BV109" s="33"/>
      <c r="BW109" s="38">
        <v>1.0</v>
      </c>
      <c r="BX109" s="33">
        <f t="shared" si="12"/>
        <v>2</v>
      </c>
      <c r="BY109" s="92" t="s">
        <v>132</v>
      </c>
      <c r="BZ109" s="4"/>
      <c r="CA109" s="56"/>
      <c r="CB109" s="33"/>
      <c r="CC109" s="33"/>
      <c r="CD109" s="33">
        <f t="shared" si="13"/>
        <v>0</v>
      </c>
      <c r="CE109" s="56"/>
      <c r="CF109" s="4"/>
      <c r="CG109" s="56"/>
      <c r="CH109" s="33"/>
      <c r="CI109" s="33"/>
      <c r="CJ109" s="33">
        <f t="shared" si="14"/>
        <v>3</v>
      </c>
      <c r="CK109" s="56"/>
      <c r="CL109" s="4"/>
      <c r="CM109" s="56"/>
      <c r="CN109" s="33"/>
      <c r="CO109" s="33"/>
      <c r="CP109" s="33">
        <f t="shared" si="15"/>
        <v>2</v>
      </c>
      <c r="CQ109" s="56"/>
      <c r="CR109" s="4"/>
      <c r="CS109" s="56"/>
      <c r="CT109" s="33"/>
      <c r="CU109" s="33"/>
      <c r="CV109" s="33">
        <f t="shared" si="16"/>
        <v>0</v>
      </c>
      <c r="CW109" s="56"/>
    </row>
    <row r="110" ht="14.25" customHeight="1">
      <c r="A110" s="56"/>
      <c r="B110" s="33"/>
      <c r="C110" s="33"/>
      <c r="D110" s="33">
        <f t="shared" si="18"/>
        <v>10</v>
      </c>
      <c r="E110" s="56"/>
      <c r="F110" s="4"/>
      <c r="G110" s="56"/>
      <c r="H110" s="33"/>
      <c r="I110" s="33"/>
      <c r="J110" s="33">
        <f t="shared" si="2"/>
        <v>1</v>
      </c>
      <c r="K110" s="56"/>
      <c r="L110" s="4"/>
      <c r="M110" s="56"/>
      <c r="N110" s="33"/>
      <c r="O110" s="33"/>
      <c r="P110" s="33">
        <f t="shared" si="3"/>
        <v>0</v>
      </c>
      <c r="Q110" s="56"/>
      <c r="R110" s="4"/>
      <c r="S110" s="56"/>
      <c r="T110" s="33"/>
      <c r="U110" s="33"/>
      <c r="V110" s="33">
        <f t="shared" si="4"/>
        <v>21</v>
      </c>
      <c r="W110" s="56"/>
      <c r="X110" s="4"/>
      <c r="Y110" s="56"/>
      <c r="Z110" s="33"/>
      <c r="AA110" s="33"/>
      <c r="AB110" s="33">
        <f t="shared" si="5"/>
        <v>10</v>
      </c>
      <c r="AC110" s="56"/>
      <c r="AD110" s="4"/>
      <c r="AE110" s="56"/>
      <c r="AF110" s="33"/>
      <c r="AG110" s="33"/>
      <c r="AH110" s="33">
        <f t="shared" si="6"/>
        <v>5</v>
      </c>
      <c r="AI110" s="56"/>
      <c r="AJ110" s="4"/>
      <c r="AK110" s="56"/>
      <c r="AL110" s="33"/>
      <c r="AM110" s="33"/>
      <c r="AN110" s="33">
        <f t="shared" si="7"/>
        <v>3</v>
      </c>
      <c r="AO110" s="56"/>
      <c r="AP110" s="4"/>
      <c r="AQ110" s="56"/>
      <c r="AR110" s="33"/>
      <c r="AS110" s="33"/>
      <c r="AT110" s="33">
        <f t="shared" si="17"/>
        <v>17</v>
      </c>
      <c r="AU110" s="56"/>
      <c r="AV110" s="4"/>
      <c r="AW110" s="56"/>
      <c r="AX110" s="33"/>
      <c r="AY110" s="33"/>
      <c r="AZ110" s="33">
        <f t="shared" si="8"/>
        <v>5</v>
      </c>
      <c r="BA110" s="56"/>
      <c r="BB110" s="4"/>
      <c r="BC110" s="56"/>
      <c r="BD110" s="33"/>
      <c r="BE110" s="33"/>
      <c r="BF110" s="33">
        <f t="shared" si="9"/>
        <v>8</v>
      </c>
      <c r="BG110" s="56"/>
      <c r="BH110" s="4"/>
      <c r="BI110" s="56"/>
      <c r="BJ110" s="33"/>
      <c r="BK110" s="33"/>
      <c r="BL110" s="33">
        <f t="shared" si="10"/>
        <v>6</v>
      </c>
      <c r="BM110" s="56"/>
      <c r="BN110" s="4"/>
      <c r="BO110" s="56"/>
      <c r="BP110" s="33"/>
      <c r="BQ110" s="33"/>
      <c r="BR110" s="33">
        <f t="shared" si="11"/>
        <v>2</v>
      </c>
      <c r="BS110" s="56"/>
      <c r="BT110" s="4"/>
      <c r="BU110" s="56"/>
      <c r="BV110" s="33"/>
      <c r="BW110" s="33"/>
      <c r="BX110" s="33">
        <f t="shared" si="12"/>
        <v>2</v>
      </c>
      <c r="BY110" s="56"/>
      <c r="BZ110" s="4"/>
      <c r="CA110" s="56"/>
      <c r="CB110" s="33"/>
      <c r="CC110" s="33"/>
      <c r="CD110" s="33">
        <f t="shared" si="13"/>
        <v>0</v>
      </c>
      <c r="CE110" s="56"/>
      <c r="CF110" s="4"/>
      <c r="CG110" s="56"/>
      <c r="CH110" s="33"/>
      <c r="CI110" s="33"/>
      <c r="CJ110" s="33">
        <f t="shared" si="14"/>
        <v>3</v>
      </c>
      <c r="CK110" s="56"/>
      <c r="CL110" s="4"/>
      <c r="CM110" s="56"/>
      <c r="CN110" s="33"/>
      <c r="CO110" s="33"/>
      <c r="CP110" s="33">
        <f t="shared" si="15"/>
        <v>2</v>
      </c>
      <c r="CQ110" s="56"/>
      <c r="CR110" s="4"/>
      <c r="CS110" s="56"/>
      <c r="CT110" s="33"/>
      <c r="CU110" s="33"/>
      <c r="CV110" s="33">
        <f t="shared" si="16"/>
        <v>0</v>
      </c>
      <c r="CW110" s="56"/>
    </row>
    <row r="111" ht="14.25" customHeight="1">
      <c r="A111" s="56"/>
      <c r="B111" s="33"/>
      <c r="C111" s="33"/>
      <c r="D111" s="33">
        <f t="shared" si="18"/>
        <v>10</v>
      </c>
      <c r="E111" s="56"/>
      <c r="F111" s="4"/>
      <c r="G111" s="56"/>
      <c r="H111" s="33"/>
      <c r="I111" s="33"/>
      <c r="J111" s="33">
        <f t="shared" si="2"/>
        <v>1</v>
      </c>
      <c r="K111" s="56"/>
      <c r="L111" s="4"/>
      <c r="M111" s="56"/>
      <c r="N111" s="33"/>
      <c r="O111" s="33"/>
      <c r="P111" s="33">
        <f t="shared" si="3"/>
        <v>0</v>
      </c>
      <c r="Q111" s="56"/>
      <c r="R111" s="4"/>
      <c r="S111" s="56"/>
      <c r="T111" s="33"/>
      <c r="U111" s="33"/>
      <c r="V111" s="33">
        <f t="shared" si="4"/>
        <v>21</v>
      </c>
      <c r="W111" s="56"/>
      <c r="X111" s="4"/>
      <c r="Y111" s="56"/>
      <c r="Z111" s="33"/>
      <c r="AA111" s="33"/>
      <c r="AB111" s="33">
        <f t="shared" si="5"/>
        <v>10</v>
      </c>
      <c r="AC111" s="56"/>
      <c r="AD111" s="4"/>
      <c r="AE111" s="56"/>
      <c r="AF111" s="33"/>
      <c r="AG111" s="33"/>
      <c r="AH111" s="33">
        <f t="shared" si="6"/>
        <v>5</v>
      </c>
      <c r="AI111" s="56"/>
      <c r="AJ111" s="4"/>
      <c r="AK111" s="56"/>
      <c r="AL111" s="33"/>
      <c r="AM111" s="33"/>
      <c r="AN111" s="33">
        <f t="shared" si="7"/>
        <v>3</v>
      </c>
      <c r="AO111" s="56"/>
      <c r="AP111" s="4"/>
      <c r="AQ111" s="56"/>
      <c r="AR111" s="33"/>
      <c r="AS111" s="33"/>
      <c r="AT111" s="33">
        <f t="shared" si="17"/>
        <v>17</v>
      </c>
      <c r="AU111" s="56"/>
      <c r="AV111" s="4"/>
      <c r="AW111" s="56"/>
      <c r="AX111" s="33"/>
      <c r="AY111" s="33"/>
      <c r="AZ111" s="33">
        <f t="shared" si="8"/>
        <v>5</v>
      </c>
      <c r="BA111" s="56"/>
      <c r="BB111" s="4"/>
      <c r="BC111" s="56"/>
      <c r="BD111" s="33"/>
      <c r="BE111" s="33"/>
      <c r="BF111" s="33">
        <f t="shared" si="9"/>
        <v>8</v>
      </c>
      <c r="BG111" s="56"/>
      <c r="BH111" s="4"/>
      <c r="BI111" s="56"/>
      <c r="BJ111" s="33"/>
      <c r="BK111" s="33"/>
      <c r="BL111" s="33">
        <f t="shared" si="10"/>
        <v>6</v>
      </c>
      <c r="BM111" s="56"/>
      <c r="BN111" s="4"/>
      <c r="BO111" s="56"/>
      <c r="BP111" s="33"/>
      <c r="BQ111" s="33"/>
      <c r="BR111" s="33">
        <f t="shared" si="11"/>
        <v>2</v>
      </c>
      <c r="BS111" s="56"/>
      <c r="BT111" s="4"/>
      <c r="BU111" s="56"/>
      <c r="BV111" s="33"/>
      <c r="BW111" s="33"/>
      <c r="BX111" s="33">
        <f t="shared" si="12"/>
        <v>2</v>
      </c>
      <c r="BY111" s="56"/>
      <c r="BZ111" s="4"/>
      <c r="CA111" s="56"/>
      <c r="CB111" s="33"/>
      <c r="CC111" s="33"/>
      <c r="CD111" s="33">
        <f t="shared" si="13"/>
        <v>0</v>
      </c>
      <c r="CE111" s="56"/>
      <c r="CF111" s="4"/>
      <c r="CG111" s="56"/>
      <c r="CH111" s="33"/>
      <c r="CI111" s="33"/>
      <c r="CJ111" s="33">
        <f t="shared" si="14"/>
        <v>3</v>
      </c>
      <c r="CK111" s="56"/>
      <c r="CL111" s="4"/>
      <c r="CM111" s="56"/>
      <c r="CN111" s="33"/>
      <c r="CO111" s="33"/>
      <c r="CP111" s="33">
        <f t="shared" si="15"/>
        <v>2</v>
      </c>
      <c r="CQ111" s="56"/>
      <c r="CR111" s="4"/>
      <c r="CS111" s="56"/>
      <c r="CT111" s="33"/>
      <c r="CU111" s="33"/>
      <c r="CV111" s="33">
        <f t="shared" si="16"/>
        <v>0</v>
      </c>
      <c r="CW111" s="56"/>
    </row>
    <row r="112" ht="14.25" customHeight="1">
      <c r="A112" s="56"/>
      <c r="B112" s="33"/>
      <c r="C112" s="33"/>
      <c r="D112" s="33">
        <f t="shared" si="18"/>
        <v>10</v>
      </c>
      <c r="E112" s="56"/>
      <c r="F112" s="4"/>
      <c r="G112" s="56"/>
      <c r="H112" s="33"/>
      <c r="I112" s="33"/>
      <c r="J112" s="33">
        <f t="shared" si="2"/>
        <v>1</v>
      </c>
      <c r="K112" s="56"/>
      <c r="L112" s="4"/>
      <c r="M112" s="56"/>
      <c r="N112" s="33"/>
      <c r="O112" s="33"/>
      <c r="P112" s="33">
        <f t="shared" si="3"/>
        <v>0</v>
      </c>
      <c r="Q112" s="56"/>
      <c r="R112" s="4"/>
      <c r="S112" s="56"/>
      <c r="T112" s="33"/>
      <c r="U112" s="33"/>
      <c r="V112" s="33">
        <f t="shared" si="4"/>
        <v>21</v>
      </c>
      <c r="W112" s="56"/>
      <c r="X112" s="4"/>
      <c r="Y112" s="56"/>
      <c r="Z112" s="33"/>
      <c r="AA112" s="33"/>
      <c r="AB112" s="33">
        <f t="shared" si="5"/>
        <v>10</v>
      </c>
      <c r="AC112" s="56"/>
      <c r="AD112" s="4"/>
      <c r="AE112" s="56"/>
      <c r="AF112" s="33"/>
      <c r="AG112" s="33"/>
      <c r="AH112" s="33">
        <f t="shared" si="6"/>
        <v>5</v>
      </c>
      <c r="AI112" s="56"/>
      <c r="AJ112" s="4"/>
      <c r="AK112" s="56"/>
      <c r="AL112" s="33"/>
      <c r="AM112" s="33"/>
      <c r="AN112" s="33">
        <f t="shared" si="7"/>
        <v>3</v>
      </c>
      <c r="AO112" s="56"/>
      <c r="AP112" s="4"/>
      <c r="AQ112" s="56"/>
      <c r="AR112" s="33"/>
      <c r="AS112" s="33"/>
      <c r="AT112" s="33">
        <f t="shared" si="17"/>
        <v>17</v>
      </c>
      <c r="AU112" s="56"/>
      <c r="AV112" s="4"/>
      <c r="AW112" s="56"/>
      <c r="AX112" s="33"/>
      <c r="AY112" s="33"/>
      <c r="AZ112" s="33">
        <f t="shared" si="8"/>
        <v>5</v>
      </c>
      <c r="BA112" s="56"/>
      <c r="BB112" s="4"/>
      <c r="BC112" s="56"/>
      <c r="BD112" s="33"/>
      <c r="BE112" s="33"/>
      <c r="BF112" s="33">
        <f t="shared" si="9"/>
        <v>8</v>
      </c>
      <c r="BG112" s="56"/>
      <c r="BH112" s="4"/>
      <c r="BI112" s="56"/>
      <c r="BJ112" s="33"/>
      <c r="BK112" s="33"/>
      <c r="BL112" s="33">
        <f t="shared" si="10"/>
        <v>6</v>
      </c>
      <c r="BM112" s="56"/>
      <c r="BN112" s="4"/>
      <c r="BO112" s="56"/>
      <c r="BP112" s="33"/>
      <c r="BQ112" s="33"/>
      <c r="BR112" s="33">
        <f t="shared" si="11"/>
        <v>2</v>
      </c>
      <c r="BS112" s="56"/>
      <c r="BT112" s="4"/>
      <c r="BU112" s="56"/>
      <c r="BV112" s="33"/>
      <c r="BW112" s="33"/>
      <c r="BX112" s="33">
        <f t="shared" si="12"/>
        <v>2</v>
      </c>
      <c r="BY112" s="56"/>
      <c r="BZ112" s="4"/>
      <c r="CA112" s="56"/>
      <c r="CB112" s="33"/>
      <c r="CC112" s="33"/>
      <c r="CD112" s="33">
        <f t="shared" si="13"/>
        <v>0</v>
      </c>
      <c r="CE112" s="56"/>
      <c r="CF112" s="4"/>
      <c r="CG112" s="56"/>
      <c r="CH112" s="33"/>
      <c r="CI112" s="33"/>
      <c r="CJ112" s="33">
        <f t="shared" si="14"/>
        <v>3</v>
      </c>
      <c r="CK112" s="56"/>
      <c r="CL112" s="4"/>
      <c r="CM112" s="56"/>
      <c r="CN112" s="33"/>
      <c r="CO112" s="33"/>
      <c r="CP112" s="33">
        <f t="shared" si="15"/>
        <v>2</v>
      </c>
      <c r="CQ112" s="56"/>
      <c r="CR112" s="4"/>
      <c r="CS112" s="56"/>
      <c r="CT112" s="33"/>
      <c r="CU112" s="33"/>
      <c r="CV112" s="33">
        <f t="shared" si="16"/>
        <v>0</v>
      </c>
      <c r="CW112" s="56"/>
    </row>
    <row r="113" ht="14.25" customHeight="1">
      <c r="A113" s="56"/>
      <c r="B113" s="33"/>
      <c r="C113" s="33"/>
      <c r="D113" s="33">
        <f t="shared" si="18"/>
        <v>10</v>
      </c>
      <c r="E113" s="56"/>
      <c r="F113" s="4"/>
      <c r="G113" s="56"/>
      <c r="H113" s="33"/>
      <c r="I113" s="33"/>
      <c r="J113" s="33">
        <f t="shared" si="2"/>
        <v>1</v>
      </c>
      <c r="K113" s="56"/>
      <c r="L113" s="4"/>
      <c r="M113" s="56"/>
      <c r="N113" s="33"/>
      <c r="O113" s="33"/>
      <c r="P113" s="33">
        <f t="shared" si="3"/>
        <v>0</v>
      </c>
      <c r="Q113" s="56"/>
      <c r="R113" s="4"/>
      <c r="S113" s="56"/>
      <c r="T113" s="33"/>
      <c r="U113" s="33"/>
      <c r="V113" s="33">
        <f t="shared" si="4"/>
        <v>21</v>
      </c>
      <c r="W113" s="56"/>
      <c r="X113" s="4"/>
      <c r="Y113" s="56"/>
      <c r="Z113" s="33"/>
      <c r="AA113" s="33"/>
      <c r="AB113" s="33">
        <f t="shared" si="5"/>
        <v>10</v>
      </c>
      <c r="AC113" s="56"/>
      <c r="AD113" s="4"/>
      <c r="AE113" s="56"/>
      <c r="AF113" s="33"/>
      <c r="AG113" s="33"/>
      <c r="AH113" s="33">
        <f t="shared" si="6"/>
        <v>5</v>
      </c>
      <c r="AI113" s="56"/>
      <c r="AJ113" s="4"/>
      <c r="AK113" s="56"/>
      <c r="AL113" s="33"/>
      <c r="AM113" s="33"/>
      <c r="AN113" s="33">
        <f t="shared" si="7"/>
        <v>3</v>
      </c>
      <c r="AO113" s="56"/>
      <c r="AP113" s="4"/>
      <c r="AQ113" s="56"/>
      <c r="AR113" s="33"/>
      <c r="AS113" s="33"/>
      <c r="AT113" s="33">
        <f t="shared" si="17"/>
        <v>17</v>
      </c>
      <c r="AU113" s="56"/>
      <c r="AV113" s="4"/>
      <c r="AW113" s="56"/>
      <c r="AX113" s="33"/>
      <c r="AY113" s="33"/>
      <c r="AZ113" s="33">
        <f t="shared" si="8"/>
        <v>5</v>
      </c>
      <c r="BA113" s="56"/>
      <c r="BB113" s="4"/>
      <c r="BC113" s="56"/>
      <c r="BD113" s="33"/>
      <c r="BE113" s="33"/>
      <c r="BF113" s="33">
        <f t="shared" si="9"/>
        <v>8</v>
      </c>
      <c r="BG113" s="56"/>
      <c r="BH113" s="4"/>
      <c r="BI113" s="56"/>
      <c r="BJ113" s="33"/>
      <c r="BK113" s="33"/>
      <c r="BL113" s="33">
        <f t="shared" si="10"/>
        <v>6</v>
      </c>
      <c r="BM113" s="56"/>
      <c r="BN113" s="4"/>
      <c r="BO113" s="56"/>
      <c r="BP113" s="33"/>
      <c r="BQ113" s="33"/>
      <c r="BR113" s="33">
        <f t="shared" si="11"/>
        <v>2</v>
      </c>
      <c r="BS113" s="56"/>
      <c r="BT113" s="4"/>
      <c r="BU113" s="56"/>
      <c r="BV113" s="33"/>
      <c r="BW113" s="33"/>
      <c r="BX113" s="33">
        <f t="shared" si="12"/>
        <v>2</v>
      </c>
      <c r="BY113" s="56"/>
      <c r="BZ113" s="4"/>
      <c r="CA113" s="56"/>
      <c r="CB113" s="33"/>
      <c r="CC113" s="33"/>
      <c r="CD113" s="33">
        <f t="shared" si="13"/>
        <v>0</v>
      </c>
      <c r="CE113" s="56"/>
      <c r="CF113" s="4"/>
      <c r="CG113" s="56"/>
      <c r="CH113" s="33"/>
      <c r="CI113" s="33"/>
      <c r="CJ113" s="33">
        <f t="shared" si="14"/>
        <v>3</v>
      </c>
      <c r="CK113" s="56"/>
      <c r="CL113" s="4"/>
      <c r="CM113" s="56"/>
      <c r="CN113" s="33"/>
      <c r="CO113" s="33"/>
      <c r="CP113" s="33">
        <f t="shared" si="15"/>
        <v>2</v>
      </c>
      <c r="CQ113" s="56"/>
      <c r="CR113" s="4"/>
      <c r="CS113" s="56"/>
      <c r="CT113" s="33"/>
      <c r="CU113" s="33"/>
      <c r="CV113" s="33">
        <f t="shared" si="16"/>
        <v>0</v>
      </c>
      <c r="CW113" s="56"/>
    </row>
    <row r="114" ht="14.25" customHeight="1">
      <c r="A114" s="56"/>
      <c r="B114" s="33"/>
      <c r="C114" s="33"/>
      <c r="D114" s="33">
        <f t="shared" si="18"/>
        <v>10</v>
      </c>
      <c r="E114" s="56"/>
      <c r="F114" s="4"/>
      <c r="G114" s="56"/>
      <c r="H114" s="33"/>
      <c r="I114" s="33"/>
      <c r="J114" s="33">
        <f t="shared" si="2"/>
        <v>1</v>
      </c>
      <c r="K114" s="56"/>
      <c r="L114" s="4"/>
      <c r="M114" s="56"/>
      <c r="N114" s="33"/>
      <c r="O114" s="33"/>
      <c r="P114" s="33">
        <f t="shared" si="3"/>
        <v>0</v>
      </c>
      <c r="Q114" s="56"/>
      <c r="R114" s="4"/>
      <c r="S114" s="56"/>
      <c r="T114" s="33"/>
      <c r="U114" s="33"/>
      <c r="V114" s="33">
        <f t="shared" si="4"/>
        <v>21</v>
      </c>
      <c r="W114" s="56"/>
      <c r="X114" s="4"/>
      <c r="Y114" s="56"/>
      <c r="Z114" s="33"/>
      <c r="AA114" s="33"/>
      <c r="AB114" s="33">
        <f t="shared" si="5"/>
        <v>10</v>
      </c>
      <c r="AC114" s="56"/>
      <c r="AD114" s="4"/>
      <c r="AE114" s="56"/>
      <c r="AF114" s="33"/>
      <c r="AG114" s="33"/>
      <c r="AH114" s="33">
        <f t="shared" si="6"/>
        <v>5</v>
      </c>
      <c r="AI114" s="56"/>
      <c r="AJ114" s="4"/>
      <c r="AK114" s="56"/>
      <c r="AL114" s="33"/>
      <c r="AM114" s="33"/>
      <c r="AN114" s="33">
        <f t="shared" si="7"/>
        <v>3</v>
      </c>
      <c r="AO114" s="56"/>
      <c r="AP114" s="4"/>
      <c r="AQ114" s="56"/>
      <c r="AR114" s="33"/>
      <c r="AS114" s="33"/>
      <c r="AT114" s="33">
        <f t="shared" si="17"/>
        <v>17</v>
      </c>
      <c r="AU114" s="56"/>
      <c r="AV114" s="4"/>
      <c r="AW114" s="56"/>
      <c r="AX114" s="33"/>
      <c r="AY114" s="33"/>
      <c r="AZ114" s="33">
        <f t="shared" si="8"/>
        <v>5</v>
      </c>
      <c r="BA114" s="56"/>
      <c r="BB114" s="4"/>
      <c r="BC114" s="56"/>
      <c r="BD114" s="33"/>
      <c r="BE114" s="33"/>
      <c r="BF114" s="33">
        <f t="shared" si="9"/>
        <v>8</v>
      </c>
      <c r="BG114" s="56"/>
      <c r="BH114" s="4"/>
      <c r="BI114" s="56"/>
      <c r="BJ114" s="33"/>
      <c r="BK114" s="33"/>
      <c r="BL114" s="33">
        <f t="shared" si="10"/>
        <v>6</v>
      </c>
      <c r="BM114" s="56"/>
      <c r="BN114" s="4"/>
      <c r="BO114" s="56"/>
      <c r="BP114" s="33"/>
      <c r="BQ114" s="33"/>
      <c r="BR114" s="33">
        <f t="shared" si="11"/>
        <v>2</v>
      </c>
      <c r="BS114" s="56"/>
      <c r="BT114" s="4"/>
      <c r="BU114" s="56"/>
      <c r="BV114" s="33"/>
      <c r="BW114" s="33"/>
      <c r="BX114" s="33">
        <f t="shared" si="12"/>
        <v>2</v>
      </c>
      <c r="BY114" s="56"/>
      <c r="BZ114" s="4"/>
      <c r="CA114" s="56"/>
      <c r="CB114" s="33"/>
      <c r="CC114" s="33"/>
      <c r="CD114" s="33">
        <f t="shared" si="13"/>
        <v>0</v>
      </c>
      <c r="CE114" s="56"/>
      <c r="CF114" s="4"/>
      <c r="CG114" s="56"/>
      <c r="CH114" s="33"/>
      <c r="CI114" s="33"/>
      <c r="CJ114" s="33">
        <f t="shared" si="14"/>
        <v>3</v>
      </c>
      <c r="CK114" s="56"/>
      <c r="CL114" s="4"/>
      <c r="CM114" s="56"/>
      <c r="CN114" s="33"/>
      <c r="CO114" s="33"/>
      <c r="CP114" s="33">
        <f t="shared" si="15"/>
        <v>2</v>
      </c>
      <c r="CQ114" s="56"/>
      <c r="CR114" s="4"/>
      <c r="CS114" s="56"/>
      <c r="CT114" s="33"/>
      <c r="CU114" s="33"/>
      <c r="CV114" s="33">
        <f t="shared" si="16"/>
        <v>0</v>
      </c>
      <c r="CW114" s="56"/>
    </row>
    <row r="115" ht="14.25" customHeight="1">
      <c r="A115" s="56"/>
      <c r="B115" s="33"/>
      <c r="C115" s="33"/>
      <c r="D115" s="33">
        <f t="shared" si="18"/>
        <v>10</v>
      </c>
      <c r="E115" s="56"/>
      <c r="F115" s="4"/>
      <c r="G115" s="56"/>
      <c r="H115" s="33"/>
      <c r="I115" s="33"/>
      <c r="J115" s="33">
        <f t="shared" si="2"/>
        <v>1</v>
      </c>
      <c r="K115" s="56"/>
      <c r="L115" s="4"/>
      <c r="M115" s="56"/>
      <c r="N115" s="33"/>
      <c r="O115" s="33"/>
      <c r="P115" s="33">
        <f t="shared" si="3"/>
        <v>0</v>
      </c>
      <c r="Q115" s="56"/>
      <c r="R115" s="4"/>
      <c r="S115" s="56"/>
      <c r="T115" s="33"/>
      <c r="U115" s="33"/>
      <c r="V115" s="33">
        <f t="shared" si="4"/>
        <v>21</v>
      </c>
      <c r="W115" s="56"/>
      <c r="X115" s="4"/>
      <c r="Y115" s="56"/>
      <c r="Z115" s="33"/>
      <c r="AA115" s="33"/>
      <c r="AB115" s="33">
        <f t="shared" si="5"/>
        <v>10</v>
      </c>
      <c r="AC115" s="56"/>
      <c r="AD115" s="4"/>
      <c r="AE115" s="56"/>
      <c r="AF115" s="33"/>
      <c r="AG115" s="33"/>
      <c r="AH115" s="33">
        <f t="shared" si="6"/>
        <v>5</v>
      </c>
      <c r="AI115" s="56"/>
      <c r="AJ115" s="4"/>
      <c r="AK115" s="56"/>
      <c r="AL115" s="33"/>
      <c r="AM115" s="33"/>
      <c r="AN115" s="33">
        <f t="shared" si="7"/>
        <v>3</v>
      </c>
      <c r="AO115" s="56"/>
      <c r="AP115" s="4"/>
      <c r="AQ115" s="56"/>
      <c r="AR115" s="33"/>
      <c r="AS115" s="33"/>
      <c r="AT115" s="33">
        <f t="shared" si="17"/>
        <v>17</v>
      </c>
      <c r="AU115" s="56"/>
      <c r="AV115" s="4"/>
      <c r="AW115" s="56"/>
      <c r="AX115" s="33"/>
      <c r="AY115" s="33"/>
      <c r="AZ115" s="33">
        <f t="shared" si="8"/>
        <v>5</v>
      </c>
      <c r="BA115" s="56"/>
      <c r="BB115" s="4"/>
      <c r="BC115" s="56"/>
      <c r="BD115" s="33"/>
      <c r="BE115" s="33"/>
      <c r="BF115" s="33">
        <f t="shared" si="9"/>
        <v>8</v>
      </c>
      <c r="BG115" s="56"/>
      <c r="BH115" s="4"/>
      <c r="BI115" s="56"/>
      <c r="BJ115" s="33"/>
      <c r="BK115" s="33"/>
      <c r="BL115" s="33">
        <f t="shared" si="10"/>
        <v>6</v>
      </c>
      <c r="BM115" s="56"/>
      <c r="BN115" s="4"/>
      <c r="BO115" s="56"/>
      <c r="BP115" s="33"/>
      <c r="BQ115" s="33"/>
      <c r="BR115" s="33">
        <f t="shared" si="11"/>
        <v>2</v>
      </c>
      <c r="BS115" s="56"/>
      <c r="BT115" s="4"/>
      <c r="BU115" s="56"/>
      <c r="BV115" s="33"/>
      <c r="BW115" s="33"/>
      <c r="BX115" s="33">
        <f t="shared" si="12"/>
        <v>2</v>
      </c>
      <c r="BY115" s="56"/>
      <c r="BZ115" s="4"/>
      <c r="CA115" s="56"/>
      <c r="CB115" s="33"/>
      <c r="CC115" s="33"/>
      <c r="CD115" s="33">
        <f t="shared" si="13"/>
        <v>0</v>
      </c>
      <c r="CE115" s="56"/>
      <c r="CF115" s="4"/>
      <c r="CG115" s="56"/>
      <c r="CH115" s="33"/>
      <c r="CI115" s="33"/>
      <c r="CJ115" s="33">
        <f t="shared" si="14"/>
        <v>3</v>
      </c>
      <c r="CK115" s="56"/>
      <c r="CL115" s="4"/>
      <c r="CM115" s="56"/>
      <c r="CN115" s="33"/>
      <c r="CO115" s="33"/>
      <c r="CP115" s="33">
        <f t="shared" si="15"/>
        <v>2</v>
      </c>
      <c r="CQ115" s="56"/>
      <c r="CR115" s="4"/>
      <c r="CS115" s="56"/>
      <c r="CT115" s="33"/>
      <c r="CU115" s="33"/>
      <c r="CV115" s="33">
        <f t="shared" si="16"/>
        <v>0</v>
      </c>
      <c r="CW115" s="56"/>
    </row>
    <row r="116" ht="14.25" customHeight="1">
      <c r="A116" s="56"/>
      <c r="B116" s="33"/>
      <c r="C116" s="33"/>
      <c r="D116" s="33">
        <f t="shared" si="18"/>
        <v>10</v>
      </c>
      <c r="E116" s="56"/>
      <c r="F116" s="4"/>
      <c r="G116" s="56"/>
      <c r="H116" s="33"/>
      <c r="I116" s="33"/>
      <c r="J116" s="33">
        <f t="shared" si="2"/>
        <v>1</v>
      </c>
      <c r="K116" s="56"/>
      <c r="L116" s="4"/>
      <c r="M116" s="56"/>
      <c r="N116" s="33"/>
      <c r="O116" s="33"/>
      <c r="P116" s="33">
        <f t="shared" si="3"/>
        <v>0</v>
      </c>
      <c r="Q116" s="56"/>
      <c r="R116" s="4"/>
      <c r="S116" s="56"/>
      <c r="T116" s="33"/>
      <c r="U116" s="33"/>
      <c r="V116" s="33">
        <f t="shared" si="4"/>
        <v>21</v>
      </c>
      <c r="W116" s="56"/>
      <c r="X116" s="4"/>
      <c r="Y116" s="56"/>
      <c r="Z116" s="33"/>
      <c r="AA116" s="33"/>
      <c r="AB116" s="33">
        <f t="shared" si="5"/>
        <v>10</v>
      </c>
      <c r="AC116" s="56"/>
      <c r="AD116" s="4"/>
      <c r="AE116" s="56"/>
      <c r="AF116" s="33"/>
      <c r="AG116" s="33"/>
      <c r="AH116" s="33">
        <f t="shared" si="6"/>
        <v>5</v>
      </c>
      <c r="AI116" s="56"/>
      <c r="AJ116" s="4"/>
      <c r="AK116" s="56"/>
      <c r="AL116" s="33"/>
      <c r="AM116" s="33"/>
      <c r="AN116" s="33">
        <f t="shared" si="7"/>
        <v>3</v>
      </c>
      <c r="AO116" s="56"/>
      <c r="AP116" s="4"/>
      <c r="AQ116" s="56"/>
      <c r="AR116" s="33"/>
      <c r="AS116" s="33"/>
      <c r="AT116" s="33">
        <f t="shared" si="17"/>
        <v>17</v>
      </c>
      <c r="AU116" s="56"/>
      <c r="AV116" s="4"/>
      <c r="AW116" s="56"/>
      <c r="AX116" s="33"/>
      <c r="AY116" s="33"/>
      <c r="AZ116" s="33">
        <f t="shared" si="8"/>
        <v>5</v>
      </c>
      <c r="BA116" s="56"/>
      <c r="BB116" s="4"/>
      <c r="BC116" s="56"/>
      <c r="BD116" s="33"/>
      <c r="BE116" s="33"/>
      <c r="BF116" s="33">
        <f t="shared" si="9"/>
        <v>8</v>
      </c>
      <c r="BG116" s="56"/>
      <c r="BH116" s="4"/>
      <c r="BI116" s="56"/>
      <c r="BJ116" s="33"/>
      <c r="BK116" s="33"/>
      <c r="BL116" s="33">
        <f t="shared" si="10"/>
        <v>6</v>
      </c>
      <c r="BM116" s="56"/>
      <c r="BN116" s="4"/>
      <c r="BO116" s="56"/>
      <c r="BP116" s="33"/>
      <c r="BQ116" s="33"/>
      <c r="BR116" s="33">
        <f t="shared" si="11"/>
        <v>2</v>
      </c>
      <c r="BS116" s="56"/>
      <c r="BT116" s="4"/>
      <c r="BU116" s="56"/>
      <c r="BV116" s="33"/>
      <c r="BW116" s="33"/>
      <c r="BX116" s="33">
        <f t="shared" si="12"/>
        <v>2</v>
      </c>
      <c r="BY116" s="56"/>
      <c r="BZ116" s="4"/>
      <c r="CA116" s="56"/>
      <c r="CB116" s="33"/>
      <c r="CC116" s="33"/>
      <c r="CD116" s="33">
        <f t="shared" si="13"/>
        <v>0</v>
      </c>
      <c r="CE116" s="56"/>
      <c r="CF116" s="4"/>
      <c r="CG116" s="56"/>
      <c r="CH116" s="33"/>
      <c r="CI116" s="33"/>
      <c r="CJ116" s="33">
        <f t="shared" si="14"/>
        <v>3</v>
      </c>
      <c r="CK116" s="56"/>
      <c r="CL116" s="4"/>
      <c r="CM116" s="56"/>
      <c r="CN116" s="33"/>
      <c r="CO116" s="33"/>
      <c r="CP116" s="33">
        <f t="shared" si="15"/>
        <v>2</v>
      </c>
      <c r="CQ116" s="56"/>
      <c r="CR116" s="4"/>
      <c r="CS116" s="56"/>
      <c r="CT116" s="33"/>
      <c r="CU116" s="33"/>
      <c r="CV116" s="33">
        <f t="shared" si="16"/>
        <v>0</v>
      </c>
      <c r="CW116" s="56"/>
    </row>
    <row r="117" ht="14.25" customHeight="1">
      <c r="A117" s="56"/>
      <c r="B117" s="33"/>
      <c r="C117" s="33"/>
      <c r="D117" s="33">
        <f t="shared" si="18"/>
        <v>10</v>
      </c>
      <c r="E117" s="56"/>
      <c r="F117" s="4"/>
      <c r="G117" s="56"/>
      <c r="H117" s="33"/>
      <c r="I117" s="33"/>
      <c r="J117" s="33">
        <f t="shared" si="2"/>
        <v>1</v>
      </c>
      <c r="K117" s="56"/>
      <c r="L117" s="4"/>
      <c r="M117" s="56"/>
      <c r="N117" s="33"/>
      <c r="O117" s="33"/>
      <c r="P117" s="33">
        <f t="shared" si="3"/>
        <v>0</v>
      </c>
      <c r="Q117" s="56"/>
      <c r="R117" s="4"/>
      <c r="S117" s="56"/>
      <c r="T117" s="33"/>
      <c r="U117" s="33"/>
      <c r="V117" s="33">
        <f t="shared" si="4"/>
        <v>21</v>
      </c>
      <c r="W117" s="56"/>
      <c r="X117" s="4"/>
      <c r="Y117" s="56"/>
      <c r="Z117" s="33"/>
      <c r="AA117" s="33"/>
      <c r="AB117" s="33">
        <f t="shared" si="5"/>
        <v>10</v>
      </c>
      <c r="AC117" s="56"/>
      <c r="AD117" s="4"/>
      <c r="AE117" s="56"/>
      <c r="AF117" s="33"/>
      <c r="AG117" s="33"/>
      <c r="AH117" s="33">
        <f t="shared" si="6"/>
        <v>5</v>
      </c>
      <c r="AI117" s="56"/>
      <c r="AJ117" s="4"/>
      <c r="AK117" s="56"/>
      <c r="AL117" s="33"/>
      <c r="AM117" s="33"/>
      <c r="AN117" s="33">
        <f t="shared" si="7"/>
        <v>3</v>
      </c>
      <c r="AO117" s="56"/>
      <c r="AP117" s="4"/>
      <c r="AQ117" s="56"/>
      <c r="AR117" s="33"/>
      <c r="AS117" s="33"/>
      <c r="AT117" s="33">
        <f t="shared" si="17"/>
        <v>17</v>
      </c>
      <c r="AU117" s="56"/>
      <c r="AV117" s="4"/>
      <c r="AW117" s="56"/>
      <c r="AX117" s="33"/>
      <c r="AY117" s="33"/>
      <c r="AZ117" s="33">
        <f t="shared" si="8"/>
        <v>5</v>
      </c>
      <c r="BA117" s="56"/>
      <c r="BB117" s="4"/>
      <c r="BC117" s="56"/>
      <c r="BD117" s="33"/>
      <c r="BE117" s="33"/>
      <c r="BF117" s="33">
        <f t="shared" si="9"/>
        <v>8</v>
      </c>
      <c r="BG117" s="56"/>
      <c r="BH117" s="4"/>
      <c r="BI117" s="56"/>
      <c r="BJ117" s="33"/>
      <c r="BK117" s="33"/>
      <c r="BL117" s="33">
        <f t="shared" si="10"/>
        <v>6</v>
      </c>
      <c r="BM117" s="56"/>
      <c r="BN117" s="4"/>
      <c r="BO117" s="56"/>
      <c r="BP117" s="33"/>
      <c r="BQ117" s="33"/>
      <c r="BR117" s="33">
        <f t="shared" si="11"/>
        <v>2</v>
      </c>
      <c r="BS117" s="56"/>
      <c r="BT117" s="4"/>
      <c r="BU117" s="56"/>
      <c r="BV117" s="33"/>
      <c r="BW117" s="33"/>
      <c r="BX117" s="33">
        <f t="shared" si="12"/>
        <v>2</v>
      </c>
      <c r="BY117" s="56"/>
      <c r="BZ117" s="4"/>
      <c r="CA117" s="56"/>
      <c r="CB117" s="33"/>
      <c r="CC117" s="33"/>
      <c r="CD117" s="33">
        <f t="shared" si="13"/>
        <v>0</v>
      </c>
      <c r="CE117" s="56"/>
      <c r="CF117" s="4"/>
      <c r="CG117" s="56"/>
      <c r="CH117" s="33"/>
      <c r="CI117" s="33"/>
      <c r="CJ117" s="33">
        <f t="shared" si="14"/>
        <v>3</v>
      </c>
      <c r="CK117" s="56"/>
      <c r="CL117" s="4"/>
      <c r="CM117" s="56"/>
      <c r="CN117" s="33"/>
      <c r="CO117" s="33"/>
      <c r="CP117" s="33">
        <f t="shared" si="15"/>
        <v>2</v>
      </c>
      <c r="CQ117" s="56"/>
      <c r="CR117" s="4"/>
      <c r="CS117" s="56"/>
      <c r="CT117" s="33"/>
      <c r="CU117" s="33"/>
      <c r="CV117" s="33">
        <f t="shared" si="16"/>
        <v>0</v>
      </c>
      <c r="CW117" s="56"/>
    </row>
    <row r="118" ht="14.25" customHeight="1">
      <c r="A118" s="56"/>
      <c r="B118" s="33"/>
      <c r="C118" s="33"/>
      <c r="D118" s="33">
        <f t="shared" si="18"/>
        <v>10</v>
      </c>
      <c r="E118" s="56"/>
      <c r="F118" s="4"/>
      <c r="G118" s="56"/>
      <c r="H118" s="33"/>
      <c r="I118" s="33"/>
      <c r="J118" s="33">
        <f t="shared" si="2"/>
        <v>1</v>
      </c>
      <c r="K118" s="56"/>
      <c r="L118" s="4"/>
      <c r="M118" s="56"/>
      <c r="N118" s="33"/>
      <c r="O118" s="33"/>
      <c r="P118" s="33">
        <f t="shared" si="3"/>
        <v>0</v>
      </c>
      <c r="Q118" s="56"/>
      <c r="R118" s="4"/>
      <c r="S118" s="56"/>
      <c r="T118" s="33"/>
      <c r="U118" s="33"/>
      <c r="V118" s="33">
        <f t="shared" si="4"/>
        <v>21</v>
      </c>
      <c r="W118" s="56"/>
      <c r="X118" s="4"/>
      <c r="Y118" s="56"/>
      <c r="Z118" s="33"/>
      <c r="AA118" s="33"/>
      <c r="AB118" s="33">
        <f t="shared" si="5"/>
        <v>10</v>
      </c>
      <c r="AC118" s="56"/>
      <c r="AD118" s="4"/>
      <c r="AE118" s="56"/>
      <c r="AF118" s="33"/>
      <c r="AG118" s="33"/>
      <c r="AH118" s="33">
        <f t="shared" si="6"/>
        <v>5</v>
      </c>
      <c r="AI118" s="56"/>
      <c r="AJ118" s="4"/>
      <c r="AK118" s="56"/>
      <c r="AL118" s="33"/>
      <c r="AM118" s="33"/>
      <c r="AN118" s="33">
        <f t="shared" si="7"/>
        <v>3</v>
      </c>
      <c r="AO118" s="56"/>
      <c r="AP118" s="4"/>
      <c r="AQ118" s="56"/>
      <c r="AR118" s="33"/>
      <c r="AS118" s="33"/>
      <c r="AT118" s="33">
        <f t="shared" si="17"/>
        <v>17</v>
      </c>
      <c r="AU118" s="56"/>
      <c r="AV118" s="4"/>
      <c r="AW118" s="56"/>
      <c r="AX118" s="33"/>
      <c r="AY118" s="33"/>
      <c r="AZ118" s="33">
        <f t="shared" si="8"/>
        <v>5</v>
      </c>
      <c r="BA118" s="56"/>
      <c r="BB118" s="4"/>
      <c r="BC118" s="56"/>
      <c r="BD118" s="33"/>
      <c r="BE118" s="33"/>
      <c r="BF118" s="33">
        <f t="shared" si="9"/>
        <v>8</v>
      </c>
      <c r="BG118" s="56"/>
      <c r="BH118" s="4"/>
      <c r="BI118" s="56"/>
      <c r="BJ118" s="33"/>
      <c r="BK118" s="33"/>
      <c r="BL118" s="33">
        <f t="shared" si="10"/>
        <v>6</v>
      </c>
      <c r="BM118" s="56"/>
      <c r="BN118" s="4"/>
      <c r="BO118" s="56"/>
      <c r="BP118" s="33"/>
      <c r="BQ118" s="33"/>
      <c r="BR118" s="33">
        <f t="shared" si="11"/>
        <v>2</v>
      </c>
      <c r="BS118" s="56"/>
      <c r="BT118" s="4"/>
      <c r="BU118" s="56"/>
      <c r="BV118" s="33"/>
      <c r="BW118" s="33"/>
      <c r="BX118" s="33">
        <f t="shared" si="12"/>
        <v>2</v>
      </c>
      <c r="BY118" s="56"/>
      <c r="BZ118" s="4"/>
      <c r="CA118" s="56"/>
      <c r="CB118" s="33"/>
      <c r="CC118" s="33"/>
      <c r="CD118" s="33">
        <f t="shared" si="13"/>
        <v>0</v>
      </c>
      <c r="CE118" s="56"/>
      <c r="CF118" s="4"/>
      <c r="CG118" s="56"/>
      <c r="CH118" s="33"/>
      <c r="CI118" s="33"/>
      <c r="CJ118" s="33">
        <f t="shared" si="14"/>
        <v>3</v>
      </c>
      <c r="CK118" s="56"/>
      <c r="CL118" s="4"/>
      <c r="CM118" s="56"/>
      <c r="CN118" s="33"/>
      <c r="CO118" s="33"/>
      <c r="CP118" s="33">
        <f t="shared" si="15"/>
        <v>2</v>
      </c>
      <c r="CQ118" s="56"/>
      <c r="CR118" s="4"/>
      <c r="CS118" s="56"/>
      <c r="CT118" s="33"/>
      <c r="CU118" s="33"/>
      <c r="CV118" s="33">
        <f t="shared" si="16"/>
        <v>0</v>
      </c>
      <c r="CW118" s="56"/>
    </row>
    <row r="119" ht="14.25" customHeight="1">
      <c r="A119" s="56"/>
      <c r="B119" s="33"/>
      <c r="C119" s="33"/>
      <c r="D119" s="33">
        <f t="shared" si="18"/>
        <v>10</v>
      </c>
      <c r="E119" s="56"/>
      <c r="F119" s="4"/>
      <c r="G119" s="56"/>
      <c r="H119" s="33"/>
      <c r="I119" s="33"/>
      <c r="J119" s="33">
        <f t="shared" si="2"/>
        <v>1</v>
      </c>
      <c r="K119" s="56"/>
      <c r="L119" s="4"/>
      <c r="M119" s="56"/>
      <c r="N119" s="33"/>
      <c r="O119" s="33"/>
      <c r="P119" s="33">
        <f t="shared" si="3"/>
        <v>0</v>
      </c>
      <c r="Q119" s="56"/>
      <c r="R119" s="4"/>
      <c r="S119" s="56"/>
      <c r="T119" s="33"/>
      <c r="U119" s="33"/>
      <c r="V119" s="33">
        <f t="shared" si="4"/>
        <v>21</v>
      </c>
      <c r="W119" s="56"/>
      <c r="X119" s="4"/>
      <c r="Y119" s="56"/>
      <c r="Z119" s="33"/>
      <c r="AA119" s="33"/>
      <c r="AB119" s="33">
        <f t="shared" si="5"/>
        <v>10</v>
      </c>
      <c r="AC119" s="56"/>
      <c r="AD119" s="4"/>
      <c r="AE119" s="56"/>
      <c r="AF119" s="33"/>
      <c r="AG119" s="33"/>
      <c r="AH119" s="33">
        <f t="shared" si="6"/>
        <v>5</v>
      </c>
      <c r="AI119" s="56"/>
      <c r="AJ119" s="4"/>
      <c r="AK119" s="56"/>
      <c r="AL119" s="33"/>
      <c r="AM119" s="33"/>
      <c r="AN119" s="33">
        <f t="shared" si="7"/>
        <v>3</v>
      </c>
      <c r="AO119" s="56"/>
      <c r="AP119" s="4"/>
      <c r="AQ119" s="56"/>
      <c r="AR119" s="33"/>
      <c r="AS119" s="33"/>
      <c r="AT119" s="33">
        <f t="shared" si="17"/>
        <v>17</v>
      </c>
      <c r="AU119" s="56"/>
      <c r="AV119" s="4"/>
      <c r="AW119" s="56"/>
      <c r="AX119" s="33"/>
      <c r="AY119" s="33"/>
      <c r="AZ119" s="33">
        <f t="shared" si="8"/>
        <v>5</v>
      </c>
      <c r="BA119" s="56"/>
      <c r="BB119" s="4"/>
      <c r="BC119" s="56"/>
      <c r="BD119" s="33"/>
      <c r="BE119" s="33"/>
      <c r="BF119" s="33">
        <f t="shared" si="9"/>
        <v>8</v>
      </c>
      <c r="BG119" s="56"/>
      <c r="BH119" s="4"/>
      <c r="BI119" s="56"/>
      <c r="BJ119" s="33"/>
      <c r="BK119" s="33"/>
      <c r="BL119" s="33">
        <f t="shared" si="10"/>
        <v>6</v>
      </c>
      <c r="BM119" s="56"/>
      <c r="BN119" s="4"/>
      <c r="BO119" s="56"/>
      <c r="BP119" s="33"/>
      <c r="BQ119" s="33"/>
      <c r="BR119" s="33">
        <f t="shared" si="11"/>
        <v>2</v>
      </c>
      <c r="BS119" s="56"/>
      <c r="BT119" s="4"/>
      <c r="BU119" s="56"/>
      <c r="BV119" s="33"/>
      <c r="BW119" s="33"/>
      <c r="BX119" s="33">
        <f t="shared" si="12"/>
        <v>2</v>
      </c>
      <c r="BY119" s="56"/>
      <c r="BZ119" s="4"/>
      <c r="CA119" s="56"/>
      <c r="CB119" s="33"/>
      <c r="CC119" s="33"/>
      <c r="CD119" s="33">
        <f t="shared" si="13"/>
        <v>0</v>
      </c>
      <c r="CE119" s="56"/>
      <c r="CF119" s="4"/>
      <c r="CG119" s="56"/>
      <c r="CH119" s="33"/>
      <c r="CI119" s="33"/>
      <c r="CJ119" s="33">
        <f t="shared" si="14"/>
        <v>3</v>
      </c>
      <c r="CK119" s="56"/>
      <c r="CL119" s="4"/>
      <c r="CM119" s="56"/>
      <c r="CN119" s="33"/>
      <c r="CO119" s="33"/>
      <c r="CP119" s="33">
        <f t="shared" si="15"/>
        <v>2</v>
      </c>
      <c r="CQ119" s="56"/>
      <c r="CR119" s="4"/>
      <c r="CS119" s="56"/>
      <c r="CT119" s="33"/>
      <c r="CU119" s="33"/>
      <c r="CV119" s="33">
        <f t="shared" si="16"/>
        <v>0</v>
      </c>
      <c r="CW119" s="56"/>
    </row>
    <row r="120" ht="14.25" customHeight="1">
      <c r="A120" s="56"/>
      <c r="B120" s="33"/>
      <c r="C120" s="33"/>
      <c r="D120" s="33">
        <f t="shared" si="18"/>
        <v>10</v>
      </c>
      <c r="E120" s="56"/>
      <c r="F120" s="4"/>
      <c r="G120" s="56"/>
      <c r="H120" s="33"/>
      <c r="I120" s="33"/>
      <c r="J120" s="33">
        <f t="shared" si="2"/>
        <v>1</v>
      </c>
      <c r="K120" s="56"/>
      <c r="L120" s="4"/>
      <c r="M120" s="56"/>
      <c r="N120" s="33"/>
      <c r="O120" s="33"/>
      <c r="P120" s="33">
        <f t="shared" si="3"/>
        <v>0</v>
      </c>
      <c r="Q120" s="56"/>
      <c r="R120" s="4"/>
      <c r="S120" s="56"/>
      <c r="T120" s="33"/>
      <c r="U120" s="33"/>
      <c r="V120" s="33">
        <f t="shared" si="4"/>
        <v>21</v>
      </c>
      <c r="W120" s="56"/>
      <c r="X120" s="4"/>
      <c r="Y120" s="56"/>
      <c r="Z120" s="33"/>
      <c r="AA120" s="33"/>
      <c r="AB120" s="33">
        <f t="shared" si="5"/>
        <v>10</v>
      </c>
      <c r="AC120" s="56"/>
      <c r="AD120" s="4"/>
      <c r="AE120" s="56"/>
      <c r="AF120" s="33"/>
      <c r="AG120" s="33"/>
      <c r="AH120" s="33">
        <f t="shared" si="6"/>
        <v>5</v>
      </c>
      <c r="AI120" s="56"/>
      <c r="AJ120" s="4"/>
      <c r="AK120" s="56"/>
      <c r="AL120" s="33"/>
      <c r="AM120" s="33"/>
      <c r="AN120" s="33">
        <f t="shared" si="7"/>
        <v>3</v>
      </c>
      <c r="AO120" s="56"/>
      <c r="AP120" s="4"/>
      <c r="AQ120" s="56"/>
      <c r="AR120" s="33"/>
      <c r="AS120" s="33"/>
      <c r="AT120" s="33">
        <f t="shared" si="17"/>
        <v>17</v>
      </c>
      <c r="AU120" s="56"/>
      <c r="AV120" s="4"/>
      <c r="AW120" s="56"/>
      <c r="AX120" s="33"/>
      <c r="AY120" s="33"/>
      <c r="AZ120" s="33">
        <f t="shared" si="8"/>
        <v>5</v>
      </c>
      <c r="BA120" s="56"/>
      <c r="BB120" s="4"/>
      <c r="BC120" s="56"/>
      <c r="BD120" s="33"/>
      <c r="BE120" s="33"/>
      <c r="BF120" s="33">
        <f t="shared" si="9"/>
        <v>8</v>
      </c>
      <c r="BG120" s="56"/>
      <c r="BH120" s="4"/>
      <c r="BI120" s="56"/>
      <c r="BJ120" s="33"/>
      <c r="BK120" s="33"/>
      <c r="BL120" s="33">
        <f t="shared" si="10"/>
        <v>6</v>
      </c>
      <c r="BM120" s="56"/>
      <c r="BN120" s="4"/>
      <c r="BO120" s="56"/>
      <c r="BP120" s="33"/>
      <c r="BQ120" s="33"/>
      <c r="BR120" s="33">
        <f t="shared" si="11"/>
        <v>2</v>
      </c>
      <c r="BS120" s="56"/>
      <c r="BT120" s="4"/>
      <c r="BU120" s="56"/>
      <c r="BV120" s="33"/>
      <c r="BW120" s="33"/>
      <c r="BX120" s="33">
        <f t="shared" si="12"/>
        <v>2</v>
      </c>
      <c r="BY120" s="56"/>
      <c r="BZ120" s="4"/>
      <c r="CA120" s="56"/>
      <c r="CB120" s="33"/>
      <c r="CC120" s="33"/>
      <c r="CD120" s="33">
        <f t="shared" si="13"/>
        <v>0</v>
      </c>
      <c r="CE120" s="56"/>
      <c r="CF120" s="4"/>
      <c r="CG120" s="56"/>
      <c r="CH120" s="33"/>
      <c r="CI120" s="33"/>
      <c r="CJ120" s="33">
        <f t="shared" si="14"/>
        <v>3</v>
      </c>
      <c r="CK120" s="56"/>
      <c r="CL120" s="4"/>
      <c r="CM120" s="56"/>
      <c r="CN120" s="33"/>
      <c r="CO120" s="33"/>
      <c r="CP120" s="33">
        <f t="shared" si="15"/>
        <v>2</v>
      </c>
      <c r="CQ120" s="56"/>
      <c r="CR120" s="4"/>
      <c r="CS120" s="56"/>
      <c r="CT120" s="33"/>
      <c r="CU120" s="33"/>
      <c r="CV120" s="33">
        <f t="shared" si="16"/>
        <v>0</v>
      </c>
      <c r="CW120" s="56"/>
    </row>
    <row r="121" ht="14.25" customHeight="1">
      <c r="A121" s="56"/>
      <c r="B121" s="33"/>
      <c r="C121" s="33"/>
      <c r="D121" s="33">
        <f t="shared" si="18"/>
        <v>10</v>
      </c>
      <c r="E121" s="56"/>
      <c r="F121" s="4"/>
      <c r="G121" s="56"/>
      <c r="H121" s="33"/>
      <c r="I121" s="33"/>
      <c r="J121" s="33">
        <f t="shared" si="2"/>
        <v>1</v>
      </c>
      <c r="K121" s="56"/>
      <c r="L121" s="4"/>
      <c r="M121" s="56"/>
      <c r="N121" s="33"/>
      <c r="O121" s="33"/>
      <c r="P121" s="33">
        <f t="shared" si="3"/>
        <v>0</v>
      </c>
      <c r="Q121" s="56"/>
      <c r="R121" s="4"/>
      <c r="S121" s="56"/>
      <c r="T121" s="33"/>
      <c r="U121" s="33"/>
      <c r="V121" s="33">
        <f t="shared" si="4"/>
        <v>21</v>
      </c>
      <c r="W121" s="56"/>
      <c r="X121" s="4"/>
      <c r="Y121" s="56"/>
      <c r="Z121" s="33"/>
      <c r="AA121" s="33"/>
      <c r="AB121" s="33">
        <f t="shared" si="5"/>
        <v>10</v>
      </c>
      <c r="AC121" s="56"/>
      <c r="AD121" s="4"/>
      <c r="AE121" s="56"/>
      <c r="AF121" s="33"/>
      <c r="AG121" s="33"/>
      <c r="AH121" s="33">
        <f t="shared" si="6"/>
        <v>5</v>
      </c>
      <c r="AI121" s="56"/>
      <c r="AJ121" s="4"/>
      <c r="AK121" s="56"/>
      <c r="AL121" s="33"/>
      <c r="AM121" s="33"/>
      <c r="AN121" s="33">
        <f t="shared" si="7"/>
        <v>3</v>
      </c>
      <c r="AO121" s="56"/>
      <c r="AP121" s="4"/>
      <c r="AQ121" s="56"/>
      <c r="AR121" s="33"/>
      <c r="AS121" s="33"/>
      <c r="AT121" s="33">
        <f t="shared" si="17"/>
        <v>17</v>
      </c>
      <c r="AU121" s="56"/>
      <c r="AV121" s="4"/>
      <c r="AW121" s="56"/>
      <c r="AX121" s="33"/>
      <c r="AY121" s="33"/>
      <c r="AZ121" s="33">
        <f t="shared" si="8"/>
        <v>5</v>
      </c>
      <c r="BA121" s="56"/>
      <c r="BB121" s="4"/>
      <c r="BC121" s="56"/>
      <c r="BD121" s="33"/>
      <c r="BE121" s="33"/>
      <c r="BF121" s="33">
        <f t="shared" si="9"/>
        <v>8</v>
      </c>
      <c r="BG121" s="56"/>
      <c r="BH121" s="4"/>
      <c r="BI121" s="56"/>
      <c r="BJ121" s="33"/>
      <c r="BK121" s="33"/>
      <c r="BL121" s="33">
        <f t="shared" si="10"/>
        <v>6</v>
      </c>
      <c r="BM121" s="56"/>
      <c r="BN121" s="4"/>
      <c r="BO121" s="56"/>
      <c r="BP121" s="33"/>
      <c r="BQ121" s="33"/>
      <c r="BR121" s="33">
        <f t="shared" si="11"/>
        <v>2</v>
      </c>
      <c r="BS121" s="56"/>
      <c r="BT121" s="4"/>
      <c r="BU121" s="56"/>
      <c r="BV121" s="33"/>
      <c r="BW121" s="33"/>
      <c r="BX121" s="33">
        <f t="shared" si="12"/>
        <v>2</v>
      </c>
      <c r="BY121" s="56"/>
      <c r="BZ121" s="4"/>
      <c r="CA121" s="56"/>
      <c r="CB121" s="33"/>
      <c r="CC121" s="33"/>
      <c r="CD121" s="33">
        <f t="shared" si="13"/>
        <v>0</v>
      </c>
      <c r="CE121" s="56"/>
      <c r="CF121" s="4"/>
      <c r="CG121" s="56"/>
      <c r="CH121" s="33"/>
      <c r="CI121" s="33"/>
      <c r="CJ121" s="33">
        <f t="shared" si="14"/>
        <v>3</v>
      </c>
      <c r="CK121" s="56"/>
      <c r="CL121" s="4"/>
      <c r="CM121" s="56"/>
      <c r="CN121" s="33"/>
      <c r="CO121" s="33"/>
      <c r="CP121" s="33">
        <f t="shared" si="15"/>
        <v>2</v>
      </c>
      <c r="CQ121" s="56"/>
      <c r="CR121" s="4"/>
      <c r="CS121" s="56"/>
      <c r="CT121" s="33"/>
      <c r="CU121" s="33"/>
      <c r="CV121" s="33">
        <f t="shared" si="16"/>
        <v>0</v>
      </c>
      <c r="CW121" s="56"/>
    </row>
    <row r="122" ht="14.25" customHeight="1">
      <c r="A122" s="56"/>
      <c r="B122" s="33"/>
      <c r="C122" s="33"/>
      <c r="D122" s="33">
        <f t="shared" si="18"/>
        <v>10</v>
      </c>
      <c r="E122" s="56"/>
      <c r="F122" s="4"/>
      <c r="G122" s="56"/>
      <c r="H122" s="33"/>
      <c r="I122" s="33"/>
      <c r="J122" s="33">
        <f t="shared" si="2"/>
        <v>1</v>
      </c>
      <c r="K122" s="56"/>
      <c r="L122" s="4"/>
      <c r="M122" s="56"/>
      <c r="N122" s="33"/>
      <c r="O122" s="33"/>
      <c r="P122" s="33">
        <f t="shared" si="3"/>
        <v>0</v>
      </c>
      <c r="Q122" s="56"/>
      <c r="R122" s="4"/>
      <c r="S122" s="56"/>
      <c r="T122" s="33"/>
      <c r="U122" s="33"/>
      <c r="V122" s="33">
        <f t="shared" si="4"/>
        <v>21</v>
      </c>
      <c r="W122" s="56"/>
      <c r="X122" s="4"/>
      <c r="Y122" s="56"/>
      <c r="Z122" s="33"/>
      <c r="AA122" s="33"/>
      <c r="AB122" s="33">
        <f t="shared" si="5"/>
        <v>10</v>
      </c>
      <c r="AC122" s="56"/>
      <c r="AD122" s="4"/>
      <c r="AE122" s="56"/>
      <c r="AF122" s="33"/>
      <c r="AG122" s="33"/>
      <c r="AH122" s="33">
        <f t="shared" si="6"/>
        <v>5</v>
      </c>
      <c r="AI122" s="56"/>
      <c r="AJ122" s="4"/>
      <c r="AK122" s="56"/>
      <c r="AL122" s="33"/>
      <c r="AM122" s="33"/>
      <c r="AN122" s="33">
        <f t="shared" si="7"/>
        <v>3</v>
      </c>
      <c r="AO122" s="56"/>
      <c r="AP122" s="4"/>
      <c r="AQ122" s="56"/>
      <c r="AR122" s="33"/>
      <c r="AS122" s="33"/>
      <c r="AT122" s="33">
        <f t="shared" si="17"/>
        <v>17</v>
      </c>
      <c r="AU122" s="56"/>
      <c r="AV122" s="4"/>
      <c r="AW122" s="56"/>
      <c r="AX122" s="33"/>
      <c r="AY122" s="33"/>
      <c r="AZ122" s="33">
        <f t="shared" si="8"/>
        <v>5</v>
      </c>
      <c r="BA122" s="56"/>
      <c r="BB122" s="4"/>
      <c r="BC122" s="56"/>
      <c r="BD122" s="33"/>
      <c r="BE122" s="33"/>
      <c r="BF122" s="33">
        <f t="shared" si="9"/>
        <v>8</v>
      </c>
      <c r="BG122" s="56"/>
      <c r="BH122" s="4"/>
      <c r="BI122" s="56"/>
      <c r="BJ122" s="33"/>
      <c r="BK122" s="33"/>
      <c r="BL122" s="33">
        <f t="shared" si="10"/>
        <v>6</v>
      </c>
      <c r="BM122" s="56"/>
      <c r="BN122" s="4"/>
      <c r="BO122" s="56"/>
      <c r="BP122" s="33"/>
      <c r="BQ122" s="33"/>
      <c r="BR122" s="33">
        <f t="shared" si="11"/>
        <v>2</v>
      </c>
      <c r="BS122" s="56"/>
      <c r="BT122" s="4"/>
      <c r="BU122" s="56"/>
      <c r="BV122" s="33"/>
      <c r="BW122" s="33"/>
      <c r="BX122" s="33">
        <f t="shared" si="12"/>
        <v>2</v>
      </c>
      <c r="BY122" s="56"/>
      <c r="BZ122" s="4"/>
      <c r="CA122" s="56"/>
      <c r="CB122" s="33"/>
      <c r="CC122" s="33"/>
      <c r="CD122" s="33">
        <f t="shared" si="13"/>
        <v>0</v>
      </c>
      <c r="CE122" s="56"/>
      <c r="CF122" s="4"/>
      <c r="CG122" s="56"/>
      <c r="CH122" s="33"/>
      <c r="CI122" s="33"/>
      <c r="CJ122" s="33">
        <f t="shared" si="14"/>
        <v>3</v>
      </c>
      <c r="CK122" s="56"/>
      <c r="CL122" s="4"/>
      <c r="CM122" s="56"/>
      <c r="CN122" s="33"/>
      <c r="CO122" s="33"/>
      <c r="CP122" s="33">
        <f t="shared" si="15"/>
        <v>2</v>
      </c>
      <c r="CQ122" s="56"/>
      <c r="CR122" s="4"/>
      <c r="CS122" s="56"/>
      <c r="CT122" s="33"/>
      <c r="CU122" s="33"/>
      <c r="CV122" s="33">
        <f t="shared" si="16"/>
        <v>0</v>
      </c>
      <c r="CW122" s="56"/>
    </row>
    <row r="123" ht="14.25" customHeight="1">
      <c r="A123" s="56"/>
      <c r="B123" s="33"/>
      <c r="C123" s="33"/>
      <c r="D123" s="33">
        <f t="shared" si="18"/>
        <v>10</v>
      </c>
      <c r="E123" s="56"/>
      <c r="F123" s="4"/>
      <c r="G123" s="56"/>
      <c r="H123" s="33"/>
      <c r="I123" s="33"/>
      <c r="J123" s="33">
        <f t="shared" si="2"/>
        <v>1</v>
      </c>
      <c r="K123" s="56"/>
      <c r="L123" s="4"/>
      <c r="M123" s="56"/>
      <c r="N123" s="33"/>
      <c r="O123" s="33"/>
      <c r="P123" s="33">
        <f t="shared" si="3"/>
        <v>0</v>
      </c>
      <c r="Q123" s="56"/>
      <c r="R123" s="4"/>
      <c r="S123" s="56"/>
      <c r="T123" s="33"/>
      <c r="U123" s="33"/>
      <c r="V123" s="33">
        <f t="shared" si="4"/>
        <v>21</v>
      </c>
      <c r="W123" s="56"/>
      <c r="X123" s="4"/>
      <c r="Y123" s="56"/>
      <c r="Z123" s="33"/>
      <c r="AA123" s="33"/>
      <c r="AB123" s="33">
        <f t="shared" si="5"/>
        <v>10</v>
      </c>
      <c r="AC123" s="56"/>
      <c r="AD123" s="4"/>
      <c r="AE123" s="56"/>
      <c r="AF123" s="33"/>
      <c r="AG123" s="33"/>
      <c r="AH123" s="33">
        <f t="shared" si="6"/>
        <v>5</v>
      </c>
      <c r="AI123" s="56"/>
      <c r="AJ123" s="4"/>
      <c r="AK123" s="56"/>
      <c r="AL123" s="33"/>
      <c r="AM123" s="33"/>
      <c r="AN123" s="33">
        <f t="shared" si="7"/>
        <v>3</v>
      </c>
      <c r="AO123" s="56"/>
      <c r="AP123" s="4"/>
      <c r="AQ123" s="56"/>
      <c r="AR123" s="33"/>
      <c r="AS123" s="33"/>
      <c r="AT123" s="33">
        <f t="shared" si="17"/>
        <v>17</v>
      </c>
      <c r="AU123" s="56"/>
      <c r="AV123" s="4"/>
      <c r="AW123" s="56"/>
      <c r="AX123" s="33"/>
      <c r="AY123" s="33"/>
      <c r="AZ123" s="33">
        <f t="shared" si="8"/>
        <v>5</v>
      </c>
      <c r="BA123" s="56"/>
      <c r="BB123" s="4"/>
      <c r="BC123" s="56"/>
      <c r="BD123" s="33"/>
      <c r="BE123" s="33"/>
      <c r="BF123" s="33">
        <f t="shared" si="9"/>
        <v>8</v>
      </c>
      <c r="BG123" s="56"/>
      <c r="BH123" s="4"/>
      <c r="BI123" s="56"/>
      <c r="BJ123" s="33"/>
      <c r="BK123" s="33"/>
      <c r="BL123" s="33">
        <f t="shared" si="10"/>
        <v>6</v>
      </c>
      <c r="BM123" s="56"/>
      <c r="BN123" s="4"/>
      <c r="BO123" s="56"/>
      <c r="BP123" s="33"/>
      <c r="BQ123" s="33"/>
      <c r="BR123" s="33">
        <f t="shared" si="11"/>
        <v>2</v>
      </c>
      <c r="BS123" s="56"/>
      <c r="BT123" s="4"/>
      <c r="BU123" s="56"/>
      <c r="BV123" s="33"/>
      <c r="BW123" s="33"/>
      <c r="BX123" s="33">
        <f t="shared" si="12"/>
        <v>2</v>
      </c>
      <c r="BY123" s="56"/>
      <c r="BZ123" s="4"/>
      <c r="CA123" s="56"/>
      <c r="CB123" s="33"/>
      <c r="CC123" s="33"/>
      <c r="CD123" s="33">
        <f t="shared" si="13"/>
        <v>0</v>
      </c>
      <c r="CE123" s="56"/>
      <c r="CF123" s="4"/>
      <c r="CG123" s="56"/>
      <c r="CH123" s="33"/>
      <c r="CI123" s="33"/>
      <c r="CJ123" s="33">
        <f t="shared" si="14"/>
        <v>3</v>
      </c>
      <c r="CK123" s="56"/>
      <c r="CL123" s="4"/>
      <c r="CM123" s="56"/>
      <c r="CN123" s="33"/>
      <c r="CO123" s="33"/>
      <c r="CP123" s="33">
        <f t="shared" si="15"/>
        <v>2</v>
      </c>
      <c r="CQ123" s="56"/>
      <c r="CR123" s="4"/>
      <c r="CS123" s="56"/>
      <c r="CT123" s="33"/>
      <c r="CU123" s="33"/>
      <c r="CV123" s="33">
        <f t="shared" si="16"/>
        <v>0</v>
      </c>
      <c r="CW123" s="56"/>
    </row>
    <row r="124" ht="14.25" customHeight="1">
      <c r="A124" s="56"/>
      <c r="B124" s="33"/>
      <c r="C124" s="33"/>
      <c r="D124" s="33">
        <f t="shared" si="18"/>
        <v>10</v>
      </c>
      <c r="E124" s="56"/>
      <c r="F124" s="4"/>
      <c r="G124" s="56"/>
      <c r="H124" s="33"/>
      <c r="I124" s="33"/>
      <c r="J124" s="33">
        <f t="shared" si="2"/>
        <v>1</v>
      </c>
      <c r="K124" s="56"/>
      <c r="L124" s="4"/>
      <c r="M124" s="56"/>
      <c r="N124" s="33"/>
      <c r="O124" s="33"/>
      <c r="P124" s="33">
        <f t="shared" si="3"/>
        <v>0</v>
      </c>
      <c r="Q124" s="56"/>
      <c r="R124" s="4"/>
      <c r="S124" s="56"/>
      <c r="T124" s="33"/>
      <c r="U124" s="33"/>
      <c r="V124" s="33">
        <f t="shared" si="4"/>
        <v>21</v>
      </c>
      <c r="W124" s="56"/>
      <c r="X124" s="4"/>
      <c r="Y124" s="56"/>
      <c r="Z124" s="33"/>
      <c r="AA124" s="33"/>
      <c r="AB124" s="33">
        <f t="shared" si="5"/>
        <v>10</v>
      </c>
      <c r="AC124" s="56"/>
      <c r="AD124" s="4"/>
      <c r="AE124" s="56"/>
      <c r="AF124" s="33"/>
      <c r="AG124" s="33"/>
      <c r="AH124" s="33">
        <f t="shared" si="6"/>
        <v>5</v>
      </c>
      <c r="AI124" s="56"/>
      <c r="AJ124" s="4"/>
      <c r="AK124" s="56"/>
      <c r="AL124" s="33"/>
      <c r="AM124" s="33"/>
      <c r="AN124" s="33">
        <f t="shared" si="7"/>
        <v>3</v>
      </c>
      <c r="AO124" s="56"/>
      <c r="AP124" s="4"/>
      <c r="AQ124" s="56"/>
      <c r="AR124" s="33"/>
      <c r="AS124" s="33"/>
      <c r="AT124" s="33">
        <f t="shared" si="17"/>
        <v>17</v>
      </c>
      <c r="AU124" s="56"/>
      <c r="AV124" s="4"/>
      <c r="AW124" s="56"/>
      <c r="AX124" s="33"/>
      <c r="AY124" s="33"/>
      <c r="AZ124" s="33">
        <f t="shared" si="8"/>
        <v>5</v>
      </c>
      <c r="BA124" s="56"/>
      <c r="BB124" s="4"/>
      <c r="BC124" s="56"/>
      <c r="BD124" s="33"/>
      <c r="BE124" s="33"/>
      <c r="BF124" s="33">
        <f t="shared" si="9"/>
        <v>8</v>
      </c>
      <c r="BG124" s="56"/>
      <c r="BH124" s="4"/>
      <c r="BI124" s="56"/>
      <c r="BJ124" s="33"/>
      <c r="BK124" s="33"/>
      <c r="BL124" s="33">
        <f t="shared" si="10"/>
        <v>6</v>
      </c>
      <c r="BM124" s="56"/>
      <c r="BN124" s="4"/>
      <c r="BO124" s="56"/>
      <c r="BP124" s="33"/>
      <c r="BQ124" s="33"/>
      <c r="BR124" s="33">
        <f t="shared" si="11"/>
        <v>2</v>
      </c>
      <c r="BS124" s="56"/>
      <c r="BT124" s="4"/>
      <c r="BU124" s="56"/>
      <c r="BV124" s="33"/>
      <c r="BW124" s="33"/>
      <c r="BX124" s="33">
        <f t="shared" si="12"/>
        <v>2</v>
      </c>
      <c r="BY124" s="56"/>
      <c r="BZ124" s="4"/>
      <c r="CA124" s="56"/>
      <c r="CB124" s="33"/>
      <c r="CC124" s="33"/>
      <c r="CD124" s="33">
        <f t="shared" si="13"/>
        <v>0</v>
      </c>
      <c r="CE124" s="56"/>
      <c r="CF124" s="4"/>
      <c r="CG124" s="56"/>
      <c r="CH124" s="33"/>
      <c r="CI124" s="33"/>
      <c r="CJ124" s="33">
        <f t="shared" si="14"/>
        <v>3</v>
      </c>
      <c r="CK124" s="56"/>
      <c r="CL124" s="4"/>
      <c r="CM124" s="56"/>
      <c r="CN124" s="33"/>
      <c r="CO124" s="33"/>
      <c r="CP124" s="33">
        <f t="shared" si="15"/>
        <v>2</v>
      </c>
      <c r="CQ124" s="56"/>
      <c r="CR124" s="4"/>
      <c r="CS124" s="56"/>
      <c r="CT124" s="33"/>
      <c r="CU124" s="33"/>
      <c r="CV124" s="33">
        <f t="shared" si="16"/>
        <v>0</v>
      </c>
      <c r="CW124" s="56"/>
    </row>
    <row r="125" ht="14.25" customHeight="1">
      <c r="A125" s="56"/>
      <c r="B125" s="33"/>
      <c r="C125" s="33"/>
      <c r="D125" s="33">
        <f t="shared" si="18"/>
        <v>10</v>
      </c>
      <c r="E125" s="56"/>
      <c r="F125" s="4"/>
      <c r="G125" s="56"/>
      <c r="H125" s="33"/>
      <c r="I125" s="33"/>
      <c r="J125" s="33">
        <f t="shared" si="2"/>
        <v>1</v>
      </c>
      <c r="K125" s="56"/>
      <c r="L125" s="4"/>
      <c r="M125" s="56"/>
      <c r="N125" s="33"/>
      <c r="O125" s="33"/>
      <c r="P125" s="33">
        <f t="shared" si="3"/>
        <v>0</v>
      </c>
      <c r="Q125" s="56"/>
      <c r="R125" s="4"/>
      <c r="S125" s="56"/>
      <c r="T125" s="33"/>
      <c r="U125" s="33"/>
      <c r="V125" s="33">
        <f t="shared" si="4"/>
        <v>21</v>
      </c>
      <c r="W125" s="56"/>
      <c r="X125" s="4"/>
      <c r="Y125" s="56"/>
      <c r="Z125" s="33"/>
      <c r="AA125" s="33"/>
      <c r="AB125" s="33">
        <f t="shared" si="5"/>
        <v>10</v>
      </c>
      <c r="AC125" s="56"/>
      <c r="AD125" s="4"/>
      <c r="AE125" s="56"/>
      <c r="AF125" s="33"/>
      <c r="AG125" s="33"/>
      <c r="AH125" s="33">
        <f t="shared" si="6"/>
        <v>5</v>
      </c>
      <c r="AI125" s="56"/>
      <c r="AJ125" s="4"/>
      <c r="AK125" s="56"/>
      <c r="AL125" s="33"/>
      <c r="AM125" s="33"/>
      <c r="AN125" s="33">
        <f t="shared" si="7"/>
        <v>3</v>
      </c>
      <c r="AO125" s="56"/>
      <c r="AP125" s="4"/>
      <c r="AQ125" s="56"/>
      <c r="AR125" s="33"/>
      <c r="AS125" s="33"/>
      <c r="AT125" s="33">
        <f t="shared" si="17"/>
        <v>17</v>
      </c>
      <c r="AU125" s="56"/>
      <c r="AV125" s="4"/>
      <c r="AW125" s="56"/>
      <c r="AX125" s="33"/>
      <c r="AY125" s="33"/>
      <c r="AZ125" s="33">
        <f t="shared" si="8"/>
        <v>5</v>
      </c>
      <c r="BA125" s="56"/>
      <c r="BB125" s="4"/>
      <c r="BC125" s="56"/>
      <c r="BD125" s="33"/>
      <c r="BE125" s="33"/>
      <c r="BF125" s="33">
        <f t="shared" si="9"/>
        <v>8</v>
      </c>
      <c r="BG125" s="56"/>
      <c r="BH125" s="4"/>
      <c r="BI125" s="56"/>
      <c r="BJ125" s="33"/>
      <c r="BK125" s="33"/>
      <c r="BL125" s="33">
        <f t="shared" si="10"/>
        <v>6</v>
      </c>
      <c r="BM125" s="56"/>
      <c r="BN125" s="4"/>
      <c r="BO125" s="56"/>
      <c r="BP125" s="33"/>
      <c r="BQ125" s="33"/>
      <c r="BR125" s="33">
        <f t="shared" si="11"/>
        <v>2</v>
      </c>
      <c r="BS125" s="56"/>
      <c r="BT125" s="4"/>
      <c r="BU125" s="56"/>
      <c r="BV125" s="33"/>
      <c r="BW125" s="33"/>
      <c r="BX125" s="33">
        <f t="shared" si="12"/>
        <v>2</v>
      </c>
      <c r="BY125" s="56"/>
      <c r="BZ125" s="4"/>
      <c r="CA125" s="56"/>
      <c r="CB125" s="33"/>
      <c r="CC125" s="33"/>
      <c r="CD125" s="33">
        <f t="shared" si="13"/>
        <v>0</v>
      </c>
      <c r="CE125" s="56"/>
      <c r="CF125" s="4"/>
      <c r="CG125" s="56"/>
      <c r="CH125" s="33"/>
      <c r="CI125" s="33"/>
      <c r="CJ125" s="33">
        <f t="shared" si="14"/>
        <v>3</v>
      </c>
      <c r="CK125" s="56"/>
      <c r="CL125" s="4"/>
      <c r="CM125" s="56"/>
      <c r="CN125" s="33"/>
      <c r="CO125" s="33"/>
      <c r="CP125" s="33">
        <f t="shared" si="15"/>
        <v>2</v>
      </c>
      <c r="CQ125" s="56"/>
      <c r="CR125" s="4"/>
      <c r="CS125" s="56"/>
      <c r="CT125" s="33"/>
      <c r="CU125" s="33"/>
      <c r="CV125" s="33">
        <f t="shared" si="16"/>
        <v>0</v>
      </c>
      <c r="CW125" s="56"/>
    </row>
    <row r="126" ht="14.25" customHeight="1">
      <c r="A126" s="56"/>
      <c r="B126" s="33"/>
      <c r="C126" s="33"/>
      <c r="D126" s="33">
        <f t="shared" si="18"/>
        <v>10</v>
      </c>
      <c r="E126" s="56"/>
      <c r="F126" s="4"/>
      <c r="G126" s="56"/>
      <c r="H126" s="33"/>
      <c r="I126" s="33"/>
      <c r="J126" s="33">
        <f t="shared" si="2"/>
        <v>1</v>
      </c>
      <c r="K126" s="56"/>
      <c r="L126" s="4"/>
      <c r="M126" s="56"/>
      <c r="N126" s="33"/>
      <c r="O126" s="33"/>
      <c r="P126" s="33">
        <f t="shared" si="3"/>
        <v>0</v>
      </c>
      <c r="Q126" s="56"/>
      <c r="R126" s="4"/>
      <c r="S126" s="56"/>
      <c r="T126" s="33"/>
      <c r="U126" s="33"/>
      <c r="V126" s="33">
        <f t="shared" si="4"/>
        <v>21</v>
      </c>
      <c r="W126" s="56"/>
      <c r="X126" s="4"/>
      <c r="Y126" s="56"/>
      <c r="Z126" s="33"/>
      <c r="AA126" s="33"/>
      <c r="AB126" s="33">
        <f t="shared" si="5"/>
        <v>10</v>
      </c>
      <c r="AC126" s="56"/>
      <c r="AD126" s="4"/>
      <c r="AE126" s="56"/>
      <c r="AF126" s="33"/>
      <c r="AG126" s="33"/>
      <c r="AH126" s="33">
        <f t="shared" si="6"/>
        <v>5</v>
      </c>
      <c r="AI126" s="56"/>
      <c r="AJ126" s="4"/>
      <c r="AK126" s="56"/>
      <c r="AL126" s="33"/>
      <c r="AM126" s="33"/>
      <c r="AN126" s="33">
        <f t="shared" si="7"/>
        <v>3</v>
      </c>
      <c r="AO126" s="56"/>
      <c r="AP126" s="4"/>
      <c r="AQ126" s="56"/>
      <c r="AR126" s="33"/>
      <c r="AS126" s="33"/>
      <c r="AT126" s="33">
        <f t="shared" si="17"/>
        <v>17</v>
      </c>
      <c r="AU126" s="56"/>
      <c r="AV126" s="4"/>
      <c r="AW126" s="56"/>
      <c r="AX126" s="33"/>
      <c r="AY126" s="33"/>
      <c r="AZ126" s="33">
        <f t="shared" si="8"/>
        <v>5</v>
      </c>
      <c r="BA126" s="56"/>
      <c r="BB126" s="4"/>
      <c r="BC126" s="56"/>
      <c r="BD126" s="33"/>
      <c r="BE126" s="33"/>
      <c r="BF126" s="33">
        <f t="shared" si="9"/>
        <v>8</v>
      </c>
      <c r="BG126" s="56"/>
      <c r="BH126" s="4"/>
      <c r="BI126" s="56"/>
      <c r="BJ126" s="33"/>
      <c r="BK126" s="33"/>
      <c r="BL126" s="33">
        <f t="shared" si="10"/>
        <v>6</v>
      </c>
      <c r="BM126" s="56"/>
      <c r="BN126" s="4"/>
      <c r="BO126" s="56"/>
      <c r="BP126" s="33"/>
      <c r="BQ126" s="33"/>
      <c r="BR126" s="33">
        <f t="shared" si="11"/>
        <v>2</v>
      </c>
      <c r="BS126" s="56"/>
      <c r="BT126" s="4"/>
      <c r="BU126" s="56"/>
      <c r="BV126" s="33"/>
      <c r="BW126" s="33"/>
      <c r="BX126" s="33">
        <f t="shared" si="12"/>
        <v>2</v>
      </c>
      <c r="BY126" s="56"/>
      <c r="BZ126" s="4"/>
      <c r="CA126" s="56"/>
      <c r="CB126" s="33"/>
      <c r="CC126" s="33"/>
      <c r="CD126" s="33">
        <f t="shared" si="13"/>
        <v>0</v>
      </c>
      <c r="CE126" s="56"/>
      <c r="CF126" s="4"/>
      <c r="CG126" s="56"/>
      <c r="CH126" s="33"/>
      <c r="CI126" s="33"/>
      <c r="CJ126" s="33">
        <f t="shared" si="14"/>
        <v>3</v>
      </c>
      <c r="CK126" s="56"/>
      <c r="CL126" s="4"/>
      <c r="CM126" s="56"/>
      <c r="CN126" s="33"/>
      <c r="CO126" s="33"/>
      <c r="CP126" s="33">
        <f t="shared" si="15"/>
        <v>2</v>
      </c>
      <c r="CQ126" s="56"/>
      <c r="CR126" s="4"/>
      <c r="CS126" s="56"/>
      <c r="CT126" s="33"/>
      <c r="CU126" s="33"/>
      <c r="CV126" s="33">
        <f t="shared" si="16"/>
        <v>0</v>
      </c>
      <c r="CW126" s="56"/>
    </row>
    <row r="127" ht="14.25" customHeight="1">
      <c r="A127" s="56"/>
      <c r="B127" s="33"/>
      <c r="C127" s="33"/>
      <c r="D127" s="33">
        <f t="shared" si="18"/>
        <v>10</v>
      </c>
      <c r="E127" s="56"/>
      <c r="F127" s="4"/>
      <c r="G127" s="56"/>
      <c r="H127" s="33"/>
      <c r="I127" s="33"/>
      <c r="J127" s="33">
        <f t="shared" si="2"/>
        <v>1</v>
      </c>
      <c r="K127" s="56"/>
      <c r="L127" s="4"/>
      <c r="M127" s="56"/>
      <c r="N127" s="33"/>
      <c r="O127" s="33"/>
      <c r="P127" s="33">
        <f t="shared" si="3"/>
        <v>0</v>
      </c>
      <c r="Q127" s="56"/>
      <c r="R127" s="4"/>
      <c r="S127" s="56"/>
      <c r="T127" s="33"/>
      <c r="U127" s="33"/>
      <c r="V127" s="33">
        <f t="shared" si="4"/>
        <v>21</v>
      </c>
      <c r="W127" s="56"/>
      <c r="X127" s="4"/>
      <c r="Y127" s="56"/>
      <c r="Z127" s="33"/>
      <c r="AA127" s="33"/>
      <c r="AB127" s="33">
        <f t="shared" si="5"/>
        <v>10</v>
      </c>
      <c r="AC127" s="56"/>
      <c r="AD127" s="4"/>
      <c r="AE127" s="56"/>
      <c r="AF127" s="33"/>
      <c r="AG127" s="33"/>
      <c r="AH127" s="33">
        <f t="shared" si="6"/>
        <v>5</v>
      </c>
      <c r="AI127" s="56"/>
      <c r="AJ127" s="4"/>
      <c r="AK127" s="56"/>
      <c r="AL127" s="33"/>
      <c r="AM127" s="33"/>
      <c r="AN127" s="33">
        <f t="shared" si="7"/>
        <v>3</v>
      </c>
      <c r="AO127" s="56"/>
      <c r="AP127" s="4"/>
      <c r="AQ127" s="56"/>
      <c r="AR127" s="33"/>
      <c r="AS127" s="33"/>
      <c r="AT127" s="33">
        <f t="shared" si="17"/>
        <v>17</v>
      </c>
      <c r="AU127" s="56"/>
      <c r="AV127" s="4"/>
      <c r="AW127" s="56"/>
      <c r="AX127" s="33"/>
      <c r="AY127" s="33"/>
      <c r="AZ127" s="33">
        <f t="shared" si="8"/>
        <v>5</v>
      </c>
      <c r="BA127" s="56"/>
      <c r="BB127" s="4"/>
      <c r="BC127" s="56"/>
      <c r="BD127" s="33"/>
      <c r="BE127" s="33"/>
      <c r="BF127" s="33">
        <f t="shared" si="9"/>
        <v>8</v>
      </c>
      <c r="BG127" s="56"/>
      <c r="BH127" s="4"/>
      <c r="BI127" s="56"/>
      <c r="BJ127" s="33"/>
      <c r="BK127" s="33"/>
      <c r="BL127" s="33">
        <f t="shared" si="10"/>
        <v>6</v>
      </c>
      <c r="BM127" s="56"/>
      <c r="BN127" s="4"/>
      <c r="BO127" s="56"/>
      <c r="BP127" s="33"/>
      <c r="BQ127" s="33"/>
      <c r="BR127" s="33">
        <f t="shared" si="11"/>
        <v>2</v>
      </c>
      <c r="BS127" s="56"/>
      <c r="BT127" s="4"/>
      <c r="BU127" s="56"/>
      <c r="BV127" s="33"/>
      <c r="BW127" s="33"/>
      <c r="BX127" s="33">
        <f t="shared" si="12"/>
        <v>2</v>
      </c>
      <c r="BY127" s="56"/>
      <c r="BZ127" s="4"/>
      <c r="CA127" s="56"/>
      <c r="CB127" s="33"/>
      <c r="CC127" s="33"/>
      <c r="CD127" s="33">
        <f t="shared" si="13"/>
        <v>0</v>
      </c>
      <c r="CE127" s="56"/>
      <c r="CF127" s="4"/>
      <c r="CG127" s="56"/>
      <c r="CH127" s="33"/>
      <c r="CI127" s="33"/>
      <c r="CJ127" s="33">
        <f t="shared" si="14"/>
        <v>3</v>
      </c>
      <c r="CK127" s="56"/>
      <c r="CL127" s="4"/>
      <c r="CM127" s="56"/>
      <c r="CN127" s="33"/>
      <c r="CO127" s="33"/>
      <c r="CP127" s="33">
        <f t="shared" si="15"/>
        <v>2</v>
      </c>
      <c r="CQ127" s="56"/>
      <c r="CR127" s="4"/>
      <c r="CS127" s="56"/>
      <c r="CT127" s="33"/>
      <c r="CU127" s="33"/>
      <c r="CV127" s="33">
        <f t="shared" si="16"/>
        <v>0</v>
      </c>
      <c r="CW127" s="56"/>
    </row>
    <row r="128" ht="14.25" customHeight="1">
      <c r="A128" s="56"/>
      <c r="B128" s="33"/>
      <c r="C128" s="33"/>
      <c r="D128" s="33">
        <f t="shared" si="18"/>
        <v>10</v>
      </c>
      <c r="E128" s="56"/>
      <c r="F128" s="4"/>
      <c r="G128" s="56"/>
      <c r="H128" s="33"/>
      <c r="I128" s="33"/>
      <c r="J128" s="33">
        <f t="shared" si="2"/>
        <v>1</v>
      </c>
      <c r="K128" s="56"/>
      <c r="L128" s="4"/>
      <c r="M128" s="56"/>
      <c r="N128" s="33"/>
      <c r="O128" s="33"/>
      <c r="P128" s="33">
        <f t="shared" si="3"/>
        <v>0</v>
      </c>
      <c r="Q128" s="56"/>
      <c r="R128" s="4"/>
      <c r="S128" s="56"/>
      <c r="T128" s="33"/>
      <c r="U128" s="33"/>
      <c r="V128" s="33">
        <f t="shared" si="4"/>
        <v>21</v>
      </c>
      <c r="W128" s="56"/>
      <c r="X128" s="4"/>
      <c r="Y128" s="56"/>
      <c r="Z128" s="33"/>
      <c r="AA128" s="33"/>
      <c r="AB128" s="33">
        <f t="shared" si="5"/>
        <v>10</v>
      </c>
      <c r="AC128" s="56"/>
      <c r="AD128" s="4"/>
      <c r="AE128" s="56"/>
      <c r="AF128" s="33"/>
      <c r="AG128" s="33"/>
      <c r="AH128" s="33">
        <f t="shared" si="6"/>
        <v>5</v>
      </c>
      <c r="AI128" s="56"/>
      <c r="AJ128" s="4"/>
      <c r="AK128" s="56"/>
      <c r="AL128" s="33"/>
      <c r="AM128" s="33"/>
      <c r="AN128" s="33">
        <f t="shared" si="7"/>
        <v>3</v>
      </c>
      <c r="AO128" s="56"/>
      <c r="AP128" s="4"/>
      <c r="AQ128" s="56"/>
      <c r="AR128" s="33"/>
      <c r="AS128" s="33"/>
      <c r="AT128" s="33">
        <f t="shared" si="17"/>
        <v>17</v>
      </c>
      <c r="AU128" s="56"/>
      <c r="AV128" s="4"/>
      <c r="AW128" s="56"/>
      <c r="AX128" s="33"/>
      <c r="AY128" s="33"/>
      <c r="AZ128" s="33">
        <f t="shared" si="8"/>
        <v>5</v>
      </c>
      <c r="BA128" s="56"/>
      <c r="BB128" s="4"/>
      <c r="BC128" s="56"/>
      <c r="BD128" s="33"/>
      <c r="BE128" s="33"/>
      <c r="BF128" s="33">
        <f t="shared" si="9"/>
        <v>8</v>
      </c>
      <c r="BG128" s="56"/>
      <c r="BH128" s="4"/>
      <c r="BI128" s="56"/>
      <c r="BJ128" s="33"/>
      <c r="BK128" s="33"/>
      <c r="BL128" s="33">
        <f t="shared" si="10"/>
        <v>6</v>
      </c>
      <c r="BM128" s="56"/>
      <c r="BN128" s="4"/>
      <c r="BO128" s="56"/>
      <c r="BP128" s="33"/>
      <c r="BQ128" s="33"/>
      <c r="BR128" s="33">
        <f t="shared" si="11"/>
        <v>2</v>
      </c>
      <c r="BS128" s="56"/>
      <c r="BT128" s="4"/>
      <c r="BU128" s="56"/>
      <c r="BV128" s="33"/>
      <c r="BW128" s="33"/>
      <c r="BX128" s="33">
        <f t="shared" si="12"/>
        <v>2</v>
      </c>
      <c r="BY128" s="56"/>
      <c r="BZ128" s="4"/>
      <c r="CA128" s="56"/>
      <c r="CB128" s="33"/>
      <c r="CC128" s="33"/>
      <c r="CD128" s="33">
        <f t="shared" si="13"/>
        <v>0</v>
      </c>
      <c r="CE128" s="56"/>
      <c r="CF128" s="4"/>
      <c r="CG128" s="56"/>
      <c r="CH128" s="33"/>
      <c r="CI128" s="33"/>
      <c r="CJ128" s="33">
        <f t="shared" si="14"/>
        <v>3</v>
      </c>
      <c r="CK128" s="56"/>
      <c r="CL128" s="4"/>
      <c r="CM128" s="56"/>
      <c r="CN128" s="33"/>
      <c r="CO128" s="33"/>
      <c r="CP128" s="33">
        <f t="shared" si="15"/>
        <v>2</v>
      </c>
      <c r="CQ128" s="56"/>
      <c r="CR128" s="4"/>
      <c r="CS128" s="56"/>
      <c r="CT128" s="33"/>
      <c r="CU128" s="33"/>
      <c r="CV128" s="33">
        <f t="shared" si="16"/>
        <v>0</v>
      </c>
      <c r="CW128" s="56"/>
    </row>
    <row r="129" ht="14.25" customHeight="1">
      <c r="A129" s="56"/>
      <c r="B129" s="33"/>
      <c r="C129" s="33"/>
      <c r="D129" s="33">
        <f t="shared" si="18"/>
        <v>10</v>
      </c>
      <c r="E129" s="56"/>
      <c r="F129" s="4"/>
      <c r="G129" s="56"/>
      <c r="H129" s="33"/>
      <c r="I129" s="33"/>
      <c r="J129" s="33">
        <f t="shared" si="2"/>
        <v>1</v>
      </c>
      <c r="K129" s="56"/>
      <c r="L129" s="4"/>
      <c r="M129" s="56"/>
      <c r="N129" s="33"/>
      <c r="O129" s="33"/>
      <c r="P129" s="33">
        <f t="shared" si="3"/>
        <v>0</v>
      </c>
      <c r="Q129" s="56"/>
      <c r="R129" s="4"/>
      <c r="S129" s="56"/>
      <c r="T129" s="33"/>
      <c r="U129" s="33"/>
      <c r="V129" s="33">
        <f t="shared" si="4"/>
        <v>21</v>
      </c>
      <c r="W129" s="56"/>
      <c r="X129" s="4"/>
      <c r="Y129" s="56"/>
      <c r="Z129" s="33"/>
      <c r="AA129" s="33"/>
      <c r="AB129" s="33">
        <f t="shared" si="5"/>
        <v>10</v>
      </c>
      <c r="AC129" s="56"/>
      <c r="AD129" s="4"/>
      <c r="AE129" s="56"/>
      <c r="AF129" s="33"/>
      <c r="AG129" s="33"/>
      <c r="AH129" s="33">
        <f t="shared" si="6"/>
        <v>5</v>
      </c>
      <c r="AI129" s="56"/>
      <c r="AJ129" s="4"/>
      <c r="AK129" s="56"/>
      <c r="AL129" s="33"/>
      <c r="AM129" s="33"/>
      <c r="AN129" s="33">
        <f t="shared" si="7"/>
        <v>3</v>
      </c>
      <c r="AO129" s="56"/>
      <c r="AP129" s="4"/>
      <c r="AQ129" s="56"/>
      <c r="AR129" s="33"/>
      <c r="AS129" s="33"/>
      <c r="AT129" s="33">
        <f t="shared" si="17"/>
        <v>17</v>
      </c>
      <c r="AU129" s="56"/>
      <c r="AV129" s="4"/>
      <c r="AW129" s="56"/>
      <c r="AX129" s="33"/>
      <c r="AY129" s="33"/>
      <c r="AZ129" s="33">
        <f t="shared" si="8"/>
        <v>5</v>
      </c>
      <c r="BA129" s="56"/>
      <c r="BB129" s="4"/>
      <c r="BC129" s="56"/>
      <c r="BD129" s="33"/>
      <c r="BE129" s="33"/>
      <c r="BF129" s="33">
        <f t="shared" si="9"/>
        <v>8</v>
      </c>
      <c r="BG129" s="56"/>
      <c r="BH129" s="4"/>
      <c r="BI129" s="56"/>
      <c r="BJ129" s="33"/>
      <c r="BK129" s="33"/>
      <c r="BL129" s="33">
        <f t="shared" si="10"/>
        <v>6</v>
      </c>
      <c r="BM129" s="56"/>
      <c r="BN129" s="4"/>
      <c r="BO129" s="56"/>
      <c r="BP129" s="33"/>
      <c r="BQ129" s="33"/>
      <c r="BR129" s="33">
        <f t="shared" si="11"/>
        <v>2</v>
      </c>
      <c r="BS129" s="56"/>
      <c r="BT129" s="4"/>
      <c r="BU129" s="56"/>
      <c r="BV129" s="33"/>
      <c r="BW129" s="33"/>
      <c r="BX129" s="33">
        <f t="shared" si="12"/>
        <v>2</v>
      </c>
      <c r="BY129" s="56"/>
      <c r="BZ129" s="4"/>
      <c r="CA129" s="56"/>
      <c r="CB129" s="33"/>
      <c r="CC129" s="33"/>
      <c r="CD129" s="33">
        <f t="shared" si="13"/>
        <v>0</v>
      </c>
      <c r="CE129" s="56"/>
      <c r="CF129" s="4"/>
      <c r="CG129" s="56"/>
      <c r="CH129" s="33"/>
      <c r="CI129" s="33"/>
      <c r="CJ129" s="33">
        <f t="shared" si="14"/>
        <v>3</v>
      </c>
      <c r="CK129" s="56"/>
      <c r="CL129" s="4"/>
      <c r="CM129" s="56"/>
      <c r="CN129" s="33"/>
      <c r="CO129" s="33"/>
      <c r="CP129" s="33">
        <f t="shared" si="15"/>
        <v>2</v>
      </c>
      <c r="CQ129" s="56"/>
      <c r="CR129" s="4"/>
      <c r="CS129" s="56"/>
      <c r="CT129" s="33"/>
      <c r="CU129" s="33"/>
      <c r="CV129" s="33">
        <f t="shared" si="16"/>
        <v>0</v>
      </c>
      <c r="CW129" s="56"/>
    </row>
    <row r="130" ht="14.25" customHeight="1">
      <c r="A130" s="56"/>
      <c r="B130" s="33"/>
      <c r="C130" s="33"/>
      <c r="D130" s="33">
        <f t="shared" si="18"/>
        <v>10</v>
      </c>
      <c r="E130" s="56"/>
      <c r="F130" s="4"/>
      <c r="G130" s="56"/>
      <c r="H130" s="33"/>
      <c r="I130" s="33"/>
      <c r="J130" s="33">
        <f t="shared" si="2"/>
        <v>1</v>
      </c>
      <c r="K130" s="56"/>
      <c r="L130" s="4"/>
      <c r="M130" s="56"/>
      <c r="N130" s="33"/>
      <c r="O130" s="33"/>
      <c r="P130" s="33">
        <f t="shared" si="3"/>
        <v>0</v>
      </c>
      <c r="Q130" s="56"/>
      <c r="R130" s="4"/>
      <c r="S130" s="56"/>
      <c r="T130" s="33"/>
      <c r="U130" s="33"/>
      <c r="V130" s="33">
        <f t="shared" si="4"/>
        <v>21</v>
      </c>
      <c r="W130" s="56"/>
      <c r="X130" s="4"/>
      <c r="Y130" s="56"/>
      <c r="Z130" s="33"/>
      <c r="AA130" s="33"/>
      <c r="AB130" s="33">
        <f t="shared" si="5"/>
        <v>10</v>
      </c>
      <c r="AC130" s="56"/>
      <c r="AD130" s="4"/>
      <c r="AE130" s="56"/>
      <c r="AF130" s="33"/>
      <c r="AG130" s="33"/>
      <c r="AH130" s="33">
        <f t="shared" si="6"/>
        <v>5</v>
      </c>
      <c r="AI130" s="56"/>
      <c r="AJ130" s="4"/>
      <c r="AK130" s="56"/>
      <c r="AL130" s="33"/>
      <c r="AM130" s="33"/>
      <c r="AN130" s="33">
        <f t="shared" si="7"/>
        <v>3</v>
      </c>
      <c r="AO130" s="56"/>
      <c r="AP130" s="4"/>
      <c r="AQ130" s="56"/>
      <c r="AR130" s="33"/>
      <c r="AS130" s="33"/>
      <c r="AT130" s="33">
        <f t="shared" si="17"/>
        <v>17</v>
      </c>
      <c r="AU130" s="56"/>
      <c r="AV130" s="4"/>
      <c r="AW130" s="56"/>
      <c r="AX130" s="33"/>
      <c r="AY130" s="33"/>
      <c r="AZ130" s="33">
        <f t="shared" si="8"/>
        <v>5</v>
      </c>
      <c r="BA130" s="56"/>
      <c r="BB130" s="4"/>
      <c r="BC130" s="56"/>
      <c r="BD130" s="33"/>
      <c r="BE130" s="33"/>
      <c r="BF130" s="33">
        <f t="shared" si="9"/>
        <v>8</v>
      </c>
      <c r="BG130" s="56"/>
      <c r="BH130" s="4"/>
      <c r="BI130" s="56"/>
      <c r="BJ130" s="33"/>
      <c r="BK130" s="33"/>
      <c r="BL130" s="33">
        <f t="shared" si="10"/>
        <v>6</v>
      </c>
      <c r="BM130" s="56"/>
      <c r="BN130" s="4"/>
      <c r="BO130" s="56"/>
      <c r="BP130" s="33"/>
      <c r="BQ130" s="33"/>
      <c r="BR130" s="33">
        <f t="shared" si="11"/>
        <v>2</v>
      </c>
      <c r="BS130" s="56"/>
      <c r="BT130" s="4"/>
      <c r="BU130" s="56"/>
      <c r="BV130" s="33"/>
      <c r="BW130" s="33"/>
      <c r="BX130" s="33">
        <f t="shared" si="12"/>
        <v>2</v>
      </c>
      <c r="BY130" s="56"/>
      <c r="BZ130" s="4"/>
      <c r="CA130" s="56"/>
      <c r="CB130" s="33"/>
      <c r="CC130" s="33"/>
      <c r="CD130" s="33">
        <f t="shared" si="13"/>
        <v>0</v>
      </c>
      <c r="CE130" s="56"/>
      <c r="CF130" s="4"/>
      <c r="CG130" s="56"/>
      <c r="CH130" s="33"/>
      <c r="CI130" s="33"/>
      <c r="CJ130" s="33">
        <f t="shared" si="14"/>
        <v>3</v>
      </c>
      <c r="CK130" s="56"/>
      <c r="CL130" s="4"/>
      <c r="CM130" s="56"/>
      <c r="CN130" s="33"/>
      <c r="CO130" s="33"/>
      <c r="CP130" s="33">
        <f t="shared" si="15"/>
        <v>2</v>
      </c>
      <c r="CQ130" s="56"/>
      <c r="CR130" s="4"/>
      <c r="CS130" s="56"/>
      <c r="CT130" s="33"/>
      <c r="CU130" s="33"/>
      <c r="CV130" s="33">
        <f t="shared" si="16"/>
        <v>0</v>
      </c>
      <c r="CW130" s="56"/>
    </row>
    <row r="131" ht="14.25" customHeight="1">
      <c r="A131" s="56"/>
      <c r="B131" s="33"/>
      <c r="C131" s="33"/>
      <c r="D131" s="33">
        <f t="shared" si="18"/>
        <v>10</v>
      </c>
      <c r="E131" s="56"/>
      <c r="F131" s="4"/>
      <c r="G131" s="56"/>
      <c r="H131" s="33"/>
      <c r="I131" s="33"/>
      <c r="J131" s="33">
        <f t="shared" si="2"/>
        <v>1</v>
      </c>
      <c r="K131" s="56"/>
      <c r="L131" s="4"/>
      <c r="M131" s="56"/>
      <c r="N131" s="33"/>
      <c r="O131" s="33"/>
      <c r="P131" s="33">
        <f t="shared" si="3"/>
        <v>0</v>
      </c>
      <c r="Q131" s="56"/>
      <c r="R131" s="4"/>
      <c r="S131" s="56"/>
      <c r="T131" s="33"/>
      <c r="U131" s="33"/>
      <c r="V131" s="33">
        <f t="shared" si="4"/>
        <v>21</v>
      </c>
      <c r="W131" s="56"/>
      <c r="X131" s="4"/>
      <c r="Y131" s="56"/>
      <c r="Z131" s="33"/>
      <c r="AA131" s="33"/>
      <c r="AB131" s="33">
        <f t="shared" si="5"/>
        <v>10</v>
      </c>
      <c r="AC131" s="56"/>
      <c r="AD131" s="4"/>
      <c r="AE131" s="56"/>
      <c r="AF131" s="33"/>
      <c r="AG131" s="33"/>
      <c r="AH131" s="33">
        <f t="shared" si="6"/>
        <v>5</v>
      </c>
      <c r="AI131" s="56"/>
      <c r="AJ131" s="4"/>
      <c r="AK131" s="56"/>
      <c r="AL131" s="33"/>
      <c r="AM131" s="33"/>
      <c r="AN131" s="33">
        <f t="shared" si="7"/>
        <v>3</v>
      </c>
      <c r="AO131" s="56"/>
      <c r="AP131" s="4"/>
      <c r="AQ131" s="56"/>
      <c r="AR131" s="33"/>
      <c r="AS131" s="33"/>
      <c r="AT131" s="33">
        <f t="shared" si="17"/>
        <v>17</v>
      </c>
      <c r="AU131" s="56"/>
      <c r="AV131" s="4"/>
      <c r="AW131" s="56"/>
      <c r="AX131" s="33"/>
      <c r="AY131" s="33"/>
      <c r="AZ131" s="33">
        <f t="shared" si="8"/>
        <v>5</v>
      </c>
      <c r="BA131" s="56"/>
      <c r="BB131" s="4"/>
      <c r="BC131" s="56"/>
      <c r="BD131" s="33"/>
      <c r="BE131" s="33"/>
      <c r="BF131" s="33">
        <f t="shared" si="9"/>
        <v>8</v>
      </c>
      <c r="BG131" s="56"/>
      <c r="BH131" s="4"/>
      <c r="BI131" s="56"/>
      <c r="BJ131" s="33"/>
      <c r="BK131" s="33"/>
      <c r="BL131" s="33">
        <f t="shared" si="10"/>
        <v>6</v>
      </c>
      <c r="BM131" s="56"/>
      <c r="BN131" s="4"/>
      <c r="BO131" s="56"/>
      <c r="BP131" s="33"/>
      <c r="BQ131" s="33"/>
      <c r="BR131" s="33">
        <f t="shared" si="11"/>
        <v>2</v>
      </c>
      <c r="BS131" s="56"/>
      <c r="BT131" s="4"/>
      <c r="BU131" s="56"/>
      <c r="BV131" s="33"/>
      <c r="BW131" s="33"/>
      <c r="BX131" s="33">
        <f t="shared" si="12"/>
        <v>2</v>
      </c>
      <c r="BY131" s="56"/>
      <c r="BZ131" s="4"/>
      <c r="CA131" s="56"/>
      <c r="CB131" s="33"/>
      <c r="CC131" s="33"/>
      <c r="CD131" s="33">
        <f t="shared" si="13"/>
        <v>0</v>
      </c>
      <c r="CE131" s="56"/>
      <c r="CF131" s="4"/>
      <c r="CG131" s="56"/>
      <c r="CH131" s="33"/>
      <c r="CI131" s="33"/>
      <c r="CJ131" s="33">
        <f t="shared" si="14"/>
        <v>3</v>
      </c>
      <c r="CK131" s="56"/>
      <c r="CL131" s="4"/>
      <c r="CM131" s="56"/>
      <c r="CN131" s="33"/>
      <c r="CO131" s="33"/>
      <c r="CP131" s="33">
        <f t="shared" si="15"/>
        <v>2</v>
      </c>
      <c r="CQ131" s="56"/>
      <c r="CR131" s="4"/>
      <c r="CS131" s="56"/>
      <c r="CT131" s="33"/>
      <c r="CU131" s="33"/>
      <c r="CV131" s="33">
        <f t="shared" si="16"/>
        <v>0</v>
      </c>
      <c r="CW131" s="56"/>
    </row>
    <row r="132" ht="14.25" customHeight="1">
      <c r="A132" s="56"/>
      <c r="B132" s="33"/>
      <c r="C132" s="33"/>
      <c r="D132" s="33">
        <f t="shared" si="18"/>
        <v>10</v>
      </c>
      <c r="E132" s="56"/>
      <c r="F132" s="4"/>
      <c r="G132" s="56"/>
      <c r="H132" s="33"/>
      <c r="I132" s="33"/>
      <c r="J132" s="33">
        <f t="shared" si="2"/>
        <v>1</v>
      </c>
      <c r="K132" s="56"/>
      <c r="L132" s="4"/>
      <c r="M132" s="56"/>
      <c r="N132" s="33"/>
      <c r="O132" s="33"/>
      <c r="P132" s="33">
        <f t="shared" si="3"/>
        <v>0</v>
      </c>
      <c r="Q132" s="56"/>
      <c r="R132" s="4"/>
      <c r="S132" s="56"/>
      <c r="T132" s="33"/>
      <c r="U132" s="33"/>
      <c r="V132" s="33">
        <f t="shared" si="4"/>
        <v>21</v>
      </c>
      <c r="W132" s="56"/>
      <c r="X132" s="4"/>
      <c r="Y132" s="56"/>
      <c r="Z132" s="33"/>
      <c r="AA132" s="33"/>
      <c r="AB132" s="33">
        <f t="shared" si="5"/>
        <v>10</v>
      </c>
      <c r="AC132" s="56"/>
      <c r="AD132" s="4"/>
      <c r="AE132" s="56"/>
      <c r="AF132" s="33"/>
      <c r="AG132" s="33"/>
      <c r="AH132" s="33">
        <f t="shared" si="6"/>
        <v>5</v>
      </c>
      <c r="AI132" s="56"/>
      <c r="AJ132" s="4"/>
      <c r="AK132" s="56"/>
      <c r="AL132" s="33"/>
      <c r="AM132" s="33"/>
      <c r="AN132" s="33">
        <f t="shared" si="7"/>
        <v>3</v>
      </c>
      <c r="AO132" s="56"/>
      <c r="AP132" s="4"/>
      <c r="AQ132" s="56"/>
      <c r="AR132" s="33"/>
      <c r="AS132" s="33"/>
      <c r="AT132" s="33">
        <f t="shared" si="17"/>
        <v>17</v>
      </c>
      <c r="AU132" s="56"/>
      <c r="AV132" s="4"/>
      <c r="AW132" s="56"/>
      <c r="AX132" s="33"/>
      <c r="AY132" s="33"/>
      <c r="AZ132" s="33">
        <f t="shared" si="8"/>
        <v>5</v>
      </c>
      <c r="BA132" s="56"/>
      <c r="BB132" s="4"/>
      <c r="BC132" s="56"/>
      <c r="BD132" s="33"/>
      <c r="BE132" s="33"/>
      <c r="BF132" s="33">
        <f t="shared" si="9"/>
        <v>8</v>
      </c>
      <c r="BG132" s="56"/>
      <c r="BH132" s="4"/>
      <c r="BI132" s="56"/>
      <c r="BJ132" s="33"/>
      <c r="BK132" s="33"/>
      <c r="BL132" s="33">
        <f t="shared" si="10"/>
        <v>6</v>
      </c>
      <c r="BM132" s="56"/>
      <c r="BN132" s="4"/>
      <c r="BO132" s="56"/>
      <c r="BP132" s="33"/>
      <c r="BQ132" s="33"/>
      <c r="BR132" s="33">
        <f t="shared" si="11"/>
        <v>2</v>
      </c>
      <c r="BS132" s="56"/>
      <c r="BT132" s="4"/>
      <c r="BU132" s="56"/>
      <c r="BV132" s="33"/>
      <c r="BW132" s="33"/>
      <c r="BX132" s="33">
        <f t="shared" si="12"/>
        <v>2</v>
      </c>
      <c r="BY132" s="56"/>
      <c r="BZ132" s="4"/>
      <c r="CA132" s="56"/>
      <c r="CB132" s="33"/>
      <c r="CC132" s="33"/>
      <c r="CD132" s="33">
        <f t="shared" si="13"/>
        <v>0</v>
      </c>
      <c r="CE132" s="56"/>
      <c r="CF132" s="4"/>
      <c r="CG132" s="56"/>
      <c r="CH132" s="33"/>
      <c r="CI132" s="33"/>
      <c r="CJ132" s="33">
        <f t="shared" si="14"/>
        <v>3</v>
      </c>
      <c r="CK132" s="56"/>
      <c r="CL132" s="4"/>
      <c r="CM132" s="56"/>
      <c r="CN132" s="33"/>
      <c r="CO132" s="33"/>
      <c r="CP132" s="33">
        <f t="shared" si="15"/>
        <v>2</v>
      </c>
      <c r="CQ132" s="56"/>
      <c r="CR132" s="4"/>
      <c r="CS132" s="56"/>
      <c r="CT132" s="33"/>
      <c r="CU132" s="33"/>
      <c r="CV132" s="33">
        <f t="shared" si="16"/>
        <v>0</v>
      </c>
      <c r="CW132" s="56"/>
    </row>
    <row r="133" ht="14.25" customHeight="1">
      <c r="A133" s="56"/>
      <c r="B133" s="33"/>
      <c r="C133" s="33"/>
      <c r="D133" s="33">
        <f t="shared" si="18"/>
        <v>10</v>
      </c>
      <c r="E133" s="56"/>
      <c r="F133" s="4"/>
      <c r="G133" s="56"/>
      <c r="H133" s="33"/>
      <c r="I133" s="33"/>
      <c r="J133" s="33">
        <f t="shared" si="2"/>
        <v>1</v>
      </c>
      <c r="K133" s="56"/>
      <c r="L133" s="4"/>
      <c r="M133" s="56"/>
      <c r="N133" s="33"/>
      <c r="O133" s="33"/>
      <c r="P133" s="33">
        <f t="shared" si="3"/>
        <v>0</v>
      </c>
      <c r="Q133" s="56"/>
      <c r="R133" s="4"/>
      <c r="S133" s="56"/>
      <c r="T133" s="33"/>
      <c r="U133" s="33"/>
      <c r="V133" s="33">
        <f t="shared" si="4"/>
        <v>21</v>
      </c>
      <c r="W133" s="56"/>
      <c r="X133" s="4"/>
      <c r="Y133" s="56"/>
      <c r="Z133" s="33"/>
      <c r="AA133" s="33"/>
      <c r="AB133" s="33">
        <f t="shared" si="5"/>
        <v>10</v>
      </c>
      <c r="AC133" s="56"/>
      <c r="AD133" s="4"/>
      <c r="AE133" s="56"/>
      <c r="AF133" s="33"/>
      <c r="AG133" s="33"/>
      <c r="AH133" s="33">
        <f t="shared" si="6"/>
        <v>5</v>
      </c>
      <c r="AI133" s="56"/>
      <c r="AJ133" s="4"/>
      <c r="AK133" s="56"/>
      <c r="AL133" s="33"/>
      <c r="AM133" s="33"/>
      <c r="AN133" s="33">
        <f t="shared" si="7"/>
        <v>3</v>
      </c>
      <c r="AO133" s="56"/>
      <c r="AP133" s="4"/>
      <c r="AQ133" s="56"/>
      <c r="AR133" s="33"/>
      <c r="AS133" s="33"/>
      <c r="AT133" s="33">
        <f t="shared" si="17"/>
        <v>17</v>
      </c>
      <c r="AU133" s="56"/>
      <c r="AV133" s="4"/>
      <c r="AW133" s="56"/>
      <c r="AX133" s="33"/>
      <c r="AY133" s="33"/>
      <c r="AZ133" s="33">
        <f t="shared" si="8"/>
        <v>5</v>
      </c>
      <c r="BA133" s="56"/>
      <c r="BB133" s="4"/>
      <c r="BC133" s="56"/>
      <c r="BD133" s="33"/>
      <c r="BE133" s="33"/>
      <c r="BF133" s="33">
        <f t="shared" si="9"/>
        <v>8</v>
      </c>
      <c r="BG133" s="56"/>
      <c r="BH133" s="4"/>
      <c r="BI133" s="56"/>
      <c r="BJ133" s="33"/>
      <c r="BK133" s="33"/>
      <c r="BL133" s="33">
        <f t="shared" si="10"/>
        <v>6</v>
      </c>
      <c r="BM133" s="56"/>
      <c r="BN133" s="4"/>
      <c r="BO133" s="56"/>
      <c r="BP133" s="33"/>
      <c r="BQ133" s="33"/>
      <c r="BR133" s="33">
        <f t="shared" si="11"/>
        <v>2</v>
      </c>
      <c r="BS133" s="56"/>
      <c r="BT133" s="4"/>
      <c r="BU133" s="56"/>
      <c r="BV133" s="33"/>
      <c r="BW133" s="33"/>
      <c r="BX133" s="33">
        <f t="shared" si="12"/>
        <v>2</v>
      </c>
      <c r="BY133" s="56"/>
      <c r="BZ133" s="4"/>
      <c r="CA133" s="56"/>
      <c r="CB133" s="33"/>
      <c r="CC133" s="33"/>
      <c r="CD133" s="33">
        <f t="shared" si="13"/>
        <v>0</v>
      </c>
      <c r="CE133" s="56"/>
      <c r="CF133" s="4"/>
      <c r="CG133" s="56"/>
      <c r="CH133" s="33"/>
      <c r="CI133" s="33"/>
      <c r="CJ133" s="33">
        <f t="shared" si="14"/>
        <v>3</v>
      </c>
      <c r="CK133" s="56"/>
      <c r="CL133" s="4"/>
      <c r="CM133" s="56"/>
      <c r="CN133" s="33"/>
      <c r="CO133" s="33"/>
      <c r="CP133" s="33">
        <f t="shared" si="15"/>
        <v>2</v>
      </c>
      <c r="CQ133" s="56"/>
      <c r="CR133" s="4"/>
      <c r="CS133" s="56"/>
      <c r="CT133" s="33"/>
      <c r="CU133" s="33"/>
      <c r="CV133" s="33">
        <f t="shared" si="16"/>
        <v>0</v>
      </c>
      <c r="CW133" s="56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</row>
  </sheetData>
  <mergeCells count="34">
    <mergeCell ref="CG1:CK1"/>
    <mergeCell ref="CM1:CQ1"/>
    <mergeCell ref="CS1:CW1"/>
    <mergeCell ref="AQ1:AU1"/>
    <mergeCell ref="AW1:BA1"/>
    <mergeCell ref="BC1:BG1"/>
    <mergeCell ref="BI1:BM1"/>
    <mergeCell ref="BO1:BS1"/>
    <mergeCell ref="BU1:BY1"/>
    <mergeCell ref="CA1:CE1"/>
    <mergeCell ref="A1:E1"/>
    <mergeCell ref="G1:K1"/>
    <mergeCell ref="M1:Q1"/>
    <mergeCell ref="S1:W1"/>
    <mergeCell ref="Y1:AC1"/>
    <mergeCell ref="AE1:AI1"/>
    <mergeCell ref="AK1:AO1"/>
    <mergeCell ref="G3:I3"/>
    <mergeCell ref="M3:O3"/>
    <mergeCell ref="S3:U3"/>
    <mergeCell ref="Y3:AA3"/>
    <mergeCell ref="AE3:AG3"/>
    <mergeCell ref="AK3:AM3"/>
    <mergeCell ref="AQ3:AS3"/>
    <mergeCell ref="A4:C4"/>
    <mergeCell ref="CM3:CO3"/>
    <mergeCell ref="CS3:CU3"/>
    <mergeCell ref="AW3:AY3"/>
    <mergeCell ref="BC3:BE3"/>
    <mergeCell ref="BI3:BK3"/>
    <mergeCell ref="BO3:BQ3"/>
    <mergeCell ref="BU3:BW3"/>
    <mergeCell ref="CA3:CC3"/>
    <mergeCell ref="CG3:CI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7.43"/>
    <col customWidth="1" min="3" max="3" width="7.14"/>
    <col customWidth="1" min="4" max="4" width="9.29"/>
    <col customWidth="1" min="5" max="5" width="16.14"/>
    <col customWidth="1" min="6" max="6" width="8.71"/>
    <col customWidth="1" min="7" max="7" width="11.29"/>
    <col customWidth="1" min="8" max="8" width="7.43"/>
    <col customWidth="1" min="9" max="9" width="7.14"/>
    <col customWidth="1" min="10" max="10" width="9.29"/>
    <col customWidth="1" min="11" max="11" width="15.14"/>
    <col customWidth="1" min="12" max="12" width="8.71"/>
    <col customWidth="1" min="13" max="13" width="11.43"/>
    <col customWidth="1" min="14" max="14" width="7.43"/>
    <col customWidth="1" min="15" max="15" width="7.14"/>
    <col customWidth="1" min="16" max="16" width="9.29"/>
    <col customWidth="1" min="17" max="17" width="16.14"/>
    <col customWidth="1" min="18" max="18" width="8.71"/>
    <col customWidth="1" min="19" max="19" width="9.86"/>
    <col customWidth="1" min="20" max="20" width="8.14"/>
    <col customWidth="1" min="21" max="21" width="7.14"/>
    <col customWidth="1" min="22" max="22" width="9.29"/>
    <col customWidth="1" min="23" max="23" width="16.29"/>
    <col customWidth="1" min="24" max="24" width="10.57"/>
    <col customWidth="1" min="25" max="25" width="19.57"/>
    <col customWidth="1" min="26" max="26" width="7.43"/>
    <col customWidth="1" min="27" max="27" width="7.14"/>
    <col customWidth="1" min="28" max="28" width="9.29"/>
    <col customWidth="1" min="29" max="29" width="16.71"/>
    <col customWidth="1" min="30" max="30" width="8.71"/>
    <col customWidth="1" min="31" max="31" width="19.57"/>
    <col customWidth="1" min="32" max="32" width="7.43"/>
    <col customWidth="1" min="33" max="33" width="7.14"/>
    <col customWidth="1" min="34" max="34" width="9.29"/>
    <col customWidth="1" min="35" max="35" width="16.71"/>
    <col customWidth="1" min="36" max="36" width="8.71"/>
    <col customWidth="1" min="37" max="37" width="21.0"/>
    <col customWidth="1" min="38" max="38" width="7.43"/>
    <col customWidth="1" min="39" max="39" width="7.14"/>
    <col customWidth="1" min="40" max="40" width="9.29"/>
    <col customWidth="1" min="41" max="41" width="16.14"/>
    <col customWidth="1" min="42" max="42" width="8.71"/>
    <col customWidth="1" min="43" max="43" width="21.0"/>
    <col customWidth="1" min="44" max="44" width="7.43"/>
    <col customWidth="1" min="45" max="45" width="7.14"/>
    <col customWidth="1" min="46" max="46" width="9.29"/>
    <col customWidth="1" min="47" max="47" width="16.71"/>
    <col customWidth="1" min="48" max="48" width="8.71"/>
    <col customWidth="1" min="49" max="49" width="19.71"/>
    <col customWidth="1" min="50" max="50" width="7.43"/>
    <col customWidth="1" min="51" max="51" width="7.14"/>
    <col customWidth="1" min="52" max="52" width="9.29"/>
    <col customWidth="1" min="53" max="53" width="16.14"/>
    <col customWidth="1" min="54" max="54" width="10.57"/>
    <col customWidth="1" min="55" max="55" width="11.43"/>
    <col customWidth="1" min="56" max="56" width="7.43"/>
    <col customWidth="1" min="57" max="57" width="7.14"/>
    <col customWidth="1" min="58" max="58" width="9.29"/>
    <col customWidth="1" min="59" max="59" width="16.71"/>
    <col customWidth="1" min="60" max="60" width="10.57"/>
    <col customWidth="1" min="61" max="61" width="11.29"/>
    <col customWidth="1" min="62" max="62" width="7.43"/>
    <col customWidth="1" min="63" max="63" width="7.14"/>
    <col customWidth="1" min="64" max="64" width="9.29"/>
    <col customWidth="1" min="65" max="65" width="16.14"/>
    <col customWidth="1" min="66" max="66" width="8.71"/>
    <col customWidth="1" min="67" max="67" width="5.43"/>
    <col customWidth="1" min="68" max="68" width="7.43"/>
    <col customWidth="1" min="69" max="69" width="7.14"/>
    <col customWidth="1" min="70" max="70" width="9.29"/>
    <col customWidth="1" min="71" max="71" width="11.0"/>
    <col customWidth="1" min="72" max="72" width="10.71"/>
    <col customWidth="1" min="73" max="73" width="18.14"/>
    <col customWidth="1" min="74" max="74" width="7.43"/>
    <col customWidth="1" min="75" max="75" width="7.14"/>
    <col customWidth="1" min="76" max="76" width="9.29"/>
    <col customWidth="1" min="77" max="77" width="16.71"/>
    <col customWidth="1" min="78" max="78" width="8.71"/>
    <col customWidth="1" min="79" max="79" width="12.0"/>
    <col customWidth="1" min="80" max="80" width="7.43"/>
    <col customWidth="1" min="81" max="81" width="7.14"/>
    <col customWidth="1" min="82" max="82" width="9.29"/>
    <col customWidth="1" min="83" max="83" width="16.71"/>
    <col customWidth="1" min="84" max="84" width="10.71"/>
    <col customWidth="1" min="85" max="85" width="17.57"/>
    <col customWidth="1" min="86" max="86" width="7.43"/>
    <col customWidth="1" min="87" max="87" width="7.14"/>
    <col customWidth="1" min="88" max="88" width="9.29"/>
    <col customWidth="1" min="89" max="89" width="23.57"/>
    <col customWidth="1" min="90" max="90" width="8.71"/>
    <col customWidth="1" min="91" max="91" width="6.29"/>
    <col customWidth="1" min="92" max="92" width="7.43"/>
    <col customWidth="1" min="93" max="93" width="7.14"/>
    <col customWidth="1" min="94" max="94" width="9.29"/>
    <col customWidth="1" min="95" max="95" width="11.0"/>
    <col customWidth="1" min="96" max="96" width="10.71"/>
    <col customWidth="1" min="97" max="97" width="21.0"/>
    <col customWidth="1" min="98" max="98" width="7.43"/>
    <col customWidth="1" min="99" max="99" width="7.14"/>
    <col customWidth="1" min="100" max="100" width="9.29"/>
    <col customWidth="1" min="101" max="101" width="16.14"/>
    <col customWidth="1" min="102" max="102" width="8.71"/>
    <col customWidth="1" min="103" max="103" width="20.57"/>
    <col customWidth="1" min="104" max="104" width="7.43"/>
    <col customWidth="1" min="105" max="105" width="7.14"/>
    <col customWidth="1" min="106" max="106" width="9.29"/>
    <col customWidth="1" min="107" max="107" width="16.14"/>
    <col customWidth="1" min="108" max="108" width="10.57"/>
    <col customWidth="1" min="109" max="109" width="11.43"/>
    <col customWidth="1" min="110" max="110" width="7.43"/>
    <col customWidth="1" min="111" max="111" width="7.14"/>
    <col customWidth="1" min="112" max="112" width="9.29"/>
    <col customWidth="1" min="113" max="113" width="16.14"/>
    <col customWidth="1" min="114" max="114" width="10.71"/>
    <col customWidth="1" min="115" max="115" width="16.57"/>
    <col customWidth="1" min="116" max="116" width="7.43"/>
    <col customWidth="1" min="117" max="117" width="7.14"/>
    <col customWidth="1" min="118" max="118" width="9.29"/>
    <col customWidth="1" min="119" max="119" width="16.71"/>
    <col customWidth="1" min="120" max="120" width="8.71"/>
    <col customWidth="1" min="121" max="121" width="11.29"/>
    <col customWidth="1" min="122" max="122" width="7.43"/>
    <col customWidth="1" min="123" max="123" width="7.14"/>
    <col customWidth="1" min="124" max="124" width="9.29"/>
    <col customWidth="1" min="125" max="125" width="11.0"/>
    <col customWidth="1" min="126" max="126" width="10.71"/>
    <col customWidth="1" min="127" max="127" width="7.29"/>
    <col customWidth="1" min="128" max="128" width="7.43"/>
    <col customWidth="1" min="129" max="129" width="7.14"/>
    <col customWidth="1" min="130" max="130" width="9.29"/>
    <col customWidth="1" min="131" max="131" width="11.0"/>
    <col customWidth="1" min="132" max="132" width="8.71"/>
    <col customWidth="1" min="133" max="133" width="11.29"/>
    <col customWidth="1" min="134" max="134" width="7.43"/>
    <col customWidth="1" min="135" max="135" width="7.14"/>
    <col customWidth="1" min="136" max="136" width="9.29"/>
    <col customWidth="1" min="137" max="137" width="13.0"/>
    <col customWidth="1" min="138" max="138" width="10.71"/>
    <col customWidth="1" min="139" max="139" width="11.29"/>
    <col customWidth="1" min="140" max="140" width="7.43"/>
    <col customWidth="1" min="141" max="141" width="7.14"/>
    <col customWidth="1" min="142" max="142" width="9.29"/>
    <col customWidth="1" min="143" max="143" width="16.29"/>
    <col customWidth="1" min="144" max="144" width="8.71"/>
    <col customWidth="1" min="145" max="145" width="11.43"/>
    <col customWidth="1" min="146" max="146" width="7.43"/>
    <col customWidth="1" min="147" max="147" width="7.14"/>
    <col customWidth="1" min="148" max="148" width="9.29"/>
    <col customWidth="1" min="149" max="149" width="16.71"/>
    <col customWidth="1" min="150" max="150" width="10.71"/>
    <col customWidth="1" min="151" max="151" width="11.29"/>
    <col customWidth="1" min="152" max="152" width="7.43"/>
    <col customWidth="1" min="153" max="153" width="7.14"/>
    <col customWidth="1" min="154" max="154" width="9.29"/>
    <col customWidth="1" min="155" max="155" width="15.14"/>
    <col customWidth="1" min="156" max="156" width="10.71"/>
    <col customWidth="1" min="157" max="157" width="11.71"/>
    <col customWidth="1" min="158" max="158" width="7.43"/>
    <col customWidth="1" min="159" max="159" width="7.14"/>
    <col customWidth="1" min="160" max="160" width="9.29"/>
    <col customWidth="1" min="161" max="161" width="15.14"/>
    <col customWidth="1" min="162" max="162" width="10.71"/>
    <col customWidth="1" min="163" max="163" width="12.43"/>
    <col customWidth="1" min="164" max="164" width="7.43"/>
    <col customWidth="1" min="165" max="165" width="7.14"/>
    <col customWidth="1" min="166" max="166" width="9.29"/>
    <col customWidth="1" min="167" max="167" width="15.14"/>
    <col customWidth="1" min="168" max="168" width="10.71"/>
    <col customWidth="1" min="169" max="169" width="11.43"/>
    <col customWidth="1" min="170" max="170" width="7.43"/>
    <col customWidth="1" min="171" max="171" width="7.14"/>
    <col customWidth="1" min="172" max="172" width="9.29"/>
    <col customWidth="1" min="173" max="173" width="16.14"/>
    <col customWidth="1" min="174" max="174" width="10.71"/>
    <col customWidth="1" min="175" max="175" width="22.14"/>
    <col customWidth="1" min="176" max="176" width="7.43"/>
    <col customWidth="1" min="177" max="177" width="7.14"/>
    <col customWidth="1" min="178" max="178" width="9.29"/>
    <col customWidth="1" min="179" max="179" width="15.14"/>
    <col customWidth="1" min="180" max="180" width="10.71"/>
    <col customWidth="1" min="181" max="181" width="20.86"/>
    <col customWidth="1" min="182" max="182" width="7.43"/>
    <col customWidth="1" min="183" max="183" width="7.14"/>
    <col customWidth="1" min="184" max="184" width="9.29"/>
    <col customWidth="1" min="185" max="185" width="19.29"/>
    <col customWidth="1" min="186" max="186" width="15.14"/>
    <col customWidth="1" min="187" max="187" width="20.14"/>
    <col customWidth="1" min="188" max="188" width="7.43"/>
    <col customWidth="1" min="189" max="189" width="7.14"/>
    <col customWidth="1" min="190" max="190" width="9.29"/>
    <col customWidth="1" min="191" max="191" width="16.14"/>
  </cols>
  <sheetData>
    <row r="1" ht="14.25" customHeight="1">
      <c r="A1" s="1" t="s">
        <v>7</v>
      </c>
      <c r="B1" s="2"/>
      <c r="C1" s="2"/>
      <c r="D1" s="2"/>
      <c r="E1" s="3"/>
      <c r="F1" s="4"/>
      <c r="G1" s="6" t="s">
        <v>13</v>
      </c>
      <c r="H1" s="2"/>
      <c r="I1" s="2"/>
      <c r="J1" s="2"/>
      <c r="K1" s="3"/>
      <c r="L1" s="4"/>
      <c r="M1" s="1" t="s">
        <v>15</v>
      </c>
      <c r="N1" s="2"/>
      <c r="O1" s="2"/>
      <c r="P1" s="2"/>
      <c r="Q1" s="3"/>
      <c r="R1" s="4"/>
      <c r="S1" s="9" t="s">
        <v>19</v>
      </c>
      <c r="T1" s="2"/>
      <c r="U1" s="2"/>
      <c r="V1" s="2"/>
      <c r="W1" s="3"/>
      <c r="X1" s="10"/>
      <c r="Y1" s="11" t="s">
        <v>26</v>
      </c>
      <c r="Z1" s="2"/>
      <c r="AA1" s="2"/>
      <c r="AB1" s="2"/>
      <c r="AC1" s="3"/>
      <c r="AD1" s="4"/>
      <c r="AE1" s="9" t="s">
        <v>30</v>
      </c>
      <c r="AF1" s="2"/>
      <c r="AG1" s="2"/>
      <c r="AH1" s="2"/>
      <c r="AI1" s="3"/>
      <c r="AJ1" s="4"/>
      <c r="AK1" s="15" t="s">
        <v>34</v>
      </c>
      <c r="AL1" s="2"/>
      <c r="AM1" s="2"/>
      <c r="AN1" s="2"/>
      <c r="AO1" s="3"/>
      <c r="AP1" s="4"/>
      <c r="AQ1" s="16" t="s">
        <v>39</v>
      </c>
      <c r="AR1" s="2"/>
      <c r="AS1" s="2"/>
      <c r="AT1" s="2"/>
      <c r="AU1" s="3"/>
      <c r="AV1" s="4"/>
      <c r="AW1" s="11" t="s">
        <v>43</v>
      </c>
      <c r="AX1" s="2"/>
      <c r="AY1" s="2"/>
      <c r="AZ1" s="2"/>
      <c r="BA1" s="3"/>
      <c r="BB1" s="18"/>
      <c r="BC1" s="9" t="s">
        <v>47</v>
      </c>
      <c r="BD1" s="2"/>
      <c r="BE1" s="2"/>
      <c r="BF1" s="2"/>
      <c r="BG1" s="3"/>
      <c r="BH1" s="18"/>
      <c r="BI1" s="14" t="s">
        <v>50</v>
      </c>
      <c r="BJ1" s="2"/>
      <c r="BK1" s="2"/>
      <c r="BL1" s="2"/>
      <c r="BM1" s="3"/>
      <c r="BN1" s="4"/>
      <c r="BO1" s="9" t="s">
        <v>53</v>
      </c>
      <c r="BP1" s="2"/>
      <c r="BQ1" s="2"/>
      <c r="BR1" s="2"/>
      <c r="BS1" s="3"/>
      <c r="BT1" s="10"/>
      <c r="BU1" s="15" t="s">
        <v>55</v>
      </c>
      <c r="BV1" s="2"/>
      <c r="BW1" s="2"/>
      <c r="BX1" s="2"/>
      <c r="BY1" s="3"/>
      <c r="BZ1" s="4"/>
      <c r="CA1" s="5" t="s">
        <v>57</v>
      </c>
      <c r="CB1" s="2"/>
      <c r="CC1" s="2"/>
      <c r="CD1" s="2"/>
      <c r="CE1" s="3"/>
      <c r="CF1" s="20"/>
      <c r="CG1" s="21" t="s">
        <v>58</v>
      </c>
      <c r="CH1" s="2"/>
      <c r="CI1" s="2"/>
      <c r="CJ1" s="2"/>
      <c r="CK1" s="3"/>
      <c r="CL1" s="4"/>
      <c r="CM1" s="16" t="s">
        <v>59</v>
      </c>
      <c r="CN1" s="2"/>
      <c r="CO1" s="2"/>
      <c r="CP1" s="2"/>
      <c r="CQ1" s="3"/>
      <c r="CR1" s="10"/>
      <c r="CS1" s="14" t="s">
        <v>60</v>
      </c>
      <c r="CT1" s="2"/>
      <c r="CU1" s="2"/>
      <c r="CV1" s="2"/>
      <c r="CW1" s="3"/>
      <c r="CX1" s="4"/>
      <c r="CY1" s="5" t="s">
        <v>61</v>
      </c>
      <c r="CZ1" s="2"/>
      <c r="DA1" s="2"/>
      <c r="DB1" s="2"/>
      <c r="DC1" s="3"/>
      <c r="DD1" s="20"/>
      <c r="DE1" s="21" t="s">
        <v>62</v>
      </c>
      <c r="DF1" s="2"/>
      <c r="DG1" s="2"/>
      <c r="DH1" s="2"/>
      <c r="DI1" s="3"/>
      <c r="DJ1" s="10"/>
      <c r="DK1" s="6" t="s">
        <v>63</v>
      </c>
      <c r="DL1" s="2"/>
      <c r="DM1" s="2"/>
      <c r="DN1" s="2"/>
      <c r="DO1" s="3"/>
      <c r="DP1" s="4"/>
      <c r="DQ1" s="7" t="s">
        <v>64</v>
      </c>
      <c r="DR1" s="2"/>
      <c r="DS1" s="2"/>
      <c r="DT1" s="2"/>
      <c r="DU1" s="3"/>
      <c r="DV1" s="10"/>
      <c r="DW1" s="6" t="s">
        <v>66</v>
      </c>
      <c r="DX1" s="2"/>
      <c r="DY1" s="2"/>
      <c r="DZ1" s="2"/>
      <c r="EA1" s="3"/>
      <c r="EB1" s="4"/>
      <c r="EC1" s="1" t="s">
        <v>67</v>
      </c>
      <c r="ED1" s="2"/>
      <c r="EE1" s="2"/>
      <c r="EF1" s="2"/>
      <c r="EG1" s="3"/>
      <c r="EH1" s="10"/>
      <c r="EI1" s="6" t="s">
        <v>68</v>
      </c>
      <c r="EJ1" s="2"/>
      <c r="EK1" s="2"/>
      <c r="EL1" s="2"/>
      <c r="EM1" s="3"/>
      <c r="EN1" s="4"/>
      <c r="EO1" s="1" t="s">
        <v>69</v>
      </c>
      <c r="EP1" s="2"/>
      <c r="EQ1" s="2"/>
      <c r="ER1" s="2"/>
      <c r="ES1" s="3"/>
      <c r="ET1" s="10"/>
      <c r="EU1" s="6" t="s">
        <v>70</v>
      </c>
      <c r="EV1" s="2"/>
      <c r="EW1" s="2"/>
      <c r="EX1" s="2"/>
      <c r="EY1" s="3"/>
      <c r="EZ1" s="10"/>
      <c r="FA1" s="7" t="s">
        <v>71</v>
      </c>
      <c r="FB1" s="2"/>
      <c r="FC1" s="2"/>
      <c r="FD1" s="2"/>
      <c r="FE1" s="3"/>
      <c r="FF1" s="10"/>
      <c r="FG1" s="5" t="s">
        <v>72</v>
      </c>
      <c r="FH1" s="2"/>
      <c r="FI1" s="2"/>
      <c r="FJ1" s="2"/>
      <c r="FK1" s="3"/>
      <c r="FL1" s="10"/>
      <c r="FM1" s="7" t="s">
        <v>73</v>
      </c>
      <c r="FN1" s="2"/>
      <c r="FO1" s="2"/>
      <c r="FP1" s="2"/>
      <c r="FQ1" s="3"/>
      <c r="FR1" s="10"/>
      <c r="FS1" s="5" t="s">
        <v>74</v>
      </c>
      <c r="FT1" s="2"/>
      <c r="FU1" s="2"/>
      <c r="FV1" s="2"/>
      <c r="FW1" s="3"/>
      <c r="FX1" s="10"/>
      <c r="FY1" s="7" t="s">
        <v>75</v>
      </c>
      <c r="FZ1" s="2"/>
      <c r="GA1" s="2"/>
      <c r="GB1" s="2"/>
      <c r="GC1" s="3"/>
      <c r="GD1" s="28"/>
      <c r="GE1" s="5" t="s">
        <v>76</v>
      </c>
      <c r="GF1" s="2"/>
      <c r="GG1" s="2"/>
      <c r="GH1" s="2"/>
      <c r="GI1" s="3"/>
    </row>
    <row r="2" ht="14.25" customHeight="1">
      <c r="A2" s="12" t="s">
        <v>29</v>
      </c>
      <c r="B2" s="13" t="s">
        <v>31</v>
      </c>
      <c r="C2" s="13" t="s">
        <v>35</v>
      </c>
      <c r="D2" s="13" t="s">
        <v>36</v>
      </c>
      <c r="E2" s="12" t="s">
        <v>37</v>
      </c>
      <c r="F2" s="4"/>
      <c r="G2" s="12" t="s">
        <v>29</v>
      </c>
      <c r="H2" s="13" t="s">
        <v>31</v>
      </c>
      <c r="I2" s="13" t="s">
        <v>35</v>
      </c>
      <c r="J2" s="13" t="s">
        <v>36</v>
      </c>
      <c r="K2" s="12" t="s">
        <v>37</v>
      </c>
      <c r="L2" s="4"/>
      <c r="M2" s="12" t="s">
        <v>29</v>
      </c>
      <c r="N2" s="13" t="s">
        <v>31</v>
      </c>
      <c r="O2" s="13" t="s">
        <v>35</v>
      </c>
      <c r="P2" s="13" t="s">
        <v>36</v>
      </c>
      <c r="Q2" s="12" t="s">
        <v>37</v>
      </c>
      <c r="R2" s="4"/>
      <c r="S2" s="12" t="s">
        <v>29</v>
      </c>
      <c r="T2" s="13" t="s">
        <v>31</v>
      </c>
      <c r="U2" s="13" t="s">
        <v>35</v>
      </c>
      <c r="V2" s="13" t="s">
        <v>36</v>
      </c>
      <c r="W2" s="12" t="s">
        <v>37</v>
      </c>
      <c r="X2" s="10"/>
      <c r="Y2" s="17" t="s">
        <v>29</v>
      </c>
      <c r="Z2" s="13" t="s">
        <v>31</v>
      </c>
      <c r="AA2" s="13" t="s">
        <v>35</v>
      </c>
      <c r="AB2" s="13" t="s">
        <v>36</v>
      </c>
      <c r="AC2" s="12" t="s">
        <v>37</v>
      </c>
      <c r="AD2" s="4"/>
      <c r="AE2" s="12" t="s">
        <v>29</v>
      </c>
      <c r="AF2" s="13" t="s">
        <v>31</v>
      </c>
      <c r="AG2" s="13" t="s">
        <v>35</v>
      </c>
      <c r="AH2" s="13" t="s">
        <v>36</v>
      </c>
      <c r="AI2" s="12" t="s">
        <v>37</v>
      </c>
      <c r="AJ2" s="4"/>
      <c r="AK2" s="12" t="s">
        <v>29</v>
      </c>
      <c r="AL2" s="13" t="s">
        <v>31</v>
      </c>
      <c r="AM2" s="13" t="s">
        <v>35</v>
      </c>
      <c r="AN2" s="13" t="s">
        <v>36</v>
      </c>
      <c r="AO2" s="12" t="s">
        <v>37</v>
      </c>
      <c r="AP2" s="4"/>
      <c r="AQ2" s="17" t="s">
        <v>29</v>
      </c>
      <c r="AR2" s="13" t="s">
        <v>31</v>
      </c>
      <c r="AS2" s="13" t="s">
        <v>35</v>
      </c>
      <c r="AT2" s="13" t="s">
        <v>36</v>
      </c>
      <c r="AU2" s="12" t="s">
        <v>37</v>
      </c>
      <c r="AV2" s="4"/>
      <c r="AW2" s="17" t="s">
        <v>29</v>
      </c>
      <c r="AX2" s="13" t="s">
        <v>31</v>
      </c>
      <c r="AY2" s="13" t="s">
        <v>35</v>
      </c>
      <c r="AZ2" s="13" t="s">
        <v>36</v>
      </c>
      <c r="BA2" s="12" t="s">
        <v>37</v>
      </c>
      <c r="BB2" s="10"/>
      <c r="BC2" s="12" t="s">
        <v>29</v>
      </c>
      <c r="BD2" s="13" t="s">
        <v>31</v>
      </c>
      <c r="BE2" s="13" t="s">
        <v>35</v>
      </c>
      <c r="BF2" s="13" t="s">
        <v>36</v>
      </c>
      <c r="BG2" s="12" t="s">
        <v>37</v>
      </c>
      <c r="BH2" s="10"/>
      <c r="BI2" s="12" t="s">
        <v>29</v>
      </c>
      <c r="BJ2" s="13" t="s">
        <v>31</v>
      </c>
      <c r="BK2" s="13" t="s">
        <v>35</v>
      </c>
      <c r="BL2" s="13" t="s">
        <v>36</v>
      </c>
      <c r="BM2" s="12" t="s">
        <v>37</v>
      </c>
      <c r="BN2" s="4"/>
      <c r="BO2" s="12" t="s">
        <v>29</v>
      </c>
      <c r="BP2" s="13" t="s">
        <v>31</v>
      </c>
      <c r="BQ2" s="13" t="s">
        <v>35</v>
      </c>
      <c r="BR2" s="13" t="s">
        <v>36</v>
      </c>
      <c r="BS2" s="12" t="s">
        <v>37</v>
      </c>
      <c r="BT2" s="10"/>
      <c r="BU2" s="12" t="s">
        <v>29</v>
      </c>
      <c r="BV2" s="13" t="s">
        <v>31</v>
      </c>
      <c r="BW2" s="13" t="s">
        <v>35</v>
      </c>
      <c r="BX2" s="13" t="s">
        <v>36</v>
      </c>
      <c r="BY2" s="12" t="s">
        <v>37</v>
      </c>
      <c r="BZ2" s="4"/>
      <c r="CA2" s="12" t="s">
        <v>29</v>
      </c>
      <c r="CB2" s="13" t="s">
        <v>31</v>
      </c>
      <c r="CC2" s="13" t="s">
        <v>35</v>
      </c>
      <c r="CD2" s="13" t="s">
        <v>36</v>
      </c>
      <c r="CE2" s="23" t="s">
        <v>37</v>
      </c>
      <c r="CF2" s="20"/>
      <c r="CG2" s="41" t="s">
        <v>29</v>
      </c>
      <c r="CH2" s="13" t="s">
        <v>31</v>
      </c>
      <c r="CI2" s="13" t="s">
        <v>35</v>
      </c>
      <c r="CJ2" s="13" t="s">
        <v>36</v>
      </c>
      <c r="CK2" s="12" t="s">
        <v>37</v>
      </c>
      <c r="CL2" s="4"/>
      <c r="CM2" s="17" t="s">
        <v>29</v>
      </c>
      <c r="CN2" s="13" t="s">
        <v>31</v>
      </c>
      <c r="CO2" s="13" t="s">
        <v>35</v>
      </c>
      <c r="CP2" s="13" t="s">
        <v>36</v>
      </c>
      <c r="CQ2" s="12" t="s">
        <v>37</v>
      </c>
      <c r="CR2" s="10"/>
      <c r="CS2" s="17" t="s">
        <v>29</v>
      </c>
      <c r="CT2" s="13" t="s">
        <v>31</v>
      </c>
      <c r="CU2" s="13" t="s">
        <v>35</v>
      </c>
      <c r="CV2" s="13" t="s">
        <v>36</v>
      </c>
      <c r="CW2" s="12" t="s">
        <v>37</v>
      </c>
      <c r="CX2" s="4"/>
      <c r="CY2" s="12" t="s">
        <v>29</v>
      </c>
      <c r="CZ2" s="13" t="s">
        <v>31</v>
      </c>
      <c r="DA2" s="13" t="s">
        <v>35</v>
      </c>
      <c r="DB2" s="13" t="s">
        <v>36</v>
      </c>
      <c r="DC2" s="23" t="s">
        <v>37</v>
      </c>
      <c r="DD2" s="43" t="s">
        <v>82</v>
      </c>
      <c r="DE2" s="41" t="s">
        <v>29</v>
      </c>
      <c r="DF2" s="13" t="s">
        <v>31</v>
      </c>
      <c r="DG2" s="13" t="s">
        <v>35</v>
      </c>
      <c r="DH2" s="13" t="s">
        <v>36</v>
      </c>
      <c r="DI2" s="12" t="s">
        <v>37</v>
      </c>
      <c r="DJ2" s="10"/>
      <c r="DK2" s="12" t="s">
        <v>29</v>
      </c>
      <c r="DL2" s="13" t="s">
        <v>31</v>
      </c>
      <c r="DM2" s="13" t="s">
        <v>35</v>
      </c>
      <c r="DN2" s="13" t="s">
        <v>36</v>
      </c>
      <c r="DO2" s="12" t="s">
        <v>37</v>
      </c>
      <c r="DP2" s="4"/>
      <c r="DQ2" s="12" t="s">
        <v>29</v>
      </c>
      <c r="DR2" s="13" t="s">
        <v>31</v>
      </c>
      <c r="DS2" s="13" t="s">
        <v>35</v>
      </c>
      <c r="DT2" s="13" t="s">
        <v>36</v>
      </c>
      <c r="DU2" s="12" t="s">
        <v>37</v>
      </c>
      <c r="DV2" s="10"/>
      <c r="DW2" s="12" t="s">
        <v>29</v>
      </c>
      <c r="DX2" s="13" t="s">
        <v>31</v>
      </c>
      <c r="DY2" s="13" t="s">
        <v>35</v>
      </c>
      <c r="DZ2" s="13" t="s">
        <v>36</v>
      </c>
      <c r="EA2" s="12" t="s">
        <v>37</v>
      </c>
      <c r="EB2" s="4"/>
      <c r="EC2" s="12" t="s">
        <v>29</v>
      </c>
      <c r="ED2" s="13" t="s">
        <v>31</v>
      </c>
      <c r="EE2" s="13" t="s">
        <v>35</v>
      </c>
      <c r="EF2" s="13" t="s">
        <v>36</v>
      </c>
      <c r="EG2" s="12" t="s">
        <v>37</v>
      </c>
      <c r="EH2" s="10"/>
      <c r="EI2" s="12" t="s">
        <v>29</v>
      </c>
      <c r="EJ2" s="13" t="s">
        <v>31</v>
      </c>
      <c r="EK2" s="13" t="s">
        <v>35</v>
      </c>
      <c r="EL2" s="13" t="s">
        <v>36</v>
      </c>
      <c r="EM2" s="12" t="s">
        <v>37</v>
      </c>
      <c r="EN2" s="4"/>
      <c r="EO2" s="12" t="s">
        <v>29</v>
      </c>
      <c r="EP2" s="13" t="s">
        <v>31</v>
      </c>
      <c r="EQ2" s="13" t="s">
        <v>35</v>
      </c>
      <c r="ER2" s="13" t="s">
        <v>36</v>
      </c>
      <c r="ES2" s="12" t="s">
        <v>37</v>
      </c>
      <c r="ET2" s="10"/>
      <c r="EU2" s="12" t="s">
        <v>29</v>
      </c>
      <c r="EV2" s="13" t="s">
        <v>31</v>
      </c>
      <c r="EW2" s="13" t="s">
        <v>35</v>
      </c>
      <c r="EX2" s="13" t="s">
        <v>36</v>
      </c>
      <c r="EY2" s="12" t="s">
        <v>37</v>
      </c>
      <c r="EZ2" s="10"/>
      <c r="FA2" s="12" t="s">
        <v>29</v>
      </c>
      <c r="FB2" s="13" t="s">
        <v>31</v>
      </c>
      <c r="FC2" s="13" t="s">
        <v>35</v>
      </c>
      <c r="FD2" s="13" t="s">
        <v>36</v>
      </c>
      <c r="FE2" s="12" t="s">
        <v>37</v>
      </c>
      <c r="FF2" s="10"/>
      <c r="FG2" s="12" t="s">
        <v>29</v>
      </c>
      <c r="FH2" s="13" t="s">
        <v>31</v>
      </c>
      <c r="FI2" s="13" t="s">
        <v>35</v>
      </c>
      <c r="FJ2" s="13" t="s">
        <v>36</v>
      </c>
      <c r="FK2" s="12" t="s">
        <v>37</v>
      </c>
      <c r="FL2" s="10"/>
      <c r="FM2" s="12" t="s">
        <v>29</v>
      </c>
      <c r="FN2" s="13" t="s">
        <v>31</v>
      </c>
      <c r="FO2" s="13" t="s">
        <v>35</v>
      </c>
      <c r="FP2" s="13" t="s">
        <v>36</v>
      </c>
      <c r="FQ2" s="12" t="s">
        <v>37</v>
      </c>
      <c r="FR2" s="10"/>
      <c r="FS2" s="12" t="s">
        <v>29</v>
      </c>
      <c r="FT2" s="13" t="s">
        <v>31</v>
      </c>
      <c r="FU2" s="13" t="s">
        <v>35</v>
      </c>
      <c r="FV2" s="13" t="s">
        <v>36</v>
      </c>
      <c r="FW2" s="12" t="s">
        <v>37</v>
      </c>
      <c r="FX2" s="10"/>
      <c r="FY2" s="12" t="s">
        <v>29</v>
      </c>
      <c r="FZ2" s="13" t="s">
        <v>31</v>
      </c>
      <c r="GA2" s="13" t="s">
        <v>35</v>
      </c>
      <c r="GB2" s="13" t="s">
        <v>36</v>
      </c>
      <c r="GC2" s="12" t="s">
        <v>37</v>
      </c>
      <c r="GD2" s="10"/>
      <c r="GE2" s="12" t="s">
        <v>29</v>
      </c>
      <c r="GF2" s="13" t="s">
        <v>31</v>
      </c>
      <c r="GG2" s="13" t="s">
        <v>35</v>
      </c>
      <c r="GH2" s="13" t="s">
        <v>36</v>
      </c>
      <c r="GI2" s="12" t="s">
        <v>37</v>
      </c>
    </row>
    <row r="3" ht="14.25" customHeight="1">
      <c r="A3" s="19"/>
      <c r="B3" s="2"/>
      <c r="C3" s="3"/>
      <c r="D3" s="22">
        <v>42650.0</v>
      </c>
      <c r="E3" s="57" t="s">
        <v>89</v>
      </c>
      <c r="F3" s="4"/>
      <c r="G3" s="19"/>
      <c r="H3" s="2"/>
      <c r="I3" s="3"/>
      <c r="J3" s="22">
        <v>2900.0</v>
      </c>
      <c r="K3" s="12"/>
      <c r="L3" s="4"/>
      <c r="M3" s="19"/>
      <c r="N3" s="2"/>
      <c r="O3" s="3"/>
      <c r="P3" s="22">
        <v>5100.0</v>
      </c>
      <c r="Q3" s="12"/>
      <c r="R3" s="4"/>
      <c r="S3" s="19"/>
      <c r="T3" s="2"/>
      <c r="U3" s="3"/>
      <c r="V3" s="22">
        <v>1750.0</v>
      </c>
      <c r="W3" s="12"/>
      <c r="X3" s="10"/>
      <c r="Y3" s="24"/>
      <c r="Z3" s="2"/>
      <c r="AA3" s="3"/>
      <c r="AB3" s="22">
        <v>18.0</v>
      </c>
      <c r="AC3" s="12"/>
      <c r="AD3" s="4"/>
      <c r="AE3" s="19"/>
      <c r="AF3" s="2"/>
      <c r="AG3" s="3"/>
      <c r="AH3" s="22">
        <v>18.0</v>
      </c>
      <c r="AI3" s="12"/>
      <c r="AJ3" s="4"/>
      <c r="AK3" s="19"/>
      <c r="AL3" s="2"/>
      <c r="AM3" s="3"/>
      <c r="AN3" s="22">
        <v>10.0</v>
      </c>
      <c r="AO3" s="12"/>
      <c r="AP3" s="4"/>
      <c r="AQ3" s="24"/>
      <c r="AR3" s="2"/>
      <c r="AS3" s="3"/>
      <c r="AT3" s="22">
        <v>4.0</v>
      </c>
      <c r="AU3" s="12"/>
      <c r="AV3" s="4"/>
      <c r="AW3" s="24"/>
      <c r="AX3" s="2"/>
      <c r="AY3" s="3"/>
      <c r="AZ3" s="22">
        <f>12*32</f>
        <v>384</v>
      </c>
      <c r="BA3" s="12"/>
      <c r="BB3" s="10">
        <f>AZ3*32</f>
        <v>12288</v>
      </c>
      <c r="BC3" s="19"/>
      <c r="BD3" s="2"/>
      <c r="BE3" s="3"/>
      <c r="BF3" s="22">
        <v>200.0</v>
      </c>
      <c r="BG3" s="12"/>
      <c r="BH3" s="10"/>
      <c r="BI3" s="19"/>
      <c r="BJ3" s="2"/>
      <c r="BK3" s="3"/>
      <c r="BL3" s="22">
        <v>44.0</v>
      </c>
      <c r="BM3" s="12"/>
      <c r="BN3" s="4"/>
      <c r="BO3" s="73"/>
      <c r="BP3" s="74"/>
      <c r="BQ3" s="75"/>
      <c r="BR3" s="38">
        <v>0.0</v>
      </c>
      <c r="BS3" s="12"/>
      <c r="BT3" s="10"/>
      <c r="BU3" s="19"/>
      <c r="BV3" s="2"/>
      <c r="BW3" s="3"/>
      <c r="BX3" s="22">
        <f>25*825</f>
        <v>20625</v>
      </c>
      <c r="BY3" s="12"/>
      <c r="BZ3" s="4"/>
      <c r="CA3" s="19"/>
      <c r="CB3" s="2"/>
      <c r="CC3" s="3"/>
      <c r="CD3" s="22">
        <v>400.0</v>
      </c>
      <c r="CE3" s="23"/>
      <c r="CF3" s="20"/>
      <c r="CG3" s="79"/>
      <c r="CH3" s="2"/>
      <c r="CI3" s="3"/>
      <c r="CJ3" s="22">
        <v>390.0</v>
      </c>
      <c r="CK3" s="12"/>
      <c r="CL3" s="4"/>
      <c r="CM3" s="24"/>
      <c r="CN3" s="2"/>
      <c r="CO3" s="3"/>
      <c r="CP3" s="22">
        <v>0.0</v>
      </c>
      <c r="CQ3" s="12"/>
      <c r="CR3" s="10"/>
      <c r="CS3" s="24"/>
      <c r="CT3" s="2"/>
      <c r="CU3" s="3"/>
      <c r="CV3" s="22">
        <f>250*3</f>
        <v>750</v>
      </c>
      <c r="CW3" s="12"/>
      <c r="CX3" s="4"/>
      <c r="CY3" s="19"/>
      <c r="CZ3" s="2"/>
      <c r="DA3" s="3"/>
      <c r="DB3" s="22">
        <f>34*500</f>
        <v>17000</v>
      </c>
      <c r="DC3" s="23"/>
      <c r="DD3" s="20"/>
      <c r="DE3" s="79"/>
      <c r="DF3" s="2"/>
      <c r="DG3" s="3"/>
      <c r="DH3" s="22">
        <v>39.0</v>
      </c>
      <c r="DI3" s="12"/>
      <c r="DJ3" s="10"/>
      <c r="DK3" s="19"/>
      <c r="DL3" s="2"/>
      <c r="DM3" s="3"/>
      <c r="DN3" s="22">
        <v>38500.0</v>
      </c>
      <c r="DO3" s="12"/>
      <c r="DP3" s="4"/>
      <c r="DQ3" s="73"/>
      <c r="DR3" s="82"/>
      <c r="DS3" s="83"/>
      <c r="DT3" s="22">
        <v>5.0</v>
      </c>
      <c r="DU3" s="12"/>
      <c r="DV3" s="10"/>
      <c r="DW3" s="73"/>
      <c r="DX3" s="82"/>
      <c r="DY3" s="83"/>
      <c r="DZ3" s="22">
        <v>0.0</v>
      </c>
      <c r="EA3" s="12"/>
      <c r="EB3" s="4"/>
      <c r="EC3" s="73"/>
      <c r="ED3" s="82"/>
      <c r="EE3" s="83"/>
      <c r="EF3" s="22">
        <v>11.0</v>
      </c>
      <c r="EG3" s="12"/>
      <c r="EH3" s="10"/>
      <c r="EI3" s="73"/>
      <c r="EJ3" s="82"/>
      <c r="EK3" s="83"/>
      <c r="EL3" s="22">
        <v>1.0</v>
      </c>
      <c r="EM3" s="12"/>
      <c r="EN3" s="4"/>
      <c r="EO3" s="73"/>
      <c r="EP3" s="82"/>
      <c r="EQ3" s="83"/>
      <c r="ER3" s="22">
        <v>8.0</v>
      </c>
      <c r="ES3" s="12"/>
      <c r="ET3" s="10"/>
      <c r="EU3" s="73"/>
      <c r="EV3" s="82"/>
      <c r="EW3" s="83"/>
      <c r="EX3" s="22">
        <v>23.0</v>
      </c>
      <c r="EY3" s="12"/>
      <c r="EZ3" s="10"/>
      <c r="FA3" s="73"/>
      <c r="FB3" s="82"/>
      <c r="FC3" s="83"/>
      <c r="FD3" s="22">
        <v>2100.0</v>
      </c>
      <c r="FE3" s="12"/>
      <c r="FF3" s="10"/>
      <c r="FG3" s="73"/>
      <c r="FH3" s="82"/>
      <c r="FI3" s="83"/>
      <c r="FJ3" s="22">
        <v>1400.0</v>
      </c>
      <c r="FK3" s="12"/>
      <c r="FL3" s="10"/>
      <c r="FM3" s="73"/>
      <c r="FN3" s="82"/>
      <c r="FO3" s="83"/>
      <c r="FP3" s="22">
        <v>600.0</v>
      </c>
      <c r="FQ3" s="12"/>
      <c r="FR3" s="10"/>
      <c r="FS3" s="73"/>
      <c r="FT3" s="82"/>
      <c r="FU3" s="83"/>
      <c r="FV3" s="22">
        <f>8*4000</f>
        <v>32000</v>
      </c>
      <c r="FW3" s="12"/>
      <c r="FX3" s="10"/>
      <c r="FY3" s="73"/>
      <c r="FZ3" s="82"/>
      <c r="GA3" s="83"/>
      <c r="GB3" s="22">
        <v>1.0</v>
      </c>
      <c r="GC3" s="12"/>
      <c r="GD3" s="10"/>
      <c r="GE3" s="73"/>
      <c r="GF3" s="82"/>
      <c r="GG3" s="83"/>
      <c r="GH3" s="22"/>
      <c r="GI3" s="12"/>
    </row>
    <row r="4" ht="14.25" customHeight="1">
      <c r="A4" s="30">
        <v>45658.0</v>
      </c>
      <c r="B4" s="26"/>
      <c r="C4" s="27">
        <v>500.0</v>
      </c>
      <c r="D4" s="26">
        <f t="shared" ref="D4:D133" si="1">D3+B4-C4</f>
        <v>42150</v>
      </c>
      <c r="E4" s="29" t="s">
        <v>103</v>
      </c>
      <c r="F4" s="4"/>
      <c r="G4" s="30">
        <v>45658.0</v>
      </c>
      <c r="H4" s="26"/>
      <c r="I4" s="27">
        <v>100.0</v>
      </c>
      <c r="J4" s="77">
        <f t="shared" ref="J4:J133" si="2">J3+H4-I4</f>
        <v>2800</v>
      </c>
      <c r="K4" s="29" t="s">
        <v>79</v>
      </c>
      <c r="L4" s="4"/>
      <c r="M4" s="35">
        <v>45658.0</v>
      </c>
      <c r="N4" s="36"/>
      <c r="O4" s="37">
        <v>200.0</v>
      </c>
      <c r="P4" s="22">
        <f t="shared" ref="P4:P133" si="3">P3+N4-O4</f>
        <v>4900</v>
      </c>
      <c r="Q4" s="39" t="s">
        <v>78</v>
      </c>
      <c r="R4" s="4"/>
      <c r="S4" s="91">
        <v>45658.0</v>
      </c>
      <c r="T4" s="38">
        <v>10000.0</v>
      </c>
      <c r="U4" s="33"/>
      <c r="V4" s="33">
        <f t="shared" ref="V4:V133" si="4">V3+T4-U4</f>
        <v>11750</v>
      </c>
      <c r="W4" s="92" t="s">
        <v>86</v>
      </c>
      <c r="X4" s="94"/>
      <c r="Y4" s="35">
        <v>45659.0</v>
      </c>
      <c r="Z4" s="36"/>
      <c r="AA4" s="36">
        <v>1.0</v>
      </c>
      <c r="AB4" s="36">
        <f t="shared" ref="AB4:AB133" si="5">AB3+Z4-AA4</f>
        <v>17</v>
      </c>
      <c r="AC4" s="95" t="s">
        <v>91</v>
      </c>
      <c r="AD4" s="4"/>
      <c r="AE4" s="35">
        <v>45659.0</v>
      </c>
      <c r="AF4" s="36"/>
      <c r="AG4" s="36">
        <v>1.0</v>
      </c>
      <c r="AH4" s="36">
        <f t="shared" ref="AH4:AH133" si="6">AH3+AF4-AG4</f>
        <v>17</v>
      </c>
      <c r="AI4" s="39" t="s">
        <v>91</v>
      </c>
      <c r="AJ4" s="4"/>
      <c r="AK4" s="46">
        <v>45660.0</v>
      </c>
      <c r="AL4" s="36"/>
      <c r="AM4" s="36">
        <v>1.0</v>
      </c>
      <c r="AN4" s="36">
        <f t="shared" ref="AN4:AN133" si="7">AN3+AL4-AM4</f>
        <v>9</v>
      </c>
      <c r="AO4" s="39" t="s">
        <v>99</v>
      </c>
      <c r="AP4" s="4"/>
      <c r="AQ4" s="35">
        <v>45659.0</v>
      </c>
      <c r="AR4" s="36"/>
      <c r="AS4" s="36">
        <v>1.0</v>
      </c>
      <c r="AT4" s="36">
        <f t="shared" ref="AT4:AT133" si="8">AT3+AR4-AS4</f>
        <v>3</v>
      </c>
      <c r="AU4" s="39" t="s">
        <v>91</v>
      </c>
      <c r="AV4" s="4"/>
      <c r="AW4" s="35">
        <v>45658.0</v>
      </c>
      <c r="AX4" s="36"/>
      <c r="AY4" s="40">
        <v>32.0</v>
      </c>
      <c r="AZ4" s="36">
        <f t="shared" ref="AZ4:AZ133" si="9">AZ3+AX4-AY4</f>
        <v>352</v>
      </c>
      <c r="BA4" s="39" t="s">
        <v>85</v>
      </c>
      <c r="BB4" s="94"/>
      <c r="BC4" s="46">
        <v>45658.0</v>
      </c>
      <c r="BD4" s="36"/>
      <c r="BE4" s="40">
        <v>10.0</v>
      </c>
      <c r="BF4" s="36">
        <f t="shared" ref="BF4:BF133" si="10">BF3+BD4-BE4</f>
        <v>190</v>
      </c>
      <c r="BG4" s="39" t="s">
        <v>101</v>
      </c>
      <c r="BH4" s="94"/>
      <c r="BI4" s="30">
        <v>45658.0</v>
      </c>
      <c r="BJ4" s="26"/>
      <c r="BK4" s="27">
        <v>2.0</v>
      </c>
      <c r="BL4" s="26">
        <f t="shared" ref="BL4:BL133" si="11">BL3+BJ4-BK4</f>
        <v>42</v>
      </c>
      <c r="BM4" s="29" t="s">
        <v>103</v>
      </c>
      <c r="BN4" s="4"/>
      <c r="BO4" s="62"/>
      <c r="BP4" s="85"/>
      <c r="BQ4" s="85"/>
      <c r="BR4" s="85">
        <f t="shared" ref="BR4:BR133" si="12">BR3+BP4-BQ4</f>
        <v>0</v>
      </c>
      <c r="BS4" s="88"/>
      <c r="BT4" s="58"/>
      <c r="BU4" s="35">
        <v>45658.0</v>
      </c>
      <c r="BV4" s="36"/>
      <c r="BW4" s="40">
        <v>825.0</v>
      </c>
      <c r="BX4" s="38">
        <f t="shared" ref="BX4:BX133" si="13">BX3+BV4-BW4</f>
        <v>19800</v>
      </c>
      <c r="BY4" s="39" t="s">
        <v>98</v>
      </c>
      <c r="BZ4" s="4"/>
      <c r="CA4" s="35">
        <v>45658.0</v>
      </c>
      <c r="CB4" s="36"/>
      <c r="CC4" s="40">
        <v>100.0</v>
      </c>
      <c r="CD4" s="22">
        <f t="shared" ref="CD4:CD133" si="14">CD3+CB4-CC4</f>
        <v>300</v>
      </c>
      <c r="CE4" s="100" t="s">
        <v>78</v>
      </c>
      <c r="CF4" s="101"/>
      <c r="CG4" s="102">
        <v>45659.0</v>
      </c>
      <c r="CH4" s="36"/>
      <c r="CI4" s="40">
        <v>10.0</v>
      </c>
      <c r="CJ4" s="36">
        <f t="shared" ref="CJ4:CJ133" si="15">CJ3+CH4-CI4</f>
        <v>380</v>
      </c>
      <c r="CK4" s="39" t="s">
        <v>84</v>
      </c>
      <c r="CL4" s="4"/>
      <c r="CM4" s="62"/>
      <c r="CN4" s="85"/>
      <c r="CO4" s="85"/>
      <c r="CP4" s="85">
        <f t="shared" ref="CP4:CP133" si="16">CP3+CN4-CO4</f>
        <v>0</v>
      </c>
      <c r="CQ4" s="88"/>
      <c r="CR4" s="58"/>
      <c r="CS4" s="35">
        <v>45658.0</v>
      </c>
      <c r="CT4" s="36"/>
      <c r="CU4" s="40">
        <v>250.0</v>
      </c>
      <c r="CV4" s="36">
        <f t="shared" ref="CV4:CV133" si="17">CV3+CT4-CU4</f>
        <v>500</v>
      </c>
      <c r="CW4" s="39" t="s">
        <v>81</v>
      </c>
      <c r="CX4" s="4"/>
      <c r="CY4" s="35">
        <v>45658.0</v>
      </c>
      <c r="CZ4" s="36"/>
      <c r="DA4" s="40">
        <v>500.0</v>
      </c>
      <c r="DB4" s="36">
        <f t="shared" ref="DB4:DB133" si="18">DB3+CZ4-DA4</f>
        <v>16500</v>
      </c>
      <c r="DC4" s="100" t="s">
        <v>103</v>
      </c>
      <c r="DD4" s="101"/>
      <c r="DE4" s="107">
        <v>45658.0</v>
      </c>
      <c r="DF4" s="26"/>
      <c r="DG4" s="26">
        <v>1.0</v>
      </c>
      <c r="DH4" s="26">
        <f t="shared" ref="DH4:DH133" si="19">DH3+DF4-DG4</f>
        <v>38</v>
      </c>
      <c r="DI4" s="29" t="s">
        <v>85</v>
      </c>
      <c r="DJ4" s="58"/>
      <c r="DK4" s="35">
        <v>45658.0</v>
      </c>
      <c r="DL4" s="36"/>
      <c r="DM4" s="40">
        <v>500.0</v>
      </c>
      <c r="DN4" s="36">
        <f t="shared" ref="DN4:DN141" si="20">DN3+DL4-DM4</f>
        <v>38000</v>
      </c>
      <c r="DO4" s="39" t="s">
        <v>79</v>
      </c>
      <c r="DP4" s="4"/>
      <c r="DQ4" s="35">
        <v>45659.0</v>
      </c>
      <c r="DR4" s="36"/>
      <c r="DS4" s="40">
        <v>2.0</v>
      </c>
      <c r="DT4" s="36">
        <f t="shared" ref="DT4:DT133" si="21">DT3+DR4-DS4</f>
        <v>3</v>
      </c>
      <c r="DU4" s="39" t="s">
        <v>98</v>
      </c>
      <c r="DV4" s="58"/>
      <c r="DW4" s="32"/>
      <c r="DX4" s="33"/>
      <c r="DY4" s="33"/>
      <c r="DZ4" s="33">
        <f t="shared" ref="DZ4:DZ133" si="22">DZ3+DX4-DY4</f>
        <v>0</v>
      </c>
      <c r="EA4" s="56"/>
      <c r="EB4" s="4"/>
      <c r="EC4" s="35">
        <v>45667.0</v>
      </c>
      <c r="ED4" s="36"/>
      <c r="EE4" s="36">
        <v>1.0</v>
      </c>
      <c r="EF4" s="36">
        <f t="shared" ref="EF4:EF133" si="23">EF3+ED4-EE4</f>
        <v>10</v>
      </c>
      <c r="EG4" s="39" t="s">
        <v>84</v>
      </c>
      <c r="EH4" s="58"/>
      <c r="EI4" s="46">
        <v>45658.0</v>
      </c>
      <c r="EJ4" s="33"/>
      <c r="EK4" s="38">
        <v>1.0</v>
      </c>
      <c r="EL4" s="33">
        <f t="shared" ref="EL4:EL133" si="24">EL3+EJ4-EK4</f>
        <v>0</v>
      </c>
      <c r="EM4" s="92" t="s">
        <v>90</v>
      </c>
      <c r="EN4" s="4"/>
      <c r="EO4" s="35">
        <v>45658.0</v>
      </c>
      <c r="EP4" s="36"/>
      <c r="EQ4" s="36">
        <v>1.0</v>
      </c>
      <c r="ER4" s="36">
        <f t="shared" ref="ER4:ER133" si="25">ER3+EP4-EQ4</f>
        <v>7</v>
      </c>
      <c r="ES4" s="96" t="s">
        <v>105</v>
      </c>
      <c r="ET4" s="58"/>
      <c r="EU4" s="62">
        <v>45672.0</v>
      </c>
      <c r="EV4" s="36"/>
      <c r="EW4" s="40">
        <v>1.0</v>
      </c>
      <c r="EX4" s="36">
        <f t="shared" ref="EX4:EX133" si="26">EX3+EV4-EW4</f>
        <v>22</v>
      </c>
      <c r="EY4" s="39" t="s">
        <v>94</v>
      </c>
      <c r="EZ4" s="58"/>
      <c r="FA4" s="30">
        <v>45659.0</v>
      </c>
      <c r="FB4" s="26"/>
      <c r="FC4" s="27">
        <v>100.0</v>
      </c>
      <c r="FD4" s="26">
        <f t="shared" ref="FD4:FD133" si="27">FD3+FB4-FC4</f>
        <v>2000</v>
      </c>
      <c r="FE4" s="29" t="s">
        <v>93</v>
      </c>
      <c r="FF4" s="58"/>
      <c r="FG4" s="30">
        <v>45659.0</v>
      </c>
      <c r="FH4" s="26"/>
      <c r="FI4" s="27">
        <v>100.0</v>
      </c>
      <c r="FJ4" s="26">
        <f t="shared" ref="FJ4:FJ133" si="28">FJ3+FH4-FI4</f>
        <v>1300</v>
      </c>
      <c r="FK4" s="29" t="s">
        <v>79</v>
      </c>
      <c r="FL4" s="58"/>
      <c r="FM4" s="35">
        <v>45659.0</v>
      </c>
      <c r="FN4" s="36"/>
      <c r="FO4" s="40">
        <v>50.0</v>
      </c>
      <c r="FP4" s="36">
        <f t="shared" ref="FP4:FP133" si="29">FP3+FN4-FO4</f>
        <v>550</v>
      </c>
      <c r="FQ4" s="39" t="s">
        <v>96</v>
      </c>
      <c r="FR4" s="58"/>
      <c r="FS4" s="46">
        <v>45664.0</v>
      </c>
      <c r="FT4" s="72"/>
      <c r="FU4" s="98">
        <v>4000.0</v>
      </c>
      <c r="FV4" s="33">
        <f t="shared" ref="FV4:FV133" si="30">FV3+FT4-FU4</f>
        <v>28000</v>
      </c>
      <c r="FW4" s="39" t="s">
        <v>96</v>
      </c>
      <c r="FX4" s="58"/>
      <c r="FY4" s="35">
        <v>45660.0</v>
      </c>
      <c r="FZ4" s="36"/>
      <c r="GA4" s="36">
        <v>1.0</v>
      </c>
      <c r="GB4" s="36">
        <f t="shared" ref="GB4:GB133" si="31">GB3+FZ4-GA4</f>
        <v>0</v>
      </c>
      <c r="GC4" s="39" t="s">
        <v>77</v>
      </c>
      <c r="GD4" s="86"/>
      <c r="GE4" s="49">
        <v>45672.0</v>
      </c>
      <c r="GF4" s="99">
        <v>2.0</v>
      </c>
      <c r="GG4" s="99"/>
      <c r="GH4" s="45">
        <f t="shared" ref="GH4:GH10" si="32">GH3+GF4-GG4</f>
        <v>2</v>
      </c>
      <c r="GI4" s="63" t="s">
        <v>88</v>
      </c>
    </row>
    <row r="5" ht="14.25" customHeight="1">
      <c r="A5" s="30">
        <v>45658.0</v>
      </c>
      <c r="B5" s="26"/>
      <c r="C5" s="27">
        <v>500.0</v>
      </c>
      <c r="D5" s="26">
        <f t="shared" si="1"/>
        <v>41650</v>
      </c>
      <c r="E5" s="29" t="s">
        <v>96</v>
      </c>
      <c r="F5" s="4"/>
      <c r="G5" s="46">
        <v>45659.0</v>
      </c>
      <c r="H5" s="36"/>
      <c r="I5" s="40">
        <v>100.0</v>
      </c>
      <c r="J5" s="36">
        <f t="shared" si="2"/>
        <v>2700</v>
      </c>
      <c r="K5" s="39" t="s">
        <v>87</v>
      </c>
      <c r="L5" s="4"/>
      <c r="M5" s="46">
        <v>45658.0</v>
      </c>
      <c r="N5" s="36"/>
      <c r="O5" s="40">
        <v>200.0</v>
      </c>
      <c r="P5" s="36">
        <f t="shared" si="3"/>
        <v>4700</v>
      </c>
      <c r="Q5" s="39" t="s">
        <v>101</v>
      </c>
      <c r="R5" s="4"/>
      <c r="S5" s="93"/>
      <c r="T5" s="33"/>
      <c r="U5" s="33"/>
      <c r="V5" s="33">
        <f t="shared" si="4"/>
        <v>11750</v>
      </c>
      <c r="W5" s="56"/>
      <c r="X5" s="94"/>
      <c r="Y5" s="35">
        <v>45659.0</v>
      </c>
      <c r="Z5" s="36"/>
      <c r="AA5" s="36">
        <v>1.0</v>
      </c>
      <c r="AB5" s="36">
        <f t="shared" si="5"/>
        <v>16</v>
      </c>
      <c r="AC5" s="39" t="s">
        <v>81</v>
      </c>
      <c r="AD5" s="4"/>
      <c r="AE5" s="35">
        <v>45659.0</v>
      </c>
      <c r="AF5" s="36"/>
      <c r="AG5" s="36">
        <v>1.0</v>
      </c>
      <c r="AH5" s="36">
        <f t="shared" si="6"/>
        <v>16</v>
      </c>
      <c r="AI5" s="39" t="s">
        <v>85</v>
      </c>
      <c r="AJ5" s="4"/>
      <c r="AK5" s="46">
        <v>45660.0</v>
      </c>
      <c r="AL5" s="36"/>
      <c r="AM5" s="40">
        <v>1.0</v>
      </c>
      <c r="AN5" s="36">
        <f t="shared" si="7"/>
        <v>8</v>
      </c>
      <c r="AO5" s="39" t="s">
        <v>83</v>
      </c>
      <c r="AP5" s="4"/>
      <c r="AQ5" s="30">
        <v>45659.0</v>
      </c>
      <c r="AR5" s="26"/>
      <c r="AS5" s="36">
        <v>1.0</v>
      </c>
      <c r="AT5" s="26">
        <f t="shared" si="8"/>
        <v>2</v>
      </c>
      <c r="AU5" s="29" t="s">
        <v>104</v>
      </c>
      <c r="AV5" s="4"/>
      <c r="AW5" s="35">
        <v>45660.0</v>
      </c>
      <c r="AX5" s="36"/>
      <c r="AY5" s="40">
        <v>32.0</v>
      </c>
      <c r="AZ5" s="36">
        <f t="shared" si="9"/>
        <v>320</v>
      </c>
      <c r="BA5" s="39" t="s">
        <v>100</v>
      </c>
      <c r="BB5" s="94"/>
      <c r="BC5" s="35">
        <v>45658.0</v>
      </c>
      <c r="BD5" s="36"/>
      <c r="BE5" s="40">
        <v>10.0</v>
      </c>
      <c r="BF5" s="36">
        <f t="shared" si="10"/>
        <v>180</v>
      </c>
      <c r="BG5" s="39" t="s">
        <v>77</v>
      </c>
      <c r="BH5" s="94"/>
      <c r="BI5" s="35">
        <v>45659.0</v>
      </c>
      <c r="BJ5" s="36"/>
      <c r="BK5" s="40">
        <v>2.0</v>
      </c>
      <c r="BL5" s="36">
        <f t="shared" si="11"/>
        <v>40</v>
      </c>
      <c r="BM5" s="39" t="s">
        <v>99</v>
      </c>
      <c r="BN5" s="4"/>
      <c r="BO5" s="32"/>
      <c r="BP5" s="33"/>
      <c r="BQ5" s="33"/>
      <c r="BR5" s="33">
        <f t="shared" si="12"/>
        <v>0</v>
      </c>
      <c r="BS5" s="34"/>
      <c r="BT5" s="58"/>
      <c r="BU5" s="46">
        <v>45658.0</v>
      </c>
      <c r="BV5" s="36"/>
      <c r="BW5" s="40">
        <v>825.0</v>
      </c>
      <c r="BX5" s="38">
        <f t="shared" si="13"/>
        <v>18975</v>
      </c>
      <c r="BY5" s="39" t="s">
        <v>87</v>
      </c>
      <c r="BZ5" s="4"/>
      <c r="CA5" s="46">
        <v>45658.0</v>
      </c>
      <c r="CB5" s="36"/>
      <c r="CC5" s="40">
        <v>100.0</v>
      </c>
      <c r="CD5" s="36">
        <f t="shared" si="14"/>
        <v>200</v>
      </c>
      <c r="CE5" s="100" t="s">
        <v>90</v>
      </c>
      <c r="CF5" s="101"/>
      <c r="CG5" s="102">
        <v>45659.0</v>
      </c>
      <c r="CH5" s="36"/>
      <c r="CI5" s="40">
        <v>10.0</v>
      </c>
      <c r="CJ5" s="36">
        <f t="shared" si="15"/>
        <v>370</v>
      </c>
      <c r="CK5" s="39" t="s">
        <v>80</v>
      </c>
      <c r="CL5" s="4"/>
      <c r="CM5" s="62"/>
      <c r="CN5" s="85"/>
      <c r="CO5" s="85"/>
      <c r="CP5" s="85">
        <f t="shared" si="16"/>
        <v>0</v>
      </c>
      <c r="CQ5" s="88"/>
      <c r="CR5" s="58"/>
      <c r="CS5" s="35">
        <v>45659.0</v>
      </c>
      <c r="CT5" s="36"/>
      <c r="CU5" s="40">
        <v>250.0</v>
      </c>
      <c r="CV5" s="36">
        <f t="shared" si="17"/>
        <v>250</v>
      </c>
      <c r="CW5" s="39" t="s">
        <v>107</v>
      </c>
      <c r="CX5" s="4"/>
      <c r="CY5" s="46">
        <v>45660.0</v>
      </c>
      <c r="CZ5" s="36"/>
      <c r="DA5" s="40">
        <v>500.0</v>
      </c>
      <c r="DB5" s="36">
        <f t="shared" si="18"/>
        <v>16000</v>
      </c>
      <c r="DC5" s="100" t="s">
        <v>78</v>
      </c>
      <c r="DD5" s="101"/>
      <c r="DE5" s="107">
        <v>45658.0</v>
      </c>
      <c r="DF5" s="26"/>
      <c r="DG5" s="26">
        <v>1.0</v>
      </c>
      <c r="DH5" s="26">
        <f t="shared" si="19"/>
        <v>37</v>
      </c>
      <c r="DI5" s="29" t="s">
        <v>96</v>
      </c>
      <c r="DJ5" s="58"/>
      <c r="DK5" s="35">
        <v>45658.0</v>
      </c>
      <c r="DL5" s="36"/>
      <c r="DM5" s="40">
        <v>500.0</v>
      </c>
      <c r="DN5" s="36">
        <f t="shared" si="20"/>
        <v>37500</v>
      </c>
      <c r="DO5" s="39" t="s">
        <v>98</v>
      </c>
      <c r="DP5" s="4"/>
      <c r="DQ5" s="46">
        <v>45660.0</v>
      </c>
      <c r="DR5" s="36"/>
      <c r="DS5" s="36">
        <v>1.0</v>
      </c>
      <c r="DT5" s="36">
        <f t="shared" si="21"/>
        <v>2</v>
      </c>
      <c r="DU5" s="39" t="s">
        <v>81</v>
      </c>
      <c r="DV5" s="58"/>
      <c r="DW5" s="32"/>
      <c r="DX5" s="33"/>
      <c r="DY5" s="33"/>
      <c r="DZ5" s="33">
        <f t="shared" si="22"/>
        <v>0</v>
      </c>
      <c r="EA5" s="56"/>
      <c r="EB5" s="4"/>
      <c r="EC5" s="46">
        <v>45668.0</v>
      </c>
      <c r="ED5" s="72"/>
      <c r="EE5" s="98">
        <v>1.0</v>
      </c>
      <c r="EF5" s="33">
        <f t="shared" si="23"/>
        <v>9</v>
      </c>
      <c r="EG5" s="39" t="s">
        <v>84</v>
      </c>
      <c r="EH5" s="58"/>
      <c r="EI5" s="116">
        <v>45662.0</v>
      </c>
      <c r="EJ5" s="59">
        <v>24.0</v>
      </c>
      <c r="EK5" s="78"/>
      <c r="EL5" s="78">
        <f t="shared" si="24"/>
        <v>24</v>
      </c>
      <c r="EM5" s="63" t="s">
        <v>86</v>
      </c>
      <c r="EN5" s="4"/>
      <c r="EO5" s="35">
        <v>45659.0</v>
      </c>
      <c r="EP5" s="36"/>
      <c r="EQ5" s="36">
        <v>1.0</v>
      </c>
      <c r="ER5" s="36">
        <f t="shared" si="25"/>
        <v>6</v>
      </c>
      <c r="ES5" s="39" t="s">
        <v>95</v>
      </c>
      <c r="ET5" s="58"/>
      <c r="EU5" s="97">
        <v>45687.0</v>
      </c>
      <c r="EV5" s="36"/>
      <c r="EW5" s="40">
        <v>1.0</v>
      </c>
      <c r="EX5" s="36">
        <f t="shared" si="26"/>
        <v>21</v>
      </c>
      <c r="EY5" s="37" t="s">
        <v>110</v>
      </c>
      <c r="EZ5" s="58"/>
      <c r="FA5" s="25">
        <v>45659.0</v>
      </c>
      <c r="FB5" s="26"/>
      <c r="FC5" s="27">
        <v>100.0</v>
      </c>
      <c r="FD5" s="26">
        <f t="shared" si="27"/>
        <v>1900</v>
      </c>
      <c r="FE5" s="29" t="s">
        <v>100</v>
      </c>
      <c r="FF5" s="58"/>
      <c r="FG5" s="25">
        <v>45668.0</v>
      </c>
      <c r="FH5" s="84"/>
      <c r="FI5" s="27">
        <v>100.0</v>
      </c>
      <c r="FJ5" s="71">
        <f t="shared" si="28"/>
        <v>1200</v>
      </c>
      <c r="FK5" s="29" t="s">
        <v>93</v>
      </c>
      <c r="FL5" s="58"/>
      <c r="FM5" s="46">
        <v>45660.0</v>
      </c>
      <c r="FN5" s="36"/>
      <c r="FO5" s="40">
        <v>50.0</v>
      </c>
      <c r="FP5" s="36">
        <f t="shared" si="29"/>
        <v>500</v>
      </c>
      <c r="FQ5" s="39" t="s">
        <v>91</v>
      </c>
      <c r="FR5" s="58"/>
      <c r="FS5" s="46">
        <v>45668.0</v>
      </c>
      <c r="FT5" s="72"/>
      <c r="FU5" s="98">
        <v>4000.0</v>
      </c>
      <c r="FV5" s="33">
        <f t="shared" si="30"/>
        <v>24000</v>
      </c>
      <c r="FW5" s="39" t="s">
        <v>91</v>
      </c>
      <c r="FX5" s="58"/>
      <c r="FY5" s="62">
        <v>45672.0</v>
      </c>
      <c r="FZ5" s="40">
        <v>2.0</v>
      </c>
      <c r="GA5" s="40"/>
      <c r="GB5" s="36">
        <f t="shared" si="31"/>
        <v>2</v>
      </c>
      <c r="GC5" s="37" t="s">
        <v>111</v>
      </c>
      <c r="GD5" s="86"/>
      <c r="GE5" s="103">
        <v>45672.0</v>
      </c>
      <c r="GF5" s="72"/>
      <c r="GG5" s="98">
        <v>1.0</v>
      </c>
      <c r="GH5" s="33">
        <f t="shared" si="32"/>
        <v>1</v>
      </c>
      <c r="GI5" s="39" t="s">
        <v>79</v>
      </c>
    </row>
    <row r="6" ht="14.25" customHeight="1">
      <c r="A6" s="25">
        <v>45658.0</v>
      </c>
      <c r="B6" s="26"/>
      <c r="C6" s="27">
        <v>500.0</v>
      </c>
      <c r="D6" s="26">
        <f t="shared" si="1"/>
        <v>41150</v>
      </c>
      <c r="E6" s="29" t="s">
        <v>90</v>
      </c>
      <c r="F6" s="4"/>
      <c r="G6" s="46">
        <v>45659.0</v>
      </c>
      <c r="H6" s="36"/>
      <c r="I6" s="40">
        <v>150.0</v>
      </c>
      <c r="J6" s="36">
        <f t="shared" si="2"/>
        <v>2550</v>
      </c>
      <c r="K6" s="39" t="s">
        <v>100</v>
      </c>
      <c r="L6" s="4"/>
      <c r="M6" s="30">
        <v>45658.0</v>
      </c>
      <c r="N6" s="26"/>
      <c r="O6" s="27">
        <v>200.0</v>
      </c>
      <c r="P6" s="26">
        <f t="shared" si="3"/>
        <v>4500</v>
      </c>
      <c r="Q6" s="29" t="s">
        <v>93</v>
      </c>
      <c r="R6" s="4"/>
      <c r="S6" s="93"/>
      <c r="T6" s="33"/>
      <c r="U6" s="33"/>
      <c r="V6" s="33">
        <f t="shared" si="4"/>
        <v>11750</v>
      </c>
      <c r="W6" s="56"/>
      <c r="X6" s="94"/>
      <c r="Y6" s="46">
        <v>45661.0</v>
      </c>
      <c r="Z6" s="36"/>
      <c r="AA6" s="40">
        <v>1.0</v>
      </c>
      <c r="AB6" s="36">
        <f t="shared" si="5"/>
        <v>15</v>
      </c>
      <c r="AC6" s="39" t="s">
        <v>80</v>
      </c>
      <c r="AD6" s="4"/>
      <c r="AE6" s="35">
        <v>45659.0</v>
      </c>
      <c r="AF6" s="36"/>
      <c r="AG6" s="36">
        <v>1.0</v>
      </c>
      <c r="AH6" s="36">
        <f t="shared" si="6"/>
        <v>15</v>
      </c>
      <c r="AI6" s="39" t="s">
        <v>81</v>
      </c>
      <c r="AJ6" s="4"/>
      <c r="AK6" s="49">
        <v>45662.0</v>
      </c>
      <c r="AL6" s="59">
        <v>10.0</v>
      </c>
      <c r="AM6" s="78"/>
      <c r="AN6" s="78">
        <f t="shared" si="7"/>
        <v>18</v>
      </c>
      <c r="AO6" s="63" t="s">
        <v>88</v>
      </c>
      <c r="AP6" s="4"/>
      <c r="AQ6" s="30">
        <v>45659.0</v>
      </c>
      <c r="AR6" s="26"/>
      <c r="AS6" s="36">
        <v>1.0</v>
      </c>
      <c r="AT6" s="26">
        <f t="shared" si="8"/>
        <v>1</v>
      </c>
      <c r="AU6" s="29" t="s">
        <v>81</v>
      </c>
      <c r="AV6" s="4"/>
      <c r="AW6" s="46">
        <v>45660.0</v>
      </c>
      <c r="AX6" s="36"/>
      <c r="AY6" s="40">
        <v>32.0</v>
      </c>
      <c r="AZ6" s="36">
        <f t="shared" si="9"/>
        <v>288</v>
      </c>
      <c r="BA6" s="96" t="s">
        <v>105</v>
      </c>
      <c r="BB6" s="94"/>
      <c r="BC6" s="35">
        <v>45658.0</v>
      </c>
      <c r="BD6" s="36"/>
      <c r="BE6" s="40">
        <v>10.0</v>
      </c>
      <c r="BF6" s="36">
        <f t="shared" si="10"/>
        <v>170</v>
      </c>
      <c r="BG6" s="37" t="s">
        <v>80</v>
      </c>
      <c r="BH6" s="94"/>
      <c r="BI6" s="46">
        <v>45660.0</v>
      </c>
      <c r="BJ6" s="36"/>
      <c r="BK6" s="40">
        <v>2.0</v>
      </c>
      <c r="BL6" s="36">
        <f t="shared" si="11"/>
        <v>38</v>
      </c>
      <c r="BM6" s="39" t="s">
        <v>101</v>
      </c>
      <c r="BN6" s="4"/>
      <c r="BO6" s="62"/>
      <c r="BP6" s="85"/>
      <c r="BQ6" s="85"/>
      <c r="BR6" s="85">
        <f t="shared" si="12"/>
        <v>0</v>
      </c>
      <c r="BS6" s="88"/>
      <c r="BT6" s="58"/>
      <c r="BU6" s="35">
        <v>45659.0</v>
      </c>
      <c r="BV6" s="36"/>
      <c r="BW6" s="40">
        <v>825.0</v>
      </c>
      <c r="BX6" s="38">
        <f t="shared" si="13"/>
        <v>18150</v>
      </c>
      <c r="BY6" s="39" t="s">
        <v>84</v>
      </c>
      <c r="BZ6" s="4"/>
      <c r="CA6" s="46">
        <v>45659.0</v>
      </c>
      <c r="CB6" s="36"/>
      <c r="CC6" s="40">
        <v>100.0</v>
      </c>
      <c r="CD6" s="36">
        <f t="shared" si="14"/>
        <v>100</v>
      </c>
      <c r="CE6" s="100" t="s">
        <v>100</v>
      </c>
      <c r="CF6" s="101"/>
      <c r="CG6" s="122">
        <v>45660.0</v>
      </c>
      <c r="CH6" s="36"/>
      <c r="CI6" s="40">
        <v>10.0</v>
      </c>
      <c r="CJ6" s="36">
        <f t="shared" si="15"/>
        <v>360</v>
      </c>
      <c r="CK6" s="39" t="s">
        <v>99</v>
      </c>
      <c r="CL6" s="4"/>
      <c r="CM6" s="62"/>
      <c r="CN6" s="85"/>
      <c r="CO6" s="85"/>
      <c r="CP6" s="85">
        <f t="shared" si="16"/>
        <v>0</v>
      </c>
      <c r="CQ6" s="88"/>
      <c r="CR6" s="58"/>
      <c r="CS6" s="46">
        <v>45660.0</v>
      </c>
      <c r="CT6" s="36"/>
      <c r="CU6" s="40">
        <v>250.0</v>
      </c>
      <c r="CV6" s="36">
        <f t="shared" si="17"/>
        <v>0</v>
      </c>
      <c r="CW6" s="96" t="s">
        <v>105</v>
      </c>
      <c r="CX6" s="4"/>
      <c r="CY6" s="35">
        <v>45660.0</v>
      </c>
      <c r="CZ6" s="36"/>
      <c r="DA6" s="40">
        <v>500.0</v>
      </c>
      <c r="DB6" s="36">
        <f t="shared" si="18"/>
        <v>15500</v>
      </c>
      <c r="DC6" s="100" t="s">
        <v>85</v>
      </c>
      <c r="DD6" s="101"/>
      <c r="DE6" s="107">
        <v>45658.0</v>
      </c>
      <c r="DF6" s="26"/>
      <c r="DG6" s="26">
        <v>1.0</v>
      </c>
      <c r="DH6" s="26">
        <f t="shared" si="19"/>
        <v>36</v>
      </c>
      <c r="DI6" s="29" t="s">
        <v>104</v>
      </c>
      <c r="DJ6" s="58"/>
      <c r="DK6" s="35">
        <v>45658.0</v>
      </c>
      <c r="DL6" s="36"/>
      <c r="DM6" s="40">
        <v>500.0</v>
      </c>
      <c r="DN6" s="36">
        <f t="shared" si="20"/>
        <v>37000</v>
      </c>
      <c r="DO6" s="39" t="s">
        <v>78</v>
      </c>
      <c r="DP6" s="4"/>
      <c r="DQ6" s="35">
        <v>45662.0</v>
      </c>
      <c r="DR6" s="36"/>
      <c r="DS6" s="40">
        <v>2.0</v>
      </c>
      <c r="DT6" s="36">
        <f t="shared" si="21"/>
        <v>0</v>
      </c>
      <c r="DU6" s="39" t="s">
        <v>81</v>
      </c>
      <c r="DV6" s="58"/>
      <c r="DW6" s="32"/>
      <c r="DX6" s="33"/>
      <c r="DY6" s="33"/>
      <c r="DZ6" s="33">
        <f t="shared" si="22"/>
        <v>0</v>
      </c>
      <c r="EA6" s="56"/>
      <c r="EB6" s="4"/>
      <c r="EC6" s="62">
        <v>45669.0</v>
      </c>
      <c r="ED6" s="36"/>
      <c r="EE6" s="36">
        <v>1.0</v>
      </c>
      <c r="EF6" s="36">
        <f t="shared" si="23"/>
        <v>8</v>
      </c>
      <c r="EG6" s="39" t="s">
        <v>84</v>
      </c>
      <c r="EH6" s="58"/>
      <c r="EI6" s="35">
        <v>45662.0</v>
      </c>
      <c r="EJ6" s="36"/>
      <c r="EK6" s="36">
        <v>1.0</v>
      </c>
      <c r="EL6" s="36">
        <f t="shared" si="24"/>
        <v>23</v>
      </c>
      <c r="EM6" s="39" t="s">
        <v>107</v>
      </c>
      <c r="EN6" s="4"/>
      <c r="EO6" s="35">
        <v>45659.0</v>
      </c>
      <c r="EP6" s="36"/>
      <c r="EQ6" s="36">
        <v>1.0</v>
      </c>
      <c r="ER6" s="36">
        <f t="shared" si="25"/>
        <v>5</v>
      </c>
      <c r="ES6" s="37" t="s">
        <v>112</v>
      </c>
      <c r="ET6" s="58"/>
      <c r="EU6" s="32"/>
      <c r="EV6" s="33"/>
      <c r="EW6" s="33"/>
      <c r="EX6" s="33">
        <f t="shared" si="26"/>
        <v>21</v>
      </c>
      <c r="EY6" s="56"/>
      <c r="EZ6" s="58"/>
      <c r="FA6" s="30">
        <v>45659.0</v>
      </c>
      <c r="FB6" s="26"/>
      <c r="FC6" s="27">
        <v>100.0</v>
      </c>
      <c r="FD6" s="26">
        <f t="shared" si="27"/>
        <v>1800</v>
      </c>
      <c r="FE6" s="29" t="s">
        <v>90</v>
      </c>
      <c r="FF6" s="58"/>
      <c r="FG6" s="30">
        <v>45672.0</v>
      </c>
      <c r="FH6" s="26"/>
      <c r="FI6" s="27">
        <v>100.0</v>
      </c>
      <c r="FJ6" s="26">
        <f t="shared" si="28"/>
        <v>1100</v>
      </c>
      <c r="FK6" s="29" t="s">
        <v>94</v>
      </c>
      <c r="FL6" s="58"/>
      <c r="FM6" s="46">
        <v>45666.0</v>
      </c>
      <c r="FN6" s="72"/>
      <c r="FO6" s="40">
        <v>50.0</v>
      </c>
      <c r="FP6" s="33">
        <f t="shared" si="29"/>
        <v>450</v>
      </c>
      <c r="FQ6" s="39" t="s">
        <v>90</v>
      </c>
      <c r="FR6" s="58"/>
      <c r="FS6" s="62">
        <v>45672.0</v>
      </c>
      <c r="FT6" s="36"/>
      <c r="FU6" s="98">
        <v>4000.0</v>
      </c>
      <c r="FV6" s="36">
        <f t="shared" si="30"/>
        <v>20000</v>
      </c>
      <c r="FW6" s="39" t="s">
        <v>94</v>
      </c>
      <c r="FX6" s="58"/>
      <c r="FY6" s="124">
        <v>45672.0</v>
      </c>
      <c r="FZ6" s="125"/>
      <c r="GA6" s="126">
        <v>1.0</v>
      </c>
      <c r="GB6" s="125">
        <f t="shared" si="31"/>
        <v>1</v>
      </c>
      <c r="GC6" s="127" t="s">
        <v>94</v>
      </c>
      <c r="GD6" s="86"/>
      <c r="GE6" s="62"/>
      <c r="GF6" s="36"/>
      <c r="GG6" s="36"/>
      <c r="GH6" s="36">
        <f t="shared" si="32"/>
        <v>1</v>
      </c>
      <c r="GI6" s="39"/>
    </row>
    <row r="7" ht="14.25" customHeight="1">
      <c r="A7" s="30">
        <v>45658.0</v>
      </c>
      <c r="B7" s="26"/>
      <c r="C7" s="27">
        <v>500.0</v>
      </c>
      <c r="D7" s="26">
        <f t="shared" si="1"/>
        <v>40650</v>
      </c>
      <c r="E7" s="29" t="s">
        <v>77</v>
      </c>
      <c r="F7" s="4"/>
      <c r="G7" s="30">
        <v>45659.0</v>
      </c>
      <c r="H7" s="26"/>
      <c r="I7" s="27">
        <v>100.0</v>
      </c>
      <c r="J7" s="26">
        <f t="shared" si="2"/>
        <v>2450</v>
      </c>
      <c r="K7" s="29" t="s">
        <v>90</v>
      </c>
      <c r="L7" s="4"/>
      <c r="M7" s="30">
        <v>45659.0</v>
      </c>
      <c r="N7" s="26"/>
      <c r="O7" s="27">
        <v>200.0</v>
      </c>
      <c r="P7" s="26">
        <f t="shared" si="3"/>
        <v>4300</v>
      </c>
      <c r="Q7" s="29" t="s">
        <v>79</v>
      </c>
      <c r="R7" s="4"/>
      <c r="S7" s="93"/>
      <c r="T7" s="33"/>
      <c r="U7" s="33"/>
      <c r="V7" s="33">
        <f t="shared" si="4"/>
        <v>11750</v>
      </c>
      <c r="W7" s="56"/>
      <c r="X7" s="94"/>
      <c r="Y7" s="35">
        <v>45662.0</v>
      </c>
      <c r="Z7" s="36"/>
      <c r="AA7" s="36">
        <v>1.0</v>
      </c>
      <c r="AB7" s="36">
        <f t="shared" si="5"/>
        <v>14</v>
      </c>
      <c r="AC7" s="39" t="s">
        <v>84</v>
      </c>
      <c r="AD7" s="4"/>
      <c r="AE7" s="35">
        <v>45659.0</v>
      </c>
      <c r="AF7" s="36"/>
      <c r="AG7" s="36">
        <v>1.0</v>
      </c>
      <c r="AH7" s="36">
        <f t="shared" si="6"/>
        <v>14</v>
      </c>
      <c r="AI7" s="39" t="s">
        <v>101</v>
      </c>
      <c r="AJ7" s="4"/>
      <c r="AK7" s="46">
        <v>45665.0</v>
      </c>
      <c r="AL7" s="39"/>
      <c r="AM7" s="39">
        <v>1.0</v>
      </c>
      <c r="AN7" s="36">
        <f t="shared" si="7"/>
        <v>17</v>
      </c>
      <c r="AO7" s="39" t="s">
        <v>84</v>
      </c>
      <c r="AP7" s="4"/>
      <c r="AQ7" s="46">
        <v>45660.0</v>
      </c>
      <c r="AR7" s="36"/>
      <c r="AS7" s="40">
        <v>1.0</v>
      </c>
      <c r="AT7" s="36">
        <f t="shared" si="8"/>
        <v>0</v>
      </c>
      <c r="AU7" s="96" t="s">
        <v>105</v>
      </c>
      <c r="AV7" s="4"/>
      <c r="AW7" s="46">
        <v>45660.0</v>
      </c>
      <c r="AX7" s="36"/>
      <c r="AY7" s="40">
        <v>32.0</v>
      </c>
      <c r="AZ7" s="36">
        <f t="shared" si="9"/>
        <v>256</v>
      </c>
      <c r="BA7" s="39" t="s">
        <v>99</v>
      </c>
      <c r="BB7" s="94"/>
      <c r="BC7" s="30">
        <v>45659.0</v>
      </c>
      <c r="BD7" s="26"/>
      <c r="BE7" s="27">
        <v>10.0</v>
      </c>
      <c r="BF7" s="26">
        <f t="shared" si="10"/>
        <v>160</v>
      </c>
      <c r="BG7" s="29" t="s">
        <v>91</v>
      </c>
      <c r="BH7" s="94"/>
      <c r="BI7" s="35">
        <v>45663.0</v>
      </c>
      <c r="BJ7" s="36"/>
      <c r="BK7" s="40">
        <v>2.0</v>
      </c>
      <c r="BL7" s="36">
        <f t="shared" si="11"/>
        <v>36</v>
      </c>
      <c r="BM7" s="39" t="s">
        <v>85</v>
      </c>
      <c r="BN7" s="4"/>
      <c r="BO7" s="62"/>
      <c r="BP7" s="85"/>
      <c r="BQ7" s="85"/>
      <c r="BR7" s="85">
        <f t="shared" si="12"/>
        <v>0</v>
      </c>
      <c r="BS7" s="88"/>
      <c r="BT7" s="58"/>
      <c r="BU7" s="30">
        <v>45659.0</v>
      </c>
      <c r="BV7" s="26"/>
      <c r="BW7" s="40">
        <v>825.0</v>
      </c>
      <c r="BX7" s="38">
        <f t="shared" si="13"/>
        <v>17325</v>
      </c>
      <c r="BY7" s="29" t="s">
        <v>80</v>
      </c>
      <c r="BZ7" s="4"/>
      <c r="CA7" s="35">
        <v>45659.0</v>
      </c>
      <c r="CB7" s="36"/>
      <c r="CC7" s="40">
        <v>100.0</v>
      </c>
      <c r="CD7" s="36">
        <f t="shared" si="14"/>
        <v>0</v>
      </c>
      <c r="CE7" s="100" t="s">
        <v>99</v>
      </c>
      <c r="CF7" s="101"/>
      <c r="CG7" s="122">
        <v>45660.0</v>
      </c>
      <c r="CH7" s="36"/>
      <c r="CI7" s="40">
        <v>10.0</v>
      </c>
      <c r="CJ7" s="36">
        <f t="shared" si="15"/>
        <v>350</v>
      </c>
      <c r="CK7" s="39" t="s">
        <v>93</v>
      </c>
      <c r="CL7" s="4"/>
      <c r="CM7" s="62"/>
      <c r="CN7" s="85"/>
      <c r="CO7" s="85"/>
      <c r="CP7" s="85">
        <f t="shared" si="16"/>
        <v>0</v>
      </c>
      <c r="CQ7" s="131"/>
      <c r="CR7" s="58"/>
      <c r="CS7" s="116">
        <v>45662.0</v>
      </c>
      <c r="CT7" s="52">
        <v>5000.0</v>
      </c>
      <c r="CU7" s="53"/>
      <c r="CV7" s="53">
        <f t="shared" si="17"/>
        <v>5000</v>
      </c>
      <c r="CW7" s="54" t="s">
        <v>88</v>
      </c>
      <c r="CX7" s="4"/>
      <c r="CY7" s="46">
        <v>45660.0</v>
      </c>
      <c r="CZ7" s="36"/>
      <c r="DA7" s="40">
        <v>500.0</v>
      </c>
      <c r="DB7" s="36">
        <f t="shared" si="18"/>
        <v>15000</v>
      </c>
      <c r="DC7" s="133" t="s">
        <v>105</v>
      </c>
      <c r="DD7" s="101"/>
      <c r="DE7" s="135">
        <v>45658.0</v>
      </c>
      <c r="DF7" s="26"/>
      <c r="DG7" s="27">
        <v>1.0</v>
      </c>
      <c r="DH7" s="26">
        <f t="shared" si="19"/>
        <v>35</v>
      </c>
      <c r="DI7" s="29" t="s">
        <v>99</v>
      </c>
      <c r="DJ7" s="58"/>
      <c r="DK7" s="35">
        <v>45658.0</v>
      </c>
      <c r="DL7" s="36"/>
      <c r="DM7" s="40">
        <v>500.0</v>
      </c>
      <c r="DN7" s="36">
        <f t="shared" si="20"/>
        <v>36500</v>
      </c>
      <c r="DO7" s="39" t="s">
        <v>85</v>
      </c>
      <c r="DP7" s="4"/>
      <c r="DQ7" s="32"/>
      <c r="DR7" s="33"/>
      <c r="DS7" s="33"/>
      <c r="DT7" s="33">
        <f t="shared" si="21"/>
        <v>0</v>
      </c>
      <c r="DU7" s="56"/>
      <c r="DV7" s="58"/>
      <c r="DW7" s="32"/>
      <c r="DX7" s="33"/>
      <c r="DY7" s="33"/>
      <c r="DZ7" s="33">
        <f t="shared" si="22"/>
        <v>0</v>
      </c>
      <c r="EA7" s="56"/>
      <c r="EB7" s="4"/>
      <c r="EC7" s="103">
        <v>45674.0</v>
      </c>
      <c r="ED7" s="39"/>
      <c r="EE7" s="37">
        <v>1.0</v>
      </c>
      <c r="EF7" s="36">
        <f t="shared" si="23"/>
        <v>7</v>
      </c>
      <c r="EG7" s="39" t="s">
        <v>79</v>
      </c>
      <c r="EH7" s="58"/>
      <c r="EI7" s="35">
        <v>45662.0</v>
      </c>
      <c r="EJ7" s="36"/>
      <c r="EK7" s="36">
        <v>1.0</v>
      </c>
      <c r="EL7" s="36">
        <f t="shared" si="24"/>
        <v>22</v>
      </c>
      <c r="EM7" s="37" t="s">
        <v>77</v>
      </c>
      <c r="EN7" s="4"/>
      <c r="EO7" s="46">
        <v>45660.0</v>
      </c>
      <c r="EP7" s="36"/>
      <c r="EQ7" s="40">
        <v>1.0</v>
      </c>
      <c r="ER7" s="36">
        <f t="shared" si="25"/>
        <v>4</v>
      </c>
      <c r="ES7" s="39" t="s">
        <v>103</v>
      </c>
      <c r="ET7" s="58"/>
      <c r="EU7" s="62"/>
      <c r="EV7" s="36"/>
      <c r="EW7" s="36"/>
      <c r="EX7" s="36">
        <f t="shared" si="26"/>
        <v>21</v>
      </c>
      <c r="EY7" s="39"/>
      <c r="EZ7" s="58"/>
      <c r="FA7" s="25">
        <v>45660.0</v>
      </c>
      <c r="FB7" s="26"/>
      <c r="FC7" s="27">
        <v>100.0</v>
      </c>
      <c r="FD7" s="26">
        <f t="shared" si="27"/>
        <v>1700</v>
      </c>
      <c r="FE7" s="29" t="s">
        <v>81</v>
      </c>
      <c r="FF7" s="58"/>
      <c r="FG7" s="113">
        <v>45672.0</v>
      </c>
      <c r="FH7" s="84"/>
      <c r="FI7" s="27">
        <v>100.0</v>
      </c>
      <c r="FJ7" s="71">
        <f t="shared" si="28"/>
        <v>1000</v>
      </c>
      <c r="FK7" s="29" t="s">
        <v>85</v>
      </c>
      <c r="FL7" s="58"/>
      <c r="FM7" s="46">
        <v>45666.0</v>
      </c>
      <c r="FN7" s="72"/>
      <c r="FO7" s="40">
        <v>50.0</v>
      </c>
      <c r="FP7" s="33">
        <f t="shared" si="29"/>
        <v>400</v>
      </c>
      <c r="FQ7" s="39" t="s">
        <v>77</v>
      </c>
      <c r="FR7" s="58"/>
      <c r="FS7" s="62">
        <v>45673.0</v>
      </c>
      <c r="FT7" s="36"/>
      <c r="FU7" s="98">
        <v>4000.0</v>
      </c>
      <c r="FV7" s="36">
        <f t="shared" si="30"/>
        <v>16000</v>
      </c>
      <c r="FW7" s="39" t="s">
        <v>87</v>
      </c>
      <c r="FX7" s="58"/>
      <c r="FY7" s="136">
        <v>45683.0</v>
      </c>
      <c r="FZ7" s="137"/>
      <c r="GA7" s="138">
        <v>1.0</v>
      </c>
      <c r="GB7" s="125">
        <f t="shared" si="31"/>
        <v>0</v>
      </c>
      <c r="GC7" s="127" t="s">
        <v>94</v>
      </c>
      <c r="GD7" s="58"/>
      <c r="GE7" s="93"/>
      <c r="GF7" s="33"/>
      <c r="GG7" s="33"/>
      <c r="GH7" s="33">
        <f t="shared" si="32"/>
        <v>1</v>
      </c>
      <c r="GI7" s="56"/>
    </row>
    <row r="8" ht="14.25" customHeight="1">
      <c r="A8" s="30">
        <v>45658.0</v>
      </c>
      <c r="B8" s="26"/>
      <c r="C8" s="27">
        <v>500.0</v>
      </c>
      <c r="D8" s="26">
        <f t="shared" si="1"/>
        <v>40150</v>
      </c>
      <c r="E8" s="29" t="s">
        <v>91</v>
      </c>
      <c r="F8" s="4"/>
      <c r="G8" s="35">
        <v>45661.0</v>
      </c>
      <c r="H8" s="36"/>
      <c r="I8" s="40">
        <v>200.0</v>
      </c>
      <c r="J8" s="36">
        <f t="shared" si="2"/>
        <v>2250</v>
      </c>
      <c r="K8" s="39" t="s">
        <v>95</v>
      </c>
      <c r="L8" s="4"/>
      <c r="M8" s="30">
        <v>45659.0</v>
      </c>
      <c r="N8" s="26"/>
      <c r="O8" s="27">
        <v>200.0</v>
      </c>
      <c r="P8" s="26">
        <f t="shared" si="3"/>
        <v>4100</v>
      </c>
      <c r="Q8" s="29" t="s">
        <v>96</v>
      </c>
      <c r="R8" s="4"/>
      <c r="S8" s="56"/>
      <c r="T8" s="33"/>
      <c r="U8" s="33"/>
      <c r="V8" s="33">
        <f t="shared" si="4"/>
        <v>11750</v>
      </c>
      <c r="W8" s="56"/>
      <c r="X8" s="58"/>
      <c r="Y8" s="35">
        <v>45662.0</v>
      </c>
      <c r="Z8" s="36"/>
      <c r="AA8" s="36">
        <v>1.0</v>
      </c>
      <c r="AB8" s="36">
        <f t="shared" si="5"/>
        <v>13</v>
      </c>
      <c r="AC8" s="39" t="s">
        <v>85</v>
      </c>
      <c r="AD8" s="4"/>
      <c r="AE8" s="46">
        <v>45660.0</v>
      </c>
      <c r="AF8" s="36"/>
      <c r="AG8" s="36">
        <v>1.0</v>
      </c>
      <c r="AH8" s="36">
        <f t="shared" si="6"/>
        <v>13</v>
      </c>
      <c r="AI8" s="39" t="s">
        <v>84</v>
      </c>
      <c r="AJ8" s="4"/>
      <c r="AK8" s="46">
        <v>45664.0</v>
      </c>
      <c r="AL8" s="72"/>
      <c r="AM8" s="98">
        <v>1.0</v>
      </c>
      <c r="AN8" s="33">
        <f t="shared" si="7"/>
        <v>16</v>
      </c>
      <c r="AO8" s="39" t="s">
        <v>96</v>
      </c>
      <c r="AP8" s="4"/>
      <c r="AQ8" s="49">
        <v>45662.0</v>
      </c>
      <c r="AR8" s="52">
        <v>20.0</v>
      </c>
      <c r="AS8" s="78"/>
      <c r="AT8" s="53">
        <f t="shared" si="8"/>
        <v>20</v>
      </c>
      <c r="AU8" s="54" t="s">
        <v>86</v>
      </c>
      <c r="AV8" s="4"/>
      <c r="AW8" s="46">
        <v>45662.0</v>
      </c>
      <c r="AX8" s="36"/>
      <c r="AY8" s="40">
        <v>32.0</v>
      </c>
      <c r="AZ8" s="36">
        <f t="shared" si="9"/>
        <v>224</v>
      </c>
      <c r="BA8" s="39" t="s">
        <v>103</v>
      </c>
      <c r="BB8" s="58"/>
      <c r="BC8" s="30">
        <v>45659.0</v>
      </c>
      <c r="BD8" s="26"/>
      <c r="BE8" s="27">
        <v>10.0</v>
      </c>
      <c r="BF8" s="26">
        <f t="shared" si="10"/>
        <v>150</v>
      </c>
      <c r="BG8" s="29" t="s">
        <v>96</v>
      </c>
      <c r="BH8" s="58"/>
      <c r="BI8" s="46">
        <v>45665.0</v>
      </c>
      <c r="BJ8" s="72"/>
      <c r="BK8" s="40">
        <v>2.0</v>
      </c>
      <c r="BL8" s="33">
        <f t="shared" si="11"/>
        <v>34</v>
      </c>
      <c r="BM8" s="39" t="s">
        <v>106</v>
      </c>
      <c r="BN8" s="4"/>
      <c r="BO8" s="62"/>
      <c r="BP8" s="85"/>
      <c r="BQ8" s="85"/>
      <c r="BR8" s="85">
        <f t="shared" si="12"/>
        <v>0</v>
      </c>
      <c r="BS8" s="88"/>
      <c r="BT8" s="58"/>
      <c r="BU8" s="35">
        <v>45659.0</v>
      </c>
      <c r="BV8" s="36"/>
      <c r="BW8" s="40">
        <v>825.0</v>
      </c>
      <c r="BX8" s="38">
        <f t="shared" si="13"/>
        <v>16500</v>
      </c>
      <c r="BY8" s="39" t="s">
        <v>77</v>
      </c>
      <c r="BZ8" s="4"/>
      <c r="CA8" s="116">
        <v>45662.0</v>
      </c>
      <c r="CB8" s="59">
        <v>2500.0</v>
      </c>
      <c r="CC8" s="78"/>
      <c r="CD8" s="44">
        <f t="shared" si="14"/>
        <v>2500</v>
      </c>
      <c r="CE8" s="141" t="s">
        <v>86</v>
      </c>
      <c r="CF8" s="101"/>
      <c r="CG8" s="35">
        <v>45661.0</v>
      </c>
      <c r="CH8" s="36"/>
      <c r="CI8" s="40">
        <v>10.0</v>
      </c>
      <c r="CJ8" s="36">
        <f t="shared" si="15"/>
        <v>340</v>
      </c>
      <c r="CK8" s="39" t="s">
        <v>90</v>
      </c>
      <c r="CL8" s="4"/>
      <c r="CM8" s="32"/>
      <c r="CN8" s="33"/>
      <c r="CO8" s="33"/>
      <c r="CP8" s="33">
        <f t="shared" si="16"/>
        <v>0</v>
      </c>
      <c r="CQ8" s="34"/>
      <c r="CR8" s="58"/>
      <c r="CS8" s="35">
        <v>45662.0</v>
      </c>
      <c r="CT8" s="36"/>
      <c r="CU8" s="40">
        <v>250.0</v>
      </c>
      <c r="CV8" s="36">
        <f t="shared" si="17"/>
        <v>4750</v>
      </c>
      <c r="CW8" s="39" t="s">
        <v>99</v>
      </c>
      <c r="CX8" s="4"/>
      <c r="CY8" s="46">
        <v>45660.0</v>
      </c>
      <c r="CZ8" s="36"/>
      <c r="DA8" s="40">
        <v>500.0</v>
      </c>
      <c r="DB8" s="36">
        <f t="shared" si="18"/>
        <v>14500</v>
      </c>
      <c r="DC8" s="100" t="s">
        <v>90</v>
      </c>
      <c r="DD8" s="101"/>
      <c r="DE8" s="107">
        <v>45658.0</v>
      </c>
      <c r="DF8" s="26"/>
      <c r="DG8" s="26">
        <v>1.0</v>
      </c>
      <c r="DH8" s="26">
        <f t="shared" si="19"/>
        <v>34</v>
      </c>
      <c r="DI8" s="29" t="s">
        <v>81</v>
      </c>
      <c r="DJ8" s="58"/>
      <c r="DK8" s="46">
        <v>45658.0</v>
      </c>
      <c r="DL8" s="36"/>
      <c r="DM8" s="40">
        <v>500.0</v>
      </c>
      <c r="DN8" s="36">
        <f t="shared" si="20"/>
        <v>36000</v>
      </c>
      <c r="DO8" s="39" t="s">
        <v>101</v>
      </c>
      <c r="DP8" s="4"/>
      <c r="DQ8" s="62"/>
      <c r="DR8" s="36"/>
      <c r="DS8" s="36"/>
      <c r="DT8" s="33">
        <f t="shared" si="21"/>
        <v>0</v>
      </c>
      <c r="DU8" s="39"/>
      <c r="DV8" s="58"/>
      <c r="DW8" s="62"/>
      <c r="DX8" s="36"/>
      <c r="DY8" s="36"/>
      <c r="DZ8" s="36">
        <f t="shared" si="22"/>
        <v>0</v>
      </c>
      <c r="EA8" s="39"/>
      <c r="EB8" s="4"/>
      <c r="EC8" s="103">
        <v>45677.0</v>
      </c>
      <c r="ED8" s="112"/>
      <c r="EE8" s="106">
        <v>1.0</v>
      </c>
      <c r="EF8" s="36">
        <f t="shared" si="23"/>
        <v>6</v>
      </c>
      <c r="EG8" s="39" t="s">
        <v>99</v>
      </c>
      <c r="EH8" s="58"/>
      <c r="EI8" s="35">
        <v>45662.0</v>
      </c>
      <c r="EJ8" s="142"/>
      <c r="EK8" s="142">
        <v>1.0</v>
      </c>
      <c r="EL8" s="143">
        <f t="shared" si="24"/>
        <v>21</v>
      </c>
      <c r="EM8" s="144" t="s">
        <v>85</v>
      </c>
      <c r="EN8" s="4"/>
      <c r="EO8" s="46">
        <v>45660.0</v>
      </c>
      <c r="EP8" s="36"/>
      <c r="EQ8" s="36">
        <v>1.0</v>
      </c>
      <c r="ER8" s="36">
        <f t="shared" si="25"/>
        <v>3</v>
      </c>
      <c r="ES8" s="39" t="s">
        <v>81</v>
      </c>
      <c r="ET8" s="58"/>
      <c r="EU8" s="32"/>
      <c r="EV8" s="72"/>
      <c r="EW8" s="72"/>
      <c r="EX8" s="33">
        <f t="shared" si="26"/>
        <v>21</v>
      </c>
      <c r="EY8" s="39"/>
      <c r="EZ8" s="58"/>
      <c r="FA8" s="30">
        <v>45672.0</v>
      </c>
      <c r="FB8" s="26"/>
      <c r="FC8" s="27">
        <v>100.0</v>
      </c>
      <c r="FD8" s="26">
        <f t="shared" si="27"/>
        <v>1600</v>
      </c>
      <c r="FE8" s="29" t="s">
        <v>94</v>
      </c>
      <c r="FF8" s="58"/>
      <c r="FG8" s="113">
        <v>45675.0</v>
      </c>
      <c r="FH8" s="29"/>
      <c r="FI8" s="27">
        <v>100.0</v>
      </c>
      <c r="FJ8" s="26">
        <f t="shared" si="28"/>
        <v>900</v>
      </c>
      <c r="FK8" s="29" t="s">
        <v>96</v>
      </c>
      <c r="FL8" s="58"/>
      <c r="FM8" s="46">
        <v>45668.0</v>
      </c>
      <c r="FN8" s="72"/>
      <c r="FO8" s="40">
        <v>50.0</v>
      </c>
      <c r="FP8" s="33">
        <f t="shared" si="29"/>
        <v>350</v>
      </c>
      <c r="FQ8" s="39" t="s">
        <v>83</v>
      </c>
      <c r="FR8" s="58"/>
      <c r="FS8" s="62">
        <v>45674.0</v>
      </c>
      <c r="FT8" s="36"/>
      <c r="FU8" s="98">
        <v>4000.0</v>
      </c>
      <c r="FV8" s="36">
        <f t="shared" si="30"/>
        <v>12000</v>
      </c>
      <c r="FW8" s="39" t="s">
        <v>77</v>
      </c>
      <c r="FX8" s="58"/>
      <c r="FY8" s="56"/>
      <c r="FZ8" s="33"/>
      <c r="GA8" s="33"/>
      <c r="GB8" s="33">
        <f t="shared" si="31"/>
        <v>0</v>
      </c>
      <c r="GC8" s="56"/>
      <c r="GD8" s="58"/>
      <c r="GE8" s="56"/>
      <c r="GF8" s="33"/>
      <c r="GG8" s="33"/>
      <c r="GH8" s="33">
        <f t="shared" si="32"/>
        <v>1</v>
      </c>
      <c r="GI8" s="56"/>
    </row>
    <row r="9" ht="14.25" customHeight="1">
      <c r="A9" s="30">
        <v>45658.0</v>
      </c>
      <c r="B9" s="26"/>
      <c r="C9" s="27">
        <v>500.0</v>
      </c>
      <c r="D9" s="26">
        <f t="shared" si="1"/>
        <v>39650</v>
      </c>
      <c r="E9" s="29" t="s">
        <v>84</v>
      </c>
      <c r="F9" s="4"/>
      <c r="G9" s="30">
        <v>45662.0</v>
      </c>
      <c r="H9" s="26"/>
      <c r="I9" s="27">
        <v>100.0</v>
      </c>
      <c r="J9" s="26">
        <f t="shared" si="2"/>
        <v>2150</v>
      </c>
      <c r="K9" s="29" t="s">
        <v>84</v>
      </c>
      <c r="L9" s="4"/>
      <c r="M9" s="30">
        <v>45659.0</v>
      </c>
      <c r="N9" s="26"/>
      <c r="O9" s="27">
        <v>100.0</v>
      </c>
      <c r="P9" s="26">
        <f t="shared" si="3"/>
        <v>4000</v>
      </c>
      <c r="Q9" s="29" t="s">
        <v>85</v>
      </c>
      <c r="R9" s="4"/>
      <c r="S9" s="93"/>
      <c r="T9" s="33"/>
      <c r="U9" s="33"/>
      <c r="V9" s="33">
        <f t="shared" si="4"/>
        <v>11750</v>
      </c>
      <c r="W9" s="56"/>
      <c r="X9" s="94"/>
      <c r="Y9" s="49">
        <v>45662.0</v>
      </c>
      <c r="Z9" s="99">
        <v>10.0</v>
      </c>
      <c r="AA9" s="120"/>
      <c r="AB9" s="45">
        <f t="shared" si="5"/>
        <v>23</v>
      </c>
      <c r="AC9" s="63" t="s">
        <v>86</v>
      </c>
      <c r="AD9" s="4"/>
      <c r="AE9" s="49">
        <v>45662.0</v>
      </c>
      <c r="AF9" s="59">
        <v>10.0</v>
      </c>
      <c r="AG9" s="53"/>
      <c r="AH9" s="78">
        <f t="shared" si="6"/>
        <v>23</v>
      </c>
      <c r="AI9" s="63" t="s">
        <v>86</v>
      </c>
      <c r="AJ9" s="4"/>
      <c r="AK9" s="46">
        <v>45665.0</v>
      </c>
      <c r="AL9" s="72"/>
      <c r="AM9" s="98">
        <v>1.0</v>
      </c>
      <c r="AN9" s="33">
        <f t="shared" si="7"/>
        <v>15</v>
      </c>
      <c r="AO9" s="39" t="s">
        <v>107</v>
      </c>
      <c r="AP9" s="4"/>
      <c r="AQ9" s="35">
        <v>45662.0</v>
      </c>
      <c r="AR9" s="36"/>
      <c r="AS9" s="36">
        <v>1.0</v>
      </c>
      <c r="AT9" s="36">
        <f t="shared" si="8"/>
        <v>19</v>
      </c>
      <c r="AU9" s="39" t="s">
        <v>79</v>
      </c>
      <c r="AV9" s="4"/>
      <c r="AW9" s="35">
        <v>45663.0</v>
      </c>
      <c r="AX9" s="36"/>
      <c r="AY9" s="40">
        <v>32.0</v>
      </c>
      <c r="AZ9" s="36">
        <f t="shared" si="9"/>
        <v>192</v>
      </c>
      <c r="BA9" s="39" t="s">
        <v>79</v>
      </c>
      <c r="BB9" s="94"/>
      <c r="BC9" s="30">
        <v>45659.0</v>
      </c>
      <c r="BD9" s="26"/>
      <c r="BE9" s="27">
        <v>10.0</v>
      </c>
      <c r="BF9" s="26">
        <f t="shared" si="10"/>
        <v>140</v>
      </c>
      <c r="BG9" s="29" t="s">
        <v>81</v>
      </c>
      <c r="BH9" s="94"/>
      <c r="BI9" s="25">
        <v>45665.0</v>
      </c>
      <c r="BJ9" s="84"/>
      <c r="BK9" s="27">
        <v>2.0</v>
      </c>
      <c r="BL9" s="71">
        <f t="shared" si="11"/>
        <v>32</v>
      </c>
      <c r="BM9" s="29" t="s">
        <v>91</v>
      </c>
      <c r="BN9" s="4"/>
      <c r="BO9" s="62"/>
      <c r="BP9" s="85"/>
      <c r="BQ9" s="85"/>
      <c r="BR9" s="85">
        <f t="shared" si="12"/>
        <v>0</v>
      </c>
      <c r="BS9" s="88"/>
      <c r="BT9" s="58"/>
      <c r="BU9" s="35">
        <v>45659.0</v>
      </c>
      <c r="BV9" s="36"/>
      <c r="BW9" s="40">
        <v>825.0</v>
      </c>
      <c r="BX9" s="38">
        <f t="shared" si="13"/>
        <v>15675</v>
      </c>
      <c r="BY9" s="39" t="s">
        <v>95</v>
      </c>
      <c r="BZ9" s="4"/>
      <c r="CA9" s="35">
        <v>45662.0</v>
      </c>
      <c r="CB9" s="36"/>
      <c r="CC9" s="40">
        <v>100.0</v>
      </c>
      <c r="CD9" s="36">
        <f t="shared" si="14"/>
        <v>2400</v>
      </c>
      <c r="CE9" s="39" t="s">
        <v>81</v>
      </c>
      <c r="CF9" s="101"/>
      <c r="CG9" s="46">
        <v>45661.0</v>
      </c>
      <c r="CH9" s="36"/>
      <c r="CI9" s="40">
        <v>10.0</v>
      </c>
      <c r="CJ9" s="36">
        <f t="shared" si="15"/>
        <v>330</v>
      </c>
      <c r="CK9" s="39" t="s">
        <v>97</v>
      </c>
      <c r="CL9" s="4"/>
      <c r="CM9" s="32"/>
      <c r="CN9" s="33"/>
      <c r="CO9" s="33"/>
      <c r="CP9" s="33">
        <f t="shared" si="16"/>
        <v>0</v>
      </c>
      <c r="CQ9" s="34"/>
      <c r="CR9" s="58"/>
      <c r="CS9" s="35">
        <v>45662.0</v>
      </c>
      <c r="CT9" s="36"/>
      <c r="CU9" s="40">
        <v>250.0</v>
      </c>
      <c r="CV9" s="36">
        <f t="shared" si="17"/>
        <v>4500</v>
      </c>
      <c r="CW9" s="39" t="s">
        <v>95</v>
      </c>
      <c r="CX9" s="4"/>
      <c r="CY9" s="35">
        <v>45661.0</v>
      </c>
      <c r="CZ9" s="36"/>
      <c r="DA9" s="40">
        <v>500.0</v>
      </c>
      <c r="DB9" s="36">
        <f t="shared" si="18"/>
        <v>14000</v>
      </c>
      <c r="DC9" s="39" t="s">
        <v>79</v>
      </c>
      <c r="DD9" s="101"/>
      <c r="DE9" s="107">
        <v>45658.0</v>
      </c>
      <c r="DF9" s="26"/>
      <c r="DG9" s="26">
        <v>1.0</v>
      </c>
      <c r="DH9" s="26">
        <f t="shared" si="19"/>
        <v>33</v>
      </c>
      <c r="DI9" s="29" t="s">
        <v>93</v>
      </c>
      <c r="DJ9" s="58"/>
      <c r="DK9" s="35">
        <v>45658.0</v>
      </c>
      <c r="DL9" s="36"/>
      <c r="DM9" s="40">
        <v>500.0</v>
      </c>
      <c r="DN9" s="36">
        <f t="shared" si="20"/>
        <v>35500</v>
      </c>
      <c r="DO9" s="39" t="s">
        <v>81</v>
      </c>
      <c r="DP9" s="4"/>
      <c r="DQ9" s="32"/>
      <c r="DR9" s="72"/>
      <c r="DS9" s="72"/>
      <c r="DT9" s="33">
        <f t="shared" si="21"/>
        <v>0</v>
      </c>
      <c r="DU9" s="39"/>
      <c r="DV9" s="58"/>
      <c r="DW9" s="32"/>
      <c r="DX9" s="72"/>
      <c r="DY9" s="72"/>
      <c r="DZ9" s="33">
        <f t="shared" si="22"/>
        <v>0</v>
      </c>
      <c r="EA9" s="39"/>
      <c r="EB9" s="4"/>
      <c r="EC9" s="103">
        <v>45677.0</v>
      </c>
      <c r="ED9" s="112"/>
      <c r="EE9" s="106">
        <v>2.0</v>
      </c>
      <c r="EF9" s="36">
        <f t="shared" si="23"/>
        <v>4</v>
      </c>
      <c r="EG9" s="37" t="s">
        <v>108</v>
      </c>
      <c r="EH9" s="58"/>
      <c r="EI9" s="35">
        <v>45665.0</v>
      </c>
      <c r="EJ9" s="36"/>
      <c r="EK9" s="36">
        <v>1.0</v>
      </c>
      <c r="EL9" s="36">
        <f t="shared" si="24"/>
        <v>20</v>
      </c>
      <c r="EM9" s="147" t="s">
        <v>79</v>
      </c>
      <c r="EN9" s="4"/>
      <c r="EO9" s="49">
        <v>45662.0</v>
      </c>
      <c r="EP9" s="99">
        <v>12.0</v>
      </c>
      <c r="EQ9" s="78"/>
      <c r="ER9" s="45">
        <f t="shared" si="25"/>
        <v>15</v>
      </c>
      <c r="ES9" s="63" t="s">
        <v>86</v>
      </c>
      <c r="ET9" s="58"/>
      <c r="EU9" s="32"/>
      <c r="EV9" s="72"/>
      <c r="EW9" s="72"/>
      <c r="EX9" s="33">
        <f t="shared" si="26"/>
        <v>21</v>
      </c>
      <c r="EY9" s="39"/>
      <c r="EZ9" s="58"/>
      <c r="FA9" s="30">
        <v>45671.0</v>
      </c>
      <c r="FB9" s="26"/>
      <c r="FC9" s="27">
        <v>100.0</v>
      </c>
      <c r="FD9" s="26">
        <f t="shared" si="27"/>
        <v>1500</v>
      </c>
      <c r="FE9" s="29" t="s">
        <v>79</v>
      </c>
      <c r="FF9" s="58"/>
      <c r="FG9" s="113">
        <v>45676.0</v>
      </c>
      <c r="FH9" s="105"/>
      <c r="FI9" s="27">
        <v>100.0</v>
      </c>
      <c r="FJ9" s="26">
        <f t="shared" si="28"/>
        <v>800</v>
      </c>
      <c r="FK9" s="29" t="s">
        <v>81</v>
      </c>
      <c r="FL9" s="58"/>
      <c r="FM9" s="62">
        <v>45670.0</v>
      </c>
      <c r="FN9" s="36"/>
      <c r="FO9" s="40">
        <v>50.0</v>
      </c>
      <c r="FP9" s="36">
        <f t="shared" si="29"/>
        <v>300</v>
      </c>
      <c r="FQ9" s="39" t="s">
        <v>79</v>
      </c>
      <c r="FR9" s="58"/>
      <c r="FS9" s="103">
        <v>45675.0</v>
      </c>
      <c r="FT9" s="39"/>
      <c r="FU9" s="98">
        <v>4000.0</v>
      </c>
      <c r="FV9" s="36">
        <f t="shared" si="30"/>
        <v>8000</v>
      </c>
      <c r="FW9" s="39" t="s">
        <v>101</v>
      </c>
      <c r="FX9" s="58"/>
      <c r="FY9" s="93"/>
      <c r="FZ9" s="33"/>
      <c r="GA9" s="33"/>
      <c r="GB9" s="33">
        <f t="shared" si="31"/>
        <v>0</v>
      </c>
      <c r="GC9" s="56"/>
      <c r="GD9" s="58"/>
      <c r="GE9" s="93"/>
      <c r="GF9" s="33"/>
      <c r="GG9" s="33"/>
      <c r="GH9" s="33">
        <f t="shared" si="32"/>
        <v>1</v>
      </c>
      <c r="GI9" s="56"/>
    </row>
    <row r="10" ht="14.25" customHeight="1">
      <c r="A10" s="30">
        <v>45659.0</v>
      </c>
      <c r="B10" s="26"/>
      <c r="C10" s="27">
        <v>500.0</v>
      </c>
      <c r="D10" s="26">
        <f t="shared" si="1"/>
        <v>39150</v>
      </c>
      <c r="E10" s="29" t="s">
        <v>93</v>
      </c>
      <c r="F10" s="4"/>
      <c r="G10" s="30">
        <v>45663.0</v>
      </c>
      <c r="H10" s="29"/>
      <c r="I10" s="81">
        <v>100.0</v>
      </c>
      <c r="J10" s="26">
        <f t="shared" si="2"/>
        <v>2050</v>
      </c>
      <c r="K10" s="29" t="s">
        <v>85</v>
      </c>
      <c r="L10" s="4"/>
      <c r="M10" s="46">
        <v>45659.0</v>
      </c>
      <c r="N10" s="36"/>
      <c r="O10" s="40">
        <v>200.0</v>
      </c>
      <c r="P10" s="36">
        <f t="shared" si="3"/>
        <v>3800</v>
      </c>
      <c r="Q10" s="39" t="s">
        <v>87</v>
      </c>
      <c r="R10" s="4"/>
      <c r="S10" s="93"/>
      <c r="T10" s="33"/>
      <c r="U10" s="33"/>
      <c r="V10" s="33">
        <f t="shared" si="4"/>
        <v>11750</v>
      </c>
      <c r="W10" s="56"/>
      <c r="X10" s="94"/>
      <c r="Y10" s="35">
        <v>45663.0</v>
      </c>
      <c r="Z10" s="36"/>
      <c r="AA10" s="36">
        <v>1.0</v>
      </c>
      <c r="AB10" s="36">
        <f t="shared" si="5"/>
        <v>22</v>
      </c>
      <c r="AC10" s="39" t="s">
        <v>78</v>
      </c>
      <c r="AD10" s="4"/>
      <c r="AE10" s="35">
        <v>45667.0</v>
      </c>
      <c r="AF10" s="39"/>
      <c r="AG10" s="36">
        <v>1.0</v>
      </c>
      <c r="AH10" s="36">
        <f t="shared" si="6"/>
        <v>22</v>
      </c>
      <c r="AI10" s="39" t="s">
        <v>107</v>
      </c>
      <c r="AJ10" s="4"/>
      <c r="AK10" s="46">
        <v>45668.0</v>
      </c>
      <c r="AL10" s="72"/>
      <c r="AM10" s="98">
        <v>1.0</v>
      </c>
      <c r="AN10" s="33">
        <f t="shared" si="7"/>
        <v>14</v>
      </c>
      <c r="AO10" s="39" t="s">
        <v>80</v>
      </c>
      <c r="AP10" s="4"/>
      <c r="AQ10" s="30">
        <v>45664.0</v>
      </c>
      <c r="AR10" s="26"/>
      <c r="AS10" s="26">
        <v>1.0</v>
      </c>
      <c r="AT10" s="26">
        <f t="shared" si="8"/>
        <v>18</v>
      </c>
      <c r="AU10" s="29" t="s">
        <v>99</v>
      </c>
      <c r="AV10" s="4"/>
      <c r="AW10" s="46">
        <v>45665.0</v>
      </c>
      <c r="AX10" s="72"/>
      <c r="AY10" s="40">
        <v>32.0</v>
      </c>
      <c r="AZ10" s="33">
        <f t="shared" si="9"/>
        <v>160</v>
      </c>
      <c r="BA10" s="39" t="s">
        <v>83</v>
      </c>
      <c r="BB10" s="94"/>
      <c r="BC10" s="30">
        <v>45659.0</v>
      </c>
      <c r="BD10" s="26"/>
      <c r="BE10" s="27">
        <v>10.0</v>
      </c>
      <c r="BF10" s="26">
        <f t="shared" si="10"/>
        <v>130</v>
      </c>
      <c r="BG10" s="29" t="s">
        <v>99</v>
      </c>
      <c r="BH10" s="94"/>
      <c r="BI10" s="46">
        <v>45666.0</v>
      </c>
      <c r="BJ10" s="72"/>
      <c r="BK10" s="40">
        <v>2.0</v>
      </c>
      <c r="BL10" s="33">
        <f t="shared" si="11"/>
        <v>30</v>
      </c>
      <c r="BM10" s="39" t="s">
        <v>102</v>
      </c>
      <c r="BN10" s="4"/>
      <c r="BO10" s="62"/>
      <c r="BP10" s="36"/>
      <c r="BQ10" s="36"/>
      <c r="BR10" s="36">
        <f t="shared" si="12"/>
        <v>0</v>
      </c>
      <c r="BS10" s="39"/>
      <c r="BT10" s="58"/>
      <c r="BU10" s="35">
        <v>45659.0</v>
      </c>
      <c r="BV10" s="36"/>
      <c r="BW10" s="40">
        <v>825.0</v>
      </c>
      <c r="BX10" s="38">
        <f t="shared" si="13"/>
        <v>14850</v>
      </c>
      <c r="BY10" s="39" t="s">
        <v>101</v>
      </c>
      <c r="BZ10" s="4"/>
      <c r="CA10" s="35">
        <v>45663.0</v>
      </c>
      <c r="CB10" s="36"/>
      <c r="CC10" s="40">
        <v>100.0</v>
      </c>
      <c r="CD10" s="36">
        <f t="shared" si="14"/>
        <v>2300</v>
      </c>
      <c r="CE10" s="39" t="s">
        <v>85</v>
      </c>
      <c r="CF10" s="101"/>
      <c r="CG10" s="46">
        <v>45662.0</v>
      </c>
      <c r="CH10" s="36"/>
      <c r="CI10" s="40">
        <v>10.0</v>
      </c>
      <c r="CJ10" s="36">
        <f t="shared" si="15"/>
        <v>320</v>
      </c>
      <c r="CK10" s="39" t="s">
        <v>101</v>
      </c>
      <c r="CL10" s="4"/>
      <c r="CM10" s="32"/>
      <c r="CN10" s="33"/>
      <c r="CO10" s="33"/>
      <c r="CP10" s="33">
        <f t="shared" si="16"/>
        <v>0</v>
      </c>
      <c r="CQ10" s="34"/>
      <c r="CR10" s="58"/>
      <c r="CS10" s="35">
        <v>45663.0</v>
      </c>
      <c r="CT10" s="39"/>
      <c r="CU10" s="40">
        <v>250.0</v>
      </c>
      <c r="CV10" s="36">
        <f t="shared" si="17"/>
        <v>4250</v>
      </c>
      <c r="CW10" s="39" t="s">
        <v>97</v>
      </c>
      <c r="CX10" s="4"/>
      <c r="CY10" s="35">
        <v>45661.0</v>
      </c>
      <c r="CZ10" s="36"/>
      <c r="DA10" s="40">
        <v>500.0</v>
      </c>
      <c r="DB10" s="36">
        <f t="shared" si="18"/>
        <v>13500</v>
      </c>
      <c r="DC10" s="39" t="s">
        <v>99</v>
      </c>
      <c r="DD10" s="101"/>
      <c r="DE10" s="107">
        <v>45659.0</v>
      </c>
      <c r="DF10" s="26"/>
      <c r="DG10" s="26">
        <v>1.0</v>
      </c>
      <c r="DH10" s="26">
        <f t="shared" si="19"/>
        <v>32</v>
      </c>
      <c r="DI10" s="29" t="s">
        <v>97</v>
      </c>
      <c r="DJ10" s="58"/>
      <c r="DK10" s="35">
        <v>45658.0</v>
      </c>
      <c r="DL10" s="36"/>
      <c r="DM10" s="40">
        <v>500.0</v>
      </c>
      <c r="DN10" s="36">
        <f t="shared" si="20"/>
        <v>35000</v>
      </c>
      <c r="DO10" s="39" t="s">
        <v>97</v>
      </c>
      <c r="DP10" s="4"/>
      <c r="DQ10" s="76"/>
      <c r="DR10" s="72"/>
      <c r="DS10" s="72"/>
      <c r="DT10" s="33">
        <f t="shared" si="21"/>
        <v>0</v>
      </c>
      <c r="DU10" s="39"/>
      <c r="DV10" s="58"/>
      <c r="DW10" s="32"/>
      <c r="DX10" s="72"/>
      <c r="DY10" s="72"/>
      <c r="DZ10" s="33">
        <f t="shared" si="22"/>
        <v>0</v>
      </c>
      <c r="EA10" s="39"/>
      <c r="EB10" s="4"/>
      <c r="EC10" s="46">
        <v>45668.0</v>
      </c>
      <c r="ED10" s="72"/>
      <c r="EE10" s="98">
        <v>2.0</v>
      </c>
      <c r="EF10" s="33">
        <f t="shared" si="23"/>
        <v>2</v>
      </c>
      <c r="EG10" s="37" t="s">
        <v>116</v>
      </c>
      <c r="EH10" s="58"/>
      <c r="EI10" s="124">
        <v>45672.0</v>
      </c>
      <c r="EJ10" s="125"/>
      <c r="EK10" s="125">
        <v>2.0</v>
      </c>
      <c r="EL10" s="125">
        <f t="shared" si="24"/>
        <v>18</v>
      </c>
      <c r="EM10" s="127" t="s">
        <v>94</v>
      </c>
      <c r="EN10" s="4"/>
      <c r="EO10" s="35">
        <v>45663.0</v>
      </c>
      <c r="EP10" s="39"/>
      <c r="EQ10" s="36">
        <v>1.0</v>
      </c>
      <c r="ER10" s="36">
        <f t="shared" si="25"/>
        <v>14</v>
      </c>
      <c r="ES10" s="39" t="s">
        <v>85</v>
      </c>
      <c r="ET10" s="58"/>
      <c r="EU10" s="93"/>
      <c r="EV10" s="33"/>
      <c r="EW10" s="33"/>
      <c r="EX10" s="33">
        <f t="shared" si="26"/>
        <v>21</v>
      </c>
      <c r="EY10" s="56"/>
      <c r="EZ10" s="58"/>
      <c r="FA10" s="113">
        <v>45675.0</v>
      </c>
      <c r="FB10" s="29"/>
      <c r="FC10" s="27">
        <v>100.0</v>
      </c>
      <c r="FD10" s="26">
        <f t="shared" si="27"/>
        <v>1400</v>
      </c>
      <c r="FE10" s="29" t="s">
        <v>96</v>
      </c>
      <c r="FF10" s="58"/>
      <c r="FG10" s="113">
        <v>45681.0</v>
      </c>
      <c r="FH10" s="140"/>
      <c r="FI10" s="150">
        <v>100.0</v>
      </c>
      <c r="FJ10" s="26">
        <f t="shared" si="28"/>
        <v>700</v>
      </c>
      <c r="FK10" s="29" t="s">
        <v>107</v>
      </c>
      <c r="FL10" s="58"/>
      <c r="FM10" s="62">
        <v>45670.0</v>
      </c>
      <c r="FN10" s="36"/>
      <c r="FO10" s="40">
        <v>50.0</v>
      </c>
      <c r="FP10" s="36">
        <f t="shared" si="29"/>
        <v>250</v>
      </c>
      <c r="FQ10" s="39" t="s">
        <v>78</v>
      </c>
      <c r="FR10" s="58"/>
      <c r="FS10" s="103">
        <v>45675.0</v>
      </c>
      <c r="FT10" s="39"/>
      <c r="FU10" s="98">
        <v>4000.0</v>
      </c>
      <c r="FV10" s="36">
        <f t="shared" si="30"/>
        <v>4000</v>
      </c>
      <c r="FW10" s="39" t="s">
        <v>85</v>
      </c>
      <c r="FX10" s="58"/>
      <c r="FY10" s="93"/>
      <c r="FZ10" s="33"/>
      <c r="GA10" s="33"/>
      <c r="GB10" s="33">
        <f t="shared" si="31"/>
        <v>0</v>
      </c>
      <c r="GC10" s="56"/>
      <c r="GD10" s="58"/>
      <c r="GE10" s="93"/>
      <c r="GF10" s="33"/>
      <c r="GG10" s="33"/>
      <c r="GH10" s="33">
        <f t="shared" si="32"/>
        <v>1</v>
      </c>
      <c r="GI10" s="56"/>
    </row>
    <row r="11" ht="14.25" customHeight="1">
      <c r="A11" s="30">
        <v>45659.0</v>
      </c>
      <c r="B11" s="26"/>
      <c r="C11" s="27">
        <v>500.0</v>
      </c>
      <c r="D11" s="26">
        <f t="shared" si="1"/>
        <v>38650</v>
      </c>
      <c r="E11" s="29" t="s">
        <v>104</v>
      </c>
      <c r="F11" s="4"/>
      <c r="G11" s="30">
        <v>45663.0</v>
      </c>
      <c r="H11" s="26"/>
      <c r="I11" s="27">
        <v>100.0</v>
      </c>
      <c r="J11" s="26">
        <f t="shared" si="2"/>
        <v>1950</v>
      </c>
      <c r="K11" s="29" t="s">
        <v>99</v>
      </c>
      <c r="L11" s="4"/>
      <c r="M11" s="30">
        <v>45660.0</v>
      </c>
      <c r="N11" s="26"/>
      <c r="O11" s="27">
        <v>200.0</v>
      </c>
      <c r="P11" s="26">
        <f t="shared" si="3"/>
        <v>3600</v>
      </c>
      <c r="Q11" s="29" t="s">
        <v>104</v>
      </c>
      <c r="R11" s="4"/>
      <c r="S11" s="93"/>
      <c r="T11" s="33"/>
      <c r="U11" s="33"/>
      <c r="V11" s="33">
        <f t="shared" si="4"/>
        <v>11750</v>
      </c>
      <c r="W11" s="56"/>
      <c r="X11" s="94"/>
      <c r="Y11" s="46">
        <v>45664.0</v>
      </c>
      <c r="Z11" s="72"/>
      <c r="AA11" s="36">
        <v>1.0</v>
      </c>
      <c r="AB11" s="33">
        <f t="shared" si="5"/>
        <v>21</v>
      </c>
      <c r="AC11" s="39" t="s">
        <v>93</v>
      </c>
      <c r="AD11" s="4"/>
      <c r="AE11" s="103">
        <v>45669.0</v>
      </c>
      <c r="AF11" s="72"/>
      <c r="AG11" s="98">
        <v>1.0</v>
      </c>
      <c r="AH11" s="33">
        <f t="shared" si="6"/>
        <v>21</v>
      </c>
      <c r="AI11" s="39" t="s">
        <v>99</v>
      </c>
      <c r="AJ11" s="4"/>
      <c r="AK11" s="62">
        <v>45671.0</v>
      </c>
      <c r="AL11" s="39"/>
      <c r="AM11" s="39">
        <v>1.0</v>
      </c>
      <c r="AN11" s="36">
        <f t="shared" si="7"/>
        <v>13</v>
      </c>
      <c r="AO11" s="39" t="s">
        <v>101</v>
      </c>
      <c r="AP11" s="4"/>
      <c r="AQ11" s="25">
        <v>45666.0</v>
      </c>
      <c r="AR11" s="84"/>
      <c r="AS11" s="26">
        <v>1.0</v>
      </c>
      <c r="AT11" s="71">
        <f t="shared" si="8"/>
        <v>17</v>
      </c>
      <c r="AU11" s="29" t="s">
        <v>83</v>
      </c>
      <c r="AV11" s="4"/>
      <c r="AW11" s="46">
        <v>45665.0</v>
      </c>
      <c r="AX11" s="72"/>
      <c r="AY11" s="40">
        <v>32.0</v>
      </c>
      <c r="AZ11" s="33">
        <f t="shared" si="9"/>
        <v>128</v>
      </c>
      <c r="BA11" s="39" t="s">
        <v>77</v>
      </c>
      <c r="BB11" s="94"/>
      <c r="BC11" s="30">
        <v>45659.0</v>
      </c>
      <c r="BD11" s="26"/>
      <c r="BE11" s="27">
        <v>10.0</v>
      </c>
      <c r="BF11" s="26">
        <f t="shared" si="10"/>
        <v>120</v>
      </c>
      <c r="BG11" s="29" t="s">
        <v>83</v>
      </c>
      <c r="BH11" s="94"/>
      <c r="BI11" s="46">
        <v>45667.0</v>
      </c>
      <c r="BJ11" s="72"/>
      <c r="BK11" s="40">
        <v>2.0</v>
      </c>
      <c r="BL11" s="33">
        <f t="shared" si="11"/>
        <v>28</v>
      </c>
      <c r="BM11" s="39" t="s">
        <v>78</v>
      </c>
      <c r="BN11" s="4"/>
      <c r="BO11" s="62"/>
      <c r="BP11" s="36"/>
      <c r="BQ11" s="36"/>
      <c r="BR11" s="36">
        <f t="shared" si="12"/>
        <v>0</v>
      </c>
      <c r="BS11" s="39"/>
      <c r="BT11" s="58"/>
      <c r="BU11" s="35">
        <v>45659.0</v>
      </c>
      <c r="BV11" s="36"/>
      <c r="BW11" s="40">
        <v>825.0</v>
      </c>
      <c r="BX11" s="38">
        <f t="shared" si="13"/>
        <v>14025</v>
      </c>
      <c r="BY11" s="39" t="s">
        <v>99</v>
      </c>
      <c r="BZ11" s="4"/>
      <c r="CA11" s="35">
        <v>45663.0</v>
      </c>
      <c r="CB11" s="36"/>
      <c r="CC11" s="40">
        <v>100.0</v>
      </c>
      <c r="CD11" s="36">
        <f t="shared" si="14"/>
        <v>2200</v>
      </c>
      <c r="CE11" s="39" t="s">
        <v>95</v>
      </c>
      <c r="CF11" s="101"/>
      <c r="CG11" s="35">
        <v>45662.0</v>
      </c>
      <c r="CH11" s="36"/>
      <c r="CI11" s="40">
        <v>10.0</v>
      </c>
      <c r="CJ11" s="36">
        <f t="shared" si="15"/>
        <v>310</v>
      </c>
      <c r="CK11" s="39" t="s">
        <v>79</v>
      </c>
      <c r="CL11" s="4"/>
      <c r="CM11" s="32"/>
      <c r="CN11" s="33"/>
      <c r="CO11" s="33"/>
      <c r="CP11" s="33">
        <f t="shared" si="16"/>
        <v>0</v>
      </c>
      <c r="CQ11" s="34"/>
      <c r="CR11" s="58"/>
      <c r="CS11" s="46">
        <v>45665.0</v>
      </c>
      <c r="CT11" s="72"/>
      <c r="CU11" s="40">
        <v>250.0</v>
      </c>
      <c r="CV11" s="33">
        <f t="shared" si="17"/>
        <v>4000</v>
      </c>
      <c r="CW11" s="39" t="s">
        <v>77</v>
      </c>
      <c r="CX11" s="4"/>
      <c r="CY11" s="35">
        <v>45662.0</v>
      </c>
      <c r="CZ11" s="36"/>
      <c r="DA11" s="40">
        <v>500.0</v>
      </c>
      <c r="DB11" s="36">
        <f t="shared" si="18"/>
        <v>13000</v>
      </c>
      <c r="DC11" s="39" t="s">
        <v>95</v>
      </c>
      <c r="DD11" s="101"/>
      <c r="DE11" s="107">
        <v>45659.0</v>
      </c>
      <c r="DF11" s="26"/>
      <c r="DG11" s="26">
        <v>1.0</v>
      </c>
      <c r="DH11" s="26">
        <f t="shared" si="19"/>
        <v>31</v>
      </c>
      <c r="DI11" s="29" t="s">
        <v>81</v>
      </c>
      <c r="DJ11" s="58"/>
      <c r="DK11" s="35">
        <v>45658.0</v>
      </c>
      <c r="DL11" s="36"/>
      <c r="DM11" s="40">
        <v>500.0</v>
      </c>
      <c r="DN11" s="36">
        <f t="shared" si="20"/>
        <v>34500</v>
      </c>
      <c r="DO11" s="39" t="s">
        <v>91</v>
      </c>
      <c r="DP11" s="4"/>
      <c r="DQ11" s="62"/>
      <c r="DR11" s="36"/>
      <c r="DS11" s="36"/>
      <c r="DT11" s="33">
        <f t="shared" si="21"/>
        <v>0</v>
      </c>
      <c r="DU11" s="39"/>
      <c r="DV11" s="58"/>
      <c r="DW11" s="62"/>
      <c r="DX11" s="36"/>
      <c r="DY11" s="36"/>
      <c r="DZ11" s="36">
        <f t="shared" si="22"/>
        <v>0</v>
      </c>
      <c r="EA11" s="39"/>
      <c r="EB11" s="4"/>
      <c r="EC11" s="62"/>
      <c r="ED11" s="33"/>
      <c r="EE11" s="33"/>
      <c r="EF11" s="33">
        <f t="shared" si="23"/>
        <v>2</v>
      </c>
      <c r="EG11" s="56"/>
      <c r="EH11" s="58"/>
      <c r="EI11" s="103">
        <v>45674.0</v>
      </c>
      <c r="EJ11" s="39"/>
      <c r="EK11" s="37">
        <v>1.0</v>
      </c>
      <c r="EL11" s="36">
        <f t="shared" si="24"/>
        <v>17</v>
      </c>
      <c r="EM11" s="39" t="s">
        <v>103</v>
      </c>
      <c r="EN11" s="4"/>
      <c r="EO11" s="46">
        <v>45665.0</v>
      </c>
      <c r="EP11" s="72"/>
      <c r="EQ11" s="98">
        <v>1.0</v>
      </c>
      <c r="ER11" s="33">
        <f t="shared" si="25"/>
        <v>13</v>
      </c>
      <c r="ES11" s="39" t="s">
        <v>106</v>
      </c>
      <c r="ET11" s="58"/>
      <c r="EU11" s="93"/>
      <c r="EV11" s="33"/>
      <c r="EW11" s="33"/>
      <c r="EX11" s="33">
        <f t="shared" si="26"/>
        <v>21</v>
      </c>
      <c r="EY11" s="56"/>
      <c r="EZ11" s="58"/>
      <c r="FA11" s="30">
        <v>45680.0</v>
      </c>
      <c r="FB11" s="61"/>
      <c r="FC11" s="152">
        <v>100.0</v>
      </c>
      <c r="FD11" s="26">
        <f t="shared" si="27"/>
        <v>1300</v>
      </c>
      <c r="FE11" s="29" t="s">
        <v>99</v>
      </c>
      <c r="FF11" s="58"/>
      <c r="FG11" s="113">
        <v>45682.0</v>
      </c>
      <c r="FH11" s="140"/>
      <c r="FI11" s="150">
        <v>100.0</v>
      </c>
      <c r="FJ11" s="26">
        <f t="shared" si="28"/>
        <v>600</v>
      </c>
      <c r="FK11" s="29" t="s">
        <v>104</v>
      </c>
      <c r="FL11" s="58"/>
      <c r="FM11" s="62">
        <v>45671.0</v>
      </c>
      <c r="FN11" s="36"/>
      <c r="FO11" s="40">
        <v>50.0</v>
      </c>
      <c r="FP11" s="36">
        <f t="shared" si="29"/>
        <v>200</v>
      </c>
      <c r="FQ11" s="39" t="s">
        <v>100</v>
      </c>
      <c r="FR11" s="58"/>
      <c r="FS11" s="103">
        <v>45681.0</v>
      </c>
      <c r="FT11" s="104"/>
      <c r="FU11" s="98">
        <v>4000.0</v>
      </c>
      <c r="FV11" s="36">
        <f t="shared" si="30"/>
        <v>0</v>
      </c>
      <c r="FW11" s="39" t="s">
        <v>79</v>
      </c>
      <c r="FX11" s="58"/>
      <c r="FY11" s="93"/>
      <c r="FZ11" s="33"/>
      <c r="GA11" s="33"/>
      <c r="GB11" s="33">
        <f t="shared" si="31"/>
        <v>0</v>
      </c>
      <c r="GC11" s="56"/>
      <c r="GD11" s="58"/>
      <c r="GE11" s="58"/>
      <c r="GF11" s="58"/>
      <c r="GG11" s="58"/>
      <c r="GH11" s="58"/>
      <c r="GI11" s="58"/>
    </row>
    <row r="12" ht="14.25" customHeight="1">
      <c r="A12" s="30">
        <v>45659.0</v>
      </c>
      <c r="B12" s="26"/>
      <c r="C12" s="27">
        <v>500.0</v>
      </c>
      <c r="D12" s="26">
        <f t="shared" si="1"/>
        <v>38150</v>
      </c>
      <c r="E12" s="29" t="s">
        <v>81</v>
      </c>
      <c r="F12" s="4"/>
      <c r="G12" s="25">
        <v>45667.0</v>
      </c>
      <c r="H12" s="84"/>
      <c r="I12" s="27">
        <v>100.0</v>
      </c>
      <c r="J12" s="71">
        <f t="shared" si="2"/>
        <v>1850</v>
      </c>
      <c r="K12" s="29" t="s">
        <v>98</v>
      </c>
      <c r="L12" s="4"/>
      <c r="M12" s="25">
        <v>45660.0</v>
      </c>
      <c r="N12" s="26"/>
      <c r="O12" s="27">
        <v>200.0</v>
      </c>
      <c r="P12" s="26">
        <f t="shared" si="3"/>
        <v>3400</v>
      </c>
      <c r="Q12" s="29" t="s">
        <v>81</v>
      </c>
      <c r="R12" s="4"/>
      <c r="S12" s="93"/>
      <c r="T12" s="33"/>
      <c r="U12" s="33"/>
      <c r="V12" s="33">
        <f t="shared" si="4"/>
        <v>11750</v>
      </c>
      <c r="W12" s="56"/>
      <c r="X12" s="94"/>
      <c r="Y12" s="46">
        <v>45665.0</v>
      </c>
      <c r="Z12" s="72"/>
      <c r="AA12" s="36">
        <v>1.0</v>
      </c>
      <c r="AB12" s="33">
        <f t="shared" si="5"/>
        <v>20</v>
      </c>
      <c r="AC12" s="39" t="s">
        <v>107</v>
      </c>
      <c r="AD12" s="4"/>
      <c r="AE12" s="62">
        <v>45669.0</v>
      </c>
      <c r="AF12" s="36"/>
      <c r="AG12" s="36">
        <v>1.0</v>
      </c>
      <c r="AH12" s="36">
        <f t="shared" si="6"/>
        <v>20</v>
      </c>
      <c r="AI12" s="39" t="s">
        <v>83</v>
      </c>
      <c r="AJ12" s="4"/>
      <c r="AK12" s="62">
        <v>45672.0</v>
      </c>
      <c r="AL12" s="36"/>
      <c r="AM12" s="36">
        <v>2.0</v>
      </c>
      <c r="AN12" s="36">
        <f t="shared" si="7"/>
        <v>11</v>
      </c>
      <c r="AO12" s="39" t="s">
        <v>94</v>
      </c>
      <c r="AP12" s="4"/>
      <c r="AQ12" s="30">
        <v>45669.0</v>
      </c>
      <c r="AR12" s="26"/>
      <c r="AS12" s="26">
        <v>1.0</v>
      </c>
      <c r="AT12" s="26">
        <f t="shared" si="8"/>
        <v>16</v>
      </c>
      <c r="AU12" s="29" t="s">
        <v>102</v>
      </c>
      <c r="AV12" s="4"/>
      <c r="AW12" s="35">
        <v>45665.0</v>
      </c>
      <c r="AX12" s="36"/>
      <c r="AY12" s="40">
        <v>32.0</v>
      </c>
      <c r="AZ12" s="36">
        <f t="shared" si="9"/>
        <v>96</v>
      </c>
      <c r="BA12" s="39" t="s">
        <v>84</v>
      </c>
      <c r="BB12" s="94"/>
      <c r="BC12" s="25">
        <v>45660.0</v>
      </c>
      <c r="BD12" s="26"/>
      <c r="BE12" s="27">
        <v>10.0</v>
      </c>
      <c r="BF12" s="26">
        <f t="shared" si="10"/>
        <v>110</v>
      </c>
      <c r="BG12" s="29" t="s">
        <v>84</v>
      </c>
      <c r="BH12" s="94"/>
      <c r="BI12" s="46">
        <v>45667.0</v>
      </c>
      <c r="BJ12" s="72"/>
      <c r="BK12" s="40">
        <v>2.0</v>
      </c>
      <c r="BL12" s="33">
        <f t="shared" si="11"/>
        <v>26</v>
      </c>
      <c r="BM12" s="39" t="s">
        <v>87</v>
      </c>
      <c r="BN12" s="4"/>
      <c r="BO12" s="62"/>
      <c r="BP12" s="36"/>
      <c r="BQ12" s="36"/>
      <c r="BR12" s="36">
        <f t="shared" si="12"/>
        <v>0</v>
      </c>
      <c r="BS12" s="39"/>
      <c r="BT12" s="58"/>
      <c r="BU12" s="35">
        <v>45659.0</v>
      </c>
      <c r="BV12" s="36"/>
      <c r="BW12" s="40">
        <v>825.0</v>
      </c>
      <c r="BX12" s="38">
        <f t="shared" si="13"/>
        <v>13200</v>
      </c>
      <c r="BY12" s="39" t="s">
        <v>90</v>
      </c>
      <c r="BZ12" s="4"/>
      <c r="CA12" s="35">
        <v>45664.0</v>
      </c>
      <c r="CB12" s="36"/>
      <c r="CC12" s="40">
        <v>100.0</v>
      </c>
      <c r="CD12" s="36">
        <f t="shared" si="14"/>
        <v>2100</v>
      </c>
      <c r="CE12" s="39" t="s">
        <v>79</v>
      </c>
      <c r="CF12" s="101"/>
      <c r="CG12" s="35">
        <v>45662.0</v>
      </c>
      <c r="CH12" s="36"/>
      <c r="CI12" s="40">
        <v>20.0</v>
      </c>
      <c r="CJ12" s="36">
        <f t="shared" si="15"/>
        <v>290</v>
      </c>
      <c r="CK12" s="96" t="s">
        <v>105</v>
      </c>
      <c r="CL12" s="4"/>
      <c r="CM12" s="62"/>
      <c r="CN12" s="85"/>
      <c r="CO12" s="85"/>
      <c r="CP12" s="85">
        <f t="shared" si="16"/>
        <v>0</v>
      </c>
      <c r="CQ12" s="88"/>
      <c r="CR12" s="58"/>
      <c r="CS12" s="46">
        <v>45668.0</v>
      </c>
      <c r="CT12" s="72"/>
      <c r="CU12" s="40">
        <v>250.0</v>
      </c>
      <c r="CV12" s="33">
        <f t="shared" si="17"/>
        <v>3750</v>
      </c>
      <c r="CW12" s="39" t="s">
        <v>101</v>
      </c>
      <c r="CX12" s="4"/>
      <c r="CY12" s="35">
        <v>45663.0</v>
      </c>
      <c r="CZ12" s="36"/>
      <c r="DA12" s="40">
        <v>500.0</v>
      </c>
      <c r="DB12" s="36">
        <f t="shared" si="18"/>
        <v>12500</v>
      </c>
      <c r="DC12" s="39" t="s">
        <v>91</v>
      </c>
      <c r="DD12" s="101"/>
      <c r="DE12" s="107">
        <v>45659.0</v>
      </c>
      <c r="DF12" s="26"/>
      <c r="DG12" s="26">
        <v>1.0</v>
      </c>
      <c r="DH12" s="26">
        <f t="shared" si="19"/>
        <v>30</v>
      </c>
      <c r="DI12" s="29" t="s">
        <v>107</v>
      </c>
      <c r="DJ12" s="58"/>
      <c r="DK12" s="35">
        <v>45659.0</v>
      </c>
      <c r="DL12" s="36"/>
      <c r="DM12" s="40">
        <v>500.0</v>
      </c>
      <c r="DN12" s="36">
        <f t="shared" si="20"/>
        <v>34000</v>
      </c>
      <c r="DO12" s="39" t="s">
        <v>96</v>
      </c>
      <c r="DP12" s="4"/>
      <c r="DQ12" s="62"/>
      <c r="DR12" s="36"/>
      <c r="DS12" s="36"/>
      <c r="DT12" s="33">
        <f t="shared" si="21"/>
        <v>0</v>
      </c>
      <c r="DU12" s="39"/>
      <c r="DV12" s="58"/>
      <c r="DW12" s="62"/>
      <c r="DX12" s="36"/>
      <c r="DY12" s="36"/>
      <c r="DZ12" s="36">
        <f t="shared" si="22"/>
        <v>0</v>
      </c>
      <c r="EA12" s="39"/>
      <c r="EB12" s="4"/>
      <c r="EC12" s="62"/>
      <c r="ED12" s="36"/>
      <c r="EE12" s="36"/>
      <c r="EF12" s="36">
        <f t="shared" si="23"/>
        <v>2</v>
      </c>
      <c r="EG12" s="39"/>
      <c r="EH12" s="58"/>
      <c r="EI12" s="103">
        <v>45675.0</v>
      </c>
      <c r="EJ12" s="39"/>
      <c r="EK12" s="37">
        <v>1.0</v>
      </c>
      <c r="EL12" s="36">
        <f t="shared" si="24"/>
        <v>16</v>
      </c>
      <c r="EM12" s="39" t="s">
        <v>101</v>
      </c>
      <c r="EN12" s="4"/>
      <c r="EO12" s="46">
        <v>45665.0</v>
      </c>
      <c r="EP12" s="72"/>
      <c r="EQ12" s="39">
        <v>1.0</v>
      </c>
      <c r="ER12" s="33">
        <f t="shared" si="25"/>
        <v>12</v>
      </c>
      <c r="ES12" s="39" t="s">
        <v>83</v>
      </c>
      <c r="ET12" s="58"/>
      <c r="EU12" s="93"/>
      <c r="EV12" s="33"/>
      <c r="EW12" s="33"/>
      <c r="EX12" s="33">
        <f t="shared" si="26"/>
        <v>21</v>
      </c>
      <c r="EY12" s="56"/>
      <c r="EZ12" s="58"/>
      <c r="FA12" s="113">
        <v>45682.0</v>
      </c>
      <c r="FB12" s="140"/>
      <c r="FC12" s="152">
        <v>100.0</v>
      </c>
      <c r="FD12" s="26">
        <f t="shared" si="27"/>
        <v>1200</v>
      </c>
      <c r="FE12" s="29" t="s">
        <v>95</v>
      </c>
      <c r="FF12" s="58"/>
      <c r="FG12" s="113">
        <v>45687.0</v>
      </c>
      <c r="FH12" s="140"/>
      <c r="FI12" s="152">
        <v>100.0</v>
      </c>
      <c r="FJ12" s="26">
        <f t="shared" si="28"/>
        <v>500</v>
      </c>
      <c r="FK12" s="81" t="s">
        <v>108</v>
      </c>
      <c r="FL12" s="58"/>
      <c r="FM12" s="62">
        <v>45672.0</v>
      </c>
      <c r="FN12" s="36"/>
      <c r="FO12" s="40">
        <v>100.0</v>
      </c>
      <c r="FP12" s="36">
        <f t="shared" si="29"/>
        <v>100</v>
      </c>
      <c r="FQ12" s="39" t="s">
        <v>94</v>
      </c>
      <c r="FR12" s="58"/>
      <c r="FS12" s="93"/>
      <c r="FT12" s="38"/>
      <c r="FU12" s="33"/>
      <c r="FV12" s="36">
        <f t="shared" si="30"/>
        <v>0</v>
      </c>
      <c r="FW12" s="92"/>
      <c r="FX12" s="58"/>
      <c r="FY12" s="93"/>
      <c r="FZ12" s="33"/>
      <c r="GA12" s="33"/>
      <c r="GB12" s="33">
        <f t="shared" si="31"/>
        <v>0</v>
      </c>
      <c r="GC12" s="56"/>
      <c r="GD12" s="58"/>
      <c r="GE12" s="58"/>
      <c r="GF12" s="58"/>
      <c r="GG12" s="58"/>
      <c r="GH12" s="58"/>
      <c r="GI12" s="58"/>
    </row>
    <row r="13" ht="14.25" customHeight="1">
      <c r="A13" s="30">
        <v>45659.0</v>
      </c>
      <c r="B13" s="26"/>
      <c r="C13" s="27">
        <v>500.0</v>
      </c>
      <c r="D13" s="26">
        <f t="shared" si="1"/>
        <v>37650</v>
      </c>
      <c r="E13" s="29" t="s">
        <v>101</v>
      </c>
      <c r="F13" s="4"/>
      <c r="G13" s="46">
        <v>45668.0</v>
      </c>
      <c r="H13" s="72"/>
      <c r="I13" s="40">
        <v>100.0</v>
      </c>
      <c r="J13" s="33">
        <f t="shared" si="2"/>
        <v>1750</v>
      </c>
      <c r="K13" s="37" t="s">
        <v>96</v>
      </c>
      <c r="L13" s="4"/>
      <c r="M13" s="25">
        <v>45660.0</v>
      </c>
      <c r="N13" s="26"/>
      <c r="O13" s="27">
        <v>200.0</v>
      </c>
      <c r="P13" s="26">
        <f t="shared" si="3"/>
        <v>3200</v>
      </c>
      <c r="Q13" s="29" t="s">
        <v>84</v>
      </c>
      <c r="R13" s="4"/>
      <c r="S13" s="93"/>
      <c r="T13" s="33"/>
      <c r="U13" s="33"/>
      <c r="V13" s="33">
        <f t="shared" si="4"/>
        <v>11750</v>
      </c>
      <c r="W13" s="56"/>
      <c r="X13" s="94"/>
      <c r="Y13" s="103">
        <v>45669.0</v>
      </c>
      <c r="Z13" s="72"/>
      <c r="AA13" s="36">
        <v>1.0</v>
      </c>
      <c r="AB13" s="33">
        <f t="shared" si="5"/>
        <v>19</v>
      </c>
      <c r="AC13" s="39" t="s">
        <v>96</v>
      </c>
      <c r="AD13" s="4"/>
      <c r="AE13" s="62">
        <v>45670.0</v>
      </c>
      <c r="AF13" s="39"/>
      <c r="AG13" s="36">
        <v>1.0</v>
      </c>
      <c r="AH13" s="36">
        <f t="shared" si="6"/>
        <v>19</v>
      </c>
      <c r="AI13" s="39" t="s">
        <v>104</v>
      </c>
      <c r="AJ13" s="4"/>
      <c r="AK13" s="30">
        <v>45686.0</v>
      </c>
      <c r="AL13" s="61"/>
      <c r="AM13" s="153">
        <v>1.0</v>
      </c>
      <c r="AN13" s="26">
        <f t="shared" si="7"/>
        <v>10</v>
      </c>
      <c r="AO13" s="29" t="s">
        <v>96</v>
      </c>
      <c r="AP13" s="4"/>
      <c r="AQ13" s="113">
        <v>45669.0</v>
      </c>
      <c r="AR13" s="84"/>
      <c r="AS13" s="26">
        <v>1.0</v>
      </c>
      <c r="AT13" s="71">
        <f t="shared" si="8"/>
        <v>15</v>
      </c>
      <c r="AU13" s="29" t="s">
        <v>85</v>
      </c>
      <c r="AV13" s="4"/>
      <c r="AW13" s="46">
        <v>45666.0</v>
      </c>
      <c r="AX13" s="72"/>
      <c r="AY13" s="40">
        <v>32.0</v>
      </c>
      <c r="AZ13" s="33">
        <f t="shared" si="9"/>
        <v>64</v>
      </c>
      <c r="BA13" s="39" t="s">
        <v>95</v>
      </c>
      <c r="BB13" s="94"/>
      <c r="BC13" s="25">
        <v>45660.0</v>
      </c>
      <c r="BD13" s="26"/>
      <c r="BE13" s="27">
        <v>10.0</v>
      </c>
      <c r="BF13" s="26">
        <f t="shared" si="10"/>
        <v>100</v>
      </c>
      <c r="BG13" s="29" t="s">
        <v>93</v>
      </c>
      <c r="BH13" s="94"/>
      <c r="BI13" s="62">
        <v>45669.0</v>
      </c>
      <c r="BJ13" s="36"/>
      <c r="BK13" s="40">
        <v>2.0</v>
      </c>
      <c r="BL13" s="36">
        <f t="shared" si="11"/>
        <v>24</v>
      </c>
      <c r="BM13" s="39" t="s">
        <v>107</v>
      </c>
      <c r="BN13" s="4"/>
      <c r="BO13" s="62"/>
      <c r="BP13" s="36"/>
      <c r="BQ13" s="36"/>
      <c r="BR13" s="36">
        <f t="shared" si="12"/>
        <v>0</v>
      </c>
      <c r="BS13" s="39"/>
      <c r="BT13" s="58"/>
      <c r="BU13" s="35">
        <v>45659.0</v>
      </c>
      <c r="BV13" s="36"/>
      <c r="BW13" s="40">
        <v>825.0</v>
      </c>
      <c r="BX13" s="38">
        <f t="shared" si="13"/>
        <v>12375</v>
      </c>
      <c r="BY13" s="39" t="s">
        <v>83</v>
      </c>
      <c r="BZ13" s="4"/>
      <c r="CA13" s="35">
        <v>45665.0</v>
      </c>
      <c r="CB13" s="39"/>
      <c r="CC13" s="40">
        <v>100.0</v>
      </c>
      <c r="CD13" s="36">
        <f t="shared" si="14"/>
        <v>2000</v>
      </c>
      <c r="CE13" s="39" t="s">
        <v>96</v>
      </c>
      <c r="CF13" s="101"/>
      <c r="CG13" s="35">
        <v>45664.0</v>
      </c>
      <c r="CH13" s="39"/>
      <c r="CI13" s="40">
        <v>10.0</v>
      </c>
      <c r="CJ13" s="36">
        <f t="shared" si="15"/>
        <v>280</v>
      </c>
      <c r="CK13" s="39" t="s">
        <v>98</v>
      </c>
      <c r="CL13" s="4"/>
      <c r="CM13" s="62"/>
      <c r="CN13" s="85"/>
      <c r="CO13" s="85"/>
      <c r="CP13" s="85">
        <f t="shared" si="16"/>
        <v>0</v>
      </c>
      <c r="CQ13" s="88"/>
      <c r="CR13" s="58"/>
      <c r="CS13" s="62">
        <v>45670.0</v>
      </c>
      <c r="CT13" s="36"/>
      <c r="CU13" s="40">
        <v>250.0</v>
      </c>
      <c r="CV13" s="36">
        <f t="shared" si="17"/>
        <v>3500</v>
      </c>
      <c r="CW13" s="39" t="s">
        <v>104</v>
      </c>
      <c r="CX13" s="4"/>
      <c r="CY13" s="35">
        <v>45664.0</v>
      </c>
      <c r="CZ13" s="39"/>
      <c r="DA13" s="40">
        <v>500.0</v>
      </c>
      <c r="DB13" s="36">
        <f t="shared" si="18"/>
        <v>12000</v>
      </c>
      <c r="DC13" s="39" t="s">
        <v>98</v>
      </c>
      <c r="DD13" s="101"/>
      <c r="DE13" s="107">
        <v>45659.0</v>
      </c>
      <c r="DF13" s="26"/>
      <c r="DG13" s="26">
        <v>1.0</v>
      </c>
      <c r="DH13" s="26">
        <f t="shared" si="19"/>
        <v>29</v>
      </c>
      <c r="DI13" s="29" t="s">
        <v>90</v>
      </c>
      <c r="DJ13" s="58"/>
      <c r="DK13" s="35">
        <v>45659.0</v>
      </c>
      <c r="DL13" s="36"/>
      <c r="DM13" s="40">
        <v>500.0</v>
      </c>
      <c r="DN13" s="36">
        <f t="shared" si="20"/>
        <v>33500</v>
      </c>
      <c r="DO13" s="39" t="s">
        <v>80</v>
      </c>
      <c r="DP13" s="4"/>
      <c r="DQ13" s="76"/>
      <c r="DR13" s="72"/>
      <c r="DS13" s="72"/>
      <c r="DT13" s="33">
        <f t="shared" si="21"/>
        <v>0</v>
      </c>
      <c r="DU13" s="39"/>
      <c r="DV13" s="58"/>
      <c r="DW13" s="62"/>
      <c r="DX13" s="36"/>
      <c r="DY13" s="36"/>
      <c r="DZ13" s="36">
        <f t="shared" si="22"/>
        <v>0</v>
      </c>
      <c r="EA13" s="39"/>
      <c r="EB13" s="4"/>
      <c r="EC13" s="93"/>
      <c r="ED13" s="33"/>
      <c r="EE13" s="33"/>
      <c r="EF13" s="33">
        <f t="shared" si="23"/>
        <v>2</v>
      </c>
      <c r="EG13" s="56"/>
      <c r="EH13" s="58"/>
      <c r="EI13" s="103">
        <v>45682.0</v>
      </c>
      <c r="EJ13" s="104"/>
      <c r="EK13" s="106">
        <v>1.0</v>
      </c>
      <c r="EL13" s="36">
        <f t="shared" si="24"/>
        <v>15</v>
      </c>
      <c r="EM13" s="39" t="s">
        <v>77</v>
      </c>
      <c r="EN13" s="4"/>
      <c r="EO13" s="103">
        <v>45669.0</v>
      </c>
      <c r="EP13" s="72"/>
      <c r="EQ13" s="98">
        <v>1.0</v>
      </c>
      <c r="ER13" s="33">
        <f t="shared" si="25"/>
        <v>11</v>
      </c>
      <c r="ES13" s="39" t="s">
        <v>101</v>
      </c>
      <c r="ET13" s="58"/>
      <c r="EU13" s="93"/>
      <c r="EV13" s="33"/>
      <c r="EW13" s="33"/>
      <c r="EX13" s="33">
        <f t="shared" si="26"/>
        <v>21</v>
      </c>
      <c r="EY13" s="56"/>
      <c r="EZ13" s="58"/>
      <c r="FA13" s="113">
        <v>45682.0</v>
      </c>
      <c r="FB13" s="140"/>
      <c r="FC13" s="152">
        <v>100.0</v>
      </c>
      <c r="FD13" s="26">
        <f t="shared" si="27"/>
        <v>1100</v>
      </c>
      <c r="FE13" s="29" t="s">
        <v>104</v>
      </c>
      <c r="FF13" s="58"/>
      <c r="FG13" s="156"/>
      <c r="FH13" s="157"/>
      <c r="FI13" s="159"/>
      <c r="FJ13" s="143">
        <f t="shared" si="28"/>
        <v>500</v>
      </c>
      <c r="FK13" s="144"/>
      <c r="FL13" s="58"/>
      <c r="FM13" s="103">
        <v>45672.0</v>
      </c>
      <c r="FN13" s="72"/>
      <c r="FO13" s="98">
        <v>50.0</v>
      </c>
      <c r="FP13" s="33">
        <f t="shared" si="29"/>
        <v>50</v>
      </c>
      <c r="FQ13" s="39" t="s">
        <v>87</v>
      </c>
      <c r="FR13" s="58"/>
      <c r="FS13" s="93"/>
      <c r="FT13" s="33"/>
      <c r="FU13" s="33"/>
      <c r="FV13" s="36">
        <f t="shared" si="30"/>
        <v>0</v>
      </c>
      <c r="FW13" s="56"/>
      <c r="FX13" s="58"/>
      <c r="FY13" s="93"/>
      <c r="FZ13" s="33"/>
      <c r="GA13" s="33"/>
      <c r="GB13" s="33">
        <f t="shared" si="31"/>
        <v>0</v>
      </c>
      <c r="GC13" s="56"/>
      <c r="GD13" s="58"/>
      <c r="GE13" s="58"/>
      <c r="GF13" s="58"/>
      <c r="GG13" s="58"/>
      <c r="GH13" s="58"/>
      <c r="GI13" s="58"/>
    </row>
    <row r="14" ht="14.25" customHeight="1">
      <c r="A14" s="25">
        <v>45660.0</v>
      </c>
      <c r="B14" s="26"/>
      <c r="C14" s="81">
        <v>500.0</v>
      </c>
      <c r="D14" s="26">
        <f t="shared" si="1"/>
        <v>37150</v>
      </c>
      <c r="E14" s="29" t="s">
        <v>78</v>
      </c>
      <c r="F14" s="4"/>
      <c r="G14" s="30">
        <v>45669.0</v>
      </c>
      <c r="H14" s="26"/>
      <c r="I14" s="27">
        <v>100.0</v>
      </c>
      <c r="J14" s="26">
        <f t="shared" si="2"/>
        <v>1650</v>
      </c>
      <c r="K14" s="29" t="s">
        <v>93</v>
      </c>
      <c r="L14" s="4"/>
      <c r="M14" s="30">
        <v>45661.0</v>
      </c>
      <c r="N14" s="26"/>
      <c r="O14" s="27">
        <v>100.0</v>
      </c>
      <c r="P14" s="26">
        <f t="shared" si="3"/>
        <v>3100</v>
      </c>
      <c r="Q14" s="29" t="s">
        <v>85</v>
      </c>
      <c r="R14" s="4"/>
      <c r="S14" s="56"/>
      <c r="T14" s="33"/>
      <c r="U14" s="33"/>
      <c r="V14" s="33">
        <f t="shared" si="4"/>
        <v>11750</v>
      </c>
      <c r="W14" s="56"/>
      <c r="X14" s="58"/>
      <c r="Y14" s="62">
        <v>45672.0</v>
      </c>
      <c r="Z14" s="36"/>
      <c r="AA14" s="36">
        <v>2.0</v>
      </c>
      <c r="AB14" s="36">
        <f t="shared" si="5"/>
        <v>17</v>
      </c>
      <c r="AC14" s="39" t="s">
        <v>94</v>
      </c>
      <c r="AD14" s="4"/>
      <c r="AE14" s="62">
        <v>45672.0</v>
      </c>
      <c r="AF14" s="36"/>
      <c r="AG14" s="36">
        <v>2.0</v>
      </c>
      <c r="AH14" s="36">
        <f t="shared" si="6"/>
        <v>17</v>
      </c>
      <c r="AI14" s="39" t="s">
        <v>94</v>
      </c>
      <c r="AJ14" s="4"/>
      <c r="AK14" s="30">
        <v>45686.0</v>
      </c>
      <c r="AL14" s="61"/>
      <c r="AM14" s="153">
        <v>1.0</v>
      </c>
      <c r="AN14" s="26">
        <f t="shared" si="7"/>
        <v>9</v>
      </c>
      <c r="AO14" s="29" t="s">
        <v>83</v>
      </c>
      <c r="AP14" s="4"/>
      <c r="AQ14" s="113">
        <v>45671.0</v>
      </c>
      <c r="AR14" s="84"/>
      <c r="AS14" s="26">
        <v>1.0</v>
      </c>
      <c r="AT14" s="71">
        <f t="shared" si="8"/>
        <v>14</v>
      </c>
      <c r="AU14" s="29" t="s">
        <v>90</v>
      </c>
      <c r="AV14" s="4"/>
      <c r="AW14" s="103">
        <v>45669.0</v>
      </c>
      <c r="AX14" s="72"/>
      <c r="AY14" s="40">
        <v>32.0</v>
      </c>
      <c r="AZ14" s="33">
        <f t="shared" si="9"/>
        <v>32</v>
      </c>
      <c r="BA14" s="39" t="s">
        <v>80</v>
      </c>
      <c r="BB14" s="58"/>
      <c r="BC14" s="30">
        <v>45661.0</v>
      </c>
      <c r="BD14" s="26"/>
      <c r="BE14" s="27">
        <v>10.0</v>
      </c>
      <c r="BF14" s="26">
        <f t="shared" si="10"/>
        <v>90</v>
      </c>
      <c r="BG14" s="29" t="s">
        <v>79</v>
      </c>
      <c r="BH14" s="58"/>
      <c r="BI14" s="103">
        <v>45669.0</v>
      </c>
      <c r="BJ14" s="72"/>
      <c r="BK14" s="40">
        <v>2.0</v>
      </c>
      <c r="BL14" s="33">
        <f t="shared" si="11"/>
        <v>22</v>
      </c>
      <c r="BM14" s="39" t="s">
        <v>79</v>
      </c>
      <c r="BN14" s="4"/>
      <c r="BO14" s="32"/>
      <c r="BP14" s="72"/>
      <c r="BQ14" s="72"/>
      <c r="BR14" s="33">
        <f t="shared" si="12"/>
        <v>0</v>
      </c>
      <c r="BS14" s="39"/>
      <c r="BT14" s="58"/>
      <c r="BU14" s="35">
        <v>45660.0</v>
      </c>
      <c r="BV14" s="36"/>
      <c r="BW14" s="40">
        <v>825.0</v>
      </c>
      <c r="BX14" s="38">
        <f t="shared" si="13"/>
        <v>11550</v>
      </c>
      <c r="BY14" s="39" t="s">
        <v>79</v>
      </c>
      <c r="BZ14" s="4"/>
      <c r="CA14" s="46">
        <v>45666.0</v>
      </c>
      <c r="CB14" s="72"/>
      <c r="CC14" s="40">
        <v>100.0</v>
      </c>
      <c r="CD14" s="33">
        <f t="shared" si="14"/>
        <v>1900</v>
      </c>
      <c r="CE14" s="39" t="s">
        <v>93</v>
      </c>
      <c r="CF14" s="101"/>
      <c r="CG14" s="46">
        <v>45665.0</v>
      </c>
      <c r="CH14" s="72"/>
      <c r="CI14" s="40">
        <v>10.0</v>
      </c>
      <c r="CJ14" s="33">
        <f t="shared" si="15"/>
        <v>270</v>
      </c>
      <c r="CK14" s="39" t="s">
        <v>95</v>
      </c>
      <c r="CL14" s="4"/>
      <c r="CM14" s="62"/>
      <c r="CN14" s="85"/>
      <c r="CO14" s="85"/>
      <c r="CP14" s="85">
        <f t="shared" si="16"/>
        <v>0</v>
      </c>
      <c r="CQ14" s="88"/>
      <c r="CR14" s="58"/>
      <c r="CS14" s="62">
        <v>45672.0</v>
      </c>
      <c r="CT14" s="36"/>
      <c r="CU14" s="40">
        <v>500.0</v>
      </c>
      <c r="CV14" s="36">
        <f t="shared" si="17"/>
        <v>3000</v>
      </c>
      <c r="CW14" s="39" t="s">
        <v>94</v>
      </c>
      <c r="CX14" s="4"/>
      <c r="CY14" s="46">
        <v>45666.0</v>
      </c>
      <c r="CZ14" s="72"/>
      <c r="DA14" s="40">
        <v>500.0</v>
      </c>
      <c r="DB14" s="33">
        <f t="shared" si="18"/>
        <v>11500</v>
      </c>
      <c r="DC14" s="39" t="s">
        <v>83</v>
      </c>
      <c r="DD14" s="101"/>
      <c r="DE14" s="107">
        <v>45660.0</v>
      </c>
      <c r="DF14" s="26"/>
      <c r="DG14" s="26">
        <v>1.0</v>
      </c>
      <c r="DH14" s="26">
        <f t="shared" si="19"/>
        <v>28</v>
      </c>
      <c r="DI14" s="29" t="s">
        <v>79</v>
      </c>
      <c r="DJ14" s="58"/>
      <c r="DK14" s="35">
        <v>45659.0</v>
      </c>
      <c r="DL14" s="36"/>
      <c r="DM14" s="40">
        <v>500.0</v>
      </c>
      <c r="DN14" s="36">
        <f t="shared" si="20"/>
        <v>33000</v>
      </c>
      <c r="DO14" s="39" t="s">
        <v>77</v>
      </c>
      <c r="DP14" s="4"/>
      <c r="DQ14" s="62"/>
      <c r="DR14" s="36"/>
      <c r="DS14" s="36"/>
      <c r="DT14" s="36">
        <f t="shared" si="21"/>
        <v>0</v>
      </c>
      <c r="DU14" s="39"/>
      <c r="DV14" s="58"/>
      <c r="DW14" s="62"/>
      <c r="DX14" s="36"/>
      <c r="DY14" s="36"/>
      <c r="DZ14" s="36">
        <f t="shared" si="22"/>
        <v>0</v>
      </c>
      <c r="EA14" s="39"/>
      <c r="EB14" s="4"/>
      <c r="EC14" s="56"/>
      <c r="ED14" s="33"/>
      <c r="EE14" s="33"/>
      <c r="EF14" s="33">
        <f t="shared" si="23"/>
        <v>2</v>
      </c>
      <c r="EG14" s="56"/>
      <c r="EH14" s="58"/>
      <c r="EI14" s="56"/>
      <c r="EJ14" s="33"/>
      <c r="EK14" s="33"/>
      <c r="EL14" s="33">
        <f t="shared" si="24"/>
        <v>15</v>
      </c>
      <c r="EM14" s="56"/>
      <c r="EN14" s="4"/>
      <c r="EO14" s="103">
        <v>45670.0</v>
      </c>
      <c r="EP14" s="72"/>
      <c r="EQ14" s="98">
        <v>1.0</v>
      </c>
      <c r="ER14" s="33">
        <f t="shared" si="25"/>
        <v>10</v>
      </c>
      <c r="ES14" s="39" t="s">
        <v>101</v>
      </c>
      <c r="ET14" s="58"/>
      <c r="EU14" s="56"/>
      <c r="EV14" s="33"/>
      <c r="EW14" s="33"/>
      <c r="EX14" s="33">
        <f t="shared" si="26"/>
        <v>21</v>
      </c>
      <c r="EY14" s="56"/>
      <c r="EZ14" s="58"/>
      <c r="FA14" s="113">
        <v>45687.0</v>
      </c>
      <c r="FB14" s="140"/>
      <c r="FC14" s="152">
        <v>100.0</v>
      </c>
      <c r="FD14" s="26">
        <f t="shared" si="27"/>
        <v>1000</v>
      </c>
      <c r="FE14" s="81" t="s">
        <v>108</v>
      </c>
      <c r="FF14" s="58"/>
      <c r="FG14" s="156"/>
      <c r="FH14" s="157"/>
      <c r="FI14" s="159"/>
      <c r="FJ14" s="143">
        <f t="shared" si="28"/>
        <v>500</v>
      </c>
      <c r="FK14" s="144"/>
      <c r="FL14" s="58"/>
      <c r="FM14" s="62">
        <v>45672.0</v>
      </c>
      <c r="FN14" s="36"/>
      <c r="FO14" s="40">
        <v>50.0</v>
      </c>
      <c r="FP14" s="36">
        <f t="shared" si="29"/>
        <v>0</v>
      </c>
      <c r="FQ14" s="37" t="s">
        <v>96</v>
      </c>
      <c r="FR14" s="58"/>
      <c r="FS14" s="56"/>
      <c r="FT14" s="33"/>
      <c r="FU14" s="33"/>
      <c r="FV14" s="36">
        <f t="shared" si="30"/>
        <v>0</v>
      </c>
      <c r="FW14" s="56"/>
      <c r="FX14" s="58"/>
      <c r="FY14" s="56"/>
      <c r="FZ14" s="33"/>
      <c r="GA14" s="33"/>
      <c r="GB14" s="33">
        <f t="shared" si="31"/>
        <v>0</v>
      </c>
      <c r="GC14" s="56"/>
      <c r="GD14" s="58"/>
      <c r="GE14" s="58"/>
      <c r="GF14" s="58"/>
      <c r="GG14" s="58"/>
      <c r="GH14" s="58"/>
      <c r="GI14" s="58"/>
    </row>
    <row r="15" ht="14.25" customHeight="1">
      <c r="A15" s="30">
        <v>45660.0</v>
      </c>
      <c r="B15" s="26"/>
      <c r="C15" s="27">
        <v>500.0</v>
      </c>
      <c r="D15" s="26">
        <f t="shared" si="1"/>
        <v>36650</v>
      </c>
      <c r="E15" s="29" t="s">
        <v>85</v>
      </c>
      <c r="F15" s="4"/>
      <c r="G15" s="62">
        <v>45672.0</v>
      </c>
      <c r="H15" s="36"/>
      <c r="I15" s="40">
        <v>300.0</v>
      </c>
      <c r="J15" s="36">
        <f t="shared" si="2"/>
        <v>1350</v>
      </c>
      <c r="K15" s="39" t="s">
        <v>94</v>
      </c>
      <c r="L15" s="4"/>
      <c r="M15" s="25">
        <v>45662.0</v>
      </c>
      <c r="N15" s="26"/>
      <c r="O15" s="27">
        <v>200.0</v>
      </c>
      <c r="P15" s="26">
        <f t="shared" si="3"/>
        <v>2900</v>
      </c>
      <c r="Q15" s="29" t="s">
        <v>90</v>
      </c>
      <c r="R15" s="4"/>
      <c r="S15" s="56"/>
      <c r="T15" s="33"/>
      <c r="U15" s="33"/>
      <c r="V15" s="33">
        <f t="shared" si="4"/>
        <v>11750</v>
      </c>
      <c r="W15" s="56"/>
      <c r="X15" s="58"/>
      <c r="Y15" s="103">
        <v>45672.0</v>
      </c>
      <c r="Z15" s="72"/>
      <c r="AA15" s="98">
        <v>1.0</v>
      </c>
      <c r="AB15" s="33">
        <f t="shared" si="5"/>
        <v>16</v>
      </c>
      <c r="AC15" s="39" t="s">
        <v>98</v>
      </c>
      <c r="AD15" s="4"/>
      <c r="AE15" s="103">
        <v>45672.0</v>
      </c>
      <c r="AF15" s="72"/>
      <c r="AG15" s="98">
        <v>1.0</v>
      </c>
      <c r="AH15" s="33">
        <f t="shared" si="6"/>
        <v>16</v>
      </c>
      <c r="AI15" s="39" t="s">
        <v>98</v>
      </c>
      <c r="AJ15" s="4"/>
      <c r="AK15" s="62">
        <v>45686.0</v>
      </c>
      <c r="AL15" s="65"/>
      <c r="AM15" s="134">
        <v>2.0</v>
      </c>
      <c r="AN15" s="36">
        <f t="shared" si="7"/>
        <v>7</v>
      </c>
      <c r="AO15" s="37" t="s">
        <v>108</v>
      </c>
      <c r="AP15" s="4"/>
      <c r="AQ15" s="113">
        <v>45671.0</v>
      </c>
      <c r="AR15" s="84"/>
      <c r="AS15" s="26">
        <v>1.0</v>
      </c>
      <c r="AT15" s="71">
        <f t="shared" si="8"/>
        <v>13</v>
      </c>
      <c r="AU15" s="29" t="s">
        <v>84</v>
      </c>
      <c r="AV15" s="4"/>
      <c r="AW15" s="62">
        <v>45670.0</v>
      </c>
      <c r="AX15" s="36"/>
      <c r="AY15" s="40">
        <v>32.0</v>
      </c>
      <c r="AZ15" s="36">
        <f t="shared" si="9"/>
        <v>0</v>
      </c>
      <c r="BA15" s="39" t="s">
        <v>85</v>
      </c>
      <c r="BB15" s="58"/>
      <c r="BC15" s="30">
        <v>45662.0</v>
      </c>
      <c r="BD15" s="26"/>
      <c r="BE15" s="27">
        <v>20.0</v>
      </c>
      <c r="BF15" s="26">
        <f t="shared" si="10"/>
        <v>70</v>
      </c>
      <c r="BG15" s="29" t="s">
        <v>102</v>
      </c>
      <c r="BH15" s="58"/>
      <c r="BI15" s="30">
        <v>45669.0</v>
      </c>
      <c r="BJ15" s="26"/>
      <c r="BK15" s="27">
        <v>2.0</v>
      </c>
      <c r="BL15" s="26">
        <f t="shared" si="11"/>
        <v>20</v>
      </c>
      <c r="BM15" s="29" t="s">
        <v>91</v>
      </c>
      <c r="BN15" s="4"/>
      <c r="BO15" s="32"/>
      <c r="BP15" s="72"/>
      <c r="BQ15" s="72"/>
      <c r="BR15" s="33">
        <f t="shared" si="12"/>
        <v>0</v>
      </c>
      <c r="BS15" s="39"/>
      <c r="BT15" s="58"/>
      <c r="BU15" s="35">
        <v>45660.0</v>
      </c>
      <c r="BV15" s="36"/>
      <c r="BW15" s="40">
        <v>825.0</v>
      </c>
      <c r="BX15" s="38">
        <f t="shared" si="13"/>
        <v>10725</v>
      </c>
      <c r="BY15" s="39" t="s">
        <v>100</v>
      </c>
      <c r="BZ15" s="4"/>
      <c r="CA15" s="103">
        <v>45670.0</v>
      </c>
      <c r="CB15" s="72"/>
      <c r="CC15" s="40">
        <v>100.0</v>
      </c>
      <c r="CD15" s="33">
        <f t="shared" si="14"/>
        <v>1800</v>
      </c>
      <c r="CE15" s="39" t="s">
        <v>99</v>
      </c>
      <c r="CF15" s="101"/>
      <c r="CG15" s="46">
        <v>45665.0</v>
      </c>
      <c r="CH15" s="72"/>
      <c r="CI15" s="40">
        <v>10.0</v>
      </c>
      <c r="CJ15" s="33">
        <f t="shared" si="15"/>
        <v>260</v>
      </c>
      <c r="CK15" s="39" t="s">
        <v>81</v>
      </c>
      <c r="CL15" s="4"/>
      <c r="CM15" s="62"/>
      <c r="CN15" s="85"/>
      <c r="CO15" s="85"/>
      <c r="CP15" s="85">
        <f t="shared" si="16"/>
        <v>0</v>
      </c>
      <c r="CQ15" s="88"/>
      <c r="CR15" s="58"/>
      <c r="CS15" s="62">
        <v>45673.0</v>
      </c>
      <c r="CT15" s="39"/>
      <c r="CU15" s="40">
        <v>250.0</v>
      </c>
      <c r="CV15" s="36">
        <f t="shared" si="17"/>
        <v>2750</v>
      </c>
      <c r="CW15" s="39" t="s">
        <v>85</v>
      </c>
      <c r="CX15" s="4"/>
      <c r="CY15" s="35">
        <v>45667.0</v>
      </c>
      <c r="CZ15" s="36"/>
      <c r="DA15" s="40">
        <v>500.0</v>
      </c>
      <c r="DB15" s="36">
        <f t="shared" si="18"/>
        <v>11000</v>
      </c>
      <c r="DC15" s="39" t="s">
        <v>84</v>
      </c>
      <c r="DD15" s="101"/>
      <c r="DE15" s="107">
        <v>45660.0</v>
      </c>
      <c r="DF15" s="26"/>
      <c r="DG15" s="26">
        <v>1.0</v>
      </c>
      <c r="DH15" s="26">
        <f t="shared" si="19"/>
        <v>27</v>
      </c>
      <c r="DI15" s="29" t="s">
        <v>98</v>
      </c>
      <c r="DJ15" s="58"/>
      <c r="DK15" s="35">
        <v>45659.0</v>
      </c>
      <c r="DL15" s="36"/>
      <c r="DM15" s="40">
        <v>1000.0</v>
      </c>
      <c r="DN15" s="36">
        <f t="shared" si="20"/>
        <v>32000</v>
      </c>
      <c r="DO15" s="39" t="s">
        <v>102</v>
      </c>
      <c r="DP15" s="4"/>
      <c r="DQ15" s="62"/>
      <c r="DR15" s="36"/>
      <c r="DS15" s="36"/>
      <c r="DT15" s="36">
        <f t="shared" si="21"/>
        <v>0</v>
      </c>
      <c r="DU15" s="39"/>
      <c r="DV15" s="58"/>
      <c r="DW15" s="62"/>
      <c r="DX15" s="33"/>
      <c r="DY15" s="33"/>
      <c r="DZ15" s="33">
        <f t="shared" si="22"/>
        <v>0</v>
      </c>
      <c r="EA15" s="56"/>
      <c r="EB15" s="4"/>
      <c r="EC15" s="56"/>
      <c r="ED15" s="33"/>
      <c r="EE15" s="33"/>
      <c r="EF15" s="33">
        <f t="shared" si="23"/>
        <v>2</v>
      </c>
      <c r="EG15" s="56"/>
      <c r="EH15" s="58"/>
      <c r="EI15" s="56"/>
      <c r="EJ15" s="33"/>
      <c r="EK15" s="33"/>
      <c r="EL15" s="33">
        <f t="shared" si="24"/>
        <v>15</v>
      </c>
      <c r="EM15" s="56"/>
      <c r="EN15" s="4"/>
      <c r="EO15" s="124">
        <v>45672.0</v>
      </c>
      <c r="EP15" s="125"/>
      <c r="EQ15" s="125">
        <v>2.0</v>
      </c>
      <c r="ER15" s="125">
        <f t="shared" si="25"/>
        <v>8</v>
      </c>
      <c r="ES15" s="127" t="s">
        <v>94</v>
      </c>
      <c r="ET15" s="58"/>
      <c r="EU15" s="56"/>
      <c r="EV15" s="33"/>
      <c r="EW15" s="33"/>
      <c r="EX15" s="33">
        <f t="shared" si="26"/>
        <v>21</v>
      </c>
      <c r="EY15" s="56"/>
      <c r="EZ15" s="58"/>
      <c r="FA15" s="113">
        <v>45680.0</v>
      </c>
      <c r="FB15" s="140"/>
      <c r="FC15" s="150">
        <v>100.0</v>
      </c>
      <c r="FD15" s="26">
        <f t="shared" si="27"/>
        <v>900</v>
      </c>
      <c r="FE15" s="29" t="s">
        <v>107</v>
      </c>
      <c r="FF15" s="58"/>
      <c r="FG15" s="56"/>
      <c r="FH15" s="33"/>
      <c r="FI15" s="33"/>
      <c r="FJ15" s="33">
        <f t="shared" si="28"/>
        <v>500</v>
      </c>
      <c r="FK15" s="56"/>
      <c r="FL15" s="58"/>
      <c r="FM15" s="49">
        <v>45674.0</v>
      </c>
      <c r="FN15" s="59">
        <v>2000.0</v>
      </c>
      <c r="FO15" s="59"/>
      <c r="FP15" s="78">
        <f t="shared" si="29"/>
        <v>2000</v>
      </c>
      <c r="FQ15" s="63" t="s">
        <v>88</v>
      </c>
      <c r="FR15" s="58"/>
      <c r="FS15" s="56"/>
      <c r="FT15" s="33"/>
      <c r="FU15" s="33"/>
      <c r="FV15" s="36">
        <f t="shared" si="30"/>
        <v>0</v>
      </c>
      <c r="FW15" s="56"/>
      <c r="FX15" s="58"/>
      <c r="FY15" s="56"/>
      <c r="FZ15" s="33"/>
      <c r="GA15" s="33"/>
      <c r="GB15" s="33">
        <f t="shared" si="31"/>
        <v>0</v>
      </c>
      <c r="GC15" s="56"/>
      <c r="GD15" s="58"/>
      <c r="GE15" s="58"/>
      <c r="GF15" s="58"/>
      <c r="GG15" s="58"/>
      <c r="GH15" s="58"/>
      <c r="GI15" s="58"/>
    </row>
    <row r="16" ht="14.25" customHeight="1">
      <c r="A16" s="30">
        <v>45660.0</v>
      </c>
      <c r="B16" s="26"/>
      <c r="C16" s="27">
        <v>500.0</v>
      </c>
      <c r="D16" s="26">
        <f t="shared" si="1"/>
        <v>36150</v>
      </c>
      <c r="E16" s="29" t="s">
        <v>96</v>
      </c>
      <c r="F16" s="4"/>
      <c r="G16" s="113">
        <v>45675.0</v>
      </c>
      <c r="H16" s="29"/>
      <c r="I16" s="81">
        <v>100.0</v>
      </c>
      <c r="J16" s="26">
        <f t="shared" si="2"/>
        <v>1250</v>
      </c>
      <c r="K16" s="29" t="s">
        <v>90</v>
      </c>
      <c r="L16" s="4"/>
      <c r="M16" s="30">
        <v>45662.0</v>
      </c>
      <c r="N16" s="26"/>
      <c r="O16" s="27">
        <v>200.0</v>
      </c>
      <c r="P16" s="26">
        <f t="shared" si="3"/>
        <v>2700</v>
      </c>
      <c r="Q16" s="29" t="s">
        <v>97</v>
      </c>
      <c r="R16" s="4"/>
      <c r="S16" s="56"/>
      <c r="T16" s="33"/>
      <c r="U16" s="33"/>
      <c r="V16" s="33">
        <f t="shared" si="4"/>
        <v>11750</v>
      </c>
      <c r="W16" s="56"/>
      <c r="X16" s="58"/>
      <c r="Y16" s="103">
        <v>45673.0</v>
      </c>
      <c r="Z16" s="72"/>
      <c r="AA16" s="98">
        <v>1.0</v>
      </c>
      <c r="AB16" s="33">
        <f t="shared" si="5"/>
        <v>15</v>
      </c>
      <c r="AC16" s="39" t="s">
        <v>83</v>
      </c>
      <c r="AD16" s="4"/>
      <c r="AE16" s="103">
        <v>45676.0</v>
      </c>
      <c r="AF16" s="112"/>
      <c r="AG16" s="106">
        <v>1.0</v>
      </c>
      <c r="AH16" s="36">
        <f t="shared" si="6"/>
        <v>15</v>
      </c>
      <c r="AI16" s="39" t="s">
        <v>93</v>
      </c>
      <c r="AJ16" s="4"/>
      <c r="AK16" s="62"/>
      <c r="AL16" s="65"/>
      <c r="AM16" s="134"/>
      <c r="AN16" s="36">
        <f t="shared" si="7"/>
        <v>7</v>
      </c>
      <c r="AO16" s="37"/>
      <c r="AP16" s="4"/>
      <c r="AQ16" s="62">
        <v>45672.0</v>
      </c>
      <c r="AR16" s="36"/>
      <c r="AS16" s="36">
        <v>2.0</v>
      </c>
      <c r="AT16" s="36">
        <f t="shared" si="8"/>
        <v>11</v>
      </c>
      <c r="AU16" s="39" t="s">
        <v>94</v>
      </c>
      <c r="AV16" s="4"/>
      <c r="AW16" s="108">
        <v>45672.0</v>
      </c>
      <c r="AX16" s="99">
        <f>10*32</f>
        <v>320</v>
      </c>
      <c r="AY16" s="99"/>
      <c r="AZ16" s="45">
        <f t="shared" si="9"/>
        <v>320</v>
      </c>
      <c r="BA16" s="63" t="s">
        <v>88</v>
      </c>
      <c r="BB16" s="58"/>
      <c r="BC16" s="30">
        <v>45662.0</v>
      </c>
      <c r="BD16" s="26"/>
      <c r="BE16" s="27">
        <v>10.0</v>
      </c>
      <c r="BF16" s="26">
        <f t="shared" si="10"/>
        <v>60</v>
      </c>
      <c r="BG16" s="29" t="s">
        <v>78</v>
      </c>
      <c r="BH16" s="58"/>
      <c r="BI16" s="97">
        <v>45672.0</v>
      </c>
      <c r="BJ16" s="36"/>
      <c r="BK16" s="40">
        <v>2.0</v>
      </c>
      <c r="BL16" s="36">
        <f t="shared" si="11"/>
        <v>18</v>
      </c>
      <c r="BM16" s="37" t="s">
        <v>102</v>
      </c>
      <c r="BN16" s="4"/>
      <c r="BO16" s="62"/>
      <c r="BP16" s="36"/>
      <c r="BQ16" s="36"/>
      <c r="BR16" s="36">
        <f t="shared" si="12"/>
        <v>0</v>
      </c>
      <c r="BS16" s="39"/>
      <c r="BT16" s="58"/>
      <c r="BU16" s="46">
        <v>45660.0</v>
      </c>
      <c r="BV16" s="36"/>
      <c r="BW16" s="40">
        <v>825.0</v>
      </c>
      <c r="BX16" s="38">
        <f t="shared" si="13"/>
        <v>9900</v>
      </c>
      <c r="BY16" s="96" t="s">
        <v>105</v>
      </c>
      <c r="BZ16" s="4"/>
      <c r="CA16" s="103">
        <v>45670.0</v>
      </c>
      <c r="CB16" s="72"/>
      <c r="CC16" s="40">
        <v>100.0</v>
      </c>
      <c r="CD16" s="33">
        <f t="shared" si="14"/>
        <v>1700</v>
      </c>
      <c r="CE16" s="39" t="s">
        <v>90</v>
      </c>
      <c r="CF16" s="101"/>
      <c r="CG16" s="46">
        <v>45666.0</v>
      </c>
      <c r="CH16" s="72"/>
      <c r="CI16" s="40">
        <v>10.0</v>
      </c>
      <c r="CJ16" s="33">
        <f t="shared" si="15"/>
        <v>250</v>
      </c>
      <c r="CK16" s="39" t="s">
        <v>77</v>
      </c>
      <c r="CL16" s="4"/>
      <c r="CM16" s="32"/>
      <c r="CN16" s="33"/>
      <c r="CO16" s="33"/>
      <c r="CP16" s="33">
        <f t="shared" si="16"/>
        <v>0</v>
      </c>
      <c r="CQ16" s="56"/>
      <c r="CR16" s="58"/>
      <c r="CS16" s="103">
        <v>45679.0</v>
      </c>
      <c r="CT16" s="104"/>
      <c r="CU16" s="40">
        <v>250.0</v>
      </c>
      <c r="CV16" s="36">
        <f t="shared" si="17"/>
        <v>2500</v>
      </c>
      <c r="CW16" s="39" t="s">
        <v>90</v>
      </c>
      <c r="CX16" s="4"/>
      <c r="CY16" s="46">
        <v>45668.0</v>
      </c>
      <c r="CZ16" s="72"/>
      <c r="DA16" s="40">
        <v>500.0</v>
      </c>
      <c r="DB16" s="33">
        <f t="shared" si="18"/>
        <v>10500</v>
      </c>
      <c r="DC16" s="39" t="s">
        <v>100</v>
      </c>
      <c r="DD16" s="101"/>
      <c r="DE16" s="135">
        <v>45660.0</v>
      </c>
      <c r="DF16" s="26"/>
      <c r="DG16" s="27">
        <v>1.0</v>
      </c>
      <c r="DH16" s="26">
        <f t="shared" si="19"/>
        <v>26</v>
      </c>
      <c r="DI16" s="29" t="s">
        <v>105</v>
      </c>
      <c r="DJ16" s="58"/>
      <c r="DK16" s="35">
        <v>45659.0</v>
      </c>
      <c r="DL16" s="36"/>
      <c r="DM16" s="40">
        <v>500.0</v>
      </c>
      <c r="DN16" s="36">
        <f t="shared" si="20"/>
        <v>31500</v>
      </c>
      <c r="DO16" s="39" t="s">
        <v>83</v>
      </c>
      <c r="DP16" s="4"/>
      <c r="DQ16" s="62"/>
      <c r="DR16" s="36"/>
      <c r="DS16" s="36"/>
      <c r="DT16" s="36">
        <f t="shared" si="21"/>
        <v>0</v>
      </c>
      <c r="DU16" s="39"/>
      <c r="DV16" s="58"/>
      <c r="DW16" s="62"/>
      <c r="DX16" s="36"/>
      <c r="DY16" s="36"/>
      <c r="DZ16" s="36">
        <f t="shared" si="22"/>
        <v>0</v>
      </c>
      <c r="EA16" s="39"/>
      <c r="EB16" s="4"/>
      <c r="EC16" s="56"/>
      <c r="ED16" s="33"/>
      <c r="EE16" s="33"/>
      <c r="EF16" s="33">
        <f t="shared" si="23"/>
        <v>2</v>
      </c>
      <c r="EG16" s="56"/>
      <c r="EH16" s="58"/>
      <c r="EI16" s="56"/>
      <c r="EJ16" s="33"/>
      <c r="EK16" s="33"/>
      <c r="EL16" s="33">
        <f t="shared" si="24"/>
        <v>15</v>
      </c>
      <c r="EM16" s="56"/>
      <c r="EN16" s="4"/>
      <c r="EO16" s="103">
        <v>45672.0</v>
      </c>
      <c r="EP16" s="72"/>
      <c r="EQ16" s="98">
        <v>1.0</v>
      </c>
      <c r="ER16" s="33">
        <f t="shared" si="25"/>
        <v>7</v>
      </c>
      <c r="ES16" s="96" t="s">
        <v>105</v>
      </c>
      <c r="ET16" s="58"/>
      <c r="EU16" s="56"/>
      <c r="EV16" s="33"/>
      <c r="EW16" s="33"/>
      <c r="EX16" s="33">
        <f t="shared" si="26"/>
        <v>21</v>
      </c>
      <c r="EY16" s="56"/>
      <c r="EZ16" s="58"/>
      <c r="FA16" s="103"/>
      <c r="FB16" s="104"/>
      <c r="FC16" s="106"/>
      <c r="FD16" s="36">
        <f t="shared" si="27"/>
        <v>900</v>
      </c>
      <c r="FE16" s="39"/>
      <c r="FF16" s="58"/>
      <c r="FG16" s="56"/>
      <c r="FH16" s="33"/>
      <c r="FI16" s="33"/>
      <c r="FJ16" s="33">
        <f t="shared" si="28"/>
        <v>500</v>
      </c>
      <c r="FK16" s="56"/>
      <c r="FL16" s="58"/>
      <c r="FM16" s="62">
        <v>45674.0</v>
      </c>
      <c r="FN16" s="36"/>
      <c r="FO16" s="40">
        <v>25.0</v>
      </c>
      <c r="FP16" s="36">
        <f t="shared" si="29"/>
        <v>1975</v>
      </c>
      <c r="FQ16" s="39" t="s">
        <v>81</v>
      </c>
      <c r="FR16" s="58"/>
      <c r="FS16" s="56"/>
      <c r="FT16" s="33"/>
      <c r="FU16" s="33"/>
      <c r="FV16" s="36">
        <f t="shared" si="30"/>
        <v>0</v>
      </c>
      <c r="FW16" s="56"/>
      <c r="FX16" s="58"/>
      <c r="FY16" s="56"/>
      <c r="FZ16" s="33"/>
      <c r="GA16" s="33"/>
      <c r="GB16" s="33">
        <f t="shared" si="31"/>
        <v>0</v>
      </c>
      <c r="GC16" s="56"/>
      <c r="GD16" s="58"/>
      <c r="GE16" s="58"/>
      <c r="GF16" s="58"/>
      <c r="GG16" s="58"/>
      <c r="GH16" s="58"/>
      <c r="GI16" s="58"/>
    </row>
    <row r="17" ht="14.25" customHeight="1">
      <c r="A17" s="25">
        <v>45660.0</v>
      </c>
      <c r="B17" s="26"/>
      <c r="C17" s="27">
        <v>500.0</v>
      </c>
      <c r="D17" s="26">
        <f t="shared" si="1"/>
        <v>35650</v>
      </c>
      <c r="E17" s="29" t="s">
        <v>99</v>
      </c>
      <c r="F17" s="4"/>
      <c r="G17" s="103">
        <v>45677.0</v>
      </c>
      <c r="H17" s="112"/>
      <c r="I17" s="37">
        <v>100.0</v>
      </c>
      <c r="J17" s="36">
        <f t="shared" si="2"/>
        <v>1150</v>
      </c>
      <c r="K17" s="39" t="s">
        <v>104</v>
      </c>
      <c r="L17" s="4"/>
      <c r="M17" s="30">
        <v>45662.0</v>
      </c>
      <c r="N17" s="26"/>
      <c r="O17" s="27">
        <v>200.0</v>
      </c>
      <c r="P17" s="26">
        <f t="shared" si="3"/>
        <v>2500</v>
      </c>
      <c r="Q17" s="29" t="s">
        <v>96</v>
      </c>
      <c r="R17" s="4"/>
      <c r="S17" s="56"/>
      <c r="T17" s="33"/>
      <c r="U17" s="33"/>
      <c r="V17" s="33">
        <f t="shared" si="4"/>
        <v>11750</v>
      </c>
      <c r="W17" s="56"/>
      <c r="X17" s="58"/>
      <c r="Y17" s="62">
        <v>45678.0</v>
      </c>
      <c r="Z17" s="65"/>
      <c r="AA17" s="148">
        <v>1.0</v>
      </c>
      <c r="AB17" s="36">
        <f t="shared" si="5"/>
        <v>14</v>
      </c>
      <c r="AC17" s="39" t="s">
        <v>104</v>
      </c>
      <c r="AD17" s="4"/>
      <c r="AE17" s="103">
        <v>45677.0</v>
      </c>
      <c r="AF17" s="112"/>
      <c r="AG17" s="106">
        <v>1.0</v>
      </c>
      <c r="AH17" s="36">
        <f t="shared" si="6"/>
        <v>14</v>
      </c>
      <c r="AI17" s="39" t="s">
        <v>78</v>
      </c>
      <c r="AJ17" s="4"/>
      <c r="AK17" s="62"/>
      <c r="AL17" s="65"/>
      <c r="AM17" s="134"/>
      <c r="AN17" s="36">
        <f t="shared" si="7"/>
        <v>7</v>
      </c>
      <c r="AO17" s="37"/>
      <c r="AP17" s="4"/>
      <c r="AQ17" s="113">
        <v>45672.0</v>
      </c>
      <c r="AR17" s="84"/>
      <c r="AS17" s="26">
        <v>1.0</v>
      </c>
      <c r="AT17" s="71">
        <f t="shared" si="8"/>
        <v>10</v>
      </c>
      <c r="AU17" s="29" t="s">
        <v>98</v>
      </c>
      <c r="AV17" s="4"/>
      <c r="AW17" s="62">
        <v>45672.0</v>
      </c>
      <c r="AX17" s="36"/>
      <c r="AY17" s="36">
        <f>2*32</f>
        <v>64</v>
      </c>
      <c r="AZ17" s="36">
        <f t="shared" si="9"/>
        <v>256</v>
      </c>
      <c r="BA17" s="39" t="s">
        <v>94</v>
      </c>
      <c r="BB17" s="58"/>
      <c r="BC17" s="30">
        <v>45663.0</v>
      </c>
      <c r="BD17" s="29"/>
      <c r="BE17" s="27">
        <v>10.0</v>
      </c>
      <c r="BF17" s="26">
        <f t="shared" si="10"/>
        <v>50</v>
      </c>
      <c r="BG17" s="29" t="s">
        <v>85</v>
      </c>
      <c r="BH17" s="58"/>
      <c r="BI17" s="62">
        <v>45672.0</v>
      </c>
      <c r="BJ17" s="36"/>
      <c r="BK17" s="40">
        <v>6.0</v>
      </c>
      <c r="BL17" s="36">
        <f t="shared" si="11"/>
        <v>12</v>
      </c>
      <c r="BM17" s="39" t="s">
        <v>94</v>
      </c>
      <c r="BN17" s="4"/>
      <c r="BO17" s="32"/>
      <c r="BP17" s="33"/>
      <c r="BQ17" s="33"/>
      <c r="BR17" s="33">
        <f t="shared" si="12"/>
        <v>0</v>
      </c>
      <c r="BS17" s="56"/>
      <c r="BT17" s="58"/>
      <c r="BU17" s="35">
        <v>45661.0</v>
      </c>
      <c r="BV17" s="36"/>
      <c r="BW17" s="40">
        <v>825.0</v>
      </c>
      <c r="BX17" s="38">
        <f t="shared" si="13"/>
        <v>9075</v>
      </c>
      <c r="BY17" s="39" t="s">
        <v>81</v>
      </c>
      <c r="BZ17" s="4"/>
      <c r="CA17" s="62">
        <v>45670.0</v>
      </c>
      <c r="CB17" s="36"/>
      <c r="CC17" s="40">
        <v>100.0</v>
      </c>
      <c r="CD17" s="36">
        <f t="shared" si="14"/>
        <v>1600</v>
      </c>
      <c r="CE17" s="39" t="s">
        <v>77</v>
      </c>
      <c r="CF17" s="101"/>
      <c r="CG17" s="46">
        <v>45667.0</v>
      </c>
      <c r="CH17" s="72"/>
      <c r="CI17" s="40">
        <v>10.0</v>
      </c>
      <c r="CJ17" s="33">
        <f t="shared" si="15"/>
        <v>240</v>
      </c>
      <c r="CK17" s="39" t="s">
        <v>96</v>
      </c>
      <c r="CL17" s="4"/>
      <c r="CM17" s="32"/>
      <c r="CN17" s="33"/>
      <c r="CO17" s="33"/>
      <c r="CP17" s="33">
        <f t="shared" si="16"/>
        <v>0</v>
      </c>
      <c r="CQ17" s="56"/>
      <c r="CR17" s="58"/>
      <c r="CS17" s="103">
        <v>45682.0</v>
      </c>
      <c r="CT17" s="104"/>
      <c r="CU17" s="40">
        <v>250.0</v>
      </c>
      <c r="CV17" s="36">
        <f t="shared" si="17"/>
        <v>2250</v>
      </c>
      <c r="CW17" s="39" t="s">
        <v>99</v>
      </c>
      <c r="CX17" s="4"/>
      <c r="CY17" s="46">
        <v>45668.0</v>
      </c>
      <c r="CZ17" s="72"/>
      <c r="DA17" s="40">
        <v>500.0</v>
      </c>
      <c r="DB17" s="33">
        <f t="shared" si="18"/>
        <v>10000</v>
      </c>
      <c r="DC17" s="39" t="s">
        <v>101</v>
      </c>
      <c r="DD17" s="101"/>
      <c r="DE17" s="135">
        <v>45660.0</v>
      </c>
      <c r="DF17" s="26"/>
      <c r="DG17" s="26">
        <v>1.0</v>
      </c>
      <c r="DH17" s="26">
        <f t="shared" si="19"/>
        <v>25</v>
      </c>
      <c r="DI17" s="29" t="s">
        <v>77</v>
      </c>
      <c r="DJ17" s="58"/>
      <c r="DK17" s="35">
        <v>45660.0</v>
      </c>
      <c r="DL17" s="36"/>
      <c r="DM17" s="40">
        <v>500.0</v>
      </c>
      <c r="DN17" s="36">
        <f t="shared" si="20"/>
        <v>31000</v>
      </c>
      <c r="DO17" s="39" t="s">
        <v>100</v>
      </c>
      <c r="DP17" s="4"/>
      <c r="DQ17" s="62"/>
      <c r="DR17" s="36"/>
      <c r="DS17" s="36"/>
      <c r="DT17" s="36">
        <f t="shared" si="21"/>
        <v>0</v>
      </c>
      <c r="DU17" s="39"/>
      <c r="DV17" s="58"/>
      <c r="DW17" s="62"/>
      <c r="DX17" s="36"/>
      <c r="DY17" s="36"/>
      <c r="DZ17" s="36">
        <f t="shared" si="22"/>
        <v>0</v>
      </c>
      <c r="EA17" s="39"/>
      <c r="EB17" s="4"/>
      <c r="EC17" s="56"/>
      <c r="ED17" s="33"/>
      <c r="EE17" s="33"/>
      <c r="EF17" s="33">
        <f t="shared" si="23"/>
        <v>2</v>
      </c>
      <c r="EG17" s="56"/>
      <c r="EH17" s="58"/>
      <c r="EI17" s="56"/>
      <c r="EJ17" s="33"/>
      <c r="EK17" s="33"/>
      <c r="EL17" s="33">
        <f t="shared" si="24"/>
        <v>15</v>
      </c>
      <c r="EM17" s="56"/>
      <c r="EN17" s="4"/>
      <c r="EO17" s="103">
        <v>45673.0</v>
      </c>
      <c r="EP17" s="72"/>
      <c r="EQ17" s="98">
        <v>1.0</v>
      </c>
      <c r="ER17" s="33">
        <f t="shared" si="25"/>
        <v>6</v>
      </c>
      <c r="ES17" s="39" t="s">
        <v>97</v>
      </c>
      <c r="ET17" s="58"/>
      <c r="EU17" s="56"/>
      <c r="EV17" s="33"/>
      <c r="EW17" s="33"/>
      <c r="EX17" s="33">
        <f t="shared" si="26"/>
        <v>21</v>
      </c>
      <c r="EY17" s="56"/>
      <c r="EZ17" s="58"/>
      <c r="FA17" s="56"/>
      <c r="FB17" s="33"/>
      <c r="FC17" s="33"/>
      <c r="FD17" s="33">
        <f t="shared" si="27"/>
        <v>900</v>
      </c>
      <c r="FE17" s="56"/>
      <c r="FF17" s="58"/>
      <c r="FG17" s="56"/>
      <c r="FH17" s="33"/>
      <c r="FI17" s="33"/>
      <c r="FJ17" s="33">
        <f t="shared" si="28"/>
        <v>500</v>
      </c>
      <c r="FK17" s="56"/>
      <c r="FL17" s="58"/>
      <c r="FM17" s="103">
        <v>45675.0</v>
      </c>
      <c r="FN17" s="39"/>
      <c r="FO17" s="40">
        <v>25.0</v>
      </c>
      <c r="FP17" s="36">
        <f t="shared" si="29"/>
        <v>1950</v>
      </c>
      <c r="FQ17" s="39" t="s">
        <v>104</v>
      </c>
      <c r="FR17" s="58"/>
      <c r="FS17" s="56"/>
      <c r="FT17" s="33"/>
      <c r="FU17" s="33"/>
      <c r="FV17" s="33">
        <f t="shared" si="30"/>
        <v>0</v>
      </c>
      <c r="FW17" s="56"/>
      <c r="FX17" s="58"/>
      <c r="FY17" s="56"/>
      <c r="FZ17" s="33"/>
      <c r="GA17" s="33"/>
      <c r="GB17" s="33">
        <f t="shared" si="31"/>
        <v>0</v>
      </c>
      <c r="GC17" s="56"/>
      <c r="GD17" s="58"/>
      <c r="GE17" s="58"/>
      <c r="GF17" s="58"/>
      <c r="GG17" s="58"/>
      <c r="GH17" s="58"/>
      <c r="GI17" s="58"/>
    </row>
    <row r="18" ht="14.25" customHeight="1">
      <c r="A18" s="25">
        <v>45660.0</v>
      </c>
      <c r="B18" s="26"/>
      <c r="C18" s="27">
        <v>500.0</v>
      </c>
      <c r="D18" s="26">
        <f t="shared" si="1"/>
        <v>35150</v>
      </c>
      <c r="E18" s="29" t="s">
        <v>83</v>
      </c>
      <c r="F18" s="4"/>
      <c r="G18" s="103">
        <v>45677.0</v>
      </c>
      <c r="H18" s="112"/>
      <c r="I18" s="106">
        <v>300.0</v>
      </c>
      <c r="J18" s="36">
        <f t="shared" si="2"/>
        <v>850</v>
      </c>
      <c r="K18" s="39" t="s">
        <v>91</v>
      </c>
      <c r="L18" s="4"/>
      <c r="M18" s="30">
        <v>45662.0</v>
      </c>
      <c r="N18" s="26"/>
      <c r="O18" s="27">
        <v>200.0</v>
      </c>
      <c r="P18" s="26">
        <f t="shared" si="3"/>
        <v>2300</v>
      </c>
      <c r="Q18" s="29" t="s">
        <v>105</v>
      </c>
      <c r="R18" s="4"/>
      <c r="S18" s="56"/>
      <c r="T18" s="33"/>
      <c r="U18" s="33"/>
      <c r="V18" s="33">
        <f t="shared" si="4"/>
        <v>11750</v>
      </c>
      <c r="W18" s="56"/>
      <c r="X18" s="58"/>
      <c r="Y18" s="103">
        <v>45680.0</v>
      </c>
      <c r="Z18" s="104"/>
      <c r="AA18" s="148">
        <v>1.0</v>
      </c>
      <c r="AB18" s="36">
        <f t="shared" si="5"/>
        <v>13</v>
      </c>
      <c r="AC18" s="39" t="s">
        <v>103</v>
      </c>
      <c r="AD18" s="4"/>
      <c r="AE18" s="103">
        <v>45679.0</v>
      </c>
      <c r="AF18" s="112"/>
      <c r="AG18" s="106">
        <v>1.0</v>
      </c>
      <c r="AH18" s="36">
        <f t="shared" si="6"/>
        <v>13</v>
      </c>
      <c r="AI18" s="39" t="s">
        <v>79</v>
      </c>
      <c r="AJ18" s="4"/>
      <c r="AK18" s="56"/>
      <c r="AL18" s="33"/>
      <c r="AM18" s="33"/>
      <c r="AN18" s="33">
        <f t="shared" si="7"/>
        <v>7</v>
      </c>
      <c r="AO18" s="56"/>
      <c r="AP18" s="4"/>
      <c r="AQ18" s="30">
        <v>45673.0</v>
      </c>
      <c r="AR18" s="26"/>
      <c r="AS18" s="26">
        <v>1.0</v>
      </c>
      <c r="AT18" s="26">
        <f t="shared" si="8"/>
        <v>9</v>
      </c>
      <c r="AU18" s="29" t="s">
        <v>78</v>
      </c>
      <c r="AV18" s="4"/>
      <c r="AW18" s="103">
        <v>45672.0</v>
      </c>
      <c r="AX18" s="72"/>
      <c r="AY18" s="98">
        <v>32.0</v>
      </c>
      <c r="AZ18" s="33">
        <f t="shared" si="9"/>
        <v>224</v>
      </c>
      <c r="BA18" s="39" t="s">
        <v>98</v>
      </c>
      <c r="BB18" s="58"/>
      <c r="BC18" s="30">
        <v>45663.0</v>
      </c>
      <c r="BD18" s="29"/>
      <c r="BE18" s="27">
        <v>10.0</v>
      </c>
      <c r="BF18" s="26">
        <f t="shared" si="10"/>
        <v>40</v>
      </c>
      <c r="BG18" s="29" t="s">
        <v>90</v>
      </c>
      <c r="BH18" s="58"/>
      <c r="BI18" s="103">
        <v>45672.0</v>
      </c>
      <c r="BJ18" s="72"/>
      <c r="BK18" s="98">
        <v>2.0</v>
      </c>
      <c r="BL18" s="33">
        <f t="shared" si="11"/>
        <v>10</v>
      </c>
      <c r="BM18" s="39" t="s">
        <v>87</v>
      </c>
      <c r="BN18" s="4"/>
      <c r="BO18" s="62"/>
      <c r="BP18" s="36"/>
      <c r="BQ18" s="36"/>
      <c r="BR18" s="36">
        <f t="shared" si="12"/>
        <v>0</v>
      </c>
      <c r="BS18" s="39"/>
      <c r="BT18" s="58"/>
      <c r="BU18" s="35">
        <v>45662.0</v>
      </c>
      <c r="BV18" s="36"/>
      <c r="BW18" s="40">
        <v>825.0</v>
      </c>
      <c r="BX18" s="38">
        <f t="shared" si="13"/>
        <v>8250</v>
      </c>
      <c r="BY18" s="39" t="s">
        <v>95</v>
      </c>
      <c r="BZ18" s="4"/>
      <c r="CA18" s="62">
        <v>45672.0</v>
      </c>
      <c r="CB18" s="36"/>
      <c r="CC18" s="40">
        <v>200.0</v>
      </c>
      <c r="CD18" s="36">
        <f t="shared" si="14"/>
        <v>1400</v>
      </c>
      <c r="CE18" s="39" t="s">
        <v>94</v>
      </c>
      <c r="CF18" s="101"/>
      <c r="CG18" s="46">
        <v>45667.0</v>
      </c>
      <c r="CH18" s="72"/>
      <c r="CI18" s="40">
        <v>10.0</v>
      </c>
      <c r="CJ18" s="33">
        <f t="shared" si="15"/>
        <v>230</v>
      </c>
      <c r="CK18" s="39" t="s">
        <v>80</v>
      </c>
      <c r="CL18" s="4"/>
      <c r="CM18" s="62"/>
      <c r="CN18" s="36"/>
      <c r="CO18" s="36"/>
      <c r="CP18" s="36">
        <f t="shared" si="16"/>
        <v>0</v>
      </c>
      <c r="CQ18" s="39"/>
      <c r="CR18" s="58"/>
      <c r="CS18" s="103">
        <v>45687.0</v>
      </c>
      <c r="CT18" s="104"/>
      <c r="CU18" s="40">
        <v>250.0</v>
      </c>
      <c r="CV18" s="36">
        <f t="shared" si="17"/>
        <v>2000</v>
      </c>
      <c r="CW18" s="39" t="s">
        <v>93</v>
      </c>
      <c r="CX18" s="4"/>
      <c r="CY18" s="62">
        <v>45669.0</v>
      </c>
      <c r="CZ18" s="36"/>
      <c r="DA18" s="40">
        <v>500.0</v>
      </c>
      <c r="DB18" s="36">
        <f t="shared" si="18"/>
        <v>9500</v>
      </c>
      <c r="DC18" s="39" t="s">
        <v>77</v>
      </c>
      <c r="DD18" s="101"/>
      <c r="DE18" s="135">
        <v>45660.0</v>
      </c>
      <c r="DF18" s="26"/>
      <c r="DG18" s="26">
        <v>1.0</v>
      </c>
      <c r="DH18" s="26">
        <f t="shared" si="19"/>
        <v>24</v>
      </c>
      <c r="DI18" s="29" t="s">
        <v>91</v>
      </c>
      <c r="DJ18" s="58"/>
      <c r="DK18" s="46">
        <v>45660.0</v>
      </c>
      <c r="DL18" s="36"/>
      <c r="DM18" s="40">
        <v>500.0</v>
      </c>
      <c r="DN18" s="36">
        <f t="shared" si="20"/>
        <v>30500</v>
      </c>
      <c r="DO18" s="39" t="s">
        <v>99</v>
      </c>
      <c r="DP18" s="4"/>
      <c r="DQ18" s="62"/>
      <c r="DR18" s="33"/>
      <c r="DS18" s="33"/>
      <c r="DT18" s="33">
        <f t="shared" si="21"/>
        <v>0</v>
      </c>
      <c r="DU18" s="56"/>
      <c r="DV18" s="58"/>
      <c r="DW18" s="62"/>
      <c r="DX18" s="36"/>
      <c r="DY18" s="36"/>
      <c r="DZ18" s="36">
        <f t="shared" si="22"/>
        <v>0</v>
      </c>
      <c r="EA18" s="39"/>
      <c r="EB18" s="4"/>
      <c r="EC18" s="56"/>
      <c r="ED18" s="33"/>
      <c r="EE18" s="33"/>
      <c r="EF18" s="33">
        <f t="shared" si="23"/>
        <v>2</v>
      </c>
      <c r="EG18" s="56"/>
      <c r="EH18" s="58"/>
      <c r="EI18" s="56"/>
      <c r="EJ18" s="33"/>
      <c r="EK18" s="33"/>
      <c r="EL18" s="33">
        <f t="shared" si="24"/>
        <v>15</v>
      </c>
      <c r="EM18" s="56"/>
      <c r="EN18" s="4"/>
      <c r="EO18" s="62">
        <v>45673.0</v>
      </c>
      <c r="EP18" s="36"/>
      <c r="EQ18" s="36">
        <v>1.0</v>
      </c>
      <c r="ER18" s="33">
        <f t="shared" si="25"/>
        <v>5</v>
      </c>
      <c r="ES18" s="39" t="s">
        <v>85</v>
      </c>
      <c r="ET18" s="58"/>
      <c r="EU18" s="56"/>
      <c r="EV18" s="33"/>
      <c r="EW18" s="33"/>
      <c r="EX18" s="33">
        <f t="shared" si="26"/>
        <v>21</v>
      </c>
      <c r="EY18" s="56"/>
      <c r="EZ18" s="58"/>
      <c r="FA18" s="56"/>
      <c r="FB18" s="33"/>
      <c r="FC18" s="33"/>
      <c r="FD18" s="33">
        <f t="shared" si="27"/>
        <v>900</v>
      </c>
      <c r="FE18" s="56"/>
      <c r="FF18" s="58"/>
      <c r="FG18" s="56"/>
      <c r="FH18" s="33"/>
      <c r="FI18" s="33"/>
      <c r="FJ18" s="33">
        <f t="shared" si="28"/>
        <v>500</v>
      </c>
      <c r="FK18" s="56"/>
      <c r="FL18" s="58"/>
      <c r="FM18" s="62">
        <v>45680.0</v>
      </c>
      <c r="FN18" s="65"/>
      <c r="FO18" s="134">
        <v>25.0</v>
      </c>
      <c r="FP18" s="36">
        <f t="shared" si="29"/>
        <v>1925</v>
      </c>
      <c r="FQ18" s="39" t="s">
        <v>99</v>
      </c>
      <c r="FR18" s="58"/>
      <c r="FS18" s="56"/>
      <c r="FT18" s="33"/>
      <c r="FU18" s="33"/>
      <c r="FV18" s="33">
        <f t="shared" si="30"/>
        <v>0</v>
      </c>
      <c r="FW18" s="56"/>
      <c r="FX18" s="58"/>
      <c r="FY18" s="56"/>
      <c r="FZ18" s="33"/>
      <c r="GA18" s="33"/>
      <c r="GB18" s="33">
        <f t="shared" si="31"/>
        <v>0</v>
      </c>
      <c r="GC18" s="56"/>
      <c r="GD18" s="58"/>
      <c r="GE18" s="58"/>
      <c r="GF18" s="58"/>
      <c r="GG18" s="58"/>
      <c r="GH18" s="58"/>
      <c r="GI18" s="58"/>
    </row>
    <row r="19" ht="14.25" customHeight="1">
      <c r="A19" s="25">
        <v>45660.0</v>
      </c>
      <c r="B19" s="26"/>
      <c r="C19" s="27">
        <v>500.0</v>
      </c>
      <c r="D19" s="26">
        <f t="shared" si="1"/>
        <v>34650</v>
      </c>
      <c r="E19" s="29" t="s">
        <v>95</v>
      </c>
      <c r="F19" s="4"/>
      <c r="G19" s="113">
        <v>45678.0</v>
      </c>
      <c r="H19" s="105"/>
      <c r="I19" s="150">
        <v>100.0</v>
      </c>
      <c r="J19" s="26">
        <f t="shared" si="2"/>
        <v>750</v>
      </c>
      <c r="K19" s="29" t="s">
        <v>85</v>
      </c>
      <c r="L19" s="4"/>
      <c r="M19" s="30">
        <v>45663.0</v>
      </c>
      <c r="N19" s="26"/>
      <c r="O19" s="27">
        <v>200.0</v>
      </c>
      <c r="P19" s="26">
        <f t="shared" si="3"/>
        <v>2100</v>
      </c>
      <c r="Q19" s="29" t="s">
        <v>98</v>
      </c>
      <c r="R19" s="4"/>
      <c r="S19" s="56"/>
      <c r="T19" s="33"/>
      <c r="U19" s="33"/>
      <c r="V19" s="33">
        <f t="shared" si="4"/>
        <v>11750</v>
      </c>
      <c r="W19" s="56"/>
      <c r="X19" s="58"/>
      <c r="Y19" s="103">
        <v>45681.0</v>
      </c>
      <c r="Z19" s="104"/>
      <c r="AA19" s="106">
        <v>1.0</v>
      </c>
      <c r="AB19" s="36">
        <f t="shared" si="5"/>
        <v>12</v>
      </c>
      <c r="AC19" s="37" t="s">
        <v>87</v>
      </c>
      <c r="AD19" s="4"/>
      <c r="AE19" s="103">
        <v>45681.0</v>
      </c>
      <c r="AF19" s="112"/>
      <c r="AG19" s="106">
        <v>1.0</v>
      </c>
      <c r="AH19" s="36">
        <f t="shared" si="6"/>
        <v>12</v>
      </c>
      <c r="AI19" s="39" t="s">
        <v>77</v>
      </c>
      <c r="AJ19" s="4"/>
      <c r="AK19" s="56"/>
      <c r="AL19" s="33"/>
      <c r="AM19" s="33"/>
      <c r="AN19" s="33">
        <f t="shared" si="7"/>
        <v>7</v>
      </c>
      <c r="AO19" s="56"/>
      <c r="AP19" s="4"/>
      <c r="AQ19" s="113">
        <v>45676.0</v>
      </c>
      <c r="AR19" s="105"/>
      <c r="AS19" s="150">
        <v>1.0</v>
      </c>
      <c r="AT19" s="26">
        <f t="shared" si="8"/>
        <v>8</v>
      </c>
      <c r="AU19" s="29" t="s">
        <v>93</v>
      </c>
      <c r="AV19" s="4"/>
      <c r="AW19" s="103">
        <v>45672.0</v>
      </c>
      <c r="AX19" s="72"/>
      <c r="AY19" s="98">
        <v>32.0</v>
      </c>
      <c r="AZ19" s="33">
        <f t="shared" si="9"/>
        <v>192</v>
      </c>
      <c r="BA19" s="39" t="s">
        <v>78</v>
      </c>
      <c r="BB19" s="58"/>
      <c r="BC19" s="116">
        <v>45664.0</v>
      </c>
      <c r="BD19" s="99">
        <v>360.0</v>
      </c>
      <c r="BE19" s="78"/>
      <c r="BF19" s="45">
        <f t="shared" si="10"/>
        <v>400</v>
      </c>
      <c r="BG19" s="63" t="s">
        <v>86</v>
      </c>
      <c r="BH19" s="58"/>
      <c r="BI19" s="103">
        <v>45672.0</v>
      </c>
      <c r="BJ19" s="72"/>
      <c r="BK19" s="98">
        <v>2.0</v>
      </c>
      <c r="BL19" s="33">
        <f t="shared" si="11"/>
        <v>8</v>
      </c>
      <c r="BM19" s="39" t="s">
        <v>85</v>
      </c>
      <c r="BN19" s="4"/>
      <c r="BO19" s="62"/>
      <c r="BP19" s="36"/>
      <c r="BQ19" s="36"/>
      <c r="BR19" s="36">
        <f t="shared" si="12"/>
        <v>0</v>
      </c>
      <c r="BS19" s="39"/>
      <c r="BT19" s="58"/>
      <c r="BU19" s="35">
        <v>45662.0</v>
      </c>
      <c r="BV19" s="36"/>
      <c r="BW19" s="40">
        <v>1650.0</v>
      </c>
      <c r="BX19" s="38">
        <f t="shared" si="13"/>
        <v>6600</v>
      </c>
      <c r="BY19" s="39" t="s">
        <v>102</v>
      </c>
      <c r="BZ19" s="4"/>
      <c r="CA19" s="103">
        <v>45674.0</v>
      </c>
      <c r="CB19" s="39"/>
      <c r="CC19" s="40">
        <v>100.0</v>
      </c>
      <c r="CD19" s="36">
        <f t="shared" si="14"/>
        <v>1300</v>
      </c>
      <c r="CE19" s="39" t="s">
        <v>98</v>
      </c>
      <c r="CF19" s="101"/>
      <c r="CG19" s="46">
        <v>45668.0</v>
      </c>
      <c r="CH19" s="72"/>
      <c r="CI19" s="40">
        <v>10.0</v>
      </c>
      <c r="CJ19" s="33">
        <f t="shared" si="15"/>
        <v>220</v>
      </c>
      <c r="CK19" s="39" t="s">
        <v>78</v>
      </c>
      <c r="CL19" s="4"/>
      <c r="CM19" s="62"/>
      <c r="CN19" s="36"/>
      <c r="CO19" s="36"/>
      <c r="CP19" s="36">
        <f t="shared" si="16"/>
        <v>0</v>
      </c>
      <c r="CQ19" s="39"/>
      <c r="CR19" s="58"/>
      <c r="CS19" s="62">
        <v>45687.0</v>
      </c>
      <c r="CT19" s="65"/>
      <c r="CU19" s="40">
        <v>250.0</v>
      </c>
      <c r="CV19" s="36">
        <f t="shared" si="17"/>
        <v>1750</v>
      </c>
      <c r="CW19" s="39" t="s">
        <v>98</v>
      </c>
      <c r="CX19" s="4"/>
      <c r="CY19" s="103">
        <v>45669.0</v>
      </c>
      <c r="CZ19" s="72"/>
      <c r="DA19" s="40">
        <v>500.0</v>
      </c>
      <c r="DB19" s="33">
        <f t="shared" si="18"/>
        <v>9000</v>
      </c>
      <c r="DC19" s="39" t="s">
        <v>87</v>
      </c>
      <c r="DD19" s="101"/>
      <c r="DE19" s="30">
        <v>45661.0</v>
      </c>
      <c r="DF19" s="26"/>
      <c r="DG19" s="26">
        <v>1.0</v>
      </c>
      <c r="DH19" s="26">
        <f t="shared" si="19"/>
        <v>23</v>
      </c>
      <c r="DI19" s="29" t="s">
        <v>96</v>
      </c>
      <c r="DJ19" s="58"/>
      <c r="DK19" s="46">
        <v>45660.0</v>
      </c>
      <c r="DL19" s="36"/>
      <c r="DM19" s="40">
        <v>500.0</v>
      </c>
      <c r="DN19" s="36">
        <f t="shared" si="20"/>
        <v>30000</v>
      </c>
      <c r="DO19" s="39" t="s">
        <v>90</v>
      </c>
      <c r="DP19" s="4"/>
      <c r="DQ19" s="56"/>
      <c r="DR19" s="33"/>
      <c r="DS19" s="33"/>
      <c r="DT19" s="33">
        <f t="shared" si="21"/>
        <v>0</v>
      </c>
      <c r="DU19" s="56"/>
      <c r="DV19" s="58"/>
      <c r="DW19" s="62"/>
      <c r="DX19" s="36"/>
      <c r="DY19" s="36"/>
      <c r="DZ19" s="36">
        <f t="shared" si="22"/>
        <v>0</v>
      </c>
      <c r="EA19" s="39"/>
      <c r="EB19" s="4"/>
      <c r="EC19" s="56"/>
      <c r="ED19" s="33"/>
      <c r="EE19" s="33"/>
      <c r="EF19" s="33">
        <f t="shared" si="23"/>
        <v>2</v>
      </c>
      <c r="EG19" s="56"/>
      <c r="EH19" s="58"/>
      <c r="EI19" s="56"/>
      <c r="EJ19" s="33"/>
      <c r="EK19" s="33"/>
      <c r="EL19" s="33">
        <f t="shared" si="24"/>
        <v>15</v>
      </c>
      <c r="EM19" s="56"/>
      <c r="EN19" s="4"/>
      <c r="EO19" s="108">
        <v>45675.0</v>
      </c>
      <c r="EP19" s="163">
        <v>12.0</v>
      </c>
      <c r="EQ19" s="158"/>
      <c r="ER19" s="51">
        <f t="shared" si="25"/>
        <v>17</v>
      </c>
      <c r="ES19" s="163" t="s">
        <v>88</v>
      </c>
      <c r="ET19" s="58"/>
      <c r="EU19" s="56"/>
      <c r="EV19" s="33"/>
      <c r="EW19" s="33"/>
      <c r="EX19" s="33">
        <f t="shared" si="26"/>
        <v>21</v>
      </c>
      <c r="EY19" s="56"/>
      <c r="EZ19" s="58"/>
      <c r="FA19" s="56"/>
      <c r="FB19" s="33"/>
      <c r="FC19" s="33"/>
      <c r="FD19" s="33">
        <f t="shared" si="27"/>
        <v>900</v>
      </c>
      <c r="FE19" s="56"/>
      <c r="FF19" s="58"/>
      <c r="FG19" s="56"/>
      <c r="FH19" s="33"/>
      <c r="FI19" s="33"/>
      <c r="FJ19" s="33">
        <f t="shared" si="28"/>
        <v>500</v>
      </c>
      <c r="FK19" s="56"/>
      <c r="FL19" s="58"/>
      <c r="FM19" s="103">
        <v>45680.0</v>
      </c>
      <c r="FN19" s="104"/>
      <c r="FO19" s="106">
        <v>25.0</v>
      </c>
      <c r="FP19" s="36">
        <f t="shared" si="29"/>
        <v>1900</v>
      </c>
      <c r="FQ19" s="39" t="s">
        <v>107</v>
      </c>
      <c r="FR19" s="58"/>
      <c r="FS19" s="56"/>
      <c r="FT19" s="33"/>
      <c r="FU19" s="33"/>
      <c r="FV19" s="33">
        <f t="shared" si="30"/>
        <v>0</v>
      </c>
      <c r="FW19" s="56"/>
      <c r="FX19" s="58"/>
      <c r="FY19" s="56"/>
      <c r="FZ19" s="33"/>
      <c r="GA19" s="33"/>
      <c r="GB19" s="33">
        <f t="shared" si="31"/>
        <v>0</v>
      </c>
      <c r="GC19" s="56"/>
      <c r="GD19" s="58"/>
      <c r="GE19" s="58"/>
      <c r="GF19" s="58"/>
      <c r="GG19" s="58"/>
      <c r="GH19" s="58"/>
      <c r="GI19" s="58"/>
    </row>
    <row r="20" ht="14.25" customHeight="1">
      <c r="A20" s="30">
        <v>45661.0</v>
      </c>
      <c r="B20" s="26"/>
      <c r="C20" s="27">
        <v>500.0</v>
      </c>
      <c r="D20" s="26">
        <f t="shared" si="1"/>
        <v>34150</v>
      </c>
      <c r="E20" s="29" t="s">
        <v>79</v>
      </c>
      <c r="F20" s="4"/>
      <c r="G20" s="113">
        <v>45682.0</v>
      </c>
      <c r="H20" s="140"/>
      <c r="I20" s="150">
        <v>200.0</v>
      </c>
      <c r="J20" s="26">
        <f t="shared" si="2"/>
        <v>550</v>
      </c>
      <c r="K20" s="29" t="s">
        <v>99</v>
      </c>
      <c r="L20" s="4"/>
      <c r="M20" s="30">
        <v>45663.0</v>
      </c>
      <c r="N20" s="29"/>
      <c r="O20" s="81">
        <v>100.0</v>
      </c>
      <c r="P20" s="26">
        <f t="shared" si="3"/>
        <v>2000</v>
      </c>
      <c r="Q20" s="29" t="s">
        <v>85</v>
      </c>
      <c r="R20" s="4"/>
      <c r="S20" s="56"/>
      <c r="T20" s="33"/>
      <c r="U20" s="33"/>
      <c r="V20" s="33">
        <f t="shared" si="4"/>
        <v>11750</v>
      </c>
      <c r="W20" s="56"/>
      <c r="X20" s="58"/>
      <c r="Y20" s="103">
        <v>45682.0</v>
      </c>
      <c r="Z20" s="104"/>
      <c r="AA20" s="106">
        <v>1.0</v>
      </c>
      <c r="AB20" s="36">
        <f t="shared" si="5"/>
        <v>11</v>
      </c>
      <c r="AC20" s="39" t="s">
        <v>81</v>
      </c>
      <c r="AD20" s="4"/>
      <c r="AE20" s="103">
        <v>45681.0</v>
      </c>
      <c r="AF20" s="104"/>
      <c r="AG20" s="106">
        <v>1.0</v>
      </c>
      <c r="AH20" s="36">
        <f t="shared" si="6"/>
        <v>11</v>
      </c>
      <c r="AI20" s="37" t="s">
        <v>87</v>
      </c>
      <c r="AJ20" s="4"/>
      <c r="AK20" s="56"/>
      <c r="AL20" s="33"/>
      <c r="AM20" s="33"/>
      <c r="AN20" s="33">
        <f t="shared" si="7"/>
        <v>7</v>
      </c>
      <c r="AO20" s="56"/>
      <c r="AP20" s="4"/>
      <c r="AQ20" s="113">
        <v>45676.0</v>
      </c>
      <c r="AR20" s="105"/>
      <c r="AS20" s="150">
        <v>1.0</v>
      </c>
      <c r="AT20" s="26">
        <f t="shared" si="8"/>
        <v>7</v>
      </c>
      <c r="AU20" s="29" t="s">
        <v>99</v>
      </c>
      <c r="AV20" s="4"/>
      <c r="AW20" s="103">
        <v>45672.0</v>
      </c>
      <c r="AX20" s="72"/>
      <c r="AY20" s="98">
        <v>32.0</v>
      </c>
      <c r="AZ20" s="33">
        <f t="shared" si="9"/>
        <v>160</v>
      </c>
      <c r="BA20" s="39" t="s">
        <v>100</v>
      </c>
      <c r="BB20" s="58"/>
      <c r="BC20" s="46">
        <v>45664.0</v>
      </c>
      <c r="BD20" s="72"/>
      <c r="BE20" s="98">
        <v>10.0</v>
      </c>
      <c r="BF20" s="33">
        <f t="shared" si="10"/>
        <v>390</v>
      </c>
      <c r="BG20" s="39" t="s">
        <v>81</v>
      </c>
      <c r="BH20" s="58"/>
      <c r="BI20" s="103">
        <v>45676.0</v>
      </c>
      <c r="BJ20" s="112"/>
      <c r="BK20" s="106">
        <v>2.0</v>
      </c>
      <c r="BL20" s="36">
        <f t="shared" si="11"/>
        <v>6</v>
      </c>
      <c r="BM20" s="39" t="s">
        <v>94</v>
      </c>
      <c r="BN20" s="4"/>
      <c r="BO20" s="62"/>
      <c r="BP20" s="36"/>
      <c r="BQ20" s="36"/>
      <c r="BR20" s="36">
        <f t="shared" si="12"/>
        <v>0</v>
      </c>
      <c r="BS20" s="39"/>
      <c r="BT20" s="58"/>
      <c r="BU20" s="116">
        <v>45662.0</v>
      </c>
      <c r="BV20" s="59">
        <f>36*825</f>
        <v>29700</v>
      </c>
      <c r="BW20" s="78"/>
      <c r="BX20" s="38">
        <f t="shared" si="13"/>
        <v>36300</v>
      </c>
      <c r="BY20" s="63" t="s">
        <v>86</v>
      </c>
      <c r="BZ20" s="4"/>
      <c r="CA20" s="103">
        <v>45675.0</v>
      </c>
      <c r="CB20" s="39"/>
      <c r="CC20" s="40">
        <v>100.0</v>
      </c>
      <c r="CD20" s="36">
        <f t="shared" si="14"/>
        <v>1200</v>
      </c>
      <c r="CE20" s="39" t="s">
        <v>98</v>
      </c>
      <c r="CF20" s="101"/>
      <c r="CG20" s="46">
        <v>45668.0</v>
      </c>
      <c r="CH20" s="72"/>
      <c r="CI20" s="40">
        <v>10.0</v>
      </c>
      <c r="CJ20" s="33">
        <f t="shared" si="15"/>
        <v>210</v>
      </c>
      <c r="CK20" s="39" t="s">
        <v>100</v>
      </c>
      <c r="CL20" s="4"/>
      <c r="CM20" s="32"/>
      <c r="CN20" s="72"/>
      <c r="CO20" s="72"/>
      <c r="CP20" s="33">
        <f t="shared" si="16"/>
        <v>0</v>
      </c>
      <c r="CQ20" s="39"/>
      <c r="CR20" s="58"/>
      <c r="CS20" s="62">
        <v>45688.0</v>
      </c>
      <c r="CT20" s="65"/>
      <c r="CU20" s="40">
        <v>250.0</v>
      </c>
      <c r="CV20" s="36">
        <f t="shared" si="17"/>
        <v>1500</v>
      </c>
      <c r="CW20" s="39" t="s">
        <v>96</v>
      </c>
      <c r="CX20" s="4"/>
      <c r="CY20" s="103">
        <v>45669.0</v>
      </c>
      <c r="CZ20" s="72"/>
      <c r="DA20" s="40">
        <v>500.0</v>
      </c>
      <c r="DB20" s="33">
        <f t="shared" si="18"/>
        <v>8500</v>
      </c>
      <c r="DC20" s="39" t="s">
        <v>104</v>
      </c>
      <c r="DD20" s="101"/>
      <c r="DE20" s="30">
        <v>45661.0</v>
      </c>
      <c r="DF20" s="26"/>
      <c r="DG20" s="26">
        <v>1.0</v>
      </c>
      <c r="DH20" s="26">
        <f t="shared" si="19"/>
        <v>22</v>
      </c>
      <c r="DI20" s="29" t="s">
        <v>101</v>
      </c>
      <c r="DJ20" s="58"/>
      <c r="DK20" s="46">
        <v>45660.0</v>
      </c>
      <c r="DL20" s="36"/>
      <c r="DM20" s="40">
        <v>500.0</v>
      </c>
      <c r="DN20" s="36">
        <f t="shared" si="20"/>
        <v>29500</v>
      </c>
      <c r="DO20" s="39" t="s">
        <v>95</v>
      </c>
      <c r="DP20" s="4"/>
      <c r="DQ20" s="56"/>
      <c r="DR20" s="33"/>
      <c r="DS20" s="33"/>
      <c r="DT20" s="33">
        <f t="shared" si="21"/>
        <v>0</v>
      </c>
      <c r="DU20" s="56"/>
      <c r="DV20" s="58"/>
      <c r="DW20" s="62"/>
      <c r="DX20" s="36"/>
      <c r="DY20" s="36"/>
      <c r="DZ20" s="36">
        <f t="shared" si="22"/>
        <v>0</v>
      </c>
      <c r="EA20" s="39"/>
      <c r="EB20" s="4"/>
      <c r="EC20" s="56"/>
      <c r="ED20" s="33"/>
      <c r="EE20" s="33"/>
      <c r="EF20" s="33">
        <f t="shared" si="23"/>
        <v>2</v>
      </c>
      <c r="EG20" s="56"/>
      <c r="EH20" s="58"/>
      <c r="EI20" s="56"/>
      <c r="EJ20" s="33"/>
      <c r="EK20" s="33"/>
      <c r="EL20" s="33">
        <f t="shared" si="24"/>
        <v>15</v>
      </c>
      <c r="EM20" s="56"/>
      <c r="EN20" s="4"/>
      <c r="EO20" s="103">
        <v>45678.0</v>
      </c>
      <c r="EP20" s="112"/>
      <c r="EQ20" s="36">
        <v>1.0</v>
      </c>
      <c r="ER20" s="33">
        <f t="shared" si="25"/>
        <v>16</v>
      </c>
      <c r="ES20" s="39" t="s">
        <v>85</v>
      </c>
      <c r="ET20" s="58"/>
      <c r="EU20" s="56"/>
      <c r="EV20" s="33"/>
      <c r="EW20" s="33"/>
      <c r="EX20" s="33">
        <f t="shared" si="26"/>
        <v>21</v>
      </c>
      <c r="EY20" s="56"/>
      <c r="EZ20" s="58"/>
      <c r="FA20" s="56"/>
      <c r="FB20" s="33"/>
      <c r="FC20" s="33"/>
      <c r="FD20" s="33">
        <f t="shared" si="27"/>
        <v>900</v>
      </c>
      <c r="FE20" s="56"/>
      <c r="FF20" s="58"/>
      <c r="FG20" s="56"/>
      <c r="FH20" s="33"/>
      <c r="FI20" s="33"/>
      <c r="FJ20" s="33">
        <f t="shared" si="28"/>
        <v>500</v>
      </c>
      <c r="FK20" s="56"/>
      <c r="FL20" s="58"/>
      <c r="FM20" s="103">
        <v>45682.0</v>
      </c>
      <c r="FN20" s="104"/>
      <c r="FO20" s="106">
        <v>25.0</v>
      </c>
      <c r="FP20" s="36">
        <f t="shared" si="29"/>
        <v>1875</v>
      </c>
      <c r="FQ20" s="39" t="s">
        <v>95</v>
      </c>
      <c r="FR20" s="58"/>
      <c r="FS20" s="56"/>
      <c r="FT20" s="33"/>
      <c r="FU20" s="33"/>
      <c r="FV20" s="33">
        <f t="shared" si="30"/>
        <v>0</v>
      </c>
      <c r="FW20" s="56"/>
      <c r="FX20" s="58"/>
      <c r="FY20" s="56"/>
      <c r="FZ20" s="33"/>
      <c r="GA20" s="33"/>
      <c r="GB20" s="33">
        <f t="shared" si="31"/>
        <v>0</v>
      </c>
      <c r="GC20" s="56"/>
      <c r="GD20" s="58"/>
      <c r="GE20" s="58"/>
      <c r="GF20" s="58"/>
      <c r="GG20" s="58"/>
      <c r="GH20" s="58"/>
      <c r="GI20" s="58"/>
    </row>
    <row r="21" ht="14.25" customHeight="1">
      <c r="A21" s="30">
        <v>45661.0</v>
      </c>
      <c r="B21" s="26"/>
      <c r="C21" s="27">
        <v>500.0</v>
      </c>
      <c r="D21" s="26">
        <f t="shared" si="1"/>
        <v>33650</v>
      </c>
      <c r="E21" s="29" t="s">
        <v>90</v>
      </c>
      <c r="F21" s="4"/>
      <c r="G21" s="103">
        <v>45682.0</v>
      </c>
      <c r="H21" s="104"/>
      <c r="I21" s="106">
        <v>100.0</v>
      </c>
      <c r="J21" s="36">
        <f t="shared" si="2"/>
        <v>450</v>
      </c>
      <c r="K21" s="39" t="s">
        <v>83</v>
      </c>
      <c r="L21" s="4"/>
      <c r="M21" s="35">
        <v>45663.0</v>
      </c>
      <c r="N21" s="36"/>
      <c r="O21" s="40">
        <v>200.0</v>
      </c>
      <c r="P21" s="36">
        <f t="shared" si="3"/>
        <v>1800</v>
      </c>
      <c r="Q21" s="39" t="s">
        <v>80</v>
      </c>
      <c r="R21" s="4"/>
      <c r="S21" s="56"/>
      <c r="T21" s="33"/>
      <c r="U21" s="33"/>
      <c r="V21" s="33">
        <f t="shared" si="4"/>
        <v>11750</v>
      </c>
      <c r="W21" s="56"/>
      <c r="X21" s="58"/>
      <c r="Y21" s="113">
        <v>45683.0</v>
      </c>
      <c r="Z21" s="140"/>
      <c r="AA21" s="150">
        <v>1.0</v>
      </c>
      <c r="AB21" s="26">
        <f t="shared" si="5"/>
        <v>10</v>
      </c>
      <c r="AC21" s="81" t="s">
        <v>101</v>
      </c>
      <c r="AD21" s="4"/>
      <c r="AE21" s="103">
        <v>45682.0</v>
      </c>
      <c r="AF21" s="104"/>
      <c r="AG21" s="106">
        <v>1.0</v>
      </c>
      <c r="AH21" s="36">
        <f t="shared" si="6"/>
        <v>10</v>
      </c>
      <c r="AI21" s="39" t="s">
        <v>81</v>
      </c>
      <c r="AJ21" s="4"/>
      <c r="AK21" s="56"/>
      <c r="AL21" s="33"/>
      <c r="AM21" s="33"/>
      <c r="AN21" s="33">
        <f t="shared" si="7"/>
        <v>7</v>
      </c>
      <c r="AO21" s="56"/>
      <c r="AP21" s="4"/>
      <c r="AQ21" s="103">
        <v>45678.0</v>
      </c>
      <c r="AR21" s="112"/>
      <c r="AS21" s="106">
        <v>1.0</v>
      </c>
      <c r="AT21" s="36">
        <f t="shared" si="8"/>
        <v>6</v>
      </c>
      <c r="AU21" s="39" t="s">
        <v>100</v>
      </c>
      <c r="AV21" s="4"/>
      <c r="AW21" s="62">
        <v>45672.0</v>
      </c>
      <c r="AX21" s="36"/>
      <c r="AY21" s="98">
        <v>32.0</v>
      </c>
      <c r="AZ21" s="36">
        <f t="shared" si="9"/>
        <v>128</v>
      </c>
      <c r="BA21" s="37" t="s">
        <v>96</v>
      </c>
      <c r="BB21" s="58"/>
      <c r="BC21" s="46">
        <v>45665.0</v>
      </c>
      <c r="BD21" s="72"/>
      <c r="BE21" s="98">
        <v>10.0</v>
      </c>
      <c r="BF21" s="33">
        <f t="shared" si="10"/>
        <v>380</v>
      </c>
      <c r="BG21" s="39" t="s">
        <v>95</v>
      </c>
      <c r="BH21" s="58"/>
      <c r="BI21" s="103">
        <v>45676.0</v>
      </c>
      <c r="BJ21" s="112"/>
      <c r="BK21" s="106">
        <v>2.0</v>
      </c>
      <c r="BL21" s="36">
        <f t="shared" si="11"/>
        <v>4</v>
      </c>
      <c r="BM21" s="39" t="s">
        <v>96</v>
      </c>
      <c r="BN21" s="4"/>
      <c r="BO21" s="62"/>
      <c r="BP21" s="36"/>
      <c r="BQ21" s="36"/>
      <c r="BR21" s="36">
        <f t="shared" si="12"/>
        <v>0</v>
      </c>
      <c r="BS21" s="39"/>
      <c r="BT21" s="58"/>
      <c r="BU21" s="35">
        <v>45663.0</v>
      </c>
      <c r="BV21" s="36"/>
      <c r="BW21" s="40">
        <v>825.0</v>
      </c>
      <c r="BX21" s="38">
        <f t="shared" si="13"/>
        <v>35475</v>
      </c>
      <c r="BY21" s="37" t="s">
        <v>116</v>
      </c>
      <c r="BZ21" s="4"/>
      <c r="CA21" s="103">
        <v>45682.0</v>
      </c>
      <c r="CB21" s="104"/>
      <c r="CC21" s="40">
        <v>100.0</v>
      </c>
      <c r="CD21" s="36">
        <f t="shared" si="14"/>
        <v>1100</v>
      </c>
      <c r="CE21" s="39" t="s">
        <v>96</v>
      </c>
      <c r="CF21" s="101"/>
      <c r="CG21" s="62">
        <v>45669.0</v>
      </c>
      <c r="CH21" s="39"/>
      <c r="CI21" s="40">
        <v>10.0</v>
      </c>
      <c r="CJ21" s="36">
        <f t="shared" si="15"/>
        <v>200</v>
      </c>
      <c r="CK21" s="39" t="s">
        <v>83</v>
      </c>
      <c r="CL21" s="4"/>
      <c r="CM21" s="32"/>
      <c r="CN21" s="72"/>
      <c r="CO21" s="72"/>
      <c r="CP21" s="33">
        <f t="shared" si="16"/>
        <v>0</v>
      </c>
      <c r="CQ21" s="39"/>
      <c r="CR21" s="58"/>
      <c r="CS21" s="62">
        <v>45687.0</v>
      </c>
      <c r="CT21" s="65"/>
      <c r="CU21" s="134">
        <v>500.0</v>
      </c>
      <c r="CV21" s="36">
        <f t="shared" si="17"/>
        <v>1000</v>
      </c>
      <c r="CW21" s="37" t="s">
        <v>108</v>
      </c>
      <c r="CX21" s="4"/>
      <c r="CY21" s="103">
        <v>45669.0</v>
      </c>
      <c r="CZ21" s="72"/>
      <c r="DA21" s="40">
        <v>500.0</v>
      </c>
      <c r="DB21" s="33">
        <f t="shared" si="18"/>
        <v>8000</v>
      </c>
      <c r="DC21" s="39" t="s">
        <v>85</v>
      </c>
      <c r="DD21" s="101"/>
      <c r="DE21" s="30">
        <v>45661.0</v>
      </c>
      <c r="DF21" s="26"/>
      <c r="DG21" s="26">
        <v>1.0</v>
      </c>
      <c r="DH21" s="26">
        <f t="shared" si="19"/>
        <v>21</v>
      </c>
      <c r="DI21" s="29" t="s">
        <v>77</v>
      </c>
      <c r="DJ21" s="58"/>
      <c r="DK21" s="46">
        <v>45660.0</v>
      </c>
      <c r="DL21" s="36"/>
      <c r="DM21" s="40">
        <v>500.0</v>
      </c>
      <c r="DN21" s="36">
        <f t="shared" si="20"/>
        <v>29000</v>
      </c>
      <c r="DO21" s="39" t="s">
        <v>107</v>
      </c>
      <c r="DP21" s="4"/>
      <c r="DQ21" s="56"/>
      <c r="DR21" s="33"/>
      <c r="DS21" s="33"/>
      <c r="DT21" s="33">
        <f t="shared" si="21"/>
        <v>0</v>
      </c>
      <c r="DU21" s="56"/>
      <c r="DV21" s="58"/>
      <c r="DW21" s="56"/>
      <c r="DX21" s="33"/>
      <c r="DY21" s="33"/>
      <c r="DZ21" s="33">
        <f t="shared" si="22"/>
        <v>0</v>
      </c>
      <c r="EA21" s="56"/>
      <c r="EB21" s="4"/>
      <c r="EC21" s="56"/>
      <c r="ED21" s="33"/>
      <c r="EE21" s="33"/>
      <c r="EF21" s="33">
        <f t="shared" si="23"/>
        <v>2</v>
      </c>
      <c r="EG21" s="56"/>
      <c r="EH21" s="58"/>
      <c r="EI21" s="56"/>
      <c r="EJ21" s="33"/>
      <c r="EK21" s="33"/>
      <c r="EL21" s="33">
        <f t="shared" si="24"/>
        <v>15</v>
      </c>
      <c r="EM21" s="56"/>
      <c r="EN21" s="4"/>
      <c r="EO21" s="103">
        <v>45678.0</v>
      </c>
      <c r="EP21" s="112"/>
      <c r="EQ21" s="106">
        <v>2.0</v>
      </c>
      <c r="ER21" s="33">
        <f t="shared" si="25"/>
        <v>14</v>
      </c>
      <c r="ES21" s="39" t="s">
        <v>81</v>
      </c>
      <c r="ET21" s="58"/>
      <c r="EU21" s="56"/>
      <c r="EV21" s="33"/>
      <c r="EW21" s="33"/>
      <c r="EX21" s="33">
        <f t="shared" si="26"/>
        <v>21</v>
      </c>
      <c r="EY21" s="56"/>
      <c r="EZ21" s="58"/>
      <c r="FA21" s="56"/>
      <c r="FB21" s="33"/>
      <c r="FC21" s="33"/>
      <c r="FD21" s="33">
        <f t="shared" si="27"/>
        <v>900</v>
      </c>
      <c r="FE21" s="56"/>
      <c r="FF21" s="58"/>
      <c r="FG21" s="56"/>
      <c r="FH21" s="33"/>
      <c r="FI21" s="33"/>
      <c r="FJ21" s="33">
        <f t="shared" si="28"/>
        <v>500</v>
      </c>
      <c r="FK21" s="56"/>
      <c r="FL21" s="58"/>
      <c r="FM21" s="103">
        <v>45683.0</v>
      </c>
      <c r="FN21" s="104"/>
      <c r="FO21" s="106">
        <v>25.0</v>
      </c>
      <c r="FP21" s="36">
        <f t="shared" si="29"/>
        <v>1850</v>
      </c>
      <c r="FQ21" s="39" t="s">
        <v>93</v>
      </c>
      <c r="FR21" s="58"/>
      <c r="FS21" s="56"/>
      <c r="FT21" s="33"/>
      <c r="FU21" s="33"/>
      <c r="FV21" s="33">
        <f t="shared" si="30"/>
        <v>0</v>
      </c>
      <c r="FW21" s="56"/>
      <c r="FX21" s="58"/>
      <c r="FY21" s="56"/>
      <c r="FZ21" s="33"/>
      <c r="GA21" s="33"/>
      <c r="GB21" s="33">
        <f t="shared" si="31"/>
        <v>0</v>
      </c>
      <c r="GC21" s="56"/>
      <c r="GD21" s="58"/>
      <c r="GE21" s="58"/>
      <c r="GF21" s="58"/>
      <c r="GG21" s="58"/>
      <c r="GH21" s="58"/>
      <c r="GI21" s="58"/>
    </row>
    <row r="22" ht="14.25" customHeight="1">
      <c r="A22" s="25">
        <v>45661.0</v>
      </c>
      <c r="B22" s="26"/>
      <c r="C22" s="27">
        <v>500.0</v>
      </c>
      <c r="D22" s="26">
        <f t="shared" si="1"/>
        <v>33150</v>
      </c>
      <c r="E22" s="29" t="s">
        <v>107</v>
      </c>
      <c r="F22" s="4"/>
      <c r="G22" s="48">
        <v>45682.0</v>
      </c>
      <c r="H22" s="118">
        <v>4000.0</v>
      </c>
      <c r="I22" s="118"/>
      <c r="J22" s="60">
        <f t="shared" si="2"/>
        <v>4450</v>
      </c>
      <c r="K22" s="119" t="s">
        <v>86</v>
      </c>
      <c r="L22" s="4"/>
      <c r="M22" s="30">
        <v>45663.0</v>
      </c>
      <c r="N22" s="29"/>
      <c r="O22" s="81">
        <v>200.0</v>
      </c>
      <c r="P22" s="26">
        <f t="shared" si="3"/>
        <v>1600</v>
      </c>
      <c r="Q22" s="29" t="s">
        <v>99</v>
      </c>
      <c r="R22" s="4"/>
      <c r="S22" s="56"/>
      <c r="T22" s="33"/>
      <c r="U22" s="33"/>
      <c r="V22" s="33">
        <f t="shared" si="4"/>
        <v>11750</v>
      </c>
      <c r="W22" s="56"/>
      <c r="X22" s="58"/>
      <c r="Y22" s="113">
        <v>45685.0</v>
      </c>
      <c r="Z22" s="140"/>
      <c r="AA22" s="150">
        <v>1.0</v>
      </c>
      <c r="AB22" s="26">
        <f t="shared" si="5"/>
        <v>9</v>
      </c>
      <c r="AC22" s="29" t="s">
        <v>99</v>
      </c>
      <c r="AD22" s="4"/>
      <c r="AE22" s="103">
        <v>45682.0</v>
      </c>
      <c r="AF22" s="104"/>
      <c r="AG22" s="106">
        <v>1.0</v>
      </c>
      <c r="AH22" s="36">
        <f t="shared" si="6"/>
        <v>9</v>
      </c>
      <c r="AI22" s="39" t="s">
        <v>91</v>
      </c>
      <c r="AJ22" s="4"/>
      <c r="AK22" s="56"/>
      <c r="AL22" s="33"/>
      <c r="AM22" s="33"/>
      <c r="AN22" s="33">
        <f t="shared" si="7"/>
        <v>7</v>
      </c>
      <c r="AO22" s="56"/>
      <c r="AP22" s="4"/>
      <c r="AQ22" s="113">
        <v>45681.0</v>
      </c>
      <c r="AR22" s="140"/>
      <c r="AS22" s="150">
        <v>1.0</v>
      </c>
      <c r="AT22" s="26">
        <f t="shared" si="8"/>
        <v>5</v>
      </c>
      <c r="AU22" s="81" t="s">
        <v>104</v>
      </c>
      <c r="AV22" s="4"/>
      <c r="AW22" s="103">
        <v>45672.0</v>
      </c>
      <c r="AX22" s="72"/>
      <c r="AY22" s="98">
        <v>32.0</v>
      </c>
      <c r="AZ22" s="33">
        <f t="shared" si="9"/>
        <v>96</v>
      </c>
      <c r="BA22" s="96" t="s">
        <v>105</v>
      </c>
      <c r="BB22" s="58"/>
      <c r="BC22" s="46">
        <v>45665.0</v>
      </c>
      <c r="BD22" s="72"/>
      <c r="BE22" s="98">
        <v>10.0</v>
      </c>
      <c r="BF22" s="33">
        <f t="shared" si="10"/>
        <v>370</v>
      </c>
      <c r="BG22" s="39" t="s">
        <v>107</v>
      </c>
      <c r="BH22" s="58"/>
      <c r="BI22" s="103">
        <v>45676.0</v>
      </c>
      <c r="BJ22" s="112"/>
      <c r="BK22" s="106">
        <v>2.0</v>
      </c>
      <c r="BL22" s="36">
        <f t="shared" si="11"/>
        <v>2</v>
      </c>
      <c r="BM22" s="39" t="s">
        <v>80</v>
      </c>
      <c r="BN22" s="4"/>
      <c r="BO22" s="62"/>
      <c r="BP22" s="36"/>
      <c r="BQ22" s="36"/>
      <c r="BR22" s="36">
        <f t="shared" si="12"/>
        <v>0</v>
      </c>
      <c r="BS22" s="39"/>
      <c r="BT22" s="58"/>
      <c r="BU22" s="35">
        <v>45663.0</v>
      </c>
      <c r="BV22" s="36"/>
      <c r="BW22" s="40">
        <v>825.0</v>
      </c>
      <c r="BX22" s="38">
        <f t="shared" si="13"/>
        <v>34650</v>
      </c>
      <c r="BY22" s="39" t="s">
        <v>96</v>
      </c>
      <c r="BZ22" s="4"/>
      <c r="CA22" s="103">
        <v>45683.0</v>
      </c>
      <c r="CB22" s="104"/>
      <c r="CC22" s="40">
        <v>100.0</v>
      </c>
      <c r="CD22" s="36">
        <f t="shared" si="14"/>
        <v>1000</v>
      </c>
      <c r="CE22" s="39" t="s">
        <v>101</v>
      </c>
      <c r="CF22" s="101"/>
      <c r="CG22" s="62">
        <v>45669.0</v>
      </c>
      <c r="CH22" s="39"/>
      <c r="CI22" s="40">
        <v>10.0</v>
      </c>
      <c r="CJ22" s="36">
        <f t="shared" si="15"/>
        <v>190</v>
      </c>
      <c r="CK22" s="39" t="s">
        <v>107</v>
      </c>
      <c r="CL22" s="4"/>
      <c r="CM22" s="32"/>
      <c r="CN22" s="72"/>
      <c r="CO22" s="72"/>
      <c r="CP22" s="33">
        <f t="shared" si="16"/>
        <v>0</v>
      </c>
      <c r="CQ22" s="39"/>
      <c r="CR22" s="58"/>
      <c r="CS22" s="62"/>
      <c r="CT22" s="36"/>
      <c r="CU22" s="36"/>
      <c r="CV22" s="36">
        <f t="shared" si="17"/>
        <v>1000</v>
      </c>
      <c r="CW22" s="39"/>
      <c r="CX22" s="4"/>
      <c r="CY22" s="103">
        <v>45670.0</v>
      </c>
      <c r="CZ22" s="72"/>
      <c r="DA22" s="40">
        <v>500.0</v>
      </c>
      <c r="DB22" s="33">
        <f t="shared" si="18"/>
        <v>7500</v>
      </c>
      <c r="DC22" s="39" t="s">
        <v>93</v>
      </c>
      <c r="DD22" s="101"/>
      <c r="DE22" s="30">
        <v>45661.0</v>
      </c>
      <c r="DF22" s="26"/>
      <c r="DG22" s="26">
        <v>1.0</v>
      </c>
      <c r="DH22" s="26">
        <f t="shared" si="19"/>
        <v>20</v>
      </c>
      <c r="DI22" s="29" t="s">
        <v>93</v>
      </c>
      <c r="DJ22" s="58"/>
      <c r="DK22" s="46">
        <v>45660.0</v>
      </c>
      <c r="DL22" s="36"/>
      <c r="DM22" s="40">
        <v>500.0</v>
      </c>
      <c r="DN22" s="36">
        <f t="shared" si="20"/>
        <v>28500</v>
      </c>
      <c r="DO22" s="39" t="s">
        <v>81</v>
      </c>
      <c r="DP22" s="4"/>
      <c r="DQ22" s="56"/>
      <c r="DR22" s="33"/>
      <c r="DS22" s="33"/>
      <c r="DT22" s="33">
        <f t="shared" si="21"/>
        <v>0</v>
      </c>
      <c r="DU22" s="56"/>
      <c r="DV22" s="58"/>
      <c r="DW22" s="56"/>
      <c r="DX22" s="33"/>
      <c r="DY22" s="33"/>
      <c r="DZ22" s="33">
        <f t="shared" si="22"/>
        <v>0</v>
      </c>
      <c r="EA22" s="56"/>
      <c r="EB22" s="4"/>
      <c r="EC22" s="56"/>
      <c r="ED22" s="33"/>
      <c r="EE22" s="33"/>
      <c r="EF22" s="33">
        <f t="shared" si="23"/>
        <v>2</v>
      </c>
      <c r="EG22" s="56"/>
      <c r="EH22" s="58"/>
      <c r="EI22" s="56"/>
      <c r="EJ22" s="33"/>
      <c r="EK22" s="33"/>
      <c r="EL22" s="33">
        <f t="shared" si="24"/>
        <v>15</v>
      </c>
      <c r="EM22" s="56"/>
      <c r="EN22" s="4"/>
      <c r="EO22" s="62">
        <v>45683.0</v>
      </c>
      <c r="EP22" s="65"/>
      <c r="EQ22" s="106">
        <v>1.0</v>
      </c>
      <c r="ER22" s="36">
        <f t="shared" si="25"/>
        <v>13</v>
      </c>
      <c r="ES22" s="39" t="s">
        <v>79</v>
      </c>
      <c r="ET22" s="58"/>
      <c r="EU22" s="56"/>
      <c r="EV22" s="33"/>
      <c r="EW22" s="33"/>
      <c r="EX22" s="33">
        <f t="shared" si="26"/>
        <v>21</v>
      </c>
      <c r="EY22" s="56"/>
      <c r="EZ22" s="58"/>
      <c r="FA22" s="56"/>
      <c r="FB22" s="33"/>
      <c r="FC22" s="33"/>
      <c r="FD22" s="33">
        <f t="shared" si="27"/>
        <v>900</v>
      </c>
      <c r="FE22" s="56"/>
      <c r="FF22" s="58"/>
      <c r="FG22" s="56"/>
      <c r="FH22" s="33"/>
      <c r="FI22" s="33"/>
      <c r="FJ22" s="33">
        <f t="shared" si="28"/>
        <v>500</v>
      </c>
      <c r="FK22" s="56"/>
      <c r="FL22" s="58"/>
      <c r="FM22" s="62">
        <v>45688.0</v>
      </c>
      <c r="FN22" s="65"/>
      <c r="FO22" s="134">
        <v>25.0</v>
      </c>
      <c r="FP22" s="36">
        <f t="shared" si="29"/>
        <v>1825</v>
      </c>
      <c r="FQ22" s="37" t="s">
        <v>104</v>
      </c>
      <c r="FR22" s="58"/>
      <c r="FS22" s="56"/>
      <c r="FT22" s="33"/>
      <c r="FU22" s="33"/>
      <c r="FV22" s="33">
        <f t="shared" si="30"/>
        <v>0</v>
      </c>
      <c r="FW22" s="56"/>
      <c r="FX22" s="58"/>
      <c r="FY22" s="56"/>
      <c r="FZ22" s="33"/>
      <c r="GA22" s="33"/>
      <c r="GB22" s="33">
        <f t="shared" si="31"/>
        <v>0</v>
      </c>
      <c r="GC22" s="56"/>
      <c r="GD22" s="58"/>
      <c r="GE22" s="58"/>
      <c r="GF22" s="58"/>
      <c r="GG22" s="58"/>
      <c r="GH22" s="58"/>
      <c r="GI22" s="58"/>
    </row>
    <row r="23" ht="14.25" customHeight="1">
      <c r="A23" s="30">
        <v>45661.0</v>
      </c>
      <c r="B23" s="26"/>
      <c r="C23" s="27">
        <v>500.0</v>
      </c>
      <c r="D23" s="26">
        <f t="shared" si="1"/>
        <v>32650</v>
      </c>
      <c r="E23" s="29" t="s">
        <v>77</v>
      </c>
      <c r="F23" s="4"/>
      <c r="G23" s="103">
        <v>45682.0</v>
      </c>
      <c r="H23" s="104"/>
      <c r="I23" s="106">
        <v>100.0</v>
      </c>
      <c r="J23" s="36">
        <f t="shared" si="2"/>
        <v>4350</v>
      </c>
      <c r="K23" s="39" t="s">
        <v>78</v>
      </c>
      <c r="L23" s="4"/>
      <c r="M23" s="35">
        <v>45663.0</v>
      </c>
      <c r="N23" s="36"/>
      <c r="O23" s="40">
        <v>200.0</v>
      </c>
      <c r="P23" s="36">
        <f t="shared" si="3"/>
        <v>1400</v>
      </c>
      <c r="Q23" s="39" t="s">
        <v>83</v>
      </c>
      <c r="R23" s="4"/>
      <c r="S23" s="56"/>
      <c r="T23" s="33"/>
      <c r="U23" s="33"/>
      <c r="V23" s="33">
        <f t="shared" si="4"/>
        <v>11750</v>
      </c>
      <c r="W23" s="56"/>
      <c r="X23" s="58"/>
      <c r="Y23" s="30">
        <v>45686.0</v>
      </c>
      <c r="Z23" s="61"/>
      <c r="AA23" s="153">
        <v>1.0</v>
      </c>
      <c r="AB23" s="26">
        <f t="shared" si="5"/>
        <v>8</v>
      </c>
      <c r="AC23" s="29" t="s">
        <v>90</v>
      </c>
      <c r="AD23" s="4"/>
      <c r="AE23" s="113">
        <v>45684.0</v>
      </c>
      <c r="AF23" s="140"/>
      <c r="AG23" s="150">
        <v>1.0</v>
      </c>
      <c r="AH23" s="26">
        <f t="shared" si="6"/>
        <v>8</v>
      </c>
      <c r="AI23" s="29" t="s">
        <v>95</v>
      </c>
      <c r="AJ23" s="4"/>
      <c r="AK23" s="56"/>
      <c r="AL23" s="33"/>
      <c r="AM23" s="33"/>
      <c r="AN23" s="33">
        <f t="shared" si="7"/>
        <v>7</v>
      </c>
      <c r="AO23" s="56"/>
      <c r="AP23" s="4"/>
      <c r="AQ23" s="113">
        <v>45682.0</v>
      </c>
      <c r="AR23" s="140"/>
      <c r="AS23" s="150">
        <v>1.0</v>
      </c>
      <c r="AT23" s="26">
        <f t="shared" si="8"/>
        <v>4</v>
      </c>
      <c r="AU23" s="29" t="s">
        <v>81</v>
      </c>
      <c r="AV23" s="4"/>
      <c r="AW23" s="103">
        <v>45672.0</v>
      </c>
      <c r="AX23" s="72"/>
      <c r="AY23" s="98">
        <v>32.0</v>
      </c>
      <c r="AZ23" s="33">
        <f t="shared" si="9"/>
        <v>64</v>
      </c>
      <c r="BA23" s="39" t="s">
        <v>101</v>
      </c>
      <c r="BB23" s="58"/>
      <c r="BC23" s="46">
        <v>45666.0</v>
      </c>
      <c r="BD23" s="72"/>
      <c r="BE23" s="98">
        <v>10.0</v>
      </c>
      <c r="BF23" s="33">
        <f t="shared" si="10"/>
        <v>360</v>
      </c>
      <c r="BG23" s="39" t="s">
        <v>101</v>
      </c>
      <c r="BH23" s="58"/>
      <c r="BI23" s="103">
        <v>45676.0</v>
      </c>
      <c r="BJ23" s="112"/>
      <c r="BK23" s="106">
        <v>2.0</v>
      </c>
      <c r="BL23" s="36">
        <f t="shared" si="11"/>
        <v>0</v>
      </c>
      <c r="BM23" s="39" t="s">
        <v>99</v>
      </c>
      <c r="BN23" s="4"/>
      <c r="BO23" s="62"/>
      <c r="BP23" s="36"/>
      <c r="BQ23" s="36"/>
      <c r="BR23" s="36">
        <f t="shared" si="12"/>
        <v>0</v>
      </c>
      <c r="BS23" s="39"/>
      <c r="BT23" s="58"/>
      <c r="BU23" s="35">
        <v>45663.0</v>
      </c>
      <c r="BV23" s="39"/>
      <c r="BW23" s="40">
        <v>825.0</v>
      </c>
      <c r="BX23" s="38">
        <f t="shared" si="13"/>
        <v>33825</v>
      </c>
      <c r="BY23" s="39" t="s">
        <v>97</v>
      </c>
      <c r="BZ23" s="4"/>
      <c r="CA23" s="103">
        <v>45684.0</v>
      </c>
      <c r="CB23" s="104"/>
      <c r="CC23" s="40">
        <v>100.0</v>
      </c>
      <c r="CD23" s="36">
        <f t="shared" si="14"/>
        <v>900</v>
      </c>
      <c r="CE23" s="39" t="s">
        <v>97</v>
      </c>
      <c r="CF23" s="101"/>
      <c r="CG23" s="103">
        <v>45669.0</v>
      </c>
      <c r="CH23" s="72"/>
      <c r="CI23" s="40">
        <v>10.0</v>
      </c>
      <c r="CJ23" s="33">
        <f t="shared" si="15"/>
        <v>180</v>
      </c>
      <c r="CK23" s="39" t="s">
        <v>85</v>
      </c>
      <c r="CL23" s="4"/>
      <c r="CM23" s="62"/>
      <c r="CN23" s="36"/>
      <c r="CO23" s="36"/>
      <c r="CP23" s="36">
        <f t="shared" si="16"/>
        <v>0</v>
      </c>
      <c r="CQ23" s="39"/>
      <c r="CR23" s="58"/>
      <c r="CS23" s="62"/>
      <c r="CT23" s="36"/>
      <c r="CU23" s="36"/>
      <c r="CV23" s="36">
        <f t="shared" si="17"/>
        <v>1000</v>
      </c>
      <c r="CW23" s="39"/>
      <c r="CX23" s="4"/>
      <c r="CY23" s="62">
        <v>45672.0</v>
      </c>
      <c r="CZ23" s="36"/>
      <c r="DA23" s="40">
        <v>1000.0</v>
      </c>
      <c r="DB23" s="36">
        <f t="shared" si="18"/>
        <v>6500</v>
      </c>
      <c r="DC23" s="39" t="s">
        <v>94</v>
      </c>
      <c r="DD23" s="101"/>
      <c r="DE23" s="25">
        <v>45662.0</v>
      </c>
      <c r="DF23" s="26"/>
      <c r="DG23" s="27">
        <v>1.0</v>
      </c>
      <c r="DH23" s="26">
        <f t="shared" si="19"/>
        <v>19</v>
      </c>
      <c r="DI23" s="29" t="s">
        <v>90</v>
      </c>
      <c r="DJ23" s="58"/>
      <c r="DK23" s="46">
        <v>45660.0</v>
      </c>
      <c r="DL23" s="36"/>
      <c r="DM23" s="40">
        <v>500.0</v>
      </c>
      <c r="DN23" s="36">
        <f t="shared" si="20"/>
        <v>28000</v>
      </c>
      <c r="DO23" s="39" t="s">
        <v>91</v>
      </c>
      <c r="DP23" s="4"/>
      <c r="DQ23" s="56"/>
      <c r="DR23" s="33"/>
      <c r="DS23" s="33"/>
      <c r="DT23" s="33">
        <f t="shared" si="21"/>
        <v>0</v>
      </c>
      <c r="DU23" s="56"/>
      <c r="DV23" s="58"/>
      <c r="DW23" s="56"/>
      <c r="DX23" s="33"/>
      <c r="DY23" s="33"/>
      <c r="DZ23" s="33">
        <f t="shared" si="22"/>
        <v>0</v>
      </c>
      <c r="EA23" s="56"/>
      <c r="EB23" s="4"/>
      <c r="EC23" s="56"/>
      <c r="ED23" s="33"/>
      <c r="EE23" s="33"/>
      <c r="EF23" s="33">
        <f t="shared" si="23"/>
        <v>2</v>
      </c>
      <c r="EG23" s="56"/>
      <c r="EH23" s="58"/>
      <c r="EI23" s="56"/>
      <c r="EJ23" s="33"/>
      <c r="EK23" s="33"/>
      <c r="EL23" s="33">
        <f t="shared" si="24"/>
        <v>15</v>
      </c>
      <c r="EM23" s="56"/>
      <c r="EN23" s="4"/>
      <c r="EO23" s="103">
        <v>45683.0</v>
      </c>
      <c r="EP23" s="104"/>
      <c r="EQ23" s="106">
        <v>1.0</v>
      </c>
      <c r="ER23" s="36">
        <f t="shared" si="25"/>
        <v>12</v>
      </c>
      <c r="ES23" s="39" t="s">
        <v>80</v>
      </c>
      <c r="ET23" s="58"/>
      <c r="EU23" s="56"/>
      <c r="EV23" s="33"/>
      <c r="EW23" s="33"/>
      <c r="EX23" s="33">
        <f t="shared" si="26"/>
        <v>21</v>
      </c>
      <c r="EY23" s="56"/>
      <c r="EZ23" s="58"/>
      <c r="FA23" s="56"/>
      <c r="FB23" s="33"/>
      <c r="FC23" s="33"/>
      <c r="FD23" s="33">
        <f t="shared" si="27"/>
        <v>900</v>
      </c>
      <c r="FE23" s="56"/>
      <c r="FF23" s="58"/>
      <c r="FG23" s="56"/>
      <c r="FH23" s="33"/>
      <c r="FI23" s="33"/>
      <c r="FJ23" s="33">
        <f t="shared" si="28"/>
        <v>500</v>
      </c>
      <c r="FK23" s="56"/>
      <c r="FL23" s="58"/>
      <c r="FM23" s="103">
        <v>45688.0</v>
      </c>
      <c r="FN23" s="104"/>
      <c r="FO23" s="134">
        <v>25.0</v>
      </c>
      <c r="FP23" s="36">
        <f t="shared" si="29"/>
        <v>1800</v>
      </c>
      <c r="FQ23" s="95" t="s">
        <v>81</v>
      </c>
      <c r="FR23" s="58"/>
      <c r="FS23" s="56"/>
      <c r="FT23" s="33"/>
      <c r="FU23" s="33"/>
      <c r="FV23" s="33">
        <f t="shared" si="30"/>
        <v>0</v>
      </c>
      <c r="FW23" s="56"/>
      <c r="FX23" s="58"/>
      <c r="FY23" s="56"/>
      <c r="FZ23" s="33"/>
      <c r="GA23" s="33"/>
      <c r="GB23" s="33">
        <f t="shared" si="31"/>
        <v>0</v>
      </c>
      <c r="GC23" s="56"/>
      <c r="GD23" s="58"/>
      <c r="GE23" s="58"/>
      <c r="GF23" s="58"/>
      <c r="GG23" s="58"/>
      <c r="GH23" s="58"/>
      <c r="GI23" s="58"/>
    </row>
    <row r="24" ht="14.25" customHeight="1">
      <c r="A24" s="25">
        <v>45661.0</v>
      </c>
      <c r="B24" s="26"/>
      <c r="C24" s="27">
        <v>500.0</v>
      </c>
      <c r="D24" s="26">
        <f t="shared" si="1"/>
        <v>32150</v>
      </c>
      <c r="E24" s="29" t="s">
        <v>97</v>
      </c>
      <c r="F24" s="4"/>
      <c r="G24" s="103">
        <v>45683.0</v>
      </c>
      <c r="H24" s="104"/>
      <c r="I24" s="106">
        <v>200.0</v>
      </c>
      <c r="J24" s="36">
        <f t="shared" si="2"/>
        <v>4150</v>
      </c>
      <c r="K24" s="39" t="s">
        <v>94</v>
      </c>
      <c r="L24" s="4"/>
      <c r="M24" s="25">
        <v>45663.0</v>
      </c>
      <c r="N24" s="84"/>
      <c r="O24" s="70">
        <v>200.0</v>
      </c>
      <c r="P24" s="71">
        <f t="shared" si="3"/>
        <v>1200</v>
      </c>
      <c r="Q24" s="29" t="s">
        <v>93</v>
      </c>
      <c r="R24" s="4"/>
      <c r="S24" s="56"/>
      <c r="T24" s="33"/>
      <c r="U24" s="33"/>
      <c r="V24" s="33">
        <f t="shared" si="4"/>
        <v>11750</v>
      </c>
      <c r="W24" s="56"/>
      <c r="X24" s="58"/>
      <c r="Y24" s="30">
        <v>45686.0</v>
      </c>
      <c r="Z24" s="61"/>
      <c r="AA24" s="153">
        <v>1.0</v>
      </c>
      <c r="AB24" s="26">
        <f t="shared" si="5"/>
        <v>7</v>
      </c>
      <c r="AC24" s="29" t="s">
        <v>83</v>
      </c>
      <c r="AD24" s="4"/>
      <c r="AE24" s="113">
        <v>45684.0</v>
      </c>
      <c r="AF24" s="140"/>
      <c r="AG24" s="150">
        <v>1.0</v>
      </c>
      <c r="AH24" s="26">
        <f t="shared" si="6"/>
        <v>7</v>
      </c>
      <c r="AI24" s="81" t="s">
        <v>96</v>
      </c>
      <c r="AJ24" s="4"/>
      <c r="AK24" s="56"/>
      <c r="AL24" s="33"/>
      <c r="AM24" s="33"/>
      <c r="AN24" s="33">
        <f t="shared" si="7"/>
        <v>7</v>
      </c>
      <c r="AO24" s="56"/>
      <c r="AP24" s="4"/>
      <c r="AQ24" s="48">
        <v>45683.0</v>
      </c>
      <c r="AR24" s="118">
        <v>20.0</v>
      </c>
      <c r="AS24" s="118"/>
      <c r="AT24" s="60">
        <f t="shared" si="8"/>
        <v>24</v>
      </c>
      <c r="AU24" s="119" t="s">
        <v>86</v>
      </c>
      <c r="AV24" s="4"/>
      <c r="AW24" s="103">
        <v>45673.0</v>
      </c>
      <c r="AX24" s="72"/>
      <c r="AY24" s="98">
        <v>32.0</v>
      </c>
      <c r="AZ24" s="33">
        <f t="shared" si="9"/>
        <v>32</v>
      </c>
      <c r="BA24" s="39" t="s">
        <v>81</v>
      </c>
      <c r="BB24" s="58"/>
      <c r="BC24" s="35">
        <v>45666.0</v>
      </c>
      <c r="BD24" s="36"/>
      <c r="BE24" s="40">
        <v>10.0</v>
      </c>
      <c r="BF24" s="36">
        <f t="shared" si="10"/>
        <v>350</v>
      </c>
      <c r="BG24" s="39" t="s">
        <v>96</v>
      </c>
      <c r="BH24" s="58"/>
      <c r="BI24" s="49">
        <v>45684.0</v>
      </c>
      <c r="BJ24" s="99">
        <v>24.0</v>
      </c>
      <c r="BK24" s="78"/>
      <c r="BL24" s="45">
        <f t="shared" si="11"/>
        <v>24</v>
      </c>
      <c r="BM24" s="63" t="s">
        <v>86</v>
      </c>
      <c r="BN24" s="4"/>
      <c r="BO24" s="62"/>
      <c r="BP24" s="33"/>
      <c r="BQ24" s="33"/>
      <c r="BR24" s="33">
        <f t="shared" si="12"/>
        <v>0</v>
      </c>
      <c r="BS24" s="56"/>
      <c r="BT24" s="58"/>
      <c r="BU24" s="46">
        <v>45663.0</v>
      </c>
      <c r="BV24" s="72"/>
      <c r="BW24" s="40">
        <v>825.0</v>
      </c>
      <c r="BX24" s="38">
        <f t="shared" si="13"/>
        <v>33000</v>
      </c>
      <c r="BY24" s="39" t="s">
        <v>93</v>
      </c>
      <c r="BZ24" s="4"/>
      <c r="CA24" s="103">
        <v>45688.0</v>
      </c>
      <c r="CB24" s="104"/>
      <c r="CC24" s="40">
        <v>100.0</v>
      </c>
      <c r="CD24" s="36">
        <f t="shared" si="14"/>
        <v>800</v>
      </c>
      <c r="CE24" s="37" t="s">
        <v>116</v>
      </c>
      <c r="CF24" s="101"/>
      <c r="CG24" s="62">
        <v>45672.0</v>
      </c>
      <c r="CH24" s="36"/>
      <c r="CI24" s="40">
        <v>20.0</v>
      </c>
      <c r="CJ24" s="36">
        <f t="shared" si="15"/>
        <v>160</v>
      </c>
      <c r="CK24" s="39" t="s">
        <v>94</v>
      </c>
      <c r="CL24" s="4"/>
      <c r="CM24" s="32"/>
      <c r="CN24" s="72"/>
      <c r="CO24" s="72"/>
      <c r="CP24" s="33">
        <f t="shared" si="16"/>
        <v>0</v>
      </c>
      <c r="CQ24" s="39"/>
      <c r="CR24" s="58"/>
      <c r="CS24" s="62"/>
      <c r="CT24" s="36"/>
      <c r="CU24" s="36"/>
      <c r="CV24" s="36">
        <f t="shared" si="17"/>
        <v>1000</v>
      </c>
      <c r="CW24" s="39"/>
      <c r="CX24" s="4"/>
      <c r="CY24" s="62">
        <v>45671.0</v>
      </c>
      <c r="CZ24" s="39"/>
      <c r="DA24" s="40">
        <v>500.0</v>
      </c>
      <c r="DB24" s="36">
        <f t="shared" si="18"/>
        <v>6000</v>
      </c>
      <c r="DC24" s="39" t="s">
        <v>96</v>
      </c>
      <c r="DD24" s="101"/>
      <c r="DE24" s="25">
        <v>45662.0</v>
      </c>
      <c r="DF24" s="26"/>
      <c r="DG24" s="27">
        <v>1.0</v>
      </c>
      <c r="DH24" s="26">
        <f t="shared" si="19"/>
        <v>18</v>
      </c>
      <c r="DI24" s="81" t="s">
        <v>123</v>
      </c>
      <c r="DJ24" s="58"/>
      <c r="DK24" s="35">
        <v>45661.0</v>
      </c>
      <c r="DL24" s="36"/>
      <c r="DM24" s="40">
        <v>500.0</v>
      </c>
      <c r="DN24" s="36">
        <f t="shared" si="20"/>
        <v>27500</v>
      </c>
      <c r="DO24" s="39" t="s">
        <v>78</v>
      </c>
      <c r="DP24" s="4"/>
      <c r="DQ24" s="56"/>
      <c r="DR24" s="33"/>
      <c r="DS24" s="33"/>
      <c r="DT24" s="33">
        <f t="shared" si="21"/>
        <v>0</v>
      </c>
      <c r="DU24" s="56"/>
      <c r="DV24" s="58"/>
      <c r="DW24" s="56"/>
      <c r="DX24" s="33"/>
      <c r="DY24" s="33"/>
      <c r="DZ24" s="33">
        <f t="shared" si="22"/>
        <v>0</v>
      </c>
      <c r="EA24" s="56"/>
      <c r="EB24" s="4"/>
      <c r="EC24" s="56"/>
      <c r="ED24" s="33"/>
      <c r="EE24" s="33"/>
      <c r="EF24" s="33">
        <f t="shared" si="23"/>
        <v>2</v>
      </c>
      <c r="EG24" s="56"/>
      <c r="EH24" s="58"/>
      <c r="EI24" s="56"/>
      <c r="EJ24" s="33"/>
      <c r="EK24" s="33"/>
      <c r="EL24" s="33">
        <f t="shared" si="24"/>
        <v>15</v>
      </c>
      <c r="EM24" s="56"/>
      <c r="EN24" s="4"/>
      <c r="EO24" s="103">
        <v>45683.0</v>
      </c>
      <c r="EP24" s="112"/>
      <c r="EQ24" s="106">
        <v>1.0</v>
      </c>
      <c r="ER24" s="36">
        <f t="shared" si="25"/>
        <v>11</v>
      </c>
      <c r="ES24" s="37" t="s">
        <v>107</v>
      </c>
      <c r="ET24" s="58"/>
      <c r="EU24" s="56"/>
      <c r="EV24" s="33"/>
      <c r="EW24" s="33"/>
      <c r="EX24" s="33">
        <f t="shared" si="26"/>
        <v>21</v>
      </c>
      <c r="EY24" s="56"/>
      <c r="EZ24" s="58"/>
      <c r="FA24" s="56"/>
      <c r="FB24" s="33"/>
      <c r="FC24" s="33"/>
      <c r="FD24" s="33">
        <f t="shared" si="27"/>
        <v>900</v>
      </c>
      <c r="FE24" s="56"/>
      <c r="FF24" s="58"/>
      <c r="FG24" s="56"/>
      <c r="FH24" s="33"/>
      <c r="FI24" s="33"/>
      <c r="FJ24" s="33">
        <f t="shared" si="28"/>
        <v>500</v>
      </c>
      <c r="FK24" s="56"/>
      <c r="FL24" s="58"/>
      <c r="FM24" s="62">
        <v>45688.0</v>
      </c>
      <c r="FN24" s="65"/>
      <c r="FO24" s="134">
        <v>25.0</v>
      </c>
      <c r="FP24" s="36">
        <f t="shared" si="29"/>
        <v>1775</v>
      </c>
      <c r="FQ24" s="37" t="s">
        <v>103</v>
      </c>
      <c r="FR24" s="58"/>
      <c r="FS24" s="56"/>
      <c r="FT24" s="33"/>
      <c r="FU24" s="33"/>
      <c r="FV24" s="33">
        <f t="shared" si="30"/>
        <v>0</v>
      </c>
      <c r="FW24" s="56"/>
      <c r="FX24" s="58"/>
      <c r="FY24" s="56"/>
      <c r="FZ24" s="33"/>
      <c r="GA24" s="33"/>
      <c r="GB24" s="33">
        <f t="shared" si="31"/>
        <v>0</v>
      </c>
      <c r="GC24" s="56"/>
      <c r="GD24" s="58"/>
      <c r="GE24" s="58"/>
      <c r="GF24" s="58"/>
      <c r="GG24" s="58"/>
      <c r="GH24" s="58"/>
      <c r="GI24" s="58"/>
    </row>
    <row r="25" ht="14.25" customHeight="1">
      <c r="A25" s="30">
        <v>45661.0</v>
      </c>
      <c r="B25" s="26"/>
      <c r="C25" s="27">
        <v>500.0</v>
      </c>
      <c r="D25" s="26">
        <f t="shared" si="1"/>
        <v>31650</v>
      </c>
      <c r="E25" s="29" t="s">
        <v>91</v>
      </c>
      <c r="F25" s="4"/>
      <c r="G25" s="113">
        <v>45685.0</v>
      </c>
      <c r="H25" s="140"/>
      <c r="I25" s="150">
        <v>100.0</v>
      </c>
      <c r="J25" s="26">
        <f t="shared" si="2"/>
        <v>4050</v>
      </c>
      <c r="K25" s="29" t="s">
        <v>96</v>
      </c>
      <c r="L25" s="4"/>
      <c r="M25" s="35">
        <v>45664.0</v>
      </c>
      <c r="N25" s="39"/>
      <c r="O25" s="37">
        <v>200.0</v>
      </c>
      <c r="P25" s="36">
        <f t="shared" si="3"/>
        <v>1000</v>
      </c>
      <c r="Q25" s="39" t="s">
        <v>95</v>
      </c>
      <c r="R25" s="4"/>
      <c r="S25" s="56"/>
      <c r="T25" s="33"/>
      <c r="U25" s="33"/>
      <c r="V25" s="33">
        <f t="shared" si="4"/>
        <v>11750</v>
      </c>
      <c r="W25" s="56"/>
      <c r="X25" s="58"/>
      <c r="Y25" s="62">
        <v>45687.0</v>
      </c>
      <c r="Z25" s="65"/>
      <c r="AA25" s="148">
        <v>1.0</v>
      </c>
      <c r="AB25" s="36">
        <f t="shared" si="5"/>
        <v>6</v>
      </c>
      <c r="AC25" s="39" t="s">
        <v>85</v>
      </c>
      <c r="AD25" s="4"/>
      <c r="AE25" s="113">
        <v>45685.0</v>
      </c>
      <c r="AF25" s="140"/>
      <c r="AG25" s="150">
        <v>1.0</v>
      </c>
      <c r="AH25" s="26">
        <f t="shared" si="6"/>
        <v>6</v>
      </c>
      <c r="AI25" s="29" t="s">
        <v>97</v>
      </c>
      <c r="AJ25" s="4"/>
      <c r="AK25" s="56"/>
      <c r="AL25" s="33"/>
      <c r="AM25" s="33"/>
      <c r="AN25" s="33">
        <f t="shared" si="7"/>
        <v>7</v>
      </c>
      <c r="AO25" s="56"/>
      <c r="AP25" s="4"/>
      <c r="AQ25" s="113">
        <v>45683.0</v>
      </c>
      <c r="AR25" s="140"/>
      <c r="AS25" s="150">
        <v>1.0</v>
      </c>
      <c r="AT25" s="26">
        <f t="shared" si="8"/>
        <v>23</v>
      </c>
      <c r="AU25" s="29" t="s">
        <v>77</v>
      </c>
      <c r="AV25" s="4"/>
      <c r="AW25" s="62">
        <v>45673.0</v>
      </c>
      <c r="AX25" s="36"/>
      <c r="AY25" s="98">
        <v>32.0</v>
      </c>
      <c r="AZ25" s="36">
        <f t="shared" si="9"/>
        <v>0</v>
      </c>
      <c r="BA25" s="39" t="s">
        <v>100</v>
      </c>
      <c r="BB25" s="58"/>
      <c r="BC25" s="62">
        <v>45669.0</v>
      </c>
      <c r="BD25" s="39"/>
      <c r="BE25" s="40">
        <v>10.0</v>
      </c>
      <c r="BF25" s="36">
        <f t="shared" si="10"/>
        <v>340</v>
      </c>
      <c r="BG25" s="39" t="s">
        <v>91</v>
      </c>
      <c r="BH25" s="58"/>
      <c r="BI25" s="103">
        <v>45687.0</v>
      </c>
      <c r="BJ25" s="104"/>
      <c r="BK25" s="106">
        <v>2.0</v>
      </c>
      <c r="BL25" s="36">
        <f t="shared" si="11"/>
        <v>22</v>
      </c>
      <c r="BM25" s="39" t="s">
        <v>97</v>
      </c>
      <c r="BN25" s="4"/>
      <c r="BO25" s="62"/>
      <c r="BP25" s="36"/>
      <c r="BQ25" s="36"/>
      <c r="BR25" s="36">
        <f t="shared" si="12"/>
        <v>0</v>
      </c>
      <c r="BS25" s="39"/>
      <c r="BT25" s="58"/>
      <c r="BU25" s="46">
        <v>45664.0</v>
      </c>
      <c r="BV25" s="72"/>
      <c r="BW25" s="40">
        <v>825.0</v>
      </c>
      <c r="BX25" s="38">
        <f t="shared" si="13"/>
        <v>32175</v>
      </c>
      <c r="BY25" s="37" t="s">
        <v>84</v>
      </c>
      <c r="BZ25" s="4"/>
      <c r="CA25" s="103">
        <v>45688.0</v>
      </c>
      <c r="CB25" s="104"/>
      <c r="CC25" s="106">
        <v>200.0</v>
      </c>
      <c r="CD25" s="36">
        <f t="shared" si="14"/>
        <v>600</v>
      </c>
      <c r="CE25" s="37" t="s">
        <v>108</v>
      </c>
      <c r="CF25" s="101"/>
      <c r="CG25" s="103">
        <v>45671.0</v>
      </c>
      <c r="CH25" s="72"/>
      <c r="CI25" s="98">
        <v>10.0</v>
      </c>
      <c r="CJ25" s="33">
        <f t="shared" si="15"/>
        <v>150</v>
      </c>
      <c r="CK25" s="39" t="s">
        <v>104</v>
      </c>
      <c r="CL25" s="4"/>
      <c r="CM25" s="32"/>
      <c r="CN25" s="72"/>
      <c r="CO25" s="72"/>
      <c r="CP25" s="33">
        <f t="shared" si="16"/>
        <v>0</v>
      </c>
      <c r="CQ25" s="39"/>
      <c r="CR25" s="58"/>
      <c r="CS25" s="32"/>
      <c r="CT25" s="33"/>
      <c r="CU25" s="33"/>
      <c r="CV25" s="36">
        <f t="shared" si="17"/>
        <v>1000</v>
      </c>
      <c r="CW25" s="56"/>
      <c r="CX25" s="4"/>
      <c r="CY25" s="103">
        <v>45673.0</v>
      </c>
      <c r="CZ25" s="72"/>
      <c r="DA25" s="40">
        <v>500.0</v>
      </c>
      <c r="DB25" s="33">
        <f t="shared" si="18"/>
        <v>5500</v>
      </c>
      <c r="DC25" s="39" t="s">
        <v>102</v>
      </c>
      <c r="DD25" s="101"/>
      <c r="DE25" s="30">
        <v>45662.0</v>
      </c>
      <c r="DF25" s="26"/>
      <c r="DG25" s="27">
        <v>4.0</v>
      </c>
      <c r="DH25" s="26">
        <f t="shared" si="19"/>
        <v>14</v>
      </c>
      <c r="DI25" s="29" t="s">
        <v>102</v>
      </c>
      <c r="DJ25" s="58"/>
      <c r="DK25" s="35">
        <v>45661.0</v>
      </c>
      <c r="DL25" s="36"/>
      <c r="DM25" s="40">
        <v>500.0</v>
      </c>
      <c r="DN25" s="36">
        <f t="shared" si="20"/>
        <v>27000</v>
      </c>
      <c r="DO25" s="39" t="s">
        <v>85</v>
      </c>
      <c r="DP25" s="4"/>
      <c r="DQ25" s="56"/>
      <c r="DR25" s="33"/>
      <c r="DS25" s="33"/>
      <c r="DT25" s="33">
        <f t="shared" si="21"/>
        <v>0</v>
      </c>
      <c r="DU25" s="56"/>
      <c r="DV25" s="58"/>
      <c r="DW25" s="56"/>
      <c r="DX25" s="33"/>
      <c r="DY25" s="33"/>
      <c r="DZ25" s="33">
        <f t="shared" si="22"/>
        <v>0</v>
      </c>
      <c r="EA25" s="56"/>
      <c r="EB25" s="4"/>
      <c r="EC25" s="56"/>
      <c r="ED25" s="33"/>
      <c r="EE25" s="33"/>
      <c r="EF25" s="33">
        <f t="shared" si="23"/>
        <v>2</v>
      </c>
      <c r="EG25" s="56"/>
      <c r="EH25" s="58"/>
      <c r="EI25" s="56"/>
      <c r="EJ25" s="33"/>
      <c r="EK25" s="33"/>
      <c r="EL25" s="33">
        <f t="shared" si="24"/>
        <v>15</v>
      </c>
      <c r="EM25" s="56"/>
      <c r="EN25" s="4"/>
      <c r="EO25" s="103">
        <v>45686.0</v>
      </c>
      <c r="EP25" s="104"/>
      <c r="EQ25" s="106">
        <v>1.0</v>
      </c>
      <c r="ER25" s="36">
        <f t="shared" si="25"/>
        <v>10</v>
      </c>
      <c r="ES25" s="39" t="s">
        <v>103</v>
      </c>
      <c r="ET25" s="58"/>
      <c r="EU25" s="56"/>
      <c r="EV25" s="33"/>
      <c r="EW25" s="33"/>
      <c r="EX25" s="33">
        <f t="shared" si="26"/>
        <v>21</v>
      </c>
      <c r="EY25" s="56"/>
      <c r="EZ25" s="58"/>
      <c r="FA25" s="56"/>
      <c r="FB25" s="33"/>
      <c r="FC25" s="33"/>
      <c r="FD25" s="33">
        <f t="shared" si="27"/>
        <v>900</v>
      </c>
      <c r="FE25" s="56"/>
      <c r="FF25" s="58"/>
      <c r="FG25" s="56"/>
      <c r="FH25" s="33"/>
      <c r="FI25" s="33"/>
      <c r="FJ25" s="33">
        <f t="shared" si="28"/>
        <v>500</v>
      </c>
      <c r="FK25" s="56"/>
      <c r="FL25" s="58"/>
      <c r="FM25" s="56"/>
      <c r="FN25" s="33"/>
      <c r="FO25" s="33"/>
      <c r="FP25" s="33">
        <f t="shared" si="29"/>
        <v>1775</v>
      </c>
      <c r="FQ25" s="56"/>
      <c r="FR25" s="58"/>
      <c r="FS25" s="56"/>
      <c r="FT25" s="33"/>
      <c r="FU25" s="33"/>
      <c r="FV25" s="33">
        <f t="shared" si="30"/>
        <v>0</v>
      </c>
      <c r="FW25" s="56"/>
      <c r="FX25" s="58"/>
      <c r="FY25" s="56"/>
      <c r="FZ25" s="33"/>
      <c r="GA25" s="33"/>
      <c r="GB25" s="33">
        <f t="shared" si="31"/>
        <v>0</v>
      </c>
      <c r="GC25" s="56"/>
      <c r="GD25" s="58"/>
      <c r="GE25" s="58"/>
      <c r="GF25" s="58"/>
      <c r="GG25" s="58"/>
      <c r="GH25" s="58"/>
      <c r="GI25" s="58"/>
    </row>
    <row r="26" ht="14.25" customHeight="1">
      <c r="A26" s="30">
        <v>45661.0</v>
      </c>
      <c r="B26" s="26"/>
      <c r="C26" s="27">
        <v>500.0</v>
      </c>
      <c r="D26" s="26">
        <f t="shared" si="1"/>
        <v>31150</v>
      </c>
      <c r="E26" s="29" t="s">
        <v>84</v>
      </c>
      <c r="F26" s="4"/>
      <c r="G26" s="103">
        <v>45687.0</v>
      </c>
      <c r="H26" s="104"/>
      <c r="I26" s="106">
        <v>300.0</v>
      </c>
      <c r="J26" s="36">
        <f t="shared" si="2"/>
        <v>3750</v>
      </c>
      <c r="K26" s="37" t="s">
        <v>108</v>
      </c>
      <c r="L26" s="4"/>
      <c r="M26" s="35">
        <v>45664.0</v>
      </c>
      <c r="N26" s="39"/>
      <c r="O26" s="37">
        <v>300.0</v>
      </c>
      <c r="P26" s="36">
        <f t="shared" si="3"/>
        <v>700</v>
      </c>
      <c r="Q26" s="39" t="s">
        <v>77</v>
      </c>
      <c r="R26" s="4"/>
      <c r="S26" s="56"/>
      <c r="T26" s="33"/>
      <c r="U26" s="33"/>
      <c r="V26" s="33">
        <f t="shared" si="4"/>
        <v>11750</v>
      </c>
      <c r="W26" s="56"/>
      <c r="X26" s="58"/>
      <c r="Y26" s="62">
        <v>45687.0</v>
      </c>
      <c r="Z26" s="65"/>
      <c r="AA26" s="134">
        <v>2.0</v>
      </c>
      <c r="AB26" s="36">
        <f t="shared" si="5"/>
        <v>4</v>
      </c>
      <c r="AC26" s="37" t="s">
        <v>108</v>
      </c>
      <c r="AD26" s="4"/>
      <c r="AE26" s="30">
        <v>45686.0</v>
      </c>
      <c r="AF26" s="61"/>
      <c r="AG26" s="153">
        <v>1.0</v>
      </c>
      <c r="AH26" s="26">
        <f t="shared" si="6"/>
        <v>5</v>
      </c>
      <c r="AI26" s="29" t="s">
        <v>90</v>
      </c>
      <c r="AJ26" s="4"/>
      <c r="AK26" s="56"/>
      <c r="AL26" s="33"/>
      <c r="AM26" s="33"/>
      <c r="AN26" s="33">
        <f t="shared" si="7"/>
        <v>7</v>
      </c>
      <c r="AO26" s="56"/>
      <c r="AP26" s="4"/>
      <c r="AQ26" s="113">
        <v>45685.0</v>
      </c>
      <c r="AR26" s="140"/>
      <c r="AS26" s="150">
        <v>1.0</v>
      </c>
      <c r="AT26" s="26">
        <f t="shared" si="8"/>
        <v>22</v>
      </c>
      <c r="AU26" s="29" t="s">
        <v>95</v>
      </c>
      <c r="AV26" s="4"/>
      <c r="AW26" s="108">
        <v>45675.0</v>
      </c>
      <c r="AX26" s="163">
        <f>20*32</f>
        <v>640</v>
      </c>
      <c r="AY26" s="158"/>
      <c r="AZ26" s="60">
        <f t="shared" si="9"/>
        <v>640</v>
      </c>
      <c r="BA26" s="163" t="s">
        <v>88</v>
      </c>
      <c r="BB26" s="58"/>
      <c r="BC26" s="62">
        <v>45669.0</v>
      </c>
      <c r="BD26" s="36"/>
      <c r="BE26" s="40">
        <v>10.0</v>
      </c>
      <c r="BF26" s="36">
        <f t="shared" si="10"/>
        <v>330</v>
      </c>
      <c r="BG26" s="39" t="s">
        <v>84</v>
      </c>
      <c r="BH26" s="58"/>
      <c r="BI26" s="103">
        <v>45687.0</v>
      </c>
      <c r="BJ26" s="104"/>
      <c r="BK26" s="106">
        <v>2.0</v>
      </c>
      <c r="BL26" s="36">
        <f t="shared" si="11"/>
        <v>20</v>
      </c>
      <c r="BM26" s="39" t="s">
        <v>93</v>
      </c>
      <c r="BN26" s="4"/>
      <c r="BO26" s="62"/>
      <c r="BP26" s="36"/>
      <c r="BQ26" s="36"/>
      <c r="BR26" s="36">
        <f t="shared" si="12"/>
        <v>0</v>
      </c>
      <c r="BS26" s="39"/>
      <c r="BT26" s="58"/>
      <c r="BU26" s="35">
        <v>45665.0</v>
      </c>
      <c r="BV26" s="36"/>
      <c r="BW26" s="40">
        <v>825.0</v>
      </c>
      <c r="BX26" s="38">
        <f t="shared" si="13"/>
        <v>31350</v>
      </c>
      <c r="BY26" s="39" t="s">
        <v>78</v>
      </c>
      <c r="BZ26" s="4"/>
      <c r="CA26" s="56"/>
      <c r="CB26" s="33"/>
      <c r="CC26" s="33"/>
      <c r="CD26" s="33">
        <f t="shared" si="14"/>
        <v>600</v>
      </c>
      <c r="CE26" s="109"/>
      <c r="CF26" s="101"/>
      <c r="CG26" s="103">
        <v>45673.0</v>
      </c>
      <c r="CH26" s="72"/>
      <c r="CI26" s="98">
        <v>10.0</v>
      </c>
      <c r="CJ26" s="33">
        <f t="shared" si="15"/>
        <v>140</v>
      </c>
      <c r="CK26" s="39" t="s">
        <v>80</v>
      </c>
      <c r="CL26" s="4"/>
      <c r="CM26" s="32"/>
      <c r="CN26" s="72"/>
      <c r="CO26" s="72"/>
      <c r="CP26" s="33">
        <f t="shared" si="16"/>
        <v>0</v>
      </c>
      <c r="CQ26" s="39"/>
      <c r="CR26" s="58"/>
      <c r="CS26" s="32"/>
      <c r="CT26" s="33"/>
      <c r="CU26" s="33"/>
      <c r="CV26" s="36">
        <f t="shared" si="17"/>
        <v>1000</v>
      </c>
      <c r="CW26" s="56"/>
      <c r="CX26" s="4"/>
      <c r="CY26" s="62">
        <v>45674.0</v>
      </c>
      <c r="CZ26" s="36"/>
      <c r="DA26" s="40">
        <v>500.0</v>
      </c>
      <c r="DB26" s="36">
        <f t="shared" si="18"/>
        <v>5000</v>
      </c>
      <c r="DC26" s="39" t="s">
        <v>90</v>
      </c>
      <c r="DD26" s="101"/>
      <c r="DE26" s="30">
        <v>45662.0</v>
      </c>
      <c r="DF26" s="26"/>
      <c r="DG26" s="26">
        <v>1.0</v>
      </c>
      <c r="DH26" s="26">
        <f t="shared" si="19"/>
        <v>13</v>
      </c>
      <c r="DI26" s="29" t="s">
        <v>78</v>
      </c>
      <c r="DJ26" s="58"/>
      <c r="DK26" s="35">
        <v>45661.0</v>
      </c>
      <c r="DL26" s="36"/>
      <c r="DM26" s="40">
        <v>500.0</v>
      </c>
      <c r="DN26" s="36">
        <f t="shared" si="20"/>
        <v>26500</v>
      </c>
      <c r="DO26" s="39" t="s">
        <v>84</v>
      </c>
      <c r="DP26" s="4"/>
      <c r="DQ26" s="56"/>
      <c r="DR26" s="33"/>
      <c r="DS26" s="33"/>
      <c r="DT26" s="33">
        <f t="shared" si="21"/>
        <v>0</v>
      </c>
      <c r="DU26" s="56"/>
      <c r="DV26" s="58"/>
      <c r="DW26" s="56"/>
      <c r="DX26" s="33"/>
      <c r="DY26" s="33"/>
      <c r="DZ26" s="33">
        <f t="shared" si="22"/>
        <v>0</v>
      </c>
      <c r="EA26" s="56"/>
      <c r="EB26" s="4"/>
      <c r="EC26" s="56"/>
      <c r="ED26" s="33"/>
      <c r="EE26" s="33"/>
      <c r="EF26" s="33">
        <f t="shared" si="23"/>
        <v>2</v>
      </c>
      <c r="EG26" s="56"/>
      <c r="EH26" s="58"/>
      <c r="EI26" s="56"/>
      <c r="EJ26" s="33"/>
      <c r="EK26" s="33"/>
      <c r="EL26" s="33">
        <f t="shared" si="24"/>
        <v>15</v>
      </c>
      <c r="EM26" s="56"/>
      <c r="EN26" s="4"/>
      <c r="EO26" s="62">
        <v>45686.0</v>
      </c>
      <c r="EP26" s="65"/>
      <c r="EQ26" s="148">
        <v>1.0</v>
      </c>
      <c r="ER26" s="36">
        <f t="shared" si="25"/>
        <v>9</v>
      </c>
      <c r="ES26" s="39" t="s">
        <v>85</v>
      </c>
      <c r="ET26" s="58"/>
      <c r="EU26" s="56"/>
      <c r="EV26" s="33"/>
      <c r="EW26" s="33"/>
      <c r="EX26" s="33">
        <f t="shared" si="26"/>
        <v>21</v>
      </c>
      <c r="EY26" s="56"/>
      <c r="EZ26" s="58"/>
      <c r="FA26" s="56"/>
      <c r="FB26" s="33"/>
      <c r="FC26" s="33"/>
      <c r="FD26" s="33">
        <f t="shared" si="27"/>
        <v>900</v>
      </c>
      <c r="FE26" s="56"/>
      <c r="FF26" s="58"/>
      <c r="FG26" s="56"/>
      <c r="FH26" s="33"/>
      <c r="FI26" s="33"/>
      <c r="FJ26" s="33">
        <f t="shared" si="28"/>
        <v>500</v>
      </c>
      <c r="FK26" s="56"/>
      <c r="FL26" s="58"/>
      <c r="FM26" s="56"/>
      <c r="FN26" s="33"/>
      <c r="FO26" s="33"/>
      <c r="FP26" s="33">
        <f t="shared" si="29"/>
        <v>1775</v>
      </c>
      <c r="FQ26" s="56"/>
      <c r="FR26" s="58"/>
      <c r="FS26" s="56"/>
      <c r="FT26" s="33"/>
      <c r="FU26" s="33"/>
      <c r="FV26" s="33">
        <f t="shared" si="30"/>
        <v>0</v>
      </c>
      <c r="FW26" s="56"/>
      <c r="FX26" s="58"/>
      <c r="FY26" s="56"/>
      <c r="FZ26" s="33"/>
      <c r="GA26" s="33"/>
      <c r="GB26" s="33">
        <f t="shared" si="31"/>
        <v>0</v>
      </c>
      <c r="GC26" s="56"/>
      <c r="GD26" s="58"/>
      <c r="GE26" s="58"/>
      <c r="GF26" s="58"/>
      <c r="GG26" s="58"/>
      <c r="GH26" s="58"/>
      <c r="GI26" s="58"/>
    </row>
    <row r="27" ht="14.25" customHeight="1">
      <c r="A27" s="30">
        <v>45662.0</v>
      </c>
      <c r="B27" s="26"/>
      <c r="C27" s="27">
        <v>500.0</v>
      </c>
      <c r="D27" s="26">
        <f t="shared" si="1"/>
        <v>30650</v>
      </c>
      <c r="E27" s="29" t="s">
        <v>81</v>
      </c>
      <c r="F27" s="4"/>
      <c r="G27" s="113">
        <v>45687.0</v>
      </c>
      <c r="H27" s="140"/>
      <c r="I27" s="150">
        <v>50.0</v>
      </c>
      <c r="J27" s="26">
        <f t="shared" si="2"/>
        <v>3700</v>
      </c>
      <c r="K27" s="29" t="s">
        <v>97</v>
      </c>
      <c r="L27" s="4"/>
      <c r="M27" s="25">
        <v>45664.0</v>
      </c>
      <c r="N27" s="84"/>
      <c r="O27" s="70">
        <v>100.0</v>
      </c>
      <c r="P27" s="71">
        <f t="shared" si="3"/>
        <v>600</v>
      </c>
      <c r="Q27" s="29" t="s">
        <v>81</v>
      </c>
      <c r="R27" s="4"/>
      <c r="S27" s="56"/>
      <c r="T27" s="33"/>
      <c r="U27" s="33"/>
      <c r="V27" s="33">
        <f t="shared" si="4"/>
        <v>11750</v>
      </c>
      <c r="W27" s="56"/>
      <c r="X27" s="58"/>
      <c r="Y27" s="32"/>
      <c r="Z27" s="33"/>
      <c r="AA27" s="33"/>
      <c r="AB27" s="33">
        <f t="shared" si="5"/>
        <v>4</v>
      </c>
      <c r="AC27" s="56"/>
      <c r="AD27" s="4"/>
      <c r="AE27" s="97">
        <v>45687.0</v>
      </c>
      <c r="AF27" s="65"/>
      <c r="AG27" s="134">
        <v>2.0</v>
      </c>
      <c r="AH27" s="36">
        <f t="shared" si="6"/>
        <v>3</v>
      </c>
      <c r="AI27" s="37" t="s">
        <v>110</v>
      </c>
      <c r="AJ27" s="4"/>
      <c r="AK27" s="56"/>
      <c r="AL27" s="33"/>
      <c r="AM27" s="33"/>
      <c r="AN27" s="33">
        <f t="shared" si="7"/>
        <v>7</v>
      </c>
      <c r="AO27" s="56"/>
      <c r="AP27" s="4"/>
      <c r="AQ27" s="113">
        <v>45685.0</v>
      </c>
      <c r="AR27" s="140"/>
      <c r="AS27" s="150">
        <v>1.0</v>
      </c>
      <c r="AT27" s="26">
        <f t="shared" si="8"/>
        <v>21</v>
      </c>
      <c r="AU27" s="29" t="s">
        <v>91</v>
      </c>
      <c r="AV27" s="4"/>
      <c r="AW27" s="103">
        <v>45676.0</v>
      </c>
      <c r="AX27" s="112"/>
      <c r="AY27" s="106">
        <v>32.0</v>
      </c>
      <c r="AZ27" s="36">
        <f t="shared" si="9"/>
        <v>608</v>
      </c>
      <c r="BA27" s="39" t="s">
        <v>91</v>
      </c>
      <c r="BB27" s="58"/>
      <c r="BC27" s="62">
        <v>45670.0</v>
      </c>
      <c r="BD27" s="36"/>
      <c r="BE27" s="40">
        <v>10.0</v>
      </c>
      <c r="BF27" s="36">
        <f t="shared" si="10"/>
        <v>320</v>
      </c>
      <c r="BG27" s="39" t="s">
        <v>104</v>
      </c>
      <c r="BH27" s="58"/>
      <c r="BI27" s="62">
        <v>45687.0</v>
      </c>
      <c r="BJ27" s="65"/>
      <c r="BK27" s="134">
        <v>2.0</v>
      </c>
      <c r="BL27" s="36">
        <f t="shared" si="11"/>
        <v>18</v>
      </c>
      <c r="BM27" s="39" t="s">
        <v>87</v>
      </c>
      <c r="BN27" s="4"/>
      <c r="BO27" s="62"/>
      <c r="BP27" s="36"/>
      <c r="BQ27" s="36"/>
      <c r="BR27" s="36">
        <f t="shared" si="12"/>
        <v>0</v>
      </c>
      <c r="BS27" s="39"/>
      <c r="BT27" s="58"/>
      <c r="BU27" s="35">
        <v>45665.0</v>
      </c>
      <c r="BV27" s="39"/>
      <c r="BW27" s="40">
        <v>825.0</v>
      </c>
      <c r="BX27" s="38">
        <f t="shared" si="13"/>
        <v>30525</v>
      </c>
      <c r="BY27" s="39" t="s">
        <v>104</v>
      </c>
      <c r="BZ27" s="4"/>
      <c r="CA27" s="56"/>
      <c r="CB27" s="33"/>
      <c r="CC27" s="33"/>
      <c r="CD27" s="33">
        <f t="shared" si="14"/>
        <v>600</v>
      </c>
      <c r="CE27" s="109"/>
      <c r="CF27" s="101"/>
      <c r="CG27" s="103">
        <v>45674.0</v>
      </c>
      <c r="CH27" s="72"/>
      <c r="CI27" s="98">
        <v>10.0</v>
      </c>
      <c r="CJ27" s="33">
        <f t="shared" si="15"/>
        <v>130</v>
      </c>
      <c r="CK27" s="37" t="s">
        <v>87</v>
      </c>
      <c r="CL27" s="4"/>
      <c r="CM27" s="32"/>
      <c r="CN27" s="72"/>
      <c r="CO27" s="72"/>
      <c r="CP27" s="33">
        <f t="shared" si="16"/>
        <v>0</v>
      </c>
      <c r="CQ27" s="39"/>
      <c r="CR27" s="58"/>
      <c r="CS27" s="32"/>
      <c r="CT27" s="33"/>
      <c r="CU27" s="33"/>
      <c r="CV27" s="36">
        <f t="shared" si="17"/>
        <v>1000</v>
      </c>
      <c r="CW27" s="56"/>
      <c r="CX27" s="4"/>
      <c r="CY27" s="108">
        <v>45675.0</v>
      </c>
      <c r="CZ27" s="163">
        <f>32*500</f>
        <v>16000</v>
      </c>
      <c r="DA27" s="158"/>
      <c r="DB27" s="60">
        <f t="shared" si="18"/>
        <v>21000</v>
      </c>
      <c r="DC27" s="163" t="s">
        <v>88</v>
      </c>
      <c r="DD27" s="101"/>
      <c r="DE27" s="30">
        <v>45662.0</v>
      </c>
      <c r="DF27" s="26"/>
      <c r="DG27" s="26">
        <v>1.0</v>
      </c>
      <c r="DH27" s="26">
        <f t="shared" si="19"/>
        <v>12</v>
      </c>
      <c r="DI27" s="29" t="s">
        <v>85</v>
      </c>
      <c r="DJ27" s="58"/>
      <c r="DK27" s="35">
        <v>45662.0</v>
      </c>
      <c r="DL27" s="36"/>
      <c r="DM27" s="40">
        <v>500.0</v>
      </c>
      <c r="DN27" s="36">
        <f t="shared" si="20"/>
        <v>26000</v>
      </c>
      <c r="DO27" s="39" t="s">
        <v>77</v>
      </c>
      <c r="DP27" s="4"/>
      <c r="DQ27" s="56"/>
      <c r="DR27" s="33"/>
      <c r="DS27" s="33"/>
      <c r="DT27" s="33">
        <f t="shared" si="21"/>
        <v>0</v>
      </c>
      <c r="DU27" s="56"/>
      <c r="DV27" s="58"/>
      <c r="DW27" s="56"/>
      <c r="DX27" s="33"/>
      <c r="DY27" s="33"/>
      <c r="DZ27" s="33">
        <f t="shared" si="22"/>
        <v>0</v>
      </c>
      <c r="EA27" s="56"/>
      <c r="EB27" s="4"/>
      <c r="EC27" s="56"/>
      <c r="ED27" s="33"/>
      <c r="EE27" s="33"/>
      <c r="EF27" s="33">
        <f t="shared" si="23"/>
        <v>2</v>
      </c>
      <c r="EG27" s="56"/>
      <c r="EH27" s="58"/>
      <c r="EI27" s="56"/>
      <c r="EJ27" s="33"/>
      <c r="EK27" s="33"/>
      <c r="EL27" s="33">
        <f t="shared" si="24"/>
        <v>15</v>
      </c>
      <c r="EM27" s="56"/>
      <c r="EN27" s="4"/>
      <c r="EO27" s="103">
        <v>45686.0</v>
      </c>
      <c r="EP27" s="104"/>
      <c r="EQ27" s="106">
        <v>1.0</v>
      </c>
      <c r="ER27" s="36">
        <f t="shared" si="25"/>
        <v>8</v>
      </c>
      <c r="ES27" s="39" t="s">
        <v>97</v>
      </c>
      <c r="ET27" s="58"/>
      <c r="EU27" s="56"/>
      <c r="EV27" s="33"/>
      <c r="EW27" s="33"/>
      <c r="EX27" s="33">
        <f t="shared" si="26"/>
        <v>21</v>
      </c>
      <c r="EY27" s="56"/>
      <c r="EZ27" s="58"/>
      <c r="FA27" s="56"/>
      <c r="FB27" s="33"/>
      <c r="FC27" s="33"/>
      <c r="FD27" s="33">
        <f t="shared" si="27"/>
        <v>900</v>
      </c>
      <c r="FE27" s="56"/>
      <c r="FF27" s="58"/>
      <c r="FG27" s="56"/>
      <c r="FH27" s="33"/>
      <c r="FI27" s="33"/>
      <c r="FJ27" s="33">
        <f t="shared" si="28"/>
        <v>500</v>
      </c>
      <c r="FK27" s="56"/>
      <c r="FL27" s="58"/>
      <c r="FM27" s="56"/>
      <c r="FN27" s="33"/>
      <c r="FO27" s="33"/>
      <c r="FP27" s="33">
        <f t="shared" si="29"/>
        <v>1775</v>
      </c>
      <c r="FQ27" s="56"/>
      <c r="FR27" s="58"/>
      <c r="FS27" s="56"/>
      <c r="FT27" s="33"/>
      <c r="FU27" s="33"/>
      <c r="FV27" s="33">
        <f t="shared" si="30"/>
        <v>0</v>
      </c>
      <c r="FW27" s="56"/>
      <c r="FX27" s="58"/>
      <c r="FY27" s="56"/>
      <c r="FZ27" s="33"/>
      <c r="GA27" s="33"/>
      <c r="GB27" s="33">
        <f t="shared" si="31"/>
        <v>0</v>
      </c>
      <c r="GC27" s="56"/>
      <c r="GD27" s="58"/>
      <c r="GE27" s="58"/>
      <c r="GF27" s="58"/>
      <c r="GG27" s="58"/>
      <c r="GH27" s="58"/>
      <c r="GI27" s="58"/>
    </row>
    <row r="28" ht="14.25" customHeight="1">
      <c r="A28" s="30">
        <v>45662.0</v>
      </c>
      <c r="B28" s="26"/>
      <c r="C28" s="27">
        <v>500.0</v>
      </c>
      <c r="D28" s="26">
        <f t="shared" si="1"/>
        <v>30150</v>
      </c>
      <c r="E28" s="29" t="s">
        <v>93</v>
      </c>
      <c r="F28" s="4"/>
      <c r="G28" s="113">
        <v>45687.0</v>
      </c>
      <c r="H28" s="140"/>
      <c r="I28" s="150">
        <v>50.0</v>
      </c>
      <c r="J28" s="26">
        <f t="shared" si="2"/>
        <v>3650</v>
      </c>
      <c r="K28" s="29" t="s">
        <v>93</v>
      </c>
      <c r="L28" s="4"/>
      <c r="M28" s="35">
        <v>45665.0</v>
      </c>
      <c r="N28" s="36"/>
      <c r="O28" s="40">
        <v>200.0</v>
      </c>
      <c r="P28" s="36">
        <f t="shared" si="3"/>
        <v>400</v>
      </c>
      <c r="Q28" s="39" t="s">
        <v>78</v>
      </c>
      <c r="R28" s="4"/>
      <c r="S28" s="56"/>
      <c r="T28" s="33"/>
      <c r="U28" s="33"/>
      <c r="V28" s="33">
        <f t="shared" si="4"/>
        <v>11750</v>
      </c>
      <c r="W28" s="56"/>
      <c r="X28" s="58"/>
      <c r="Y28" s="32"/>
      <c r="Z28" s="33"/>
      <c r="AA28" s="33"/>
      <c r="AB28" s="33">
        <f t="shared" si="5"/>
        <v>4</v>
      </c>
      <c r="AC28" s="56"/>
      <c r="AD28" s="4"/>
      <c r="AE28" s="62">
        <v>45684.0</v>
      </c>
      <c r="AF28" s="65"/>
      <c r="AG28" s="148">
        <v>1.0</v>
      </c>
      <c r="AH28" s="36">
        <f t="shared" si="6"/>
        <v>2</v>
      </c>
      <c r="AI28" s="39" t="s">
        <v>96</v>
      </c>
      <c r="AJ28" s="4"/>
      <c r="AK28" s="56"/>
      <c r="AL28" s="33"/>
      <c r="AM28" s="33"/>
      <c r="AN28" s="33">
        <f t="shared" si="7"/>
        <v>7</v>
      </c>
      <c r="AO28" s="56"/>
      <c r="AP28" s="4"/>
      <c r="AQ28" s="113">
        <v>45685.0</v>
      </c>
      <c r="AR28" s="140"/>
      <c r="AS28" s="150">
        <v>1.0</v>
      </c>
      <c r="AT28" s="26">
        <f t="shared" si="8"/>
        <v>20</v>
      </c>
      <c r="AU28" s="29" t="s">
        <v>96</v>
      </c>
      <c r="AV28" s="4"/>
      <c r="AW28" s="103">
        <v>45676.0</v>
      </c>
      <c r="AX28" s="112"/>
      <c r="AY28" s="106">
        <v>32.0</v>
      </c>
      <c r="AZ28" s="36">
        <f t="shared" si="9"/>
        <v>576</v>
      </c>
      <c r="BA28" s="39" t="s">
        <v>107</v>
      </c>
      <c r="BB28" s="58"/>
      <c r="BC28" s="103">
        <v>45670.0</v>
      </c>
      <c r="BD28" s="72"/>
      <c r="BE28" s="40">
        <v>10.0</v>
      </c>
      <c r="BF28" s="33">
        <f t="shared" si="10"/>
        <v>310</v>
      </c>
      <c r="BG28" s="39" t="s">
        <v>99</v>
      </c>
      <c r="BH28" s="58"/>
      <c r="BI28" s="62">
        <v>45687.0</v>
      </c>
      <c r="BJ28" s="65"/>
      <c r="BK28" s="134">
        <v>2.0</v>
      </c>
      <c r="BL28" s="36">
        <f t="shared" si="11"/>
        <v>16</v>
      </c>
      <c r="BM28" s="39" t="s">
        <v>85</v>
      </c>
      <c r="BN28" s="4"/>
      <c r="BO28" s="62"/>
      <c r="BP28" s="36"/>
      <c r="BQ28" s="36"/>
      <c r="BR28" s="36">
        <f t="shared" si="12"/>
        <v>0</v>
      </c>
      <c r="BS28" s="39"/>
      <c r="BT28" s="58"/>
      <c r="BU28" s="46">
        <v>45666.0</v>
      </c>
      <c r="BV28" s="72"/>
      <c r="BW28" s="40">
        <v>825.0</v>
      </c>
      <c r="BX28" s="38">
        <f t="shared" si="13"/>
        <v>29700</v>
      </c>
      <c r="BY28" s="39" t="s">
        <v>107</v>
      </c>
      <c r="BZ28" s="4"/>
      <c r="CA28" s="56"/>
      <c r="CB28" s="33"/>
      <c r="CC28" s="33"/>
      <c r="CD28" s="33">
        <f t="shared" si="14"/>
        <v>600</v>
      </c>
      <c r="CE28" s="109"/>
      <c r="CF28" s="101"/>
      <c r="CG28" s="103">
        <v>45675.0</v>
      </c>
      <c r="CH28" s="39"/>
      <c r="CI28" s="98">
        <v>10.0</v>
      </c>
      <c r="CJ28" s="36">
        <f t="shared" si="15"/>
        <v>120</v>
      </c>
      <c r="CK28" s="39" t="s">
        <v>81</v>
      </c>
      <c r="CL28" s="4"/>
      <c r="CM28" s="32"/>
      <c r="CN28" s="72"/>
      <c r="CO28" s="72"/>
      <c r="CP28" s="33">
        <f t="shared" si="16"/>
        <v>0</v>
      </c>
      <c r="CQ28" s="39"/>
      <c r="CR28" s="58"/>
      <c r="CS28" s="32"/>
      <c r="CT28" s="33"/>
      <c r="CU28" s="33"/>
      <c r="CV28" s="33">
        <f t="shared" si="17"/>
        <v>1000</v>
      </c>
      <c r="CW28" s="56"/>
      <c r="CX28" s="4"/>
      <c r="CY28" s="103">
        <v>45676.0</v>
      </c>
      <c r="CZ28" s="112"/>
      <c r="DA28" s="40">
        <v>500.0</v>
      </c>
      <c r="DB28" s="36">
        <f t="shared" si="18"/>
        <v>20500</v>
      </c>
      <c r="DC28" s="39" t="s">
        <v>81</v>
      </c>
      <c r="DD28" s="101"/>
      <c r="DE28" s="116">
        <v>45662.0</v>
      </c>
      <c r="DF28" s="52">
        <v>36.0</v>
      </c>
      <c r="DG28" s="53"/>
      <c r="DH28" s="53">
        <f t="shared" si="19"/>
        <v>48</v>
      </c>
      <c r="DI28" s="54" t="s">
        <v>88</v>
      </c>
      <c r="DJ28" s="58"/>
      <c r="DK28" s="35">
        <v>45662.0</v>
      </c>
      <c r="DL28" s="36"/>
      <c r="DM28" s="40">
        <v>500.0</v>
      </c>
      <c r="DN28" s="36">
        <f t="shared" si="20"/>
        <v>25500</v>
      </c>
      <c r="DO28" s="39" t="s">
        <v>97</v>
      </c>
      <c r="DP28" s="4"/>
      <c r="DQ28" s="56"/>
      <c r="DR28" s="33"/>
      <c r="DS28" s="33"/>
      <c r="DT28" s="33">
        <f t="shared" si="21"/>
        <v>0</v>
      </c>
      <c r="DU28" s="56"/>
      <c r="DV28" s="58"/>
      <c r="DW28" s="56"/>
      <c r="DX28" s="33"/>
      <c r="DY28" s="33"/>
      <c r="DZ28" s="33">
        <f t="shared" si="22"/>
        <v>0</v>
      </c>
      <c r="EA28" s="56"/>
      <c r="EB28" s="4"/>
      <c r="EC28" s="56"/>
      <c r="ED28" s="33"/>
      <c r="EE28" s="33"/>
      <c r="EF28" s="33">
        <f t="shared" si="23"/>
        <v>2</v>
      </c>
      <c r="EG28" s="56"/>
      <c r="EH28" s="58"/>
      <c r="EI28" s="56"/>
      <c r="EJ28" s="33"/>
      <c r="EK28" s="33"/>
      <c r="EL28" s="33">
        <f t="shared" si="24"/>
        <v>15</v>
      </c>
      <c r="EM28" s="56"/>
      <c r="EN28" s="4"/>
      <c r="EO28" s="103">
        <v>45687.0</v>
      </c>
      <c r="EP28" s="104"/>
      <c r="EQ28" s="106">
        <v>1.0</v>
      </c>
      <c r="ER28" s="36">
        <f t="shared" si="25"/>
        <v>7</v>
      </c>
      <c r="ES28" s="39" t="s">
        <v>99</v>
      </c>
      <c r="ET28" s="58"/>
      <c r="EU28" s="56"/>
      <c r="EV28" s="33"/>
      <c r="EW28" s="33"/>
      <c r="EX28" s="33">
        <f t="shared" si="26"/>
        <v>21</v>
      </c>
      <c r="EY28" s="56"/>
      <c r="EZ28" s="58"/>
      <c r="FA28" s="56"/>
      <c r="FB28" s="33"/>
      <c r="FC28" s="33"/>
      <c r="FD28" s="33">
        <f t="shared" si="27"/>
        <v>900</v>
      </c>
      <c r="FE28" s="56"/>
      <c r="FF28" s="58"/>
      <c r="FG28" s="56"/>
      <c r="FH28" s="33"/>
      <c r="FI28" s="33"/>
      <c r="FJ28" s="33">
        <f t="shared" si="28"/>
        <v>500</v>
      </c>
      <c r="FK28" s="56"/>
      <c r="FL28" s="58"/>
      <c r="FM28" s="56"/>
      <c r="FN28" s="33"/>
      <c r="FO28" s="33"/>
      <c r="FP28" s="33">
        <f t="shared" si="29"/>
        <v>1775</v>
      </c>
      <c r="FQ28" s="56"/>
      <c r="FR28" s="58"/>
      <c r="FS28" s="56"/>
      <c r="FT28" s="33"/>
      <c r="FU28" s="33"/>
      <c r="FV28" s="33">
        <f t="shared" si="30"/>
        <v>0</v>
      </c>
      <c r="FW28" s="56"/>
      <c r="FX28" s="58"/>
      <c r="FY28" s="56"/>
      <c r="FZ28" s="33"/>
      <c r="GA28" s="33"/>
      <c r="GB28" s="33">
        <f t="shared" si="31"/>
        <v>0</v>
      </c>
      <c r="GC28" s="56"/>
      <c r="GD28" s="58"/>
      <c r="GE28" s="58"/>
      <c r="GF28" s="58"/>
      <c r="GG28" s="58"/>
      <c r="GH28" s="58"/>
      <c r="GI28" s="58"/>
    </row>
    <row r="29" ht="14.25" customHeight="1">
      <c r="A29" s="30">
        <v>45662.0</v>
      </c>
      <c r="B29" s="26"/>
      <c r="C29" s="27">
        <v>1000.0</v>
      </c>
      <c r="D29" s="26">
        <f t="shared" si="1"/>
        <v>29150</v>
      </c>
      <c r="E29" s="29" t="s">
        <v>102</v>
      </c>
      <c r="F29" s="4"/>
      <c r="G29" s="56"/>
      <c r="H29" s="33"/>
      <c r="I29" s="33"/>
      <c r="J29" s="33">
        <f t="shared" si="2"/>
        <v>3650</v>
      </c>
      <c r="K29" s="56"/>
      <c r="L29" s="4"/>
      <c r="M29" s="30">
        <v>45665.0</v>
      </c>
      <c r="N29" s="29"/>
      <c r="O29" s="81">
        <v>100.0</v>
      </c>
      <c r="P29" s="26">
        <f t="shared" si="3"/>
        <v>300</v>
      </c>
      <c r="Q29" s="29" t="s">
        <v>85</v>
      </c>
      <c r="R29" s="4"/>
      <c r="S29" s="56"/>
      <c r="T29" s="33"/>
      <c r="U29" s="33"/>
      <c r="V29" s="33">
        <f t="shared" si="4"/>
        <v>11750</v>
      </c>
      <c r="W29" s="56"/>
      <c r="X29" s="58"/>
      <c r="Y29" s="32"/>
      <c r="Z29" s="33"/>
      <c r="AA29" s="33"/>
      <c r="AB29" s="33">
        <f t="shared" si="5"/>
        <v>4</v>
      </c>
      <c r="AC29" s="56"/>
      <c r="AD29" s="4"/>
      <c r="AE29" s="56"/>
      <c r="AF29" s="33"/>
      <c r="AG29" s="33"/>
      <c r="AH29" s="33">
        <f t="shared" si="6"/>
        <v>2</v>
      </c>
      <c r="AI29" s="56"/>
      <c r="AJ29" s="4"/>
      <c r="AK29" s="56"/>
      <c r="AL29" s="33"/>
      <c r="AM29" s="33"/>
      <c r="AN29" s="33">
        <f t="shared" si="7"/>
        <v>7</v>
      </c>
      <c r="AO29" s="56"/>
      <c r="AP29" s="4"/>
      <c r="AQ29" s="30">
        <v>45686.0</v>
      </c>
      <c r="AR29" s="61"/>
      <c r="AS29" s="150">
        <v>1.0</v>
      </c>
      <c r="AT29" s="26">
        <f t="shared" si="8"/>
        <v>19</v>
      </c>
      <c r="AU29" s="29" t="s">
        <v>83</v>
      </c>
      <c r="AV29" s="4"/>
      <c r="AW29" s="103">
        <v>45676.0</v>
      </c>
      <c r="AX29" s="112"/>
      <c r="AY29" s="106">
        <v>32.0</v>
      </c>
      <c r="AZ29" s="36">
        <f t="shared" si="9"/>
        <v>544</v>
      </c>
      <c r="BA29" s="39" t="s">
        <v>90</v>
      </c>
      <c r="BB29" s="58"/>
      <c r="BC29" s="103">
        <v>45670.0</v>
      </c>
      <c r="BD29" s="72"/>
      <c r="BE29" s="98">
        <v>10.0</v>
      </c>
      <c r="BF29" s="33">
        <f t="shared" si="10"/>
        <v>300</v>
      </c>
      <c r="BG29" s="39" t="s">
        <v>87</v>
      </c>
      <c r="BH29" s="58"/>
      <c r="BI29" s="30">
        <v>45687.0</v>
      </c>
      <c r="BJ29" s="61"/>
      <c r="BK29" s="152">
        <v>2.0</v>
      </c>
      <c r="BL29" s="26">
        <f t="shared" si="11"/>
        <v>14</v>
      </c>
      <c r="BM29" s="81" t="s">
        <v>103</v>
      </c>
      <c r="BN29" s="4"/>
      <c r="BO29" s="62"/>
      <c r="BP29" s="36"/>
      <c r="BQ29" s="36"/>
      <c r="BR29" s="36">
        <f t="shared" si="12"/>
        <v>0</v>
      </c>
      <c r="BS29" s="39"/>
      <c r="BT29" s="58"/>
      <c r="BU29" s="46">
        <v>45666.0</v>
      </c>
      <c r="BV29" s="72"/>
      <c r="BW29" s="40">
        <v>825.0</v>
      </c>
      <c r="BX29" s="38">
        <f t="shared" si="13"/>
        <v>28875</v>
      </c>
      <c r="BY29" s="39" t="s">
        <v>102</v>
      </c>
      <c r="BZ29" s="4"/>
      <c r="CA29" s="56"/>
      <c r="CB29" s="33"/>
      <c r="CC29" s="33"/>
      <c r="CD29" s="33">
        <f t="shared" si="14"/>
        <v>600</v>
      </c>
      <c r="CE29" s="109"/>
      <c r="CF29" s="101"/>
      <c r="CG29" s="103">
        <v>45675.0</v>
      </c>
      <c r="CH29" s="39"/>
      <c r="CI29" s="98">
        <v>10.0</v>
      </c>
      <c r="CJ29" s="36">
        <f t="shared" si="15"/>
        <v>110</v>
      </c>
      <c r="CK29" s="39" t="s">
        <v>90</v>
      </c>
      <c r="CL29" s="4"/>
      <c r="CM29" s="62"/>
      <c r="CN29" s="36"/>
      <c r="CO29" s="36"/>
      <c r="CP29" s="36">
        <f t="shared" si="16"/>
        <v>0</v>
      </c>
      <c r="CQ29" s="39"/>
      <c r="CR29" s="58"/>
      <c r="CS29" s="32"/>
      <c r="CT29" s="33"/>
      <c r="CU29" s="33"/>
      <c r="CV29" s="33">
        <f t="shared" si="17"/>
        <v>1000</v>
      </c>
      <c r="CW29" s="56"/>
      <c r="CX29" s="4"/>
      <c r="CY29" s="103">
        <v>45684.0</v>
      </c>
      <c r="CZ29" s="104"/>
      <c r="DA29" s="40">
        <v>500.0</v>
      </c>
      <c r="DB29" s="36">
        <f t="shared" si="18"/>
        <v>20000</v>
      </c>
      <c r="DC29" s="39" t="s">
        <v>91</v>
      </c>
      <c r="DD29" s="101"/>
      <c r="DE29" s="30">
        <v>45663.0</v>
      </c>
      <c r="DF29" s="26"/>
      <c r="DG29" s="26">
        <v>1.0</v>
      </c>
      <c r="DH29" s="26">
        <f t="shared" si="19"/>
        <v>47</v>
      </c>
      <c r="DI29" s="29" t="s">
        <v>104</v>
      </c>
      <c r="DJ29" s="58"/>
      <c r="DK29" s="35">
        <v>45662.0</v>
      </c>
      <c r="DL29" s="36"/>
      <c r="DM29" s="40">
        <v>500.0</v>
      </c>
      <c r="DN29" s="36">
        <f t="shared" si="20"/>
        <v>25000</v>
      </c>
      <c r="DO29" s="39" t="s">
        <v>93</v>
      </c>
      <c r="DP29" s="4"/>
      <c r="DQ29" s="56"/>
      <c r="DR29" s="33"/>
      <c r="DS29" s="33"/>
      <c r="DT29" s="33">
        <f t="shared" si="21"/>
        <v>0</v>
      </c>
      <c r="DU29" s="56"/>
      <c r="DV29" s="58"/>
      <c r="DW29" s="56"/>
      <c r="DX29" s="33"/>
      <c r="DY29" s="33"/>
      <c r="DZ29" s="33">
        <f t="shared" si="22"/>
        <v>0</v>
      </c>
      <c r="EA29" s="56"/>
      <c r="EB29" s="4"/>
      <c r="EC29" s="56"/>
      <c r="ED29" s="33"/>
      <c r="EE29" s="33"/>
      <c r="EF29" s="33">
        <f t="shared" si="23"/>
        <v>2</v>
      </c>
      <c r="EG29" s="56"/>
      <c r="EH29" s="58"/>
      <c r="EI29" s="56"/>
      <c r="EJ29" s="33"/>
      <c r="EK29" s="33"/>
      <c r="EL29" s="33">
        <f t="shared" si="24"/>
        <v>15</v>
      </c>
      <c r="EM29" s="56"/>
      <c r="EN29" s="4"/>
      <c r="EO29" s="103">
        <v>45687.0</v>
      </c>
      <c r="EP29" s="104"/>
      <c r="EQ29" s="106">
        <v>1.0</v>
      </c>
      <c r="ER29" s="36">
        <f t="shared" si="25"/>
        <v>6</v>
      </c>
      <c r="ES29" s="37" t="s">
        <v>116</v>
      </c>
      <c r="ET29" s="58"/>
      <c r="EU29" s="56"/>
      <c r="EV29" s="33"/>
      <c r="EW29" s="33"/>
      <c r="EX29" s="33">
        <f t="shared" si="26"/>
        <v>21</v>
      </c>
      <c r="EY29" s="56"/>
      <c r="EZ29" s="58"/>
      <c r="FA29" s="56"/>
      <c r="FB29" s="33"/>
      <c r="FC29" s="33"/>
      <c r="FD29" s="33">
        <f t="shared" si="27"/>
        <v>900</v>
      </c>
      <c r="FE29" s="56"/>
      <c r="FF29" s="58"/>
      <c r="FG29" s="56"/>
      <c r="FH29" s="33"/>
      <c r="FI29" s="33"/>
      <c r="FJ29" s="33">
        <f t="shared" si="28"/>
        <v>500</v>
      </c>
      <c r="FK29" s="56"/>
      <c r="FL29" s="58"/>
      <c r="FM29" s="56"/>
      <c r="FN29" s="33"/>
      <c r="FO29" s="33"/>
      <c r="FP29" s="33">
        <f t="shared" si="29"/>
        <v>1775</v>
      </c>
      <c r="FQ29" s="56"/>
      <c r="FR29" s="58"/>
      <c r="FS29" s="56"/>
      <c r="FT29" s="33"/>
      <c r="FU29" s="33"/>
      <c r="FV29" s="33">
        <f t="shared" si="30"/>
        <v>0</v>
      </c>
      <c r="FW29" s="56"/>
      <c r="FX29" s="58"/>
      <c r="FY29" s="56"/>
      <c r="FZ29" s="33"/>
      <c r="GA29" s="33"/>
      <c r="GB29" s="33">
        <f t="shared" si="31"/>
        <v>0</v>
      </c>
      <c r="GC29" s="56"/>
      <c r="GD29" s="58"/>
      <c r="GE29" s="58"/>
      <c r="GF29" s="58"/>
      <c r="GG29" s="58"/>
      <c r="GH29" s="58"/>
      <c r="GI29" s="58"/>
    </row>
    <row r="30" ht="14.25" customHeight="1">
      <c r="A30" s="30">
        <v>45662.0</v>
      </c>
      <c r="B30" s="26"/>
      <c r="C30" s="27">
        <v>500.0</v>
      </c>
      <c r="D30" s="26">
        <f t="shared" si="1"/>
        <v>28650</v>
      </c>
      <c r="E30" s="29" t="s">
        <v>105</v>
      </c>
      <c r="F30" s="4"/>
      <c r="G30" s="56"/>
      <c r="H30" s="33"/>
      <c r="I30" s="33"/>
      <c r="J30" s="33">
        <f t="shared" si="2"/>
        <v>3650</v>
      </c>
      <c r="K30" s="56"/>
      <c r="L30" s="4"/>
      <c r="M30" s="35">
        <v>45665.0</v>
      </c>
      <c r="N30" s="39"/>
      <c r="O30" s="37">
        <v>100.0</v>
      </c>
      <c r="P30" s="36">
        <f t="shared" si="3"/>
        <v>200</v>
      </c>
      <c r="Q30" s="39" t="s">
        <v>104</v>
      </c>
      <c r="R30" s="4"/>
      <c r="S30" s="56"/>
      <c r="T30" s="33"/>
      <c r="U30" s="33"/>
      <c r="V30" s="33">
        <f t="shared" si="4"/>
        <v>11750</v>
      </c>
      <c r="W30" s="56"/>
      <c r="X30" s="58"/>
      <c r="Y30" s="32"/>
      <c r="Z30" s="33"/>
      <c r="AA30" s="33"/>
      <c r="AB30" s="33">
        <f t="shared" si="5"/>
        <v>4</v>
      </c>
      <c r="AC30" s="56"/>
      <c r="AD30" s="4"/>
      <c r="AE30" s="56"/>
      <c r="AF30" s="33"/>
      <c r="AG30" s="33"/>
      <c r="AH30" s="33">
        <f t="shared" si="6"/>
        <v>2</v>
      </c>
      <c r="AI30" s="56"/>
      <c r="AJ30" s="4"/>
      <c r="AK30" s="56"/>
      <c r="AL30" s="33"/>
      <c r="AM30" s="33"/>
      <c r="AN30" s="33">
        <f t="shared" si="7"/>
        <v>7</v>
      </c>
      <c r="AO30" s="56"/>
      <c r="AP30" s="4"/>
      <c r="AQ30" s="113">
        <v>45687.0</v>
      </c>
      <c r="AR30" s="140"/>
      <c r="AS30" s="150">
        <v>1.0</v>
      </c>
      <c r="AT30" s="26">
        <f t="shared" si="8"/>
        <v>18</v>
      </c>
      <c r="AU30" s="29" t="s">
        <v>102</v>
      </c>
      <c r="AV30" s="4"/>
      <c r="AW30" s="103">
        <v>45677.0</v>
      </c>
      <c r="AX30" s="112"/>
      <c r="AY30" s="106">
        <v>32.0</v>
      </c>
      <c r="AZ30" s="36">
        <f t="shared" si="9"/>
        <v>512</v>
      </c>
      <c r="BA30" s="39" t="s">
        <v>83</v>
      </c>
      <c r="BB30" s="58"/>
      <c r="BC30" s="62">
        <v>45670.0</v>
      </c>
      <c r="BD30" s="36"/>
      <c r="BE30" s="98">
        <v>10.0</v>
      </c>
      <c r="BF30" s="36">
        <f t="shared" si="10"/>
        <v>290</v>
      </c>
      <c r="BG30" s="39" t="s">
        <v>83</v>
      </c>
      <c r="BH30" s="58"/>
      <c r="BI30" s="62">
        <v>45687.0</v>
      </c>
      <c r="BJ30" s="65"/>
      <c r="BK30" s="134">
        <v>2.0</v>
      </c>
      <c r="BL30" s="36">
        <f t="shared" si="11"/>
        <v>12</v>
      </c>
      <c r="BM30" s="96" t="s">
        <v>105</v>
      </c>
      <c r="BN30" s="4"/>
      <c r="BO30" s="62"/>
      <c r="BP30" s="36"/>
      <c r="BQ30" s="36"/>
      <c r="BR30" s="36">
        <f t="shared" si="12"/>
        <v>0</v>
      </c>
      <c r="BS30" s="39"/>
      <c r="BT30" s="58"/>
      <c r="BU30" s="35">
        <v>45666.0</v>
      </c>
      <c r="BV30" s="36"/>
      <c r="BW30" s="40">
        <v>825.0</v>
      </c>
      <c r="BX30" s="38">
        <f t="shared" si="13"/>
        <v>28050</v>
      </c>
      <c r="BY30" s="39" t="s">
        <v>103</v>
      </c>
      <c r="BZ30" s="4"/>
      <c r="CA30" s="56"/>
      <c r="CB30" s="33"/>
      <c r="CC30" s="33"/>
      <c r="CD30" s="33">
        <f t="shared" si="14"/>
        <v>600</v>
      </c>
      <c r="CE30" s="109"/>
      <c r="CF30" s="101"/>
      <c r="CG30" s="113">
        <v>45676.0</v>
      </c>
      <c r="CH30" s="105"/>
      <c r="CI30" s="70">
        <v>10.0</v>
      </c>
      <c r="CJ30" s="26">
        <f t="shared" si="15"/>
        <v>100</v>
      </c>
      <c r="CK30" s="29" t="s">
        <v>99</v>
      </c>
      <c r="CL30" s="4"/>
      <c r="CM30" s="62"/>
      <c r="CN30" s="36"/>
      <c r="CO30" s="36"/>
      <c r="CP30" s="36">
        <f t="shared" si="16"/>
        <v>0</v>
      </c>
      <c r="CQ30" s="39"/>
      <c r="CR30" s="58"/>
      <c r="CS30" s="32"/>
      <c r="CT30" s="33"/>
      <c r="CU30" s="33"/>
      <c r="CV30" s="33">
        <f t="shared" si="17"/>
        <v>1000</v>
      </c>
      <c r="CW30" s="56"/>
      <c r="CX30" s="4"/>
      <c r="CY30" s="103">
        <v>45685.0</v>
      </c>
      <c r="CZ30" s="104"/>
      <c r="DA30" s="40">
        <v>500.0</v>
      </c>
      <c r="DB30" s="36">
        <f t="shared" si="18"/>
        <v>19500</v>
      </c>
      <c r="DC30" s="39" t="s">
        <v>78</v>
      </c>
      <c r="DD30" s="101"/>
      <c r="DE30" s="30">
        <v>45663.0</v>
      </c>
      <c r="DF30" s="26"/>
      <c r="DG30" s="26">
        <v>1.0</v>
      </c>
      <c r="DH30" s="26">
        <f t="shared" si="19"/>
        <v>46</v>
      </c>
      <c r="DI30" s="29" t="s">
        <v>80</v>
      </c>
      <c r="DJ30" s="58"/>
      <c r="DK30" s="35">
        <v>45662.0</v>
      </c>
      <c r="DL30" s="36"/>
      <c r="DM30" s="40">
        <v>1000.0</v>
      </c>
      <c r="DN30" s="36">
        <f t="shared" si="20"/>
        <v>24000</v>
      </c>
      <c r="DO30" s="39" t="s">
        <v>102</v>
      </c>
      <c r="DP30" s="4"/>
      <c r="DQ30" s="56"/>
      <c r="DR30" s="33"/>
      <c r="DS30" s="33"/>
      <c r="DT30" s="33">
        <f t="shared" si="21"/>
        <v>0</v>
      </c>
      <c r="DU30" s="56"/>
      <c r="DV30" s="58"/>
      <c r="DW30" s="56"/>
      <c r="DX30" s="33"/>
      <c r="DY30" s="33"/>
      <c r="DZ30" s="33">
        <f t="shared" si="22"/>
        <v>0</v>
      </c>
      <c r="EA30" s="56"/>
      <c r="EB30" s="4"/>
      <c r="EC30" s="56"/>
      <c r="ED30" s="33"/>
      <c r="EE30" s="33"/>
      <c r="EF30" s="33">
        <f t="shared" si="23"/>
        <v>2</v>
      </c>
      <c r="EG30" s="56"/>
      <c r="EH30" s="58"/>
      <c r="EI30" s="56"/>
      <c r="EJ30" s="33"/>
      <c r="EK30" s="33"/>
      <c r="EL30" s="33">
        <f t="shared" si="24"/>
        <v>15</v>
      </c>
      <c r="EM30" s="56"/>
      <c r="EN30" s="4"/>
      <c r="EO30" s="103">
        <v>45687.0</v>
      </c>
      <c r="EP30" s="104"/>
      <c r="EQ30" s="106">
        <v>1.0</v>
      </c>
      <c r="ER30" s="36">
        <f t="shared" si="25"/>
        <v>5</v>
      </c>
      <c r="ES30" s="37" t="s">
        <v>110</v>
      </c>
      <c r="ET30" s="58"/>
      <c r="EU30" s="56"/>
      <c r="EV30" s="33"/>
      <c r="EW30" s="33"/>
      <c r="EX30" s="33">
        <f t="shared" si="26"/>
        <v>21</v>
      </c>
      <c r="EY30" s="56"/>
      <c r="EZ30" s="58"/>
      <c r="FA30" s="56"/>
      <c r="FB30" s="33"/>
      <c r="FC30" s="33"/>
      <c r="FD30" s="33">
        <f t="shared" si="27"/>
        <v>900</v>
      </c>
      <c r="FE30" s="56"/>
      <c r="FF30" s="58"/>
      <c r="FG30" s="56"/>
      <c r="FH30" s="33"/>
      <c r="FI30" s="33"/>
      <c r="FJ30" s="33">
        <f t="shared" si="28"/>
        <v>500</v>
      </c>
      <c r="FK30" s="56"/>
      <c r="FL30" s="58"/>
      <c r="FM30" s="56"/>
      <c r="FN30" s="33"/>
      <c r="FO30" s="33"/>
      <c r="FP30" s="33">
        <f t="shared" si="29"/>
        <v>1775</v>
      </c>
      <c r="FQ30" s="56"/>
      <c r="FR30" s="58"/>
      <c r="FS30" s="56"/>
      <c r="FT30" s="33"/>
      <c r="FU30" s="33"/>
      <c r="FV30" s="33">
        <f t="shared" si="30"/>
        <v>0</v>
      </c>
      <c r="FW30" s="56"/>
      <c r="FX30" s="58"/>
      <c r="FY30" s="56"/>
      <c r="FZ30" s="33"/>
      <c r="GA30" s="33"/>
      <c r="GB30" s="33">
        <f t="shared" si="31"/>
        <v>0</v>
      </c>
      <c r="GC30" s="56"/>
      <c r="GD30" s="58"/>
      <c r="GE30" s="58"/>
      <c r="GF30" s="58"/>
      <c r="GG30" s="58"/>
      <c r="GH30" s="58"/>
      <c r="GI30" s="58"/>
    </row>
    <row r="31" ht="14.25" customHeight="1">
      <c r="A31" s="30">
        <v>45663.0</v>
      </c>
      <c r="B31" s="29"/>
      <c r="C31" s="81">
        <v>500.0</v>
      </c>
      <c r="D31" s="26">
        <f t="shared" si="1"/>
        <v>28150</v>
      </c>
      <c r="E31" s="29" t="s">
        <v>98</v>
      </c>
      <c r="F31" s="4"/>
      <c r="G31" s="56"/>
      <c r="H31" s="33"/>
      <c r="I31" s="33"/>
      <c r="J31" s="33">
        <f t="shared" si="2"/>
        <v>3650</v>
      </c>
      <c r="K31" s="56"/>
      <c r="L31" s="4"/>
      <c r="M31" s="46">
        <v>45665.0</v>
      </c>
      <c r="N31" s="72"/>
      <c r="O31" s="37">
        <v>100.0</v>
      </c>
      <c r="P31" s="33">
        <f t="shared" si="3"/>
        <v>100</v>
      </c>
      <c r="Q31" s="39" t="s">
        <v>101</v>
      </c>
      <c r="R31" s="4"/>
      <c r="S31" s="56"/>
      <c r="T31" s="33"/>
      <c r="U31" s="33"/>
      <c r="V31" s="33">
        <f t="shared" si="4"/>
        <v>11750</v>
      </c>
      <c r="W31" s="56"/>
      <c r="X31" s="58"/>
      <c r="Y31" s="32"/>
      <c r="Z31" s="33"/>
      <c r="AA31" s="33"/>
      <c r="AB31" s="33">
        <f t="shared" si="5"/>
        <v>4</v>
      </c>
      <c r="AC31" s="56"/>
      <c r="AD31" s="4"/>
      <c r="AE31" s="56"/>
      <c r="AF31" s="33"/>
      <c r="AG31" s="33"/>
      <c r="AH31" s="33">
        <f t="shared" si="6"/>
        <v>2</v>
      </c>
      <c r="AI31" s="56"/>
      <c r="AJ31" s="4"/>
      <c r="AK31" s="56"/>
      <c r="AL31" s="33"/>
      <c r="AM31" s="33"/>
      <c r="AN31" s="33">
        <f t="shared" si="7"/>
        <v>7</v>
      </c>
      <c r="AO31" s="56"/>
      <c r="AP31" s="4"/>
      <c r="AQ31" s="103">
        <v>45687.0</v>
      </c>
      <c r="AR31" s="104"/>
      <c r="AS31" s="150">
        <v>2.0</v>
      </c>
      <c r="AT31" s="36">
        <f t="shared" si="8"/>
        <v>16</v>
      </c>
      <c r="AU31" s="37" t="s">
        <v>108</v>
      </c>
      <c r="AV31" s="4"/>
      <c r="AW31" s="103">
        <v>45678.0</v>
      </c>
      <c r="AX31" s="112"/>
      <c r="AY31" s="106">
        <v>32.0</v>
      </c>
      <c r="AZ31" s="36">
        <f t="shared" si="9"/>
        <v>480</v>
      </c>
      <c r="BA31" s="39" t="s">
        <v>98</v>
      </c>
      <c r="BB31" s="58"/>
      <c r="BC31" s="62">
        <v>45670.0</v>
      </c>
      <c r="BD31" s="39"/>
      <c r="BE31" s="98">
        <v>10.0</v>
      </c>
      <c r="BF31" s="36">
        <f t="shared" si="10"/>
        <v>280</v>
      </c>
      <c r="BG31" s="39" t="s">
        <v>77</v>
      </c>
      <c r="BH31" s="58"/>
      <c r="BI31" s="113">
        <v>45688.0</v>
      </c>
      <c r="BJ31" s="140"/>
      <c r="BK31" s="152">
        <v>2.0</v>
      </c>
      <c r="BL31" s="26">
        <f t="shared" si="11"/>
        <v>10</v>
      </c>
      <c r="BM31" s="146" t="s">
        <v>84</v>
      </c>
      <c r="BN31" s="4"/>
      <c r="BO31" s="62"/>
      <c r="BP31" s="36"/>
      <c r="BQ31" s="36"/>
      <c r="BR31" s="36">
        <f t="shared" si="12"/>
        <v>0</v>
      </c>
      <c r="BS31" s="39"/>
      <c r="BT31" s="58"/>
      <c r="BU31" s="35">
        <v>45667.0</v>
      </c>
      <c r="BV31" s="36"/>
      <c r="BW31" s="40">
        <v>825.0</v>
      </c>
      <c r="BX31" s="38">
        <f t="shared" si="13"/>
        <v>27225</v>
      </c>
      <c r="BY31" s="39" t="s">
        <v>90</v>
      </c>
      <c r="BZ31" s="4"/>
      <c r="CA31" s="56"/>
      <c r="CB31" s="33"/>
      <c r="CC31" s="33"/>
      <c r="CD31" s="33">
        <f t="shared" si="14"/>
        <v>600</v>
      </c>
      <c r="CE31" s="109"/>
      <c r="CF31" s="101"/>
      <c r="CG31" s="103">
        <v>45677.0</v>
      </c>
      <c r="CH31" s="112"/>
      <c r="CI31" s="98">
        <v>10.0</v>
      </c>
      <c r="CJ31" s="36">
        <f t="shared" si="15"/>
        <v>90</v>
      </c>
      <c r="CK31" s="39" t="s">
        <v>79</v>
      </c>
      <c r="CL31" s="4"/>
      <c r="CM31" s="62"/>
      <c r="CN31" s="36"/>
      <c r="CO31" s="36"/>
      <c r="CP31" s="36">
        <f t="shared" si="16"/>
        <v>0</v>
      </c>
      <c r="CQ31" s="39"/>
      <c r="CR31" s="58"/>
      <c r="CS31" s="32"/>
      <c r="CT31" s="33"/>
      <c r="CU31" s="33"/>
      <c r="CV31" s="33">
        <f t="shared" si="17"/>
        <v>1000</v>
      </c>
      <c r="CW31" s="56"/>
      <c r="CX31" s="4"/>
      <c r="CY31" s="103">
        <v>45685.0</v>
      </c>
      <c r="CZ31" s="104"/>
      <c r="DA31" s="40">
        <v>500.0</v>
      </c>
      <c r="DB31" s="36">
        <f t="shared" si="18"/>
        <v>19000</v>
      </c>
      <c r="DC31" s="39" t="s">
        <v>80</v>
      </c>
      <c r="DD31" s="101"/>
      <c r="DE31" s="25">
        <v>45663.0</v>
      </c>
      <c r="DF31" s="84"/>
      <c r="DG31" s="70">
        <v>1.0</v>
      </c>
      <c r="DH31" s="71">
        <f t="shared" si="19"/>
        <v>45</v>
      </c>
      <c r="DI31" s="29" t="s">
        <v>103</v>
      </c>
      <c r="DJ31" s="58"/>
      <c r="DK31" s="35">
        <v>45662.0</v>
      </c>
      <c r="DL31" s="36"/>
      <c r="DM31" s="37">
        <v>500.0</v>
      </c>
      <c r="DN31" s="36">
        <f t="shared" si="20"/>
        <v>23500</v>
      </c>
      <c r="DO31" s="39" t="s">
        <v>96</v>
      </c>
      <c r="DP31" s="4"/>
      <c r="DQ31" s="56"/>
      <c r="DR31" s="33"/>
      <c r="DS31" s="33"/>
      <c r="DT31" s="33">
        <f t="shared" si="21"/>
        <v>0</v>
      </c>
      <c r="DU31" s="56"/>
      <c r="DV31" s="58"/>
      <c r="DW31" s="56"/>
      <c r="DX31" s="33"/>
      <c r="DY31" s="33"/>
      <c r="DZ31" s="33">
        <f t="shared" si="22"/>
        <v>0</v>
      </c>
      <c r="EA31" s="56"/>
      <c r="EB31" s="4"/>
      <c r="EC31" s="56"/>
      <c r="ED31" s="33"/>
      <c r="EE31" s="33"/>
      <c r="EF31" s="33">
        <f t="shared" si="23"/>
        <v>2</v>
      </c>
      <c r="EG31" s="56"/>
      <c r="EH31" s="58"/>
      <c r="EI31" s="56"/>
      <c r="EJ31" s="33"/>
      <c r="EK31" s="33"/>
      <c r="EL31" s="33">
        <f t="shared" si="24"/>
        <v>15</v>
      </c>
      <c r="EM31" s="56"/>
      <c r="EN31" s="4"/>
      <c r="EO31" s="56"/>
      <c r="EP31" s="33"/>
      <c r="EQ31" s="33"/>
      <c r="ER31" s="33">
        <f t="shared" si="25"/>
        <v>5</v>
      </c>
      <c r="ES31" s="56"/>
      <c r="ET31" s="58"/>
      <c r="EU31" s="56"/>
      <c r="EV31" s="33"/>
      <c r="EW31" s="33"/>
      <c r="EX31" s="33">
        <f t="shared" si="26"/>
        <v>21</v>
      </c>
      <c r="EY31" s="56"/>
      <c r="EZ31" s="58"/>
      <c r="FA31" s="56"/>
      <c r="FB31" s="33"/>
      <c r="FC31" s="33"/>
      <c r="FD31" s="33">
        <f t="shared" si="27"/>
        <v>900</v>
      </c>
      <c r="FE31" s="56"/>
      <c r="FF31" s="58"/>
      <c r="FG31" s="56"/>
      <c r="FH31" s="33"/>
      <c r="FI31" s="33"/>
      <c r="FJ31" s="33">
        <f t="shared" si="28"/>
        <v>500</v>
      </c>
      <c r="FK31" s="56"/>
      <c r="FL31" s="58"/>
      <c r="FM31" s="56"/>
      <c r="FN31" s="33"/>
      <c r="FO31" s="33"/>
      <c r="FP31" s="33">
        <f t="shared" si="29"/>
        <v>1775</v>
      </c>
      <c r="FQ31" s="56"/>
      <c r="FR31" s="58"/>
      <c r="FS31" s="56"/>
      <c r="FT31" s="33"/>
      <c r="FU31" s="33"/>
      <c r="FV31" s="33">
        <f t="shared" si="30"/>
        <v>0</v>
      </c>
      <c r="FW31" s="56"/>
      <c r="FX31" s="58"/>
      <c r="FY31" s="56"/>
      <c r="FZ31" s="33"/>
      <c r="GA31" s="33"/>
      <c r="GB31" s="33">
        <f t="shared" si="31"/>
        <v>0</v>
      </c>
      <c r="GC31" s="56"/>
      <c r="GD31" s="58"/>
      <c r="GE31" s="58"/>
      <c r="GF31" s="58"/>
      <c r="GG31" s="58"/>
      <c r="GH31" s="58"/>
      <c r="GI31" s="58"/>
    </row>
    <row r="32" ht="14.25" customHeight="1">
      <c r="A32" s="30">
        <v>45663.0</v>
      </c>
      <c r="B32" s="29"/>
      <c r="C32" s="81">
        <v>500.0</v>
      </c>
      <c r="D32" s="26">
        <f t="shared" si="1"/>
        <v>27650</v>
      </c>
      <c r="E32" s="29" t="s">
        <v>104</v>
      </c>
      <c r="F32" s="4"/>
      <c r="G32" s="56"/>
      <c r="H32" s="33"/>
      <c r="I32" s="33"/>
      <c r="J32" s="33">
        <f t="shared" si="2"/>
        <v>3650</v>
      </c>
      <c r="K32" s="56"/>
      <c r="L32" s="4"/>
      <c r="M32" s="49">
        <v>45667.0</v>
      </c>
      <c r="N32" s="59">
        <v>2940.0</v>
      </c>
      <c r="O32" s="78"/>
      <c r="P32" s="78">
        <f t="shared" si="3"/>
        <v>3040</v>
      </c>
      <c r="Q32" s="63" t="s">
        <v>88</v>
      </c>
      <c r="R32" s="4"/>
      <c r="S32" s="56"/>
      <c r="T32" s="33"/>
      <c r="U32" s="33"/>
      <c r="V32" s="33">
        <f t="shared" si="4"/>
        <v>11750</v>
      </c>
      <c r="W32" s="56"/>
      <c r="X32" s="58"/>
      <c r="Y32" s="32"/>
      <c r="Z32" s="33"/>
      <c r="AA32" s="33"/>
      <c r="AB32" s="33">
        <f t="shared" si="5"/>
        <v>4</v>
      </c>
      <c r="AC32" s="56"/>
      <c r="AD32" s="4"/>
      <c r="AE32" s="56"/>
      <c r="AF32" s="33"/>
      <c r="AG32" s="33"/>
      <c r="AH32" s="33">
        <f t="shared" si="6"/>
        <v>2</v>
      </c>
      <c r="AI32" s="56"/>
      <c r="AJ32" s="4"/>
      <c r="AK32" s="56"/>
      <c r="AL32" s="33"/>
      <c r="AM32" s="33"/>
      <c r="AN32" s="33">
        <f t="shared" si="7"/>
        <v>7</v>
      </c>
      <c r="AO32" s="56"/>
      <c r="AP32" s="4"/>
      <c r="AQ32" s="103">
        <v>45670.0</v>
      </c>
      <c r="AR32" s="72"/>
      <c r="AS32" s="150">
        <v>1.0</v>
      </c>
      <c r="AT32" s="33">
        <f t="shared" si="8"/>
        <v>15</v>
      </c>
      <c r="AU32" s="39" t="s">
        <v>101</v>
      </c>
      <c r="AV32" s="4"/>
      <c r="AW32" s="103">
        <v>45678.0</v>
      </c>
      <c r="AX32" s="112"/>
      <c r="AY32" s="106">
        <v>32.0</v>
      </c>
      <c r="AZ32" s="36">
        <f t="shared" si="9"/>
        <v>448</v>
      </c>
      <c r="BA32" s="39" t="s">
        <v>95</v>
      </c>
      <c r="BB32" s="58"/>
      <c r="BC32" s="103">
        <v>45670.0</v>
      </c>
      <c r="BD32" s="72"/>
      <c r="BE32" s="98">
        <v>10.0</v>
      </c>
      <c r="BF32" s="33">
        <f t="shared" si="10"/>
        <v>270</v>
      </c>
      <c r="BG32" s="39" t="s">
        <v>97</v>
      </c>
      <c r="BH32" s="58"/>
      <c r="BI32" s="56"/>
      <c r="BJ32" s="33"/>
      <c r="BK32" s="33"/>
      <c r="BL32" s="33">
        <f t="shared" si="11"/>
        <v>10</v>
      </c>
      <c r="BM32" s="56"/>
      <c r="BN32" s="4"/>
      <c r="BO32" s="62"/>
      <c r="BP32" s="36"/>
      <c r="BQ32" s="36"/>
      <c r="BR32" s="36">
        <f t="shared" si="12"/>
        <v>0</v>
      </c>
      <c r="BS32" s="39"/>
      <c r="BT32" s="58"/>
      <c r="BU32" s="46">
        <v>45667.0</v>
      </c>
      <c r="BV32" s="72"/>
      <c r="BW32" s="40">
        <v>825.0</v>
      </c>
      <c r="BX32" s="38">
        <f t="shared" si="13"/>
        <v>26400</v>
      </c>
      <c r="BY32" s="39" t="s">
        <v>97</v>
      </c>
      <c r="BZ32" s="4"/>
      <c r="CA32" s="56"/>
      <c r="CB32" s="33"/>
      <c r="CC32" s="33"/>
      <c r="CD32" s="33">
        <f t="shared" si="14"/>
        <v>600</v>
      </c>
      <c r="CE32" s="109"/>
      <c r="CF32" s="101"/>
      <c r="CG32" s="103">
        <v>45677.0</v>
      </c>
      <c r="CH32" s="112"/>
      <c r="CI32" s="98">
        <v>10.0</v>
      </c>
      <c r="CJ32" s="36">
        <f t="shared" si="15"/>
        <v>80</v>
      </c>
      <c r="CK32" s="39" t="s">
        <v>91</v>
      </c>
      <c r="CL32" s="4"/>
      <c r="CM32" s="62"/>
      <c r="CN32" s="36"/>
      <c r="CO32" s="36"/>
      <c r="CP32" s="36">
        <f t="shared" si="16"/>
        <v>0</v>
      </c>
      <c r="CQ32" s="39"/>
      <c r="CR32" s="58"/>
      <c r="CS32" s="32"/>
      <c r="CT32" s="33"/>
      <c r="CU32" s="33"/>
      <c r="CV32" s="33">
        <f t="shared" si="17"/>
        <v>1000</v>
      </c>
      <c r="CW32" s="56"/>
      <c r="CX32" s="4"/>
      <c r="CY32" s="103">
        <v>45686.0</v>
      </c>
      <c r="CZ32" s="104"/>
      <c r="DA32" s="40">
        <v>500.0</v>
      </c>
      <c r="DB32" s="36">
        <f t="shared" si="18"/>
        <v>18500</v>
      </c>
      <c r="DC32" s="39" t="s">
        <v>104</v>
      </c>
      <c r="DD32" s="101"/>
      <c r="DE32" s="30">
        <v>45663.0</v>
      </c>
      <c r="DF32" s="26"/>
      <c r="DG32" s="26">
        <v>1.0</v>
      </c>
      <c r="DH32" s="26">
        <f t="shared" si="19"/>
        <v>44</v>
      </c>
      <c r="DI32" s="29" t="s">
        <v>95</v>
      </c>
      <c r="DJ32" s="58"/>
      <c r="DK32" s="35">
        <v>45662.0</v>
      </c>
      <c r="DL32" s="36"/>
      <c r="DM32" s="40">
        <v>500.0</v>
      </c>
      <c r="DN32" s="36">
        <f t="shared" si="20"/>
        <v>23000</v>
      </c>
      <c r="DO32" s="96" t="s">
        <v>105</v>
      </c>
      <c r="DP32" s="4"/>
      <c r="DQ32" s="56"/>
      <c r="DR32" s="33"/>
      <c r="DS32" s="33"/>
      <c r="DT32" s="33">
        <f t="shared" si="21"/>
        <v>0</v>
      </c>
      <c r="DU32" s="56"/>
      <c r="DV32" s="58"/>
      <c r="DW32" s="56"/>
      <c r="DX32" s="33"/>
      <c r="DY32" s="33"/>
      <c r="DZ32" s="33">
        <f t="shared" si="22"/>
        <v>0</v>
      </c>
      <c r="EA32" s="56"/>
      <c r="EB32" s="4"/>
      <c r="EC32" s="56"/>
      <c r="ED32" s="33"/>
      <c r="EE32" s="33"/>
      <c r="EF32" s="33">
        <f t="shared" si="23"/>
        <v>2</v>
      </c>
      <c r="EG32" s="56"/>
      <c r="EH32" s="58"/>
      <c r="EI32" s="56"/>
      <c r="EJ32" s="33"/>
      <c r="EK32" s="33"/>
      <c r="EL32" s="33">
        <f t="shared" si="24"/>
        <v>15</v>
      </c>
      <c r="EM32" s="56"/>
      <c r="EN32" s="4"/>
      <c r="EO32" s="56"/>
      <c r="EP32" s="33"/>
      <c r="EQ32" s="33"/>
      <c r="ER32" s="33">
        <f t="shared" si="25"/>
        <v>5</v>
      </c>
      <c r="ES32" s="56"/>
      <c r="ET32" s="58"/>
      <c r="EU32" s="56"/>
      <c r="EV32" s="33"/>
      <c r="EW32" s="33"/>
      <c r="EX32" s="33">
        <f t="shared" si="26"/>
        <v>21</v>
      </c>
      <c r="EY32" s="56"/>
      <c r="EZ32" s="58"/>
      <c r="FA32" s="56"/>
      <c r="FB32" s="33"/>
      <c r="FC32" s="33"/>
      <c r="FD32" s="33">
        <f t="shared" si="27"/>
        <v>900</v>
      </c>
      <c r="FE32" s="56"/>
      <c r="FF32" s="58"/>
      <c r="FG32" s="56"/>
      <c r="FH32" s="33"/>
      <c r="FI32" s="33"/>
      <c r="FJ32" s="33">
        <f t="shared" si="28"/>
        <v>500</v>
      </c>
      <c r="FK32" s="56"/>
      <c r="FL32" s="58"/>
      <c r="FM32" s="56"/>
      <c r="FN32" s="33"/>
      <c r="FO32" s="33"/>
      <c r="FP32" s="33">
        <f t="shared" si="29"/>
        <v>1775</v>
      </c>
      <c r="FQ32" s="56"/>
      <c r="FR32" s="58"/>
      <c r="FS32" s="56"/>
      <c r="FT32" s="33"/>
      <c r="FU32" s="33"/>
      <c r="FV32" s="33">
        <f t="shared" si="30"/>
        <v>0</v>
      </c>
      <c r="FW32" s="56"/>
      <c r="FX32" s="58"/>
      <c r="FY32" s="56"/>
      <c r="FZ32" s="33"/>
      <c r="GA32" s="33"/>
      <c r="GB32" s="33">
        <f t="shared" si="31"/>
        <v>0</v>
      </c>
      <c r="GC32" s="56"/>
      <c r="GD32" s="58"/>
      <c r="GE32" s="58"/>
      <c r="GF32" s="58"/>
      <c r="GG32" s="58"/>
      <c r="GH32" s="58"/>
      <c r="GI32" s="58"/>
    </row>
    <row r="33" ht="14.25" customHeight="1">
      <c r="A33" s="30">
        <v>45663.0</v>
      </c>
      <c r="B33" s="29"/>
      <c r="C33" s="81">
        <v>500.0</v>
      </c>
      <c r="D33" s="26">
        <f t="shared" si="1"/>
        <v>27150</v>
      </c>
      <c r="E33" s="29" t="s">
        <v>83</v>
      </c>
      <c r="F33" s="4"/>
      <c r="G33" s="56"/>
      <c r="H33" s="33"/>
      <c r="I33" s="33"/>
      <c r="J33" s="33">
        <f t="shared" si="2"/>
        <v>3650</v>
      </c>
      <c r="K33" s="56"/>
      <c r="L33" s="4"/>
      <c r="M33" s="30">
        <v>45668.0</v>
      </c>
      <c r="N33" s="26"/>
      <c r="O33" s="27">
        <v>200.0</v>
      </c>
      <c r="P33" s="26">
        <f t="shared" si="3"/>
        <v>2840</v>
      </c>
      <c r="Q33" s="29" t="s">
        <v>79</v>
      </c>
      <c r="R33" s="4"/>
      <c r="S33" s="56"/>
      <c r="T33" s="33"/>
      <c r="U33" s="33"/>
      <c r="V33" s="33">
        <f t="shared" si="4"/>
        <v>11750</v>
      </c>
      <c r="W33" s="56"/>
      <c r="X33" s="58"/>
      <c r="Y33" s="32"/>
      <c r="Z33" s="33"/>
      <c r="AA33" s="33"/>
      <c r="AB33" s="33">
        <f t="shared" si="5"/>
        <v>4</v>
      </c>
      <c r="AC33" s="56"/>
      <c r="AD33" s="4"/>
      <c r="AE33" s="56"/>
      <c r="AF33" s="33"/>
      <c r="AG33" s="33"/>
      <c r="AH33" s="33">
        <f t="shared" si="6"/>
        <v>2</v>
      </c>
      <c r="AI33" s="56"/>
      <c r="AJ33" s="4"/>
      <c r="AK33" s="56"/>
      <c r="AL33" s="33"/>
      <c r="AM33" s="33"/>
      <c r="AN33" s="33">
        <f t="shared" si="7"/>
        <v>7</v>
      </c>
      <c r="AO33" s="56"/>
      <c r="AP33" s="4"/>
      <c r="AQ33" s="103"/>
      <c r="AR33" s="72"/>
      <c r="AS33" s="98"/>
      <c r="AT33" s="33">
        <f t="shared" si="8"/>
        <v>15</v>
      </c>
      <c r="AU33" s="39"/>
      <c r="AV33" s="4"/>
      <c r="AW33" s="103">
        <v>45680.0</v>
      </c>
      <c r="AX33" s="104"/>
      <c r="AY33" s="106">
        <v>32.0</v>
      </c>
      <c r="AZ33" s="36">
        <f t="shared" si="9"/>
        <v>416</v>
      </c>
      <c r="BA33" s="39" t="s">
        <v>103</v>
      </c>
      <c r="BB33" s="58"/>
      <c r="BC33" s="103">
        <v>45671.0</v>
      </c>
      <c r="BD33" s="72"/>
      <c r="BE33" s="98">
        <v>10.0</v>
      </c>
      <c r="BF33" s="33">
        <f t="shared" si="10"/>
        <v>260</v>
      </c>
      <c r="BG33" s="39" t="s">
        <v>85</v>
      </c>
      <c r="BH33" s="58"/>
      <c r="BI33" s="56"/>
      <c r="BJ33" s="33"/>
      <c r="BK33" s="33"/>
      <c r="BL33" s="33">
        <f t="shared" si="11"/>
        <v>10</v>
      </c>
      <c r="BM33" s="56"/>
      <c r="BN33" s="4"/>
      <c r="BO33" s="62"/>
      <c r="BP33" s="36"/>
      <c r="BQ33" s="36"/>
      <c r="BR33" s="36">
        <f t="shared" si="12"/>
        <v>0</v>
      </c>
      <c r="BS33" s="39"/>
      <c r="BT33" s="58"/>
      <c r="BU33" s="62">
        <v>45669.0</v>
      </c>
      <c r="BV33" s="36"/>
      <c r="BW33" s="40">
        <v>825.0</v>
      </c>
      <c r="BX33" s="38">
        <f t="shared" si="13"/>
        <v>25575</v>
      </c>
      <c r="BY33" s="39" t="s">
        <v>83</v>
      </c>
      <c r="BZ33" s="4"/>
      <c r="CA33" s="56"/>
      <c r="CB33" s="33"/>
      <c r="CC33" s="33"/>
      <c r="CD33" s="33">
        <f t="shared" si="14"/>
        <v>600</v>
      </c>
      <c r="CE33" s="109"/>
      <c r="CF33" s="101"/>
      <c r="CG33" s="103">
        <v>45678.0</v>
      </c>
      <c r="CH33" s="112"/>
      <c r="CI33" s="98">
        <v>10.0</v>
      </c>
      <c r="CJ33" s="36">
        <f t="shared" si="15"/>
        <v>70</v>
      </c>
      <c r="CK33" s="39" t="s">
        <v>96</v>
      </c>
      <c r="CL33" s="4"/>
      <c r="CM33" s="62"/>
      <c r="CN33" s="36"/>
      <c r="CO33" s="36"/>
      <c r="CP33" s="36">
        <f t="shared" si="16"/>
        <v>0</v>
      </c>
      <c r="CQ33" s="39"/>
      <c r="CR33" s="58"/>
      <c r="CS33" s="32"/>
      <c r="CT33" s="33"/>
      <c r="CU33" s="33"/>
      <c r="CV33" s="33">
        <f t="shared" si="17"/>
        <v>1000</v>
      </c>
      <c r="CW33" s="56"/>
      <c r="CX33" s="4"/>
      <c r="CY33" s="62">
        <v>45686.0</v>
      </c>
      <c r="CZ33" s="65"/>
      <c r="DA33" s="40">
        <v>500.0</v>
      </c>
      <c r="DB33" s="36">
        <f t="shared" si="18"/>
        <v>18000</v>
      </c>
      <c r="DC33" s="39" t="s">
        <v>95</v>
      </c>
      <c r="DD33" s="101"/>
      <c r="DE33" s="30">
        <v>45663.0</v>
      </c>
      <c r="DF33" s="26"/>
      <c r="DG33" s="26">
        <v>1.0</v>
      </c>
      <c r="DH33" s="26">
        <f t="shared" si="19"/>
        <v>43</v>
      </c>
      <c r="DI33" s="29" t="s">
        <v>81</v>
      </c>
      <c r="DJ33" s="58"/>
      <c r="DK33" s="35">
        <v>45662.0</v>
      </c>
      <c r="DL33" s="36"/>
      <c r="DM33" s="40">
        <v>500.0</v>
      </c>
      <c r="DN33" s="36">
        <f t="shared" si="20"/>
        <v>22500</v>
      </c>
      <c r="DO33" s="39" t="s">
        <v>104</v>
      </c>
      <c r="DP33" s="4"/>
      <c r="DQ33" s="56"/>
      <c r="DR33" s="33"/>
      <c r="DS33" s="33"/>
      <c r="DT33" s="33">
        <f t="shared" si="21"/>
        <v>0</v>
      </c>
      <c r="DU33" s="56"/>
      <c r="DV33" s="58"/>
      <c r="DW33" s="56"/>
      <c r="DX33" s="33"/>
      <c r="DY33" s="33"/>
      <c r="DZ33" s="33">
        <f t="shared" si="22"/>
        <v>0</v>
      </c>
      <c r="EA33" s="56"/>
      <c r="EB33" s="4"/>
      <c r="EC33" s="56"/>
      <c r="ED33" s="33"/>
      <c r="EE33" s="33"/>
      <c r="EF33" s="33">
        <f t="shared" si="23"/>
        <v>2</v>
      </c>
      <c r="EG33" s="56"/>
      <c r="EH33" s="58"/>
      <c r="EI33" s="56"/>
      <c r="EJ33" s="33"/>
      <c r="EK33" s="33"/>
      <c r="EL33" s="33">
        <f t="shared" si="24"/>
        <v>15</v>
      </c>
      <c r="EM33" s="56"/>
      <c r="EN33" s="4"/>
      <c r="EO33" s="56"/>
      <c r="EP33" s="33"/>
      <c r="EQ33" s="33"/>
      <c r="ER33" s="33">
        <f t="shared" si="25"/>
        <v>5</v>
      </c>
      <c r="ES33" s="56"/>
      <c r="ET33" s="58"/>
      <c r="EU33" s="56"/>
      <c r="EV33" s="33"/>
      <c r="EW33" s="33"/>
      <c r="EX33" s="33">
        <f t="shared" si="26"/>
        <v>21</v>
      </c>
      <c r="EY33" s="56"/>
      <c r="EZ33" s="58"/>
      <c r="FA33" s="56"/>
      <c r="FB33" s="33"/>
      <c r="FC33" s="33"/>
      <c r="FD33" s="33">
        <f t="shared" si="27"/>
        <v>900</v>
      </c>
      <c r="FE33" s="56"/>
      <c r="FF33" s="58"/>
      <c r="FG33" s="56"/>
      <c r="FH33" s="33"/>
      <c r="FI33" s="33"/>
      <c r="FJ33" s="33">
        <f t="shared" si="28"/>
        <v>500</v>
      </c>
      <c r="FK33" s="56"/>
      <c r="FL33" s="58"/>
      <c r="FM33" s="56"/>
      <c r="FN33" s="33"/>
      <c r="FO33" s="33"/>
      <c r="FP33" s="33">
        <f t="shared" si="29"/>
        <v>1775</v>
      </c>
      <c r="FQ33" s="56"/>
      <c r="FR33" s="58"/>
      <c r="FS33" s="56"/>
      <c r="FT33" s="33"/>
      <c r="FU33" s="33"/>
      <c r="FV33" s="33">
        <f t="shared" si="30"/>
        <v>0</v>
      </c>
      <c r="FW33" s="56"/>
      <c r="FX33" s="58"/>
      <c r="FY33" s="56"/>
      <c r="FZ33" s="33"/>
      <c r="GA33" s="33"/>
      <c r="GB33" s="33">
        <f t="shared" si="31"/>
        <v>0</v>
      </c>
      <c r="GC33" s="56"/>
      <c r="GD33" s="58"/>
      <c r="GE33" s="58"/>
      <c r="GF33" s="58"/>
      <c r="GG33" s="58"/>
      <c r="GH33" s="58"/>
      <c r="GI33" s="58"/>
    </row>
    <row r="34" ht="14.25" customHeight="1">
      <c r="A34" s="30">
        <v>45665.0</v>
      </c>
      <c r="B34" s="29"/>
      <c r="C34" s="81">
        <v>500.0</v>
      </c>
      <c r="D34" s="26">
        <f t="shared" si="1"/>
        <v>26650</v>
      </c>
      <c r="E34" s="29" t="s">
        <v>78</v>
      </c>
      <c r="F34" s="4"/>
      <c r="G34" s="56"/>
      <c r="H34" s="33"/>
      <c r="I34" s="33"/>
      <c r="J34" s="33">
        <f t="shared" si="2"/>
        <v>3650</v>
      </c>
      <c r="K34" s="56"/>
      <c r="L34" s="4"/>
      <c r="M34" s="46">
        <v>45668.0</v>
      </c>
      <c r="N34" s="72"/>
      <c r="O34" s="98">
        <v>150.0</v>
      </c>
      <c r="P34" s="33">
        <f t="shared" si="3"/>
        <v>2690</v>
      </c>
      <c r="Q34" s="39" t="s">
        <v>100</v>
      </c>
      <c r="R34" s="4"/>
      <c r="S34" s="56"/>
      <c r="T34" s="33"/>
      <c r="U34" s="33"/>
      <c r="V34" s="33">
        <f t="shared" si="4"/>
        <v>11750</v>
      </c>
      <c r="W34" s="56"/>
      <c r="X34" s="58"/>
      <c r="Y34" s="32"/>
      <c r="Z34" s="33"/>
      <c r="AA34" s="33"/>
      <c r="AB34" s="33">
        <f t="shared" si="5"/>
        <v>4</v>
      </c>
      <c r="AC34" s="56"/>
      <c r="AD34" s="4"/>
      <c r="AE34" s="56"/>
      <c r="AF34" s="33"/>
      <c r="AG34" s="33"/>
      <c r="AH34" s="33">
        <f t="shared" si="6"/>
        <v>2</v>
      </c>
      <c r="AI34" s="56"/>
      <c r="AJ34" s="4"/>
      <c r="AK34" s="56"/>
      <c r="AL34" s="33"/>
      <c r="AM34" s="33"/>
      <c r="AN34" s="33">
        <f t="shared" si="7"/>
        <v>7</v>
      </c>
      <c r="AO34" s="56"/>
      <c r="AP34" s="4"/>
      <c r="AQ34" s="103"/>
      <c r="AR34" s="72"/>
      <c r="AS34" s="98"/>
      <c r="AT34" s="33">
        <f t="shared" si="8"/>
        <v>15</v>
      </c>
      <c r="AU34" s="39"/>
      <c r="AV34" s="4"/>
      <c r="AW34" s="103">
        <v>45680.0</v>
      </c>
      <c r="AX34" s="104"/>
      <c r="AY34" s="106">
        <v>32.0</v>
      </c>
      <c r="AZ34" s="36">
        <f t="shared" si="9"/>
        <v>384</v>
      </c>
      <c r="BA34" s="39" t="s">
        <v>93</v>
      </c>
      <c r="BB34" s="58"/>
      <c r="BC34" s="62">
        <v>45672.0</v>
      </c>
      <c r="BD34" s="36"/>
      <c r="BE34" s="40">
        <v>20.0</v>
      </c>
      <c r="BF34" s="36">
        <f t="shared" si="10"/>
        <v>240</v>
      </c>
      <c r="BG34" s="39" t="s">
        <v>94</v>
      </c>
      <c r="BH34" s="58"/>
      <c r="BI34" s="56"/>
      <c r="BJ34" s="33"/>
      <c r="BK34" s="33"/>
      <c r="BL34" s="33">
        <f t="shared" si="11"/>
        <v>10</v>
      </c>
      <c r="BM34" s="56"/>
      <c r="BN34" s="4"/>
      <c r="BO34" s="62"/>
      <c r="BP34" s="36"/>
      <c r="BQ34" s="36"/>
      <c r="BR34" s="36">
        <f t="shared" si="12"/>
        <v>0</v>
      </c>
      <c r="BS34" s="39"/>
      <c r="BT34" s="58"/>
      <c r="BU34" s="62">
        <v>45669.0</v>
      </c>
      <c r="BV34" s="36"/>
      <c r="BW34" s="40">
        <v>825.0</v>
      </c>
      <c r="BX34" s="38">
        <f t="shared" si="13"/>
        <v>24750</v>
      </c>
      <c r="BY34" s="39" t="s">
        <v>95</v>
      </c>
      <c r="BZ34" s="4"/>
      <c r="CA34" s="56"/>
      <c r="CB34" s="33"/>
      <c r="CC34" s="33"/>
      <c r="CD34" s="33">
        <f t="shared" si="14"/>
        <v>600</v>
      </c>
      <c r="CE34" s="109"/>
      <c r="CF34" s="101"/>
      <c r="CG34" s="103">
        <v>45678.0</v>
      </c>
      <c r="CH34" s="112"/>
      <c r="CI34" s="98">
        <v>10.0</v>
      </c>
      <c r="CJ34" s="36">
        <f t="shared" si="15"/>
        <v>60</v>
      </c>
      <c r="CK34" s="39" t="s">
        <v>103</v>
      </c>
      <c r="CL34" s="4"/>
      <c r="CM34" s="62"/>
      <c r="CN34" s="36"/>
      <c r="CO34" s="36"/>
      <c r="CP34" s="36">
        <f t="shared" si="16"/>
        <v>0</v>
      </c>
      <c r="CQ34" s="39"/>
      <c r="CR34" s="58"/>
      <c r="CS34" s="32"/>
      <c r="CT34" s="33"/>
      <c r="CU34" s="33"/>
      <c r="CV34" s="33">
        <f t="shared" si="17"/>
        <v>1000</v>
      </c>
      <c r="CW34" s="56"/>
      <c r="CX34" s="4"/>
      <c r="CY34" s="103">
        <v>45687.0</v>
      </c>
      <c r="CZ34" s="104"/>
      <c r="DA34" s="40">
        <v>500.0</v>
      </c>
      <c r="DB34" s="36">
        <f t="shared" si="18"/>
        <v>17500</v>
      </c>
      <c r="DC34" s="39" t="s">
        <v>107</v>
      </c>
      <c r="DD34" s="101"/>
      <c r="DE34" s="30">
        <v>45663.0</v>
      </c>
      <c r="DF34" s="26"/>
      <c r="DG34" s="26">
        <v>1.0</v>
      </c>
      <c r="DH34" s="26">
        <f t="shared" si="19"/>
        <v>42</v>
      </c>
      <c r="DI34" s="29" t="s">
        <v>97</v>
      </c>
      <c r="DJ34" s="58"/>
      <c r="DK34" s="49">
        <v>45662.0</v>
      </c>
      <c r="DL34" s="99">
        <v>24000.0</v>
      </c>
      <c r="DM34" s="78"/>
      <c r="DN34" s="53">
        <f t="shared" si="20"/>
        <v>46500</v>
      </c>
      <c r="DO34" s="63" t="s">
        <v>86</v>
      </c>
      <c r="DP34" s="4"/>
      <c r="DQ34" s="56"/>
      <c r="DR34" s="33"/>
      <c r="DS34" s="33"/>
      <c r="DT34" s="33">
        <f t="shared" si="21"/>
        <v>0</v>
      </c>
      <c r="DU34" s="56"/>
      <c r="DV34" s="58"/>
      <c r="DW34" s="56"/>
      <c r="DX34" s="33"/>
      <c r="DY34" s="33"/>
      <c r="DZ34" s="33">
        <f t="shared" si="22"/>
        <v>0</v>
      </c>
      <c r="EA34" s="56"/>
      <c r="EB34" s="4"/>
      <c r="EC34" s="56"/>
      <c r="ED34" s="33"/>
      <c r="EE34" s="33"/>
      <c r="EF34" s="33">
        <f t="shared" si="23"/>
        <v>2</v>
      </c>
      <c r="EG34" s="56"/>
      <c r="EH34" s="58"/>
      <c r="EI34" s="56"/>
      <c r="EJ34" s="33"/>
      <c r="EK34" s="33"/>
      <c r="EL34" s="33">
        <f t="shared" si="24"/>
        <v>15</v>
      </c>
      <c r="EM34" s="56"/>
      <c r="EN34" s="4"/>
      <c r="EO34" s="56"/>
      <c r="EP34" s="33"/>
      <c r="EQ34" s="33"/>
      <c r="ER34" s="33">
        <f t="shared" si="25"/>
        <v>5</v>
      </c>
      <c r="ES34" s="56"/>
      <c r="ET34" s="58"/>
      <c r="EU34" s="56"/>
      <c r="EV34" s="33"/>
      <c r="EW34" s="33"/>
      <c r="EX34" s="33">
        <f t="shared" si="26"/>
        <v>21</v>
      </c>
      <c r="EY34" s="56"/>
      <c r="EZ34" s="58"/>
      <c r="FA34" s="56"/>
      <c r="FB34" s="33"/>
      <c r="FC34" s="33"/>
      <c r="FD34" s="33">
        <f t="shared" si="27"/>
        <v>900</v>
      </c>
      <c r="FE34" s="56"/>
      <c r="FF34" s="58"/>
      <c r="FG34" s="56"/>
      <c r="FH34" s="33"/>
      <c r="FI34" s="33"/>
      <c r="FJ34" s="33">
        <f t="shared" si="28"/>
        <v>500</v>
      </c>
      <c r="FK34" s="56"/>
      <c r="FL34" s="58"/>
      <c r="FM34" s="56"/>
      <c r="FN34" s="33"/>
      <c r="FO34" s="33"/>
      <c r="FP34" s="33">
        <f t="shared" si="29"/>
        <v>1775</v>
      </c>
      <c r="FQ34" s="56"/>
      <c r="FR34" s="58"/>
      <c r="FS34" s="56"/>
      <c r="FT34" s="33"/>
      <c r="FU34" s="33"/>
      <c r="FV34" s="33">
        <f t="shared" si="30"/>
        <v>0</v>
      </c>
      <c r="FW34" s="56"/>
      <c r="FX34" s="58"/>
      <c r="FY34" s="56"/>
      <c r="FZ34" s="33"/>
      <c r="GA34" s="33"/>
      <c r="GB34" s="33">
        <f t="shared" si="31"/>
        <v>0</v>
      </c>
      <c r="GC34" s="56"/>
      <c r="GD34" s="58"/>
      <c r="GE34" s="58"/>
      <c r="GF34" s="58"/>
      <c r="GG34" s="58"/>
      <c r="GH34" s="58"/>
      <c r="GI34" s="58"/>
    </row>
    <row r="35" ht="14.25" customHeight="1">
      <c r="A35" s="30">
        <v>45665.0</v>
      </c>
      <c r="B35" s="29"/>
      <c r="C35" s="81">
        <v>500.0</v>
      </c>
      <c r="D35" s="26">
        <f t="shared" si="1"/>
        <v>26150</v>
      </c>
      <c r="E35" s="29" t="s">
        <v>85</v>
      </c>
      <c r="F35" s="4"/>
      <c r="G35" s="56"/>
      <c r="H35" s="33"/>
      <c r="I35" s="33"/>
      <c r="J35" s="33">
        <f t="shared" si="2"/>
        <v>3650</v>
      </c>
      <c r="K35" s="56"/>
      <c r="L35" s="4"/>
      <c r="M35" s="46">
        <v>45668.0</v>
      </c>
      <c r="N35" s="72"/>
      <c r="O35" s="98">
        <v>200.0</v>
      </c>
      <c r="P35" s="33">
        <f t="shared" si="3"/>
        <v>2490</v>
      </c>
      <c r="Q35" s="39" t="s">
        <v>104</v>
      </c>
      <c r="R35" s="4"/>
      <c r="S35" s="56"/>
      <c r="T35" s="33"/>
      <c r="U35" s="33"/>
      <c r="V35" s="33">
        <f t="shared" si="4"/>
        <v>11750</v>
      </c>
      <c r="W35" s="56"/>
      <c r="X35" s="58"/>
      <c r="Y35" s="32"/>
      <c r="Z35" s="33"/>
      <c r="AA35" s="33"/>
      <c r="AB35" s="33">
        <f t="shared" si="5"/>
        <v>4</v>
      </c>
      <c r="AC35" s="56"/>
      <c r="AD35" s="4"/>
      <c r="AE35" s="56"/>
      <c r="AF35" s="33"/>
      <c r="AG35" s="33"/>
      <c r="AH35" s="33">
        <f t="shared" si="6"/>
        <v>2</v>
      </c>
      <c r="AI35" s="56"/>
      <c r="AJ35" s="4"/>
      <c r="AK35" s="56"/>
      <c r="AL35" s="33"/>
      <c r="AM35" s="33"/>
      <c r="AN35" s="33">
        <f t="shared" si="7"/>
        <v>7</v>
      </c>
      <c r="AO35" s="56"/>
      <c r="AP35" s="4"/>
      <c r="AQ35" s="32"/>
      <c r="AR35" s="33"/>
      <c r="AS35" s="33"/>
      <c r="AT35" s="33">
        <f t="shared" si="8"/>
        <v>15</v>
      </c>
      <c r="AU35" s="56"/>
      <c r="AV35" s="4"/>
      <c r="AW35" s="103">
        <v>45681.0</v>
      </c>
      <c r="AX35" s="104"/>
      <c r="AY35" s="106">
        <v>32.0</v>
      </c>
      <c r="AZ35" s="36">
        <f t="shared" si="9"/>
        <v>352</v>
      </c>
      <c r="BA35" s="37" t="s">
        <v>119</v>
      </c>
      <c r="BB35" s="58"/>
      <c r="BC35" s="62">
        <v>45673.0</v>
      </c>
      <c r="BD35" s="39"/>
      <c r="BE35" s="40">
        <v>10.0</v>
      </c>
      <c r="BF35" s="36">
        <f t="shared" si="10"/>
        <v>230</v>
      </c>
      <c r="BG35" s="39" t="s">
        <v>95</v>
      </c>
      <c r="BH35" s="58"/>
      <c r="BI35" s="56"/>
      <c r="BJ35" s="33"/>
      <c r="BK35" s="33"/>
      <c r="BL35" s="33">
        <f t="shared" si="11"/>
        <v>10</v>
      </c>
      <c r="BM35" s="56"/>
      <c r="BN35" s="4"/>
      <c r="BO35" s="56"/>
      <c r="BP35" s="33"/>
      <c r="BQ35" s="33"/>
      <c r="BR35" s="33">
        <f t="shared" si="12"/>
        <v>0</v>
      </c>
      <c r="BS35" s="56"/>
      <c r="BT35" s="58"/>
      <c r="BU35" s="62">
        <v>45669.0</v>
      </c>
      <c r="BV35" s="36"/>
      <c r="BW35" s="40">
        <v>825.0</v>
      </c>
      <c r="BX35" s="38">
        <f t="shared" si="13"/>
        <v>23925</v>
      </c>
      <c r="BY35" s="39" t="s">
        <v>81</v>
      </c>
      <c r="BZ35" s="4"/>
      <c r="CA35" s="56"/>
      <c r="CB35" s="33"/>
      <c r="CC35" s="33"/>
      <c r="CD35" s="33">
        <f t="shared" si="14"/>
        <v>600</v>
      </c>
      <c r="CE35" s="109"/>
      <c r="CF35" s="101"/>
      <c r="CG35" s="103">
        <v>45678.0</v>
      </c>
      <c r="CH35" s="112"/>
      <c r="CI35" s="98">
        <v>10.0</v>
      </c>
      <c r="CJ35" s="36">
        <f t="shared" si="15"/>
        <v>50</v>
      </c>
      <c r="CK35" s="39" t="s">
        <v>98</v>
      </c>
      <c r="CL35" s="4"/>
      <c r="CM35" s="62"/>
      <c r="CN35" s="36"/>
      <c r="CO35" s="36"/>
      <c r="CP35" s="36">
        <f t="shared" si="16"/>
        <v>0</v>
      </c>
      <c r="CQ35" s="39"/>
      <c r="CR35" s="58"/>
      <c r="CS35" s="32"/>
      <c r="CT35" s="33"/>
      <c r="CU35" s="33"/>
      <c r="CV35" s="33">
        <f t="shared" si="17"/>
        <v>1000</v>
      </c>
      <c r="CW35" s="56"/>
      <c r="CX35" s="4"/>
      <c r="CY35" s="103">
        <v>45687.0</v>
      </c>
      <c r="CZ35" s="104"/>
      <c r="DA35" s="40">
        <v>500.0</v>
      </c>
      <c r="DB35" s="36">
        <f t="shared" si="18"/>
        <v>17000</v>
      </c>
      <c r="DC35" s="39" t="s">
        <v>93</v>
      </c>
      <c r="DD35" s="101"/>
      <c r="DE35" s="30">
        <v>45663.0</v>
      </c>
      <c r="DF35" s="29"/>
      <c r="DG35" s="26">
        <v>1.0</v>
      </c>
      <c r="DH35" s="26">
        <f t="shared" si="19"/>
        <v>41</v>
      </c>
      <c r="DI35" s="29" t="s">
        <v>84</v>
      </c>
      <c r="DJ35" s="58"/>
      <c r="DK35" s="35">
        <v>45663.0</v>
      </c>
      <c r="DL35" s="39"/>
      <c r="DM35" s="40">
        <v>500.0</v>
      </c>
      <c r="DN35" s="36">
        <f t="shared" si="20"/>
        <v>46000</v>
      </c>
      <c r="DO35" s="39" t="s">
        <v>79</v>
      </c>
      <c r="DP35" s="4"/>
      <c r="DQ35" s="56"/>
      <c r="DR35" s="33"/>
      <c r="DS35" s="33"/>
      <c r="DT35" s="33">
        <f t="shared" si="21"/>
        <v>0</v>
      </c>
      <c r="DU35" s="56"/>
      <c r="DV35" s="58"/>
      <c r="DW35" s="56"/>
      <c r="DX35" s="33"/>
      <c r="DY35" s="33"/>
      <c r="DZ35" s="33">
        <f t="shared" si="22"/>
        <v>0</v>
      </c>
      <c r="EA35" s="56"/>
      <c r="EB35" s="4"/>
      <c r="EC35" s="56"/>
      <c r="ED35" s="33"/>
      <c r="EE35" s="33"/>
      <c r="EF35" s="33">
        <f t="shared" si="23"/>
        <v>2</v>
      </c>
      <c r="EG35" s="56"/>
      <c r="EH35" s="58"/>
      <c r="EI35" s="56"/>
      <c r="EJ35" s="33"/>
      <c r="EK35" s="33"/>
      <c r="EL35" s="33">
        <f t="shared" si="24"/>
        <v>15</v>
      </c>
      <c r="EM35" s="56"/>
      <c r="EN35" s="4"/>
      <c r="EO35" s="56"/>
      <c r="EP35" s="33"/>
      <c r="EQ35" s="33"/>
      <c r="ER35" s="33">
        <f t="shared" si="25"/>
        <v>5</v>
      </c>
      <c r="ES35" s="56"/>
      <c r="ET35" s="58"/>
      <c r="EU35" s="56"/>
      <c r="EV35" s="33"/>
      <c r="EW35" s="33"/>
      <c r="EX35" s="33">
        <f t="shared" si="26"/>
        <v>21</v>
      </c>
      <c r="EY35" s="56"/>
      <c r="EZ35" s="58"/>
      <c r="FA35" s="56"/>
      <c r="FB35" s="33"/>
      <c r="FC35" s="33"/>
      <c r="FD35" s="33">
        <f t="shared" si="27"/>
        <v>900</v>
      </c>
      <c r="FE35" s="56"/>
      <c r="FF35" s="58"/>
      <c r="FG35" s="56"/>
      <c r="FH35" s="33"/>
      <c r="FI35" s="33"/>
      <c r="FJ35" s="33">
        <f t="shared" si="28"/>
        <v>500</v>
      </c>
      <c r="FK35" s="56"/>
      <c r="FL35" s="58"/>
      <c r="FM35" s="56"/>
      <c r="FN35" s="33"/>
      <c r="FO35" s="33"/>
      <c r="FP35" s="33">
        <f t="shared" si="29"/>
        <v>1775</v>
      </c>
      <c r="FQ35" s="56"/>
      <c r="FR35" s="58"/>
      <c r="FS35" s="56"/>
      <c r="FT35" s="33"/>
      <c r="FU35" s="33"/>
      <c r="FV35" s="33">
        <f t="shared" si="30"/>
        <v>0</v>
      </c>
      <c r="FW35" s="56"/>
      <c r="FX35" s="58"/>
      <c r="FY35" s="56"/>
      <c r="FZ35" s="33"/>
      <c r="GA35" s="33"/>
      <c r="GB35" s="33">
        <f t="shared" si="31"/>
        <v>0</v>
      </c>
      <c r="GC35" s="56"/>
      <c r="GD35" s="58"/>
      <c r="GE35" s="58"/>
      <c r="GF35" s="58"/>
      <c r="GG35" s="58"/>
      <c r="GH35" s="58"/>
      <c r="GI35" s="58"/>
    </row>
    <row r="36" ht="14.25" customHeight="1">
      <c r="A36" s="30">
        <v>45665.0</v>
      </c>
      <c r="B36" s="29"/>
      <c r="C36" s="81">
        <v>500.0</v>
      </c>
      <c r="D36" s="26">
        <f t="shared" si="1"/>
        <v>25650</v>
      </c>
      <c r="E36" s="29" t="s">
        <v>96</v>
      </c>
      <c r="F36" s="4"/>
      <c r="G36" s="56"/>
      <c r="H36" s="33"/>
      <c r="I36" s="33"/>
      <c r="J36" s="33">
        <f t="shared" si="2"/>
        <v>3650</v>
      </c>
      <c r="K36" s="56"/>
      <c r="L36" s="4"/>
      <c r="M36" s="25">
        <v>45668.0</v>
      </c>
      <c r="N36" s="84"/>
      <c r="O36" s="70">
        <v>200.0</v>
      </c>
      <c r="P36" s="71">
        <f t="shared" si="3"/>
        <v>2290</v>
      </c>
      <c r="Q36" s="29" t="s">
        <v>85</v>
      </c>
      <c r="R36" s="4"/>
      <c r="S36" s="56"/>
      <c r="T36" s="33"/>
      <c r="U36" s="33"/>
      <c r="V36" s="33">
        <f t="shared" si="4"/>
        <v>11750</v>
      </c>
      <c r="W36" s="56"/>
      <c r="X36" s="58"/>
      <c r="Y36" s="32"/>
      <c r="Z36" s="33"/>
      <c r="AA36" s="33"/>
      <c r="AB36" s="33">
        <f t="shared" si="5"/>
        <v>4</v>
      </c>
      <c r="AC36" s="56"/>
      <c r="AD36" s="4"/>
      <c r="AE36" s="56"/>
      <c r="AF36" s="33"/>
      <c r="AG36" s="33"/>
      <c r="AH36" s="33">
        <f t="shared" si="6"/>
        <v>2</v>
      </c>
      <c r="AI36" s="56"/>
      <c r="AJ36" s="4"/>
      <c r="AK36" s="56"/>
      <c r="AL36" s="33"/>
      <c r="AM36" s="33"/>
      <c r="AN36" s="33">
        <f t="shared" si="7"/>
        <v>7</v>
      </c>
      <c r="AO36" s="56"/>
      <c r="AP36" s="4"/>
      <c r="AQ36" s="32"/>
      <c r="AR36" s="33"/>
      <c r="AS36" s="33"/>
      <c r="AT36" s="33">
        <f t="shared" si="8"/>
        <v>15</v>
      </c>
      <c r="AU36" s="56"/>
      <c r="AV36" s="4"/>
      <c r="AW36" s="103">
        <v>45683.0</v>
      </c>
      <c r="AX36" s="104"/>
      <c r="AY36" s="106">
        <v>32.0</v>
      </c>
      <c r="AZ36" s="36">
        <f t="shared" si="9"/>
        <v>320</v>
      </c>
      <c r="BA36" s="39" t="s">
        <v>87</v>
      </c>
      <c r="BB36" s="58"/>
      <c r="BC36" s="103">
        <v>45673.0</v>
      </c>
      <c r="BD36" s="72"/>
      <c r="BE36" s="98">
        <v>10.0</v>
      </c>
      <c r="BF36" s="33">
        <f t="shared" si="10"/>
        <v>220</v>
      </c>
      <c r="BG36" s="39" t="s">
        <v>98</v>
      </c>
      <c r="BH36" s="58"/>
      <c r="BI36" s="56"/>
      <c r="BJ36" s="33"/>
      <c r="BK36" s="33"/>
      <c r="BL36" s="33">
        <f t="shared" si="11"/>
        <v>10</v>
      </c>
      <c r="BM36" s="56"/>
      <c r="BN36" s="4"/>
      <c r="BO36" s="56"/>
      <c r="BP36" s="33"/>
      <c r="BQ36" s="33"/>
      <c r="BR36" s="33">
        <f t="shared" si="12"/>
        <v>0</v>
      </c>
      <c r="BS36" s="56"/>
      <c r="BT36" s="58"/>
      <c r="BU36" s="103">
        <v>45669.0</v>
      </c>
      <c r="BV36" s="72"/>
      <c r="BW36" s="40">
        <v>825.0</v>
      </c>
      <c r="BX36" s="38">
        <f t="shared" si="13"/>
        <v>23100</v>
      </c>
      <c r="BY36" s="39" t="s">
        <v>100</v>
      </c>
      <c r="BZ36" s="4"/>
      <c r="CA36" s="56"/>
      <c r="CB36" s="33"/>
      <c r="CC36" s="33"/>
      <c r="CD36" s="33">
        <f t="shared" si="14"/>
        <v>600</v>
      </c>
      <c r="CE36" s="109"/>
      <c r="CF36" s="101"/>
      <c r="CG36" s="103">
        <v>45678.0</v>
      </c>
      <c r="CH36" s="112"/>
      <c r="CI36" s="98">
        <v>10.0</v>
      </c>
      <c r="CJ36" s="36">
        <f t="shared" si="15"/>
        <v>40</v>
      </c>
      <c r="CK36" s="39" t="s">
        <v>93</v>
      </c>
      <c r="CL36" s="4"/>
      <c r="CM36" s="62"/>
      <c r="CN36" s="36"/>
      <c r="CO36" s="36"/>
      <c r="CP36" s="36">
        <f t="shared" si="16"/>
        <v>0</v>
      </c>
      <c r="CQ36" s="39"/>
      <c r="CR36" s="58"/>
      <c r="CS36" s="32"/>
      <c r="CT36" s="33"/>
      <c r="CU36" s="33"/>
      <c r="CV36" s="33">
        <f t="shared" si="17"/>
        <v>1000</v>
      </c>
      <c r="CW36" s="56"/>
      <c r="CX36" s="4"/>
      <c r="CY36" s="62">
        <v>45687.0</v>
      </c>
      <c r="CZ36" s="65"/>
      <c r="DA36" s="40">
        <v>500.0</v>
      </c>
      <c r="DB36" s="36">
        <f t="shared" si="18"/>
        <v>16500</v>
      </c>
      <c r="DC36" s="39" t="s">
        <v>98</v>
      </c>
      <c r="DD36" s="101"/>
      <c r="DE36" s="30">
        <v>45664.0</v>
      </c>
      <c r="DF36" s="29"/>
      <c r="DG36" s="26">
        <v>1.0</v>
      </c>
      <c r="DH36" s="26">
        <f t="shared" si="19"/>
        <v>40</v>
      </c>
      <c r="DI36" s="29" t="s">
        <v>99</v>
      </c>
      <c r="DJ36" s="58"/>
      <c r="DK36" s="35">
        <v>45663.0</v>
      </c>
      <c r="DL36" s="39"/>
      <c r="DM36" s="40">
        <v>500.0</v>
      </c>
      <c r="DN36" s="36">
        <f t="shared" si="20"/>
        <v>45500</v>
      </c>
      <c r="DO36" s="39" t="s">
        <v>98</v>
      </c>
      <c r="DP36" s="4"/>
      <c r="DQ36" s="56"/>
      <c r="DR36" s="33"/>
      <c r="DS36" s="33"/>
      <c r="DT36" s="33">
        <f t="shared" si="21"/>
        <v>0</v>
      </c>
      <c r="DU36" s="56"/>
      <c r="DV36" s="58"/>
      <c r="DW36" s="56"/>
      <c r="DX36" s="33"/>
      <c r="DY36" s="33"/>
      <c r="DZ36" s="33">
        <f t="shared" si="22"/>
        <v>0</v>
      </c>
      <c r="EA36" s="56"/>
      <c r="EB36" s="4"/>
      <c r="EC36" s="56"/>
      <c r="ED36" s="33"/>
      <c r="EE36" s="33"/>
      <c r="EF36" s="33">
        <f t="shared" si="23"/>
        <v>2</v>
      </c>
      <c r="EG36" s="56"/>
      <c r="EH36" s="58"/>
      <c r="EI36" s="56"/>
      <c r="EJ36" s="33"/>
      <c r="EK36" s="33"/>
      <c r="EL36" s="33">
        <f t="shared" si="24"/>
        <v>15</v>
      </c>
      <c r="EM36" s="56"/>
      <c r="EN36" s="4"/>
      <c r="EO36" s="56"/>
      <c r="EP36" s="33"/>
      <c r="EQ36" s="33"/>
      <c r="ER36" s="33">
        <f t="shared" si="25"/>
        <v>5</v>
      </c>
      <c r="ES36" s="56"/>
      <c r="ET36" s="58"/>
      <c r="EU36" s="56"/>
      <c r="EV36" s="33"/>
      <c r="EW36" s="33"/>
      <c r="EX36" s="33">
        <f t="shared" si="26"/>
        <v>21</v>
      </c>
      <c r="EY36" s="56"/>
      <c r="EZ36" s="58"/>
      <c r="FA36" s="56"/>
      <c r="FB36" s="33"/>
      <c r="FC36" s="33"/>
      <c r="FD36" s="33">
        <f t="shared" si="27"/>
        <v>900</v>
      </c>
      <c r="FE36" s="56"/>
      <c r="FF36" s="58"/>
      <c r="FG36" s="56"/>
      <c r="FH36" s="33"/>
      <c r="FI36" s="33"/>
      <c r="FJ36" s="33">
        <f t="shared" si="28"/>
        <v>500</v>
      </c>
      <c r="FK36" s="56"/>
      <c r="FL36" s="58"/>
      <c r="FM36" s="56"/>
      <c r="FN36" s="33"/>
      <c r="FO36" s="33"/>
      <c r="FP36" s="33">
        <f t="shared" si="29"/>
        <v>1775</v>
      </c>
      <c r="FQ36" s="56"/>
      <c r="FR36" s="58"/>
      <c r="FS36" s="56"/>
      <c r="FT36" s="33"/>
      <c r="FU36" s="33"/>
      <c r="FV36" s="33">
        <f t="shared" si="30"/>
        <v>0</v>
      </c>
      <c r="FW36" s="56"/>
      <c r="FX36" s="58"/>
      <c r="FY36" s="56"/>
      <c r="FZ36" s="33"/>
      <c r="GA36" s="33"/>
      <c r="GB36" s="33">
        <f t="shared" si="31"/>
        <v>0</v>
      </c>
      <c r="GC36" s="56"/>
      <c r="GD36" s="58"/>
      <c r="GE36" s="58"/>
      <c r="GF36" s="58"/>
      <c r="GG36" s="58"/>
      <c r="GH36" s="58"/>
      <c r="GI36" s="58"/>
    </row>
    <row r="37" ht="14.25" customHeight="1">
      <c r="A37" s="30">
        <v>45665.0</v>
      </c>
      <c r="B37" s="29"/>
      <c r="C37" s="81">
        <v>500.0</v>
      </c>
      <c r="D37" s="26">
        <f t="shared" si="1"/>
        <v>25150</v>
      </c>
      <c r="E37" s="29" t="s">
        <v>80</v>
      </c>
      <c r="F37" s="4"/>
      <c r="G37" s="56"/>
      <c r="H37" s="33"/>
      <c r="I37" s="33"/>
      <c r="J37" s="33">
        <f t="shared" si="2"/>
        <v>3650</v>
      </c>
      <c r="K37" s="56"/>
      <c r="L37" s="4"/>
      <c r="M37" s="25">
        <v>45668.0</v>
      </c>
      <c r="N37" s="84"/>
      <c r="O37" s="70">
        <v>250.0</v>
      </c>
      <c r="P37" s="71">
        <f t="shared" si="3"/>
        <v>2040</v>
      </c>
      <c r="Q37" s="29" t="s">
        <v>105</v>
      </c>
      <c r="R37" s="4"/>
      <c r="S37" s="56"/>
      <c r="T37" s="33"/>
      <c r="U37" s="33"/>
      <c r="V37" s="33">
        <f t="shared" si="4"/>
        <v>11750</v>
      </c>
      <c r="W37" s="56"/>
      <c r="X37" s="58"/>
      <c r="Y37" s="32"/>
      <c r="Z37" s="33"/>
      <c r="AA37" s="33"/>
      <c r="AB37" s="33">
        <f t="shared" si="5"/>
        <v>4</v>
      </c>
      <c r="AC37" s="56"/>
      <c r="AD37" s="4"/>
      <c r="AE37" s="56"/>
      <c r="AF37" s="33"/>
      <c r="AG37" s="33"/>
      <c r="AH37" s="33">
        <f t="shared" si="6"/>
        <v>2</v>
      </c>
      <c r="AI37" s="56"/>
      <c r="AJ37" s="4"/>
      <c r="AK37" s="56"/>
      <c r="AL37" s="33"/>
      <c r="AM37" s="33"/>
      <c r="AN37" s="33">
        <f t="shared" si="7"/>
        <v>7</v>
      </c>
      <c r="AO37" s="56"/>
      <c r="AP37" s="4"/>
      <c r="AQ37" s="32"/>
      <c r="AR37" s="33"/>
      <c r="AS37" s="33"/>
      <c r="AT37" s="33">
        <f t="shared" si="8"/>
        <v>15</v>
      </c>
      <c r="AU37" s="56"/>
      <c r="AV37" s="4"/>
      <c r="AW37" s="103">
        <v>45683.0</v>
      </c>
      <c r="AX37" s="104"/>
      <c r="AY37" s="106">
        <v>32.0</v>
      </c>
      <c r="AZ37" s="36">
        <f t="shared" si="9"/>
        <v>288</v>
      </c>
      <c r="BA37" s="39" t="s">
        <v>80</v>
      </c>
      <c r="BB37" s="58"/>
      <c r="BC37" s="103">
        <v>45674.0</v>
      </c>
      <c r="BD37" s="39"/>
      <c r="BE37" s="98">
        <v>10.0</v>
      </c>
      <c r="BF37" s="36">
        <f t="shared" si="10"/>
        <v>210</v>
      </c>
      <c r="BG37" s="39" t="s">
        <v>96</v>
      </c>
      <c r="BH37" s="58"/>
      <c r="BI37" s="56"/>
      <c r="BJ37" s="33"/>
      <c r="BK37" s="33"/>
      <c r="BL37" s="33">
        <f t="shared" si="11"/>
        <v>10</v>
      </c>
      <c r="BM37" s="56"/>
      <c r="BN37" s="4"/>
      <c r="BO37" s="56"/>
      <c r="BP37" s="33"/>
      <c r="BQ37" s="33"/>
      <c r="BR37" s="33">
        <f t="shared" si="12"/>
        <v>0</v>
      </c>
      <c r="BS37" s="56"/>
      <c r="BT37" s="58"/>
      <c r="BU37" s="103">
        <v>45669.0</v>
      </c>
      <c r="BV37" s="72"/>
      <c r="BW37" s="40">
        <v>825.0</v>
      </c>
      <c r="BX37" s="38">
        <f t="shared" si="13"/>
        <v>22275</v>
      </c>
      <c r="BY37" s="39" t="s">
        <v>80</v>
      </c>
      <c r="BZ37" s="4"/>
      <c r="CA37" s="56"/>
      <c r="CB37" s="33"/>
      <c r="CC37" s="33"/>
      <c r="CD37" s="33">
        <f t="shared" si="14"/>
        <v>600</v>
      </c>
      <c r="CE37" s="109"/>
      <c r="CF37" s="101"/>
      <c r="CG37" s="103">
        <v>45678.0</v>
      </c>
      <c r="CH37" s="112"/>
      <c r="CI37" s="98">
        <v>10.0</v>
      </c>
      <c r="CJ37" s="36">
        <f t="shared" si="15"/>
        <v>30</v>
      </c>
      <c r="CK37" s="39" t="s">
        <v>95</v>
      </c>
      <c r="CL37" s="4"/>
      <c r="CM37" s="62"/>
      <c r="CN37" s="36"/>
      <c r="CO37" s="36"/>
      <c r="CP37" s="36">
        <f t="shared" si="16"/>
        <v>0</v>
      </c>
      <c r="CQ37" s="39"/>
      <c r="CR37" s="58"/>
      <c r="CS37" s="32"/>
      <c r="CT37" s="33"/>
      <c r="CU37" s="33"/>
      <c r="CV37" s="33">
        <f t="shared" si="17"/>
        <v>1000</v>
      </c>
      <c r="CW37" s="56"/>
      <c r="CX37" s="4"/>
      <c r="CY37" s="62">
        <v>45687.0</v>
      </c>
      <c r="CZ37" s="65"/>
      <c r="DA37" s="40">
        <v>500.0</v>
      </c>
      <c r="DB37" s="36">
        <f t="shared" si="18"/>
        <v>16000</v>
      </c>
      <c r="DC37" s="96" t="s">
        <v>105</v>
      </c>
      <c r="DD37" s="101"/>
      <c r="DE37" s="25">
        <v>45666.0</v>
      </c>
      <c r="DF37" s="84"/>
      <c r="DG37" s="26">
        <v>1.0</v>
      </c>
      <c r="DH37" s="71">
        <f t="shared" si="19"/>
        <v>39</v>
      </c>
      <c r="DI37" s="29" t="s">
        <v>90</v>
      </c>
      <c r="DJ37" s="58"/>
      <c r="DK37" s="46">
        <v>45663.0</v>
      </c>
      <c r="DL37" s="72"/>
      <c r="DM37" s="98">
        <v>500.0</v>
      </c>
      <c r="DN37" s="33">
        <f t="shared" si="20"/>
        <v>45000</v>
      </c>
      <c r="DO37" s="39" t="s">
        <v>103</v>
      </c>
      <c r="DP37" s="4"/>
      <c r="DQ37" s="56"/>
      <c r="DR37" s="33"/>
      <c r="DS37" s="33"/>
      <c r="DT37" s="33">
        <f t="shared" si="21"/>
        <v>0</v>
      </c>
      <c r="DU37" s="56"/>
      <c r="DV37" s="58"/>
      <c r="DW37" s="56"/>
      <c r="DX37" s="33"/>
      <c r="DY37" s="33"/>
      <c r="DZ37" s="33">
        <f t="shared" si="22"/>
        <v>0</v>
      </c>
      <c r="EA37" s="56"/>
      <c r="EB37" s="4"/>
      <c r="EC37" s="56"/>
      <c r="ED37" s="33"/>
      <c r="EE37" s="33"/>
      <c r="EF37" s="33">
        <f t="shared" si="23"/>
        <v>2</v>
      </c>
      <c r="EG37" s="56"/>
      <c r="EH37" s="58"/>
      <c r="EI37" s="56"/>
      <c r="EJ37" s="33"/>
      <c r="EK37" s="33"/>
      <c r="EL37" s="33">
        <f t="shared" si="24"/>
        <v>15</v>
      </c>
      <c r="EM37" s="56"/>
      <c r="EN37" s="4"/>
      <c r="EO37" s="56"/>
      <c r="EP37" s="33"/>
      <c r="EQ37" s="33"/>
      <c r="ER37" s="33">
        <f t="shared" si="25"/>
        <v>5</v>
      </c>
      <c r="ES37" s="56"/>
      <c r="ET37" s="58"/>
      <c r="EU37" s="56"/>
      <c r="EV37" s="33"/>
      <c r="EW37" s="33"/>
      <c r="EX37" s="33">
        <f t="shared" si="26"/>
        <v>21</v>
      </c>
      <c r="EY37" s="56"/>
      <c r="EZ37" s="58"/>
      <c r="FA37" s="56"/>
      <c r="FB37" s="33"/>
      <c r="FC37" s="33"/>
      <c r="FD37" s="33">
        <f t="shared" si="27"/>
        <v>900</v>
      </c>
      <c r="FE37" s="56"/>
      <c r="FF37" s="58"/>
      <c r="FG37" s="56"/>
      <c r="FH37" s="33"/>
      <c r="FI37" s="33"/>
      <c r="FJ37" s="33">
        <f t="shared" si="28"/>
        <v>500</v>
      </c>
      <c r="FK37" s="56"/>
      <c r="FL37" s="58"/>
      <c r="FM37" s="56"/>
      <c r="FN37" s="33"/>
      <c r="FO37" s="33"/>
      <c r="FP37" s="33">
        <f t="shared" si="29"/>
        <v>1775</v>
      </c>
      <c r="FQ37" s="56"/>
      <c r="FR37" s="58"/>
      <c r="FS37" s="56"/>
      <c r="FT37" s="33"/>
      <c r="FU37" s="33"/>
      <c r="FV37" s="33">
        <f t="shared" si="30"/>
        <v>0</v>
      </c>
      <c r="FW37" s="56"/>
      <c r="FX37" s="58"/>
      <c r="FY37" s="56"/>
      <c r="FZ37" s="33"/>
      <c r="GA37" s="33"/>
      <c r="GB37" s="33">
        <f t="shared" si="31"/>
        <v>0</v>
      </c>
      <c r="GC37" s="56"/>
      <c r="GD37" s="58"/>
      <c r="GE37" s="58"/>
      <c r="GF37" s="58"/>
      <c r="GG37" s="58"/>
      <c r="GH37" s="58"/>
      <c r="GI37" s="58"/>
    </row>
    <row r="38" ht="14.25" customHeight="1">
      <c r="A38" s="25">
        <v>45665.0</v>
      </c>
      <c r="B38" s="84"/>
      <c r="C38" s="81">
        <v>500.0</v>
      </c>
      <c r="D38" s="71">
        <f t="shared" si="1"/>
        <v>24650</v>
      </c>
      <c r="E38" s="29" t="s">
        <v>101</v>
      </c>
      <c r="F38" s="4"/>
      <c r="G38" s="56"/>
      <c r="H38" s="33"/>
      <c r="I38" s="33"/>
      <c r="J38" s="33">
        <f t="shared" si="2"/>
        <v>3650</v>
      </c>
      <c r="K38" s="56"/>
      <c r="L38" s="4"/>
      <c r="M38" s="25">
        <v>45668.0</v>
      </c>
      <c r="N38" s="84"/>
      <c r="O38" s="70">
        <v>200.0</v>
      </c>
      <c r="P38" s="71">
        <f t="shared" si="3"/>
        <v>1840</v>
      </c>
      <c r="Q38" s="29" t="s">
        <v>90</v>
      </c>
      <c r="R38" s="4"/>
      <c r="S38" s="56"/>
      <c r="T38" s="33"/>
      <c r="U38" s="33"/>
      <c r="V38" s="33">
        <f t="shared" si="4"/>
        <v>11750</v>
      </c>
      <c r="W38" s="56"/>
      <c r="X38" s="58"/>
      <c r="Y38" s="32"/>
      <c r="Z38" s="33"/>
      <c r="AA38" s="33"/>
      <c r="AB38" s="33">
        <f t="shared" si="5"/>
        <v>4</v>
      </c>
      <c r="AC38" s="56"/>
      <c r="AD38" s="4"/>
      <c r="AE38" s="56"/>
      <c r="AF38" s="33"/>
      <c r="AG38" s="33"/>
      <c r="AH38" s="33">
        <f t="shared" si="6"/>
        <v>2</v>
      </c>
      <c r="AI38" s="56"/>
      <c r="AJ38" s="4"/>
      <c r="AK38" s="56"/>
      <c r="AL38" s="33"/>
      <c r="AM38" s="33"/>
      <c r="AN38" s="33">
        <f t="shared" si="7"/>
        <v>7</v>
      </c>
      <c r="AO38" s="56"/>
      <c r="AP38" s="4"/>
      <c r="AQ38" s="32"/>
      <c r="AR38" s="33"/>
      <c r="AS38" s="33"/>
      <c r="AT38" s="33">
        <f t="shared" si="8"/>
        <v>15</v>
      </c>
      <c r="AU38" s="56"/>
      <c r="AV38" s="4"/>
      <c r="AW38" s="103">
        <v>45683.0</v>
      </c>
      <c r="AX38" s="104"/>
      <c r="AY38" s="106">
        <v>32.0</v>
      </c>
      <c r="AZ38" s="36">
        <f t="shared" si="9"/>
        <v>256</v>
      </c>
      <c r="BA38" s="39" t="s">
        <v>104</v>
      </c>
      <c r="BB38" s="58"/>
      <c r="BC38" s="103">
        <v>45674.0</v>
      </c>
      <c r="BD38" s="39"/>
      <c r="BE38" s="37">
        <v>10.0</v>
      </c>
      <c r="BF38" s="36">
        <f t="shared" si="10"/>
        <v>200</v>
      </c>
      <c r="BG38" s="147" t="s">
        <v>93</v>
      </c>
      <c r="BH38" s="58"/>
      <c r="BI38" s="56"/>
      <c r="BJ38" s="33"/>
      <c r="BK38" s="33"/>
      <c r="BL38" s="33">
        <f t="shared" si="11"/>
        <v>10</v>
      </c>
      <c r="BM38" s="56"/>
      <c r="BN38" s="4"/>
      <c r="BO38" s="56"/>
      <c r="BP38" s="33"/>
      <c r="BQ38" s="33"/>
      <c r="BR38" s="33">
        <f t="shared" si="12"/>
        <v>0</v>
      </c>
      <c r="BS38" s="56"/>
      <c r="BT38" s="58"/>
      <c r="BU38" s="62">
        <v>45670.0</v>
      </c>
      <c r="BV38" s="36"/>
      <c r="BW38" s="40">
        <v>825.0</v>
      </c>
      <c r="BX38" s="38">
        <f t="shared" si="13"/>
        <v>21450</v>
      </c>
      <c r="BY38" s="39" t="s">
        <v>79</v>
      </c>
      <c r="BZ38" s="4"/>
      <c r="CA38" s="56"/>
      <c r="CB38" s="33"/>
      <c r="CC38" s="33"/>
      <c r="CD38" s="33">
        <f t="shared" si="14"/>
        <v>600</v>
      </c>
      <c r="CE38" s="109"/>
      <c r="CF38" s="101"/>
      <c r="CG38" s="103">
        <v>45679.0</v>
      </c>
      <c r="CH38" s="112"/>
      <c r="CI38" s="98">
        <v>10.0</v>
      </c>
      <c r="CJ38" s="36">
        <f t="shared" si="15"/>
        <v>20</v>
      </c>
      <c r="CK38" s="37" t="s">
        <v>78</v>
      </c>
      <c r="CL38" s="4"/>
      <c r="CM38" s="76"/>
      <c r="CN38" s="72"/>
      <c r="CO38" s="36"/>
      <c r="CP38" s="33">
        <f t="shared" si="16"/>
        <v>0</v>
      </c>
      <c r="CQ38" s="39"/>
      <c r="CR38" s="58"/>
      <c r="CS38" s="32"/>
      <c r="CT38" s="33"/>
      <c r="CU38" s="33"/>
      <c r="CV38" s="33">
        <f t="shared" si="17"/>
        <v>1000</v>
      </c>
      <c r="CW38" s="56"/>
      <c r="CX38" s="4"/>
      <c r="CY38" s="62">
        <v>45688.0</v>
      </c>
      <c r="CZ38" s="65"/>
      <c r="DA38" s="40">
        <v>500.0</v>
      </c>
      <c r="DB38" s="36">
        <f t="shared" si="18"/>
        <v>15500</v>
      </c>
      <c r="DC38" s="39" t="s">
        <v>96</v>
      </c>
      <c r="DD38" s="101"/>
      <c r="DE38" s="25">
        <v>45666.0</v>
      </c>
      <c r="DF38" s="84"/>
      <c r="DG38" s="70">
        <v>1.0</v>
      </c>
      <c r="DH38" s="71">
        <f t="shared" si="19"/>
        <v>38</v>
      </c>
      <c r="DI38" s="29" t="s">
        <v>81</v>
      </c>
      <c r="DJ38" s="58"/>
      <c r="DK38" s="46">
        <v>45663.0</v>
      </c>
      <c r="DL38" s="72"/>
      <c r="DM38" s="98">
        <v>500.0</v>
      </c>
      <c r="DN38" s="33">
        <f t="shared" si="20"/>
        <v>44500</v>
      </c>
      <c r="DO38" s="39" t="s">
        <v>101</v>
      </c>
      <c r="DP38" s="4"/>
      <c r="DQ38" s="56"/>
      <c r="DR38" s="33"/>
      <c r="DS38" s="33"/>
      <c r="DT38" s="33">
        <f t="shared" si="21"/>
        <v>0</v>
      </c>
      <c r="DU38" s="56"/>
      <c r="DV38" s="58"/>
      <c r="DW38" s="56"/>
      <c r="DX38" s="33"/>
      <c r="DY38" s="33"/>
      <c r="DZ38" s="33">
        <f t="shared" si="22"/>
        <v>0</v>
      </c>
      <c r="EA38" s="56"/>
      <c r="EB38" s="4"/>
      <c r="EC38" s="56"/>
      <c r="ED38" s="33"/>
      <c r="EE38" s="33"/>
      <c r="EF38" s="33">
        <f t="shared" si="23"/>
        <v>2</v>
      </c>
      <c r="EG38" s="56"/>
      <c r="EH38" s="58"/>
      <c r="EI38" s="56"/>
      <c r="EJ38" s="33"/>
      <c r="EK38" s="33"/>
      <c r="EL38" s="33">
        <f t="shared" si="24"/>
        <v>15</v>
      </c>
      <c r="EM38" s="56"/>
      <c r="EN38" s="4"/>
      <c r="EO38" s="56"/>
      <c r="EP38" s="33"/>
      <c r="EQ38" s="33"/>
      <c r="ER38" s="33">
        <f t="shared" si="25"/>
        <v>5</v>
      </c>
      <c r="ES38" s="56"/>
      <c r="ET38" s="58"/>
      <c r="EU38" s="56"/>
      <c r="EV38" s="33"/>
      <c r="EW38" s="33"/>
      <c r="EX38" s="33">
        <f t="shared" si="26"/>
        <v>21</v>
      </c>
      <c r="EY38" s="56"/>
      <c r="EZ38" s="58"/>
      <c r="FA38" s="56"/>
      <c r="FB38" s="33"/>
      <c r="FC38" s="33"/>
      <c r="FD38" s="33">
        <f t="shared" si="27"/>
        <v>900</v>
      </c>
      <c r="FE38" s="56"/>
      <c r="FF38" s="58"/>
      <c r="FG38" s="56"/>
      <c r="FH38" s="33"/>
      <c r="FI38" s="33"/>
      <c r="FJ38" s="33">
        <f t="shared" si="28"/>
        <v>500</v>
      </c>
      <c r="FK38" s="56"/>
      <c r="FL38" s="58"/>
      <c r="FM38" s="56"/>
      <c r="FN38" s="33"/>
      <c r="FO38" s="33"/>
      <c r="FP38" s="33">
        <f t="shared" si="29"/>
        <v>1775</v>
      </c>
      <c r="FQ38" s="56"/>
      <c r="FR38" s="58"/>
      <c r="FS38" s="56"/>
      <c r="FT38" s="33"/>
      <c r="FU38" s="33"/>
      <c r="FV38" s="33">
        <f t="shared" si="30"/>
        <v>0</v>
      </c>
      <c r="FW38" s="56"/>
      <c r="FX38" s="58"/>
      <c r="FY38" s="56"/>
      <c r="FZ38" s="33"/>
      <c r="GA38" s="33"/>
      <c r="GB38" s="33">
        <f t="shared" si="31"/>
        <v>0</v>
      </c>
      <c r="GC38" s="56"/>
      <c r="GD38" s="58"/>
      <c r="GE38" s="58"/>
      <c r="GF38" s="58"/>
      <c r="GG38" s="58"/>
      <c r="GH38" s="58"/>
      <c r="GI38" s="58"/>
    </row>
    <row r="39" ht="14.25" customHeight="1">
      <c r="A39" s="25">
        <v>45665.0</v>
      </c>
      <c r="B39" s="84"/>
      <c r="C39" s="81">
        <v>500.0</v>
      </c>
      <c r="D39" s="71">
        <f t="shared" si="1"/>
        <v>24150</v>
      </c>
      <c r="E39" s="29" t="s">
        <v>95</v>
      </c>
      <c r="F39" s="4"/>
      <c r="G39" s="56"/>
      <c r="H39" s="33"/>
      <c r="I39" s="33"/>
      <c r="J39" s="33">
        <f t="shared" si="2"/>
        <v>3650</v>
      </c>
      <c r="K39" s="56"/>
      <c r="L39" s="4"/>
      <c r="M39" s="46">
        <v>45668.0</v>
      </c>
      <c r="N39" s="72"/>
      <c r="O39" s="98">
        <v>200.0</v>
      </c>
      <c r="P39" s="33">
        <f t="shared" si="3"/>
        <v>1640</v>
      </c>
      <c r="Q39" s="39" t="s">
        <v>107</v>
      </c>
      <c r="R39" s="4"/>
      <c r="S39" s="56"/>
      <c r="T39" s="33"/>
      <c r="U39" s="33"/>
      <c r="V39" s="33">
        <f t="shared" si="4"/>
        <v>11750</v>
      </c>
      <c r="W39" s="56"/>
      <c r="X39" s="58"/>
      <c r="Y39" s="32"/>
      <c r="Z39" s="33"/>
      <c r="AA39" s="33"/>
      <c r="AB39" s="33">
        <f t="shared" si="5"/>
        <v>4</v>
      </c>
      <c r="AC39" s="56"/>
      <c r="AD39" s="4"/>
      <c r="AE39" s="56"/>
      <c r="AF39" s="33"/>
      <c r="AG39" s="33"/>
      <c r="AH39" s="33">
        <f t="shared" si="6"/>
        <v>2</v>
      </c>
      <c r="AI39" s="56"/>
      <c r="AJ39" s="4"/>
      <c r="AK39" s="56"/>
      <c r="AL39" s="33"/>
      <c r="AM39" s="33"/>
      <c r="AN39" s="33">
        <f t="shared" si="7"/>
        <v>7</v>
      </c>
      <c r="AO39" s="56"/>
      <c r="AP39" s="4"/>
      <c r="AQ39" s="32"/>
      <c r="AR39" s="33"/>
      <c r="AS39" s="33"/>
      <c r="AT39" s="33">
        <f t="shared" si="8"/>
        <v>15</v>
      </c>
      <c r="AU39" s="56"/>
      <c r="AV39" s="4"/>
      <c r="AW39" s="103">
        <v>45683.0</v>
      </c>
      <c r="AX39" s="104"/>
      <c r="AY39" s="106">
        <v>32.0</v>
      </c>
      <c r="AZ39" s="36">
        <f t="shared" si="9"/>
        <v>224</v>
      </c>
      <c r="BA39" s="39" t="s">
        <v>77</v>
      </c>
      <c r="BB39" s="58"/>
      <c r="BC39" s="103">
        <v>45675.0</v>
      </c>
      <c r="BD39" s="39"/>
      <c r="BE39" s="37">
        <v>10.0</v>
      </c>
      <c r="BF39" s="36">
        <f t="shared" si="10"/>
        <v>190</v>
      </c>
      <c r="BG39" s="39" t="s">
        <v>81</v>
      </c>
      <c r="BH39" s="58"/>
      <c r="BI39" s="56"/>
      <c r="BJ39" s="33"/>
      <c r="BK39" s="33"/>
      <c r="BL39" s="33">
        <f t="shared" si="11"/>
        <v>10</v>
      </c>
      <c r="BM39" s="56"/>
      <c r="BN39" s="4"/>
      <c r="BO39" s="56"/>
      <c r="BP39" s="33"/>
      <c r="BQ39" s="33"/>
      <c r="BR39" s="33">
        <f t="shared" si="12"/>
        <v>0</v>
      </c>
      <c r="BS39" s="56"/>
      <c r="BT39" s="58"/>
      <c r="BU39" s="62">
        <v>45670.0</v>
      </c>
      <c r="BV39" s="36"/>
      <c r="BW39" s="40">
        <v>825.0</v>
      </c>
      <c r="BX39" s="38">
        <f t="shared" si="13"/>
        <v>20625</v>
      </c>
      <c r="BY39" s="39" t="s">
        <v>98</v>
      </c>
      <c r="BZ39" s="4"/>
      <c r="CA39" s="56"/>
      <c r="CB39" s="33"/>
      <c r="CC39" s="33"/>
      <c r="CD39" s="33">
        <f t="shared" si="14"/>
        <v>600</v>
      </c>
      <c r="CE39" s="109"/>
      <c r="CF39" s="101"/>
      <c r="CG39" s="62">
        <v>45680.0</v>
      </c>
      <c r="CH39" s="112"/>
      <c r="CI39" s="134">
        <v>10.0</v>
      </c>
      <c r="CJ39" s="36">
        <f t="shared" si="15"/>
        <v>10</v>
      </c>
      <c r="CK39" s="39" t="s">
        <v>102</v>
      </c>
      <c r="CL39" s="4"/>
      <c r="CM39" s="62"/>
      <c r="CN39" s="36"/>
      <c r="CO39" s="36"/>
      <c r="CP39" s="36">
        <f t="shared" si="16"/>
        <v>0</v>
      </c>
      <c r="CQ39" s="39"/>
      <c r="CR39" s="58"/>
      <c r="CS39" s="32"/>
      <c r="CT39" s="33"/>
      <c r="CU39" s="33"/>
      <c r="CV39" s="33">
        <f t="shared" si="17"/>
        <v>1000</v>
      </c>
      <c r="CW39" s="56"/>
      <c r="CX39" s="4"/>
      <c r="CY39" s="62">
        <v>45687.0</v>
      </c>
      <c r="CZ39" s="65"/>
      <c r="DA39" s="134">
        <v>1000.0</v>
      </c>
      <c r="DB39" s="36">
        <f t="shared" si="18"/>
        <v>14500</v>
      </c>
      <c r="DC39" s="144" t="s">
        <v>108</v>
      </c>
      <c r="DD39" s="101"/>
      <c r="DE39" s="25">
        <v>45666.0</v>
      </c>
      <c r="DF39" s="84"/>
      <c r="DG39" s="70">
        <v>1.0</v>
      </c>
      <c r="DH39" s="71">
        <f t="shared" si="19"/>
        <v>37</v>
      </c>
      <c r="DI39" s="29" t="s">
        <v>91</v>
      </c>
      <c r="DJ39" s="58"/>
      <c r="DK39" s="35">
        <v>45663.0</v>
      </c>
      <c r="DL39" s="39"/>
      <c r="DM39" s="40">
        <v>500.0</v>
      </c>
      <c r="DN39" s="36">
        <f t="shared" si="20"/>
        <v>44000</v>
      </c>
      <c r="DO39" s="39" t="s">
        <v>90</v>
      </c>
      <c r="DP39" s="4"/>
      <c r="DQ39" s="56"/>
      <c r="DR39" s="33"/>
      <c r="DS39" s="33"/>
      <c r="DT39" s="33">
        <f t="shared" si="21"/>
        <v>0</v>
      </c>
      <c r="DU39" s="56"/>
      <c r="DV39" s="58"/>
      <c r="DW39" s="56"/>
      <c r="DX39" s="33"/>
      <c r="DY39" s="33"/>
      <c r="DZ39" s="33">
        <f t="shared" si="22"/>
        <v>0</v>
      </c>
      <c r="EA39" s="56"/>
      <c r="EB39" s="4"/>
      <c r="EC39" s="56"/>
      <c r="ED39" s="33"/>
      <c r="EE39" s="33"/>
      <c r="EF39" s="33">
        <f t="shared" si="23"/>
        <v>2</v>
      </c>
      <c r="EG39" s="56"/>
      <c r="EH39" s="58"/>
      <c r="EI39" s="56"/>
      <c r="EJ39" s="33"/>
      <c r="EK39" s="33"/>
      <c r="EL39" s="33">
        <f t="shared" si="24"/>
        <v>15</v>
      </c>
      <c r="EM39" s="56"/>
      <c r="EN39" s="4"/>
      <c r="EO39" s="56"/>
      <c r="EP39" s="33"/>
      <c r="EQ39" s="33"/>
      <c r="ER39" s="33">
        <f t="shared" si="25"/>
        <v>5</v>
      </c>
      <c r="ES39" s="56"/>
      <c r="ET39" s="58"/>
      <c r="EU39" s="56"/>
      <c r="EV39" s="33"/>
      <c r="EW39" s="33"/>
      <c r="EX39" s="33">
        <f t="shared" si="26"/>
        <v>21</v>
      </c>
      <c r="EY39" s="56"/>
      <c r="EZ39" s="58"/>
      <c r="FA39" s="56"/>
      <c r="FB39" s="33"/>
      <c r="FC39" s="33"/>
      <c r="FD39" s="33">
        <f t="shared" si="27"/>
        <v>900</v>
      </c>
      <c r="FE39" s="56"/>
      <c r="FF39" s="58"/>
      <c r="FG39" s="56"/>
      <c r="FH39" s="33"/>
      <c r="FI39" s="33"/>
      <c r="FJ39" s="33">
        <f t="shared" si="28"/>
        <v>500</v>
      </c>
      <c r="FK39" s="56"/>
      <c r="FL39" s="58"/>
      <c r="FM39" s="56"/>
      <c r="FN39" s="33"/>
      <c r="FO39" s="33"/>
      <c r="FP39" s="33">
        <f t="shared" si="29"/>
        <v>1775</v>
      </c>
      <c r="FQ39" s="56"/>
      <c r="FR39" s="58"/>
      <c r="FS39" s="56"/>
      <c r="FT39" s="33"/>
      <c r="FU39" s="33"/>
      <c r="FV39" s="33">
        <f t="shared" si="30"/>
        <v>0</v>
      </c>
      <c r="FW39" s="56"/>
      <c r="FX39" s="58"/>
      <c r="FY39" s="56"/>
      <c r="FZ39" s="33"/>
      <c r="GA39" s="33"/>
      <c r="GB39" s="33">
        <f t="shared" si="31"/>
        <v>0</v>
      </c>
      <c r="GC39" s="56"/>
      <c r="GD39" s="58"/>
      <c r="GE39" s="58"/>
      <c r="GF39" s="58"/>
      <c r="GG39" s="58"/>
      <c r="GH39" s="58"/>
      <c r="GI39" s="58"/>
    </row>
    <row r="40" ht="14.25" customHeight="1">
      <c r="A40" s="25">
        <v>45665.0</v>
      </c>
      <c r="B40" s="84"/>
      <c r="C40" s="81">
        <v>500.0</v>
      </c>
      <c r="D40" s="71">
        <f t="shared" si="1"/>
        <v>23650</v>
      </c>
      <c r="E40" s="29" t="s">
        <v>81</v>
      </c>
      <c r="F40" s="4"/>
      <c r="G40" s="56"/>
      <c r="H40" s="33"/>
      <c r="I40" s="33"/>
      <c r="J40" s="33">
        <f t="shared" si="2"/>
        <v>3650</v>
      </c>
      <c r="K40" s="56"/>
      <c r="L40" s="4"/>
      <c r="M40" s="25">
        <v>45668.0</v>
      </c>
      <c r="N40" s="84"/>
      <c r="O40" s="70">
        <v>200.0</v>
      </c>
      <c r="P40" s="71">
        <f t="shared" si="3"/>
        <v>1440</v>
      </c>
      <c r="Q40" s="29" t="s">
        <v>84</v>
      </c>
      <c r="R40" s="4"/>
      <c r="S40" s="56"/>
      <c r="T40" s="33"/>
      <c r="U40" s="33"/>
      <c r="V40" s="33">
        <f t="shared" si="4"/>
        <v>11750</v>
      </c>
      <c r="W40" s="56"/>
      <c r="X40" s="58"/>
      <c r="Y40" s="32"/>
      <c r="Z40" s="33"/>
      <c r="AA40" s="33"/>
      <c r="AB40" s="33">
        <f t="shared" si="5"/>
        <v>4</v>
      </c>
      <c r="AC40" s="56"/>
      <c r="AD40" s="4"/>
      <c r="AE40" s="56"/>
      <c r="AF40" s="33"/>
      <c r="AG40" s="33"/>
      <c r="AH40" s="33">
        <f t="shared" si="6"/>
        <v>2</v>
      </c>
      <c r="AI40" s="56"/>
      <c r="AJ40" s="4"/>
      <c r="AK40" s="56"/>
      <c r="AL40" s="33"/>
      <c r="AM40" s="33"/>
      <c r="AN40" s="33">
        <f t="shared" si="7"/>
        <v>7</v>
      </c>
      <c r="AO40" s="56"/>
      <c r="AP40" s="4"/>
      <c r="AQ40" s="32"/>
      <c r="AR40" s="33"/>
      <c r="AS40" s="33"/>
      <c r="AT40" s="33">
        <f t="shared" si="8"/>
        <v>15</v>
      </c>
      <c r="AU40" s="56"/>
      <c r="AV40" s="4"/>
      <c r="AW40" s="103">
        <v>45683.0</v>
      </c>
      <c r="AX40" s="104"/>
      <c r="AY40" s="106">
        <v>32.0</v>
      </c>
      <c r="AZ40" s="36">
        <f t="shared" si="9"/>
        <v>192</v>
      </c>
      <c r="BA40" s="39" t="s">
        <v>81</v>
      </c>
      <c r="BB40" s="58"/>
      <c r="BC40" s="103">
        <v>45675.0</v>
      </c>
      <c r="BD40" s="39"/>
      <c r="BE40" s="37">
        <v>10.0</v>
      </c>
      <c r="BF40" s="36">
        <f t="shared" si="10"/>
        <v>180</v>
      </c>
      <c r="BG40" s="39" t="s">
        <v>90</v>
      </c>
      <c r="BH40" s="58"/>
      <c r="BI40" s="56"/>
      <c r="BJ40" s="33"/>
      <c r="BK40" s="33"/>
      <c r="BL40" s="33">
        <f t="shared" si="11"/>
        <v>10</v>
      </c>
      <c r="BM40" s="56"/>
      <c r="BN40" s="4"/>
      <c r="BO40" s="56"/>
      <c r="BP40" s="33"/>
      <c r="BQ40" s="33"/>
      <c r="BR40" s="33">
        <f t="shared" si="12"/>
        <v>0</v>
      </c>
      <c r="BS40" s="56"/>
      <c r="BT40" s="58"/>
      <c r="BU40" s="103">
        <v>45670.0</v>
      </c>
      <c r="BV40" s="72"/>
      <c r="BW40" s="40">
        <v>825.0</v>
      </c>
      <c r="BX40" s="38">
        <f t="shared" si="13"/>
        <v>19800</v>
      </c>
      <c r="BY40" s="39" t="s">
        <v>99</v>
      </c>
      <c r="BZ40" s="4"/>
      <c r="CA40" s="56"/>
      <c r="CB40" s="33"/>
      <c r="CC40" s="33"/>
      <c r="CD40" s="33">
        <f t="shared" si="14"/>
        <v>600</v>
      </c>
      <c r="CE40" s="109"/>
      <c r="CF40" s="101"/>
      <c r="CG40" s="103">
        <v>45682.0</v>
      </c>
      <c r="CH40" s="104"/>
      <c r="CI40" s="134">
        <v>10.0</v>
      </c>
      <c r="CJ40" s="36">
        <f t="shared" si="15"/>
        <v>0</v>
      </c>
      <c r="CK40" s="96" t="s">
        <v>105</v>
      </c>
      <c r="CL40" s="4"/>
      <c r="CM40" s="62"/>
      <c r="CN40" s="36"/>
      <c r="CO40" s="36"/>
      <c r="CP40" s="36">
        <f t="shared" si="16"/>
        <v>0</v>
      </c>
      <c r="CQ40" s="39"/>
      <c r="CR40" s="58"/>
      <c r="CS40" s="32"/>
      <c r="CT40" s="33"/>
      <c r="CU40" s="33"/>
      <c r="CV40" s="33">
        <f t="shared" si="17"/>
        <v>1000</v>
      </c>
      <c r="CW40" s="56"/>
      <c r="CX40" s="4"/>
      <c r="CY40" s="56"/>
      <c r="CZ40" s="33"/>
      <c r="DA40" s="33"/>
      <c r="DB40" s="33">
        <f t="shared" si="18"/>
        <v>14500</v>
      </c>
      <c r="DC40" s="109"/>
      <c r="DD40" s="101"/>
      <c r="DE40" s="25">
        <v>45666.0</v>
      </c>
      <c r="DF40" s="84"/>
      <c r="DG40" s="70">
        <v>1.0</v>
      </c>
      <c r="DH40" s="71">
        <f t="shared" si="19"/>
        <v>36</v>
      </c>
      <c r="DI40" s="29" t="s">
        <v>93</v>
      </c>
      <c r="DJ40" s="58"/>
      <c r="DK40" s="35">
        <v>45663.0</v>
      </c>
      <c r="DL40" s="39"/>
      <c r="DM40" s="40">
        <v>500.0</v>
      </c>
      <c r="DN40" s="36">
        <f t="shared" si="20"/>
        <v>43500</v>
      </c>
      <c r="DO40" s="39" t="s">
        <v>83</v>
      </c>
      <c r="DP40" s="4"/>
      <c r="DQ40" s="56"/>
      <c r="DR40" s="33"/>
      <c r="DS40" s="33"/>
      <c r="DT40" s="33">
        <f t="shared" si="21"/>
        <v>0</v>
      </c>
      <c r="DU40" s="56"/>
      <c r="DV40" s="58"/>
      <c r="DW40" s="56"/>
      <c r="DX40" s="33"/>
      <c r="DY40" s="33"/>
      <c r="DZ40" s="33">
        <f t="shared" si="22"/>
        <v>0</v>
      </c>
      <c r="EA40" s="56"/>
      <c r="EB40" s="4"/>
      <c r="EC40" s="56"/>
      <c r="ED40" s="33"/>
      <c r="EE40" s="33"/>
      <c r="EF40" s="33">
        <f t="shared" si="23"/>
        <v>2</v>
      </c>
      <c r="EG40" s="56"/>
      <c r="EH40" s="58"/>
      <c r="EI40" s="56"/>
      <c r="EJ40" s="33"/>
      <c r="EK40" s="33"/>
      <c r="EL40" s="33">
        <f t="shared" si="24"/>
        <v>15</v>
      </c>
      <c r="EM40" s="56"/>
      <c r="EN40" s="4"/>
      <c r="EO40" s="56"/>
      <c r="EP40" s="33"/>
      <c r="EQ40" s="33"/>
      <c r="ER40" s="33">
        <f t="shared" si="25"/>
        <v>5</v>
      </c>
      <c r="ES40" s="56"/>
      <c r="ET40" s="58"/>
      <c r="EU40" s="56"/>
      <c r="EV40" s="33"/>
      <c r="EW40" s="33"/>
      <c r="EX40" s="33">
        <f t="shared" si="26"/>
        <v>21</v>
      </c>
      <c r="EY40" s="56"/>
      <c r="EZ40" s="58"/>
      <c r="FA40" s="56"/>
      <c r="FB40" s="33"/>
      <c r="FC40" s="33"/>
      <c r="FD40" s="33">
        <f t="shared" si="27"/>
        <v>900</v>
      </c>
      <c r="FE40" s="56"/>
      <c r="FF40" s="58"/>
      <c r="FG40" s="56"/>
      <c r="FH40" s="33"/>
      <c r="FI40" s="33"/>
      <c r="FJ40" s="33">
        <f t="shared" si="28"/>
        <v>500</v>
      </c>
      <c r="FK40" s="56"/>
      <c r="FL40" s="58"/>
      <c r="FM40" s="56"/>
      <c r="FN40" s="33"/>
      <c r="FO40" s="33"/>
      <c r="FP40" s="33">
        <f t="shared" si="29"/>
        <v>1775</v>
      </c>
      <c r="FQ40" s="56"/>
      <c r="FR40" s="58"/>
      <c r="FS40" s="56"/>
      <c r="FT40" s="33"/>
      <c r="FU40" s="33"/>
      <c r="FV40" s="33">
        <f t="shared" si="30"/>
        <v>0</v>
      </c>
      <c r="FW40" s="56"/>
      <c r="FX40" s="58"/>
      <c r="FY40" s="56"/>
      <c r="FZ40" s="33"/>
      <c r="GA40" s="33"/>
      <c r="GB40" s="33">
        <f t="shared" si="31"/>
        <v>0</v>
      </c>
      <c r="GC40" s="56"/>
      <c r="GD40" s="58"/>
      <c r="GE40" s="58"/>
      <c r="GF40" s="58"/>
      <c r="GG40" s="58"/>
      <c r="GH40" s="58"/>
      <c r="GI40" s="58"/>
    </row>
    <row r="41" ht="14.25" customHeight="1">
      <c r="A41" s="25">
        <v>45665.0</v>
      </c>
      <c r="B41" s="84"/>
      <c r="C41" s="81">
        <v>500.0</v>
      </c>
      <c r="D41" s="71">
        <f t="shared" si="1"/>
        <v>23150</v>
      </c>
      <c r="E41" s="29" t="s">
        <v>91</v>
      </c>
      <c r="F41" s="4"/>
      <c r="G41" s="56"/>
      <c r="H41" s="33"/>
      <c r="I41" s="33"/>
      <c r="J41" s="33">
        <f t="shared" si="2"/>
        <v>3650</v>
      </c>
      <c r="K41" s="56"/>
      <c r="L41" s="4"/>
      <c r="M41" s="62">
        <v>45669.0</v>
      </c>
      <c r="N41" s="36"/>
      <c r="O41" s="40">
        <v>200.0</v>
      </c>
      <c r="P41" s="36">
        <f t="shared" si="3"/>
        <v>1240</v>
      </c>
      <c r="Q41" s="39" t="s">
        <v>95</v>
      </c>
      <c r="R41" s="4"/>
      <c r="S41" s="56"/>
      <c r="T41" s="33"/>
      <c r="U41" s="33"/>
      <c r="V41" s="33">
        <f t="shared" si="4"/>
        <v>11750</v>
      </c>
      <c r="W41" s="56"/>
      <c r="X41" s="58"/>
      <c r="Y41" s="32"/>
      <c r="Z41" s="33"/>
      <c r="AA41" s="33"/>
      <c r="AB41" s="33">
        <f t="shared" si="5"/>
        <v>4</v>
      </c>
      <c r="AC41" s="56"/>
      <c r="AD41" s="4"/>
      <c r="AE41" s="56"/>
      <c r="AF41" s="33"/>
      <c r="AG41" s="33"/>
      <c r="AH41" s="33">
        <f t="shared" si="6"/>
        <v>2</v>
      </c>
      <c r="AI41" s="56"/>
      <c r="AJ41" s="4"/>
      <c r="AK41" s="56"/>
      <c r="AL41" s="33"/>
      <c r="AM41" s="33"/>
      <c r="AN41" s="33">
        <f t="shared" si="7"/>
        <v>7</v>
      </c>
      <c r="AO41" s="56"/>
      <c r="AP41" s="4"/>
      <c r="AQ41" s="32"/>
      <c r="AR41" s="33"/>
      <c r="AS41" s="33"/>
      <c r="AT41" s="33">
        <f t="shared" si="8"/>
        <v>15</v>
      </c>
      <c r="AU41" s="56"/>
      <c r="AV41" s="4"/>
      <c r="AW41" s="103">
        <v>45684.0</v>
      </c>
      <c r="AX41" s="104"/>
      <c r="AY41" s="106">
        <v>32.0</v>
      </c>
      <c r="AZ41" s="36">
        <f t="shared" si="9"/>
        <v>160</v>
      </c>
      <c r="BA41" s="39" t="s">
        <v>79</v>
      </c>
      <c r="BB41" s="58"/>
      <c r="BC41" s="103">
        <v>45675.0</v>
      </c>
      <c r="BD41" s="39"/>
      <c r="BE41" s="37">
        <v>10.0</v>
      </c>
      <c r="BF41" s="36">
        <f t="shared" si="10"/>
        <v>170</v>
      </c>
      <c r="BG41" s="39" t="s">
        <v>79</v>
      </c>
      <c r="BH41" s="58"/>
      <c r="BI41" s="56"/>
      <c r="BJ41" s="33"/>
      <c r="BK41" s="33"/>
      <c r="BL41" s="33">
        <f t="shared" si="11"/>
        <v>10</v>
      </c>
      <c r="BM41" s="56"/>
      <c r="BN41" s="4"/>
      <c r="BO41" s="56"/>
      <c r="BP41" s="33"/>
      <c r="BQ41" s="33"/>
      <c r="BR41" s="33">
        <f t="shared" si="12"/>
        <v>0</v>
      </c>
      <c r="BS41" s="56"/>
      <c r="BT41" s="58"/>
      <c r="BU41" s="103">
        <v>45670.0</v>
      </c>
      <c r="BV41" s="72"/>
      <c r="BW41" s="40">
        <v>825.0</v>
      </c>
      <c r="BX41" s="38">
        <f t="shared" si="13"/>
        <v>18975</v>
      </c>
      <c r="BY41" s="39" t="s">
        <v>91</v>
      </c>
      <c r="BZ41" s="4"/>
      <c r="CA41" s="56"/>
      <c r="CB41" s="33"/>
      <c r="CC41" s="33"/>
      <c r="CD41" s="33">
        <f t="shared" si="14"/>
        <v>600</v>
      </c>
      <c r="CE41" s="109"/>
      <c r="CF41" s="101"/>
      <c r="CG41" s="49">
        <v>45684.0</v>
      </c>
      <c r="CH41" s="59">
        <v>1000.0</v>
      </c>
      <c r="CI41" s="78"/>
      <c r="CJ41" s="44">
        <f t="shared" si="15"/>
        <v>1000</v>
      </c>
      <c r="CK41" s="141" t="s">
        <v>127</v>
      </c>
      <c r="CL41" s="4"/>
      <c r="CM41" s="62"/>
      <c r="CN41" s="36"/>
      <c r="CO41" s="36"/>
      <c r="CP41" s="36">
        <f t="shared" si="16"/>
        <v>0</v>
      </c>
      <c r="CQ41" s="39"/>
      <c r="CR41" s="58"/>
      <c r="CS41" s="32"/>
      <c r="CT41" s="33"/>
      <c r="CU41" s="33"/>
      <c r="CV41" s="33">
        <f t="shared" si="17"/>
        <v>1000</v>
      </c>
      <c r="CW41" s="56"/>
      <c r="CX41" s="4"/>
      <c r="CY41" s="56"/>
      <c r="CZ41" s="33"/>
      <c r="DA41" s="33"/>
      <c r="DB41" s="33">
        <f t="shared" si="18"/>
        <v>14500</v>
      </c>
      <c r="DC41" s="109"/>
      <c r="DD41" s="101"/>
      <c r="DE41" s="25">
        <v>45666.0</v>
      </c>
      <c r="DF41" s="84"/>
      <c r="DG41" s="70">
        <v>2.0</v>
      </c>
      <c r="DH41" s="71">
        <f t="shared" si="19"/>
        <v>34</v>
      </c>
      <c r="DI41" s="29" t="s">
        <v>102</v>
      </c>
      <c r="DJ41" s="58"/>
      <c r="DK41" s="35">
        <v>45663.0</v>
      </c>
      <c r="DL41" s="39"/>
      <c r="DM41" s="40">
        <v>500.0</v>
      </c>
      <c r="DN41" s="36">
        <f t="shared" si="20"/>
        <v>43000</v>
      </c>
      <c r="DO41" s="39" t="s">
        <v>95</v>
      </c>
      <c r="DP41" s="4"/>
      <c r="DQ41" s="56"/>
      <c r="DR41" s="33"/>
      <c r="DS41" s="33"/>
      <c r="DT41" s="33">
        <f t="shared" si="21"/>
        <v>0</v>
      </c>
      <c r="DU41" s="56"/>
      <c r="DV41" s="58"/>
      <c r="DW41" s="56"/>
      <c r="DX41" s="33"/>
      <c r="DY41" s="33"/>
      <c r="DZ41" s="33">
        <f t="shared" si="22"/>
        <v>0</v>
      </c>
      <c r="EA41" s="56"/>
      <c r="EB41" s="4"/>
      <c r="EC41" s="56"/>
      <c r="ED41" s="33"/>
      <c r="EE41" s="33"/>
      <c r="EF41" s="33">
        <f t="shared" si="23"/>
        <v>2</v>
      </c>
      <c r="EG41" s="56"/>
      <c r="EH41" s="58"/>
      <c r="EI41" s="56"/>
      <c r="EJ41" s="33"/>
      <c r="EK41" s="33"/>
      <c r="EL41" s="33">
        <f t="shared" si="24"/>
        <v>15</v>
      </c>
      <c r="EM41" s="56"/>
      <c r="EN41" s="4"/>
      <c r="EO41" s="56"/>
      <c r="EP41" s="33"/>
      <c r="EQ41" s="33"/>
      <c r="ER41" s="33">
        <f t="shared" si="25"/>
        <v>5</v>
      </c>
      <c r="ES41" s="56"/>
      <c r="ET41" s="58"/>
      <c r="EU41" s="56"/>
      <c r="EV41" s="33"/>
      <c r="EW41" s="33"/>
      <c r="EX41" s="33">
        <f t="shared" si="26"/>
        <v>21</v>
      </c>
      <c r="EY41" s="56"/>
      <c r="EZ41" s="58"/>
      <c r="FA41" s="56"/>
      <c r="FB41" s="33"/>
      <c r="FC41" s="33"/>
      <c r="FD41" s="33">
        <f t="shared" si="27"/>
        <v>900</v>
      </c>
      <c r="FE41" s="56"/>
      <c r="FF41" s="58"/>
      <c r="FG41" s="56"/>
      <c r="FH41" s="33"/>
      <c r="FI41" s="33"/>
      <c r="FJ41" s="33">
        <f t="shared" si="28"/>
        <v>500</v>
      </c>
      <c r="FK41" s="56"/>
      <c r="FL41" s="58"/>
      <c r="FM41" s="56"/>
      <c r="FN41" s="33"/>
      <c r="FO41" s="33"/>
      <c r="FP41" s="33">
        <f t="shared" si="29"/>
        <v>1775</v>
      </c>
      <c r="FQ41" s="56"/>
      <c r="FR41" s="58"/>
      <c r="FS41" s="56"/>
      <c r="FT41" s="33"/>
      <c r="FU41" s="33"/>
      <c r="FV41" s="33">
        <f t="shared" si="30"/>
        <v>0</v>
      </c>
      <c r="FW41" s="56"/>
      <c r="FX41" s="58"/>
      <c r="FY41" s="56"/>
      <c r="FZ41" s="33"/>
      <c r="GA41" s="33"/>
      <c r="GB41" s="33">
        <f t="shared" si="31"/>
        <v>0</v>
      </c>
      <c r="GC41" s="56"/>
      <c r="GD41" s="58"/>
      <c r="GE41" s="58"/>
      <c r="GF41" s="58"/>
      <c r="GG41" s="58"/>
      <c r="GH41" s="58"/>
      <c r="GI41" s="58"/>
    </row>
    <row r="42" ht="14.25" customHeight="1">
      <c r="A42" s="25">
        <v>45666.0</v>
      </c>
      <c r="B42" s="84"/>
      <c r="C42" s="81">
        <v>500.0</v>
      </c>
      <c r="D42" s="71">
        <f t="shared" si="1"/>
        <v>22650</v>
      </c>
      <c r="E42" s="29" t="s">
        <v>77</v>
      </c>
      <c r="F42" s="4"/>
      <c r="G42" s="56"/>
      <c r="H42" s="33"/>
      <c r="I42" s="33"/>
      <c r="J42" s="33">
        <f t="shared" si="2"/>
        <v>3650</v>
      </c>
      <c r="K42" s="56"/>
      <c r="L42" s="4"/>
      <c r="M42" s="113">
        <v>45669.0</v>
      </c>
      <c r="N42" s="84"/>
      <c r="O42" s="27">
        <v>200.0</v>
      </c>
      <c r="P42" s="71">
        <f t="shared" si="3"/>
        <v>1040</v>
      </c>
      <c r="Q42" s="29" t="s">
        <v>98</v>
      </c>
      <c r="R42" s="4"/>
      <c r="S42" s="56"/>
      <c r="T42" s="33"/>
      <c r="U42" s="33"/>
      <c r="V42" s="33">
        <f t="shared" si="4"/>
        <v>11750</v>
      </c>
      <c r="W42" s="56"/>
      <c r="X42" s="58"/>
      <c r="Y42" s="32"/>
      <c r="Z42" s="33"/>
      <c r="AA42" s="33"/>
      <c r="AB42" s="33">
        <f t="shared" si="5"/>
        <v>4</v>
      </c>
      <c r="AC42" s="56"/>
      <c r="AD42" s="4"/>
      <c r="AE42" s="56"/>
      <c r="AF42" s="33"/>
      <c r="AG42" s="33"/>
      <c r="AH42" s="33">
        <f t="shared" si="6"/>
        <v>2</v>
      </c>
      <c r="AI42" s="56"/>
      <c r="AJ42" s="4"/>
      <c r="AK42" s="56"/>
      <c r="AL42" s="33"/>
      <c r="AM42" s="33"/>
      <c r="AN42" s="33">
        <f t="shared" si="7"/>
        <v>7</v>
      </c>
      <c r="AO42" s="56"/>
      <c r="AP42" s="4"/>
      <c r="AQ42" s="32"/>
      <c r="AR42" s="33"/>
      <c r="AS42" s="33"/>
      <c r="AT42" s="33">
        <f t="shared" si="8"/>
        <v>15</v>
      </c>
      <c r="AU42" s="56"/>
      <c r="AV42" s="4"/>
      <c r="AW42" s="103">
        <v>45684.0</v>
      </c>
      <c r="AX42" s="104"/>
      <c r="AY42" s="106">
        <v>32.0</v>
      </c>
      <c r="AZ42" s="36">
        <f t="shared" si="9"/>
        <v>128</v>
      </c>
      <c r="BA42" s="39" t="s">
        <v>100</v>
      </c>
      <c r="BB42" s="58"/>
      <c r="BC42" s="175">
        <v>45676.0</v>
      </c>
      <c r="BD42" s="176"/>
      <c r="BE42" s="89">
        <v>10.0</v>
      </c>
      <c r="BF42" s="67">
        <f t="shared" si="10"/>
        <v>160</v>
      </c>
      <c r="BG42" s="90" t="s">
        <v>102</v>
      </c>
      <c r="BH42" s="58"/>
      <c r="BI42" s="56"/>
      <c r="BJ42" s="33"/>
      <c r="BK42" s="33"/>
      <c r="BL42" s="33">
        <f t="shared" si="11"/>
        <v>10</v>
      </c>
      <c r="BM42" s="56"/>
      <c r="BN42" s="4"/>
      <c r="BO42" s="56"/>
      <c r="BP42" s="33"/>
      <c r="BQ42" s="33"/>
      <c r="BR42" s="33">
        <f t="shared" si="12"/>
        <v>0</v>
      </c>
      <c r="BS42" s="56"/>
      <c r="BT42" s="58"/>
      <c r="BU42" s="103">
        <v>45670.0</v>
      </c>
      <c r="BV42" s="72"/>
      <c r="BW42" s="40">
        <v>825.0</v>
      </c>
      <c r="BX42" s="38">
        <f t="shared" si="13"/>
        <v>18150</v>
      </c>
      <c r="BY42" s="39" t="s">
        <v>84</v>
      </c>
      <c r="BZ42" s="4"/>
      <c r="CA42" s="56"/>
      <c r="CB42" s="33"/>
      <c r="CC42" s="33"/>
      <c r="CD42" s="33">
        <f t="shared" si="14"/>
        <v>600</v>
      </c>
      <c r="CE42" s="109"/>
      <c r="CF42" s="101"/>
      <c r="CG42" s="103">
        <v>45684.0</v>
      </c>
      <c r="CH42" s="104"/>
      <c r="CI42" s="134">
        <v>10.0</v>
      </c>
      <c r="CJ42" s="36">
        <f t="shared" si="15"/>
        <v>990</v>
      </c>
      <c r="CK42" s="39" t="s">
        <v>80</v>
      </c>
      <c r="CL42" s="4"/>
      <c r="CM42" s="76"/>
      <c r="CN42" s="72"/>
      <c r="CO42" s="36"/>
      <c r="CP42" s="33">
        <f t="shared" si="16"/>
        <v>0</v>
      </c>
      <c r="CQ42" s="39"/>
      <c r="CR42" s="58"/>
      <c r="CS42" s="32"/>
      <c r="CT42" s="33"/>
      <c r="CU42" s="33"/>
      <c r="CV42" s="33">
        <f t="shared" si="17"/>
        <v>1000</v>
      </c>
      <c r="CW42" s="56"/>
      <c r="CX42" s="4"/>
      <c r="CY42" s="56"/>
      <c r="CZ42" s="33"/>
      <c r="DA42" s="33"/>
      <c r="DB42" s="33">
        <f t="shared" si="18"/>
        <v>14500</v>
      </c>
      <c r="DC42" s="109"/>
      <c r="DD42" s="101"/>
      <c r="DE42" s="25">
        <v>45666.0</v>
      </c>
      <c r="DF42" s="84"/>
      <c r="DG42" s="70">
        <v>1.0</v>
      </c>
      <c r="DH42" s="71">
        <f t="shared" si="19"/>
        <v>33</v>
      </c>
      <c r="DI42" s="29" t="s">
        <v>79</v>
      </c>
      <c r="DJ42" s="58"/>
      <c r="DK42" s="35">
        <v>45663.0</v>
      </c>
      <c r="DL42" s="36"/>
      <c r="DM42" s="40">
        <v>500.0</v>
      </c>
      <c r="DN42" s="36">
        <f t="shared" si="20"/>
        <v>42500</v>
      </c>
      <c r="DO42" s="39" t="s">
        <v>84</v>
      </c>
      <c r="DP42" s="4"/>
      <c r="DQ42" s="56"/>
      <c r="DR42" s="33"/>
      <c r="DS42" s="33"/>
      <c r="DT42" s="33">
        <f t="shared" si="21"/>
        <v>0</v>
      </c>
      <c r="DU42" s="56"/>
      <c r="DV42" s="58"/>
      <c r="DW42" s="56"/>
      <c r="DX42" s="33"/>
      <c r="DY42" s="33"/>
      <c r="DZ42" s="33">
        <f t="shared" si="22"/>
        <v>0</v>
      </c>
      <c r="EA42" s="56"/>
      <c r="EB42" s="4"/>
      <c r="EC42" s="56"/>
      <c r="ED42" s="33"/>
      <c r="EE42" s="33"/>
      <c r="EF42" s="33">
        <f t="shared" si="23"/>
        <v>2</v>
      </c>
      <c r="EG42" s="56"/>
      <c r="EH42" s="58"/>
      <c r="EI42" s="56"/>
      <c r="EJ42" s="33"/>
      <c r="EK42" s="33"/>
      <c r="EL42" s="33">
        <f t="shared" si="24"/>
        <v>15</v>
      </c>
      <c r="EM42" s="56"/>
      <c r="EN42" s="4"/>
      <c r="EO42" s="56"/>
      <c r="EP42" s="33"/>
      <c r="EQ42" s="33"/>
      <c r="ER42" s="33">
        <f t="shared" si="25"/>
        <v>5</v>
      </c>
      <c r="ES42" s="56"/>
      <c r="ET42" s="58"/>
      <c r="EU42" s="56"/>
      <c r="EV42" s="33"/>
      <c r="EW42" s="33"/>
      <c r="EX42" s="33">
        <f t="shared" si="26"/>
        <v>21</v>
      </c>
      <c r="EY42" s="56"/>
      <c r="EZ42" s="58"/>
      <c r="FA42" s="56"/>
      <c r="FB42" s="33"/>
      <c r="FC42" s="33"/>
      <c r="FD42" s="33">
        <f t="shared" si="27"/>
        <v>900</v>
      </c>
      <c r="FE42" s="56"/>
      <c r="FF42" s="58"/>
      <c r="FG42" s="56"/>
      <c r="FH42" s="33"/>
      <c r="FI42" s="33"/>
      <c r="FJ42" s="33">
        <f t="shared" si="28"/>
        <v>500</v>
      </c>
      <c r="FK42" s="56"/>
      <c r="FL42" s="58"/>
      <c r="FM42" s="56"/>
      <c r="FN42" s="33"/>
      <c r="FO42" s="33"/>
      <c r="FP42" s="33">
        <f t="shared" si="29"/>
        <v>1775</v>
      </c>
      <c r="FQ42" s="56"/>
      <c r="FR42" s="58"/>
      <c r="FS42" s="56"/>
      <c r="FT42" s="33"/>
      <c r="FU42" s="33"/>
      <c r="FV42" s="33">
        <f t="shared" si="30"/>
        <v>0</v>
      </c>
      <c r="FW42" s="56"/>
      <c r="FX42" s="58"/>
      <c r="FY42" s="56"/>
      <c r="FZ42" s="33"/>
      <c r="GA42" s="33"/>
      <c r="GB42" s="33">
        <f t="shared" si="31"/>
        <v>0</v>
      </c>
      <c r="GC42" s="56"/>
      <c r="GD42" s="58"/>
      <c r="GE42" s="58"/>
      <c r="GF42" s="58"/>
      <c r="GG42" s="58"/>
      <c r="GH42" s="58"/>
      <c r="GI42" s="58"/>
    </row>
    <row r="43" ht="14.25" customHeight="1">
      <c r="A43" s="25">
        <v>45666.0</v>
      </c>
      <c r="B43" s="84"/>
      <c r="C43" s="81">
        <v>500.0</v>
      </c>
      <c r="D43" s="71">
        <f t="shared" si="1"/>
        <v>22150</v>
      </c>
      <c r="E43" s="29" t="s">
        <v>97</v>
      </c>
      <c r="F43" s="4"/>
      <c r="G43" s="56"/>
      <c r="H43" s="33"/>
      <c r="I43" s="33"/>
      <c r="J43" s="33">
        <f t="shared" si="2"/>
        <v>3650</v>
      </c>
      <c r="K43" s="56"/>
      <c r="L43" s="4"/>
      <c r="M43" s="30">
        <v>45669.0</v>
      </c>
      <c r="N43" s="29"/>
      <c r="O43" s="81">
        <v>100.0</v>
      </c>
      <c r="P43" s="26">
        <f t="shared" si="3"/>
        <v>940</v>
      </c>
      <c r="Q43" s="29" t="s">
        <v>81</v>
      </c>
      <c r="R43" s="4"/>
      <c r="S43" s="56"/>
      <c r="T43" s="33"/>
      <c r="U43" s="33"/>
      <c r="V43" s="33">
        <f t="shared" si="4"/>
        <v>11750</v>
      </c>
      <c r="W43" s="56"/>
      <c r="X43" s="58"/>
      <c r="Y43" s="32"/>
      <c r="Z43" s="33"/>
      <c r="AA43" s="33"/>
      <c r="AB43" s="33">
        <f t="shared" si="5"/>
        <v>4</v>
      </c>
      <c r="AC43" s="56"/>
      <c r="AD43" s="4"/>
      <c r="AE43" s="56"/>
      <c r="AF43" s="33"/>
      <c r="AG43" s="33"/>
      <c r="AH43" s="33">
        <f t="shared" si="6"/>
        <v>2</v>
      </c>
      <c r="AI43" s="56"/>
      <c r="AJ43" s="4"/>
      <c r="AK43" s="56"/>
      <c r="AL43" s="33"/>
      <c r="AM43" s="33"/>
      <c r="AN43" s="33">
        <f t="shared" si="7"/>
        <v>7</v>
      </c>
      <c r="AO43" s="56"/>
      <c r="AP43" s="4"/>
      <c r="AQ43" s="32"/>
      <c r="AR43" s="33"/>
      <c r="AS43" s="33"/>
      <c r="AT43" s="33">
        <f t="shared" si="8"/>
        <v>15</v>
      </c>
      <c r="AU43" s="56"/>
      <c r="AV43" s="4"/>
      <c r="AW43" s="108">
        <v>45685.0</v>
      </c>
      <c r="AX43" s="110">
        <v>640.0</v>
      </c>
      <c r="AY43" s="110"/>
      <c r="AZ43" s="78">
        <f t="shared" si="9"/>
        <v>768</v>
      </c>
      <c r="BA43" s="63" t="s">
        <v>88</v>
      </c>
      <c r="BB43" s="58"/>
      <c r="BC43" s="103">
        <v>45678.0</v>
      </c>
      <c r="BD43" s="112"/>
      <c r="BE43" s="106">
        <v>10.0</v>
      </c>
      <c r="BF43" s="36">
        <f t="shared" si="10"/>
        <v>150</v>
      </c>
      <c r="BG43" s="39" t="s">
        <v>80</v>
      </c>
      <c r="BH43" s="58"/>
      <c r="BI43" s="56"/>
      <c r="BJ43" s="33"/>
      <c r="BK43" s="33"/>
      <c r="BL43" s="33">
        <f t="shared" si="11"/>
        <v>10</v>
      </c>
      <c r="BM43" s="56"/>
      <c r="BN43" s="4"/>
      <c r="BO43" s="56"/>
      <c r="BP43" s="33"/>
      <c r="BQ43" s="33"/>
      <c r="BR43" s="33">
        <f t="shared" si="12"/>
        <v>0</v>
      </c>
      <c r="BS43" s="56"/>
      <c r="BT43" s="58"/>
      <c r="BU43" s="62">
        <v>45672.0</v>
      </c>
      <c r="BV43" s="36"/>
      <c r="BW43" s="40">
        <v>1650.0</v>
      </c>
      <c r="BX43" s="38">
        <f t="shared" si="13"/>
        <v>16500</v>
      </c>
      <c r="BY43" s="39" t="s">
        <v>94</v>
      </c>
      <c r="BZ43" s="4"/>
      <c r="CA43" s="56"/>
      <c r="CB43" s="33"/>
      <c r="CC43" s="33"/>
      <c r="CD43" s="33">
        <f t="shared" si="14"/>
        <v>600</v>
      </c>
      <c r="CE43" s="109"/>
      <c r="CF43" s="101"/>
      <c r="CG43" s="103">
        <v>45685.0</v>
      </c>
      <c r="CH43" s="104"/>
      <c r="CI43" s="134">
        <v>10.0</v>
      </c>
      <c r="CJ43" s="36">
        <f t="shared" si="15"/>
        <v>980</v>
      </c>
      <c r="CK43" s="39" t="s">
        <v>83</v>
      </c>
      <c r="CL43" s="4"/>
      <c r="CM43" s="76"/>
      <c r="CN43" s="72"/>
      <c r="CO43" s="72"/>
      <c r="CP43" s="33">
        <f t="shared" si="16"/>
        <v>0</v>
      </c>
      <c r="CQ43" s="39"/>
      <c r="CR43" s="58"/>
      <c r="CS43" s="32"/>
      <c r="CT43" s="33"/>
      <c r="CU43" s="33"/>
      <c r="CV43" s="33">
        <f t="shared" si="17"/>
        <v>1000</v>
      </c>
      <c r="CW43" s="56"/>
      <c r="CX43" s="4"/>
      <c r="CY43" s="56"/>
      <c r="CZ43" s="33"/>
      <c r="DA43" s="33"/>
      <c r="DB43" s="33">
        <f t="shared" si="18"/>
        <v>14500</v>
      </c>
      <c r="DC43" s="109"/>
      <c r="DD43" s="101"/>
      <c r="DE43" s="25">
        <v>45666.0</v>
      </c>
      <c r="DF43" s="84"/>
      <c r="DG43" s="70">
        <v>1.0</v>
      </c>
      <c r="DH43" s="71">
        <f t="shared" si="19"/>
        <v>32</v>
      </c>
      <c r="DI43" s="29" t="s">
        <v>98</v>
      </c>
      <c r="DJ43" s="58"/>
      <c r="DK43" s="46">
        <v>45665.0</v>
      </c>
      <c r="DL43" s="72"/>
      <c r="DM43" s="40">
        <v>500.0</v>
      </c>
      <c r="DN43" s="33">
        <f t="shared" si="20"/>
        <v>42000</v>
      </c>
      <c r="DO43" s="39" t="s">
        <v>99</v>
      </c>
      <c r="DP43" s="4"/>
      <c r="DQ43" s="56"/>
      <c r="DR43" s="33"/>
      <c r="DS43" s="33"/>
      <c r="DT43" s="33">
        <f t="shared" si="21"/>
        <v>0</v>
      </c>
      <c r="DU43" s="56"/>
      <c r="DV43" s="58"/>
      <c r="DW43" s="56"/>
      <c r="DX43" s="33"/>
      <c r="DY43" s="33"/>
      <c r="DZ43" s="33">
        <f t="shared" si="22"/>
        <v>0</v>
      </c>
      <c r="EA43" s="56"/>
      <c r="EB43" s="4"/>
      <c r="EC43" s="56"/>
      <c r="ED43" s="33"/>
      <c r="EE43" s="33"/>
      <c r="EF43" s="33">
        <f t="shared" si="23"/>
        <v>2</v>
      </c>
      <c r="EG43" s="56"/>
      <c r="EH43" s="58"/>
      <c r="EI43" s="56"/>
      <c r="EJ43" s="33"/>
      <c r="EK43" s="33"/>
      <c r="EL43" s="33">
        <f t="shared" si="24"/>
        <v>15</v>
      </c>
      <c r="EM43" s="56"/>
      <c r="EN43" s="4"/>
      <c r="EO43" s="56"/>
      <c r="EP43" s="33"/>
      <c r="EQ43" s="33"/>
      <c r="ER43" s="33">
        <f t="shared" si="25"/>
        <v>5</v>
      </c>
      <c r="ES43" s="56"/>
      <c r="ET43" s="58"/>
      <c r="EU43" s="56"/>
      <c r="EV43" s="33"/>
      <c r="EW43" s="33"/>
      <c r="EX43" s="33">
        <f t="shared" si="26"/>
        <v>21</v>
      </c>
      <c r="EY43" s="56"/>
      <c r="EZ43" s="58"/>
      <c r="FA43" s="56"/>
      <c r="FB43" s="33"/>
      <c r="FC43" s="33"/>
      <c r="FD43" s="33">
        <f t="shared" si="27"/>
        <v>900</v>
      </c>
      <c r="FE43" s="56"/>
      <c r="FF43" s="58"/>
      <c r="FG43" s="56"/>
      <c r="FH43" s="33"/>
      <c r="FI43" s="33"/>
      <c r="FJ43" s="33">
        <f t="shared" si="28"/>
        <v>500</v>
      </c>
      <c r="FK43" s="56"/>
      <c r="FL43" s="58"/>
      <c r="FM43" s="56"/>
      <c r="FN43" s="33"/>
      <c r="FO43" s="33"/>
      <c r="FP43" s="33">
        <f t="shared" si="29"/>
        <v>1775</v>
      </c>
      <c r="FQ43" s="56"/>
      <c r="FR43" s="58"/>
      <c r="FS43" s="56"/>
      <c r="FT43" s="33"/>
      <c r="FU43" s="33"/>
      <c r="FV43" s="33">
        <f t="shared" si="30"/>
        <v>0</v>
      </c>
      <c r="FW43" s="56"/>
      <c r="FX43" s="58"/>
      <c r="FY43" s="56"/>
      <c r="FZ43" s="33"/>
      <c r="GA43" s="33"/>
      <c r="GB43" s="33">
        <f t="shared" si="31"/>
        <v>0</v>
      </c>
      <c r="GC43" s="56"/>
      <c r="GD43" s="58"/>
      <c r="GE43" s="58"/>
      <c r="GF43" s="58"/>
      <c r="GG43" s="58"/>
      <c r="GH43" s="58"/>
      <c r="GI43" s="58"/>
    </row>
    <row r="44" ht="14.25" customHeight="1">
      <c r="A44" s="25">
        <v>45666.0</v>
      </c>
      <c r="B44" s="84"/>
      <c r="C44" s="81">
        <v>500.0</v>
      </c>
      <c r="D44" s="71">
        <f t="shared" si="1"/>
        <v>21650</v>
      </c>
      <c r="E44" s="29" t="s">
        <v>102</v>
      </c>
      <c r="F44" s="4"/>
      <c r="G44" s="56"/>
      <c r="H44" s="33"/>
      <c r="I44" s="33"/>
      <c r="J44" s="33">
        <f t="shared" si="2"/>
        <v>3650</v>
      </c>
      <c r="K44" s="56"/>
      <c r="L44" s="4"/>
      <c r="M44" s="30">
        <v>45669.0</v>
      </c>
      <c r="N44" s="26"/>
      <c r="O44" s="27">
        <v>200.0</v>
      </c>
      <c r="P44" s="26">
        <f t="shared" si="3"/>
        <v>740</v>
      </c>
      <c r="Q44" s="29" t="s">
        <v>93</v>
      </c>
      <c r="R44" s="4"/>
      <c r="S44" s="56"/>
      <c r="T44" s="33"/>
      <c r="U44" s="33"/>
      <c r="V44" s="33">
        <f t="shared" si="4"/>
        <v>11750</v>
      </c>
      <c r="W44" s="56"/>
      <c r="X44" s="58"/>
      <c r="Y44" s="32"/>
      <c r="Z44" s="33"/>
      <c r="AA44" s="33"/>
      <c r="AB44" s="33">
        <f t="shared" si="5"/>
        <v>4</v>
      </c>
      <c r="AC44" s="56"/>
      <c r="AD44" s="4"/>
      <c r="AE44" s="56"/>
      <c r="AF44" s="33"/>
      <c r="AG44" s="33"/>
      <c r="AH44" s="33">
        <f t="shared" si="6"/>
        <v>2</v>
      </c>
      <c r="AI44" s="56"/>
      <c r="AJ44" s="4"/>
      <c r="AK44" s="56"/>
      <c r="AL44" s="33"/>
      <c r="AM44" s="33"/>
      <c r="AN44" s="33">
        <f t="shared" si="7"/>
        <v>7</v>
      </c>
      <c r="AO44" s="56"/>
      <c r="AP44" s="4"/>
      <c r="AQ44" s="32"/>
      <c r="AR44" s="33"/>
      <c r="AS44" s="33"/>
      <c r="AT44" s="33">
        <f t="shared" si="8"/>
        <v>15</v>
      </c>
      <c r="AU44" s="56"/>
      <c r="AV44" s="4"/>
      <c r="AW44" s="103">
        <v>45685.0</v>
      </c>
      <c r="AX44" s="104"/>
      <c r="AY44" s="106">
        <v>32.0</v>
      </c>
      <c r="AZ44" s="36">
        <f t="shared" si="9"/>
        <v>736</v>
      </c>
      <c r="BA44" s="39" t="s">
        <v>99</v>
      </c>
      <c r="BB44" s="58"/>
      <c r="BC44" s="103">
        <v>45678.0</v>
      </c>
      <c r="BD44" s="112"/>
      <c r="BE44" s="106">
        <v>10.0</v>
      </c>
      <c r="BF44" s="36">
        <f t="shared" si="10"/>
        <v>140</v>
      </c>
      <c r="BG44" s="39" t="s">
        <v>103</v>
      </c>
      <c r="BH44" s="58"/>
      <c r="BI44" s="56"/>
      <c r="BJ44" s="33"/>
      <c r="BK44" s="33"/>
      <c r="BL44" s="33">
        <f t="shared" si="11"/>
        <v>10</v>
      </c>
      <c r="BM44" s="56"/>
      <c r="BN44" s="4"/>
      <c r="BO44" s="56"/>
      <c r="BP44" s="33"/>
      <c r="BQ44" s="33"/>
      <c r="BR44" s="33">
        <f t="shared" si="12"/>
        <v>0</v>
      </c>
      <c r="BS44" s="56"/>
      <c r="BT44" s="58"/>
      <c r="BU44" s="103">
        <v>45672.0</v>
      </c>
      <c r="BV44" s="72"/>
      <c r="BW44" s="40">
        <v>825.0</v>
      </c>
      <c r="BX44" s="38">
        <f t="shared" si="13"/>
        <v>15675</v>
      </c>
      <c r="BY44" s="39" t="s">
        <v>101</v>
      </c>
      <c r="BZ44" s="4"/>
      <c r="CA44" s="56"/>
      <c r="CB44" s="33"/>
      <c r="CC44" s="33"/>
      <c r="CD44" s="33">
        <f t="shared" si="14"/>
        <v>600</v>
      </c>
      <c r="CE44" s="109"/>
      <c r="CF44" s="101"/>
      <c r="CG44" s="103">
        <v>45685.0</v>
      </c>
      <c r="CH44" s="104"/>
      <c r="CI44" s="134">
        <v>10.0</v>
      </c>
      <c r="CJ44" s="36">
        <f t="shared" si="15"/>
        <v>970</v>
      </c>
      <c r="CK44" s="39" t="s">
        <v>77</v>
      </c>
      <c r="CL44" s="4"/>
      <c r="CM44" s="76"/>
      <c r="CN44" s="72"/>
      <c r="CO44" s="72"/>
      <c r="CP44" s="33">
        <f t="shared" si="16"/>
        <v>0</v>
      </c>
      <c r="CQ44" s="39"/>
      <c r="CR44" s="58"/>
      <c r="CS44" s="32"/>
      <c r="CT44" s="33"/>
      <c r="CU44" s="33"/>
      <c r="CV44" s="33">
        <f t="shared" si="17"/>
        <v>1000</v>
      </c>
      <c r="CW44" s="56"/>
      <c r="CX44" s="4"/>
      <c r="CY44" s="56"/>
      <c r="CZ44" s="33"/>
      <c r="DA44" s="33"/>
      <c r="DB44" s="33">
        <f t="shared" si="18"/>
        <v>14500</v>
      </c>
      <c r="DC44" s="109"/>
      <c r="DD44" s="101"/>
      <c r="DE44" s="25">
        <v>45666.0</v>
      </c>
      <c r="DF44" s="84"/>
      <c r="DG44" s="70">
        <v>1.0</v>
      </c>
      <c r="DH44" s="71">
        <f t="shared" si="19"/>
        <v>31</v>
      </c>
      <c r="DI44" s="81" t="s">
        <v>106</v>
      </c>
      <c r="DJ44" s="58"/>
      <c r="DK44" s="46">
        <v>45665.0</v>
      </c>
      <c r="DL44" s="72"/>
      <c r="DM44" s="40">
        <v>500.0</v>
      </c>
      <c r="DN44" s="33">
        <f t="shared" si="20"/>
        <v>41500</v>
      </c>
      <c r="DO44" s="39" t="s">
        <v>77</v>
      </c>
      <c r="DP44" s="4"/>
      <c r="DQ44" s="56"/>
      <c r="DR44" s="33"/>
      <c r="DS44" s="33"/>
      <c r="DT44" s="33">
        <f t="shared" si="21"/>
        <v>0</v>
      </c>
      <c r="DU44" s="56"/>
      <c r="DV44" s="58"/>
      <c r="DW44" s="56"/>
      <c r="DX44" s="33"/>
      <c r="DY44" s="33"/>
      <c r="DZ44" s="33">
        <f t="shared" si="22"/>
        <v>0</v>
      </c>
      <c r="EA44" s="56"/>
      <c r="EB44" s="4"/>
      <c r="EC44" s="56"/>
      <c r="ED44" s="33"/>
      <c r="EE44" s="33"/>
      <c r="EF44" s="33">
        <f t="shared" si="23"/>
        <v>2</v>
      </c>
      <c r="EG44" s="56"/>
      <c r="EH44" s="58"/>
      <c r="EI44" s="56"/>
      <c r="EJ44" s="33"/>
      <c r="EK44" s="33"/>
      <c r="EL44" s="33">
        <f t="shared" si="24"/>
        <v>15</v>
      </c>
      <c r="EM44" s="56"/>
      <c r="EN44" s="4"/>
      <c r="EO44" s="56"/>
      <c r="EP44" s="33"/>
      <c r="EQ44" s="33"/>
      <c r="ER44" s="33">
        <f t="shared" si="25"/>
        <v>5</v>
      </c>
      <c r="ES44" s="56"/>
      <c r="ET44" s="58"/>
      <c r="EU44" s="56"/>
      <c r="EV44" s="33"/>
      <c r="EW44" s="33"/>
      <c r="EX44" s="33">
        <f t="shared" si="26"/>
        <v>21</v>
      </c>
      <c r="EY44" s="56"/>
      <c r="EZ44" s="58"/>
      <c r="FA44" s="56"/>
      <c r="FB44" s="33"/>
      <c r="FC44" s="33"/>
      <c r="FD44" s="33">
        <f t="shared" si="27"/>
        <v>900</v>
      </c>
      <c r="FE44" s="56"/>
      <c r="FF44" s="58"/>
      <c r="FG44" s="56"/>
      <c r="FH44" s="33"/>
      <c r="FI44" s="33"/>
      <c r="FJ44" s="33">
        <f t="shared" si="28"/>
        <v>500</v>
      </c>
      <c r="FK44" s="56"/>
      <c r="FL44" s="58"/>
      <c r="FM44" s="56"/>
      <c r="FN44" s="33"/>
      <c r="FO44" s="33"/>
      <c r="FP44" s="33">
        <f t="shared" si="29"/>
        <v>1775</v>
      </c>
      <c r="FQ44" s="56"/>
      <c r="FR44" s="58"/>
      <c r="FS44" s="56"/>
      <c r="FT44" s="33"/>
      <c r="FU44" s="33"/>
      <c r="FV44" s="33">
        <f t="shared" si="30"/>
        <v>0</v>
      </c>
      <c r="FW44" s="56"/>
      <c r="FX44" s="58"/>
      <c r="FY44" s="56"/>
      <c r="FZ44" s="33"/>
      <c r="GA44" s="33"/>
      <c r="GB44" s="33">
        <f t="shared" si="31"/>
        <v>0</v>
      </c>
      <c r="GC44" s="56"/>
      <c r="GD44" s="58"/>
      <c r="GE44" s="58"/>
      <c r="GF44" s="58"/>
      <c r="GG44" s="58"/>
      <c r="GH44" s="58"/>
      <c r="GI44" s="58"/>
    </row>
    <row r="45" ht="14.25" customHeight="1">
      <c r="A45" s="25">
        <v>45666.0</v>
      </c>
      <c r="B45" s="84"/>
      <c r="C45" s="70">
        <v>500.0</v>
      </c>
      <c r="D45" s="71">
        <f t="shared" si="1"/>
        <v>21150</v>
      </c>
      <c r="E45" s="29" t="s">
        <v>87</v>
      </c>
      <c r="F45" s="4"/>
      <c r="G45" s="56"/>
      <c r="H45" s="33"/>
      <c r="I45" s="33"/>
      <c r="J45" s="33">
        <f t="shared" si="2"/>
        <v>3650</v>
      </c>
      <c r="K45" s="56"/>
      <c r="L45" s="4"/>
      <c r="M45" s="103">
        <v>45669.0</v>
      </c>
      <c r="N45" s="72"/>
      <c r="O45" s="40">
        <v>200.0</v>
      </c>
      <c r="P45" s="33">
        <f t="shared" si="3"/>
        <v>540</v>
      </c>
      <c r="Q45" s="39" t="s">
        <v>103</v>
      </c>
      <c r="R45" s="4"/>
      <c r="S45" s="56"/>
      <c r="T45" s="33"/>
      <c r="U45" s="33"/>
      <c r="V45" s="33">
        <f t="shared" si="4"/>
        <v>11750</v>
      </c>
      <c r="W45" s="56"/>
      <c r="X45" s="58"/>
      <c r="Y45" s="32"/>
      <c r="Z45" s="33"/>
      <c r="AA45" s="33"/>
      <c r="AB45" s="33">
        <f t="shared" si="5"/>
        <v>4</v>
      </c>
      <c r="AC45" s="56"/>
      <c r="AD45" s="4"/>
      <c r="AE45" s="56"/>
      <c r="AF45" s="33"/>
      <c r="AG45" s="33"/>
      <c r="AH45" s="33">
        <f t="shared" si="6"/>
        <v>2</v>
      </c>
      <c r="AI45" s="56"/>
      <c r="AJ45" s="4"/>
      <c r="AK45" s="56"/>
      <c r="AL45" s="33"/>
      <c r="AM45" s="33"/>
      <c r="AN45" s="33">
        <f t="shared" si="7"/>
        <v>7</v>
      </c>
      <c r="AO45" s="56"/>
      <c r="AP45" s="4"/>
      <c r="AQ45" s="32"/>
      <c r="AR45" s="33"/>
      <c r="AS45" s="33"/>
      <c r="AT45" s="33">
        <f t="shared" si="8"/>
        <v>15</v>
      </c>
      <c r="AU45" s="56"/>
      <c r="AV45" s="4"/>
      <c r="AW45" s="103">
        <v>45685.0</v>
      </c>
      <c r="AX45" s="104"/>
      <c r="AY45" s="106">
        <v>32.0</v>
      </c>
      <c r="AZ45" s="36">
        <f t="shared" si="9"/>
        <v>704</v>
      </c>
      <c r="BA45" s="39" t="s">
        <v>94</v>
      </c>
      <c r="BB45" s="58"/>
      <c r="BC45" s="103">
        <v>45678.0</v>
      </c>
      <c r="BD45" s="112"/>
      <c r="BE45" s="106">
        <v>10.0</v>
      </c>
      <c r="BF45" s="36">
        <f t="shared" si="10"/>
        <v>130</v>
      </c>
      <c r="BG45" s="39" t="s">
        <v>100</v>
      </c>
      <c r="BH45" s="58"/>
      <c r="BI45" s="56"/>
      <c r="BJ45" s="33"/>
      <c r="BK45" s="33"/>
      <c r="BL45" s="33">
        <f t="shared" si="11"/>
        <v>10</v>
      </c>
      <c r="BM45" s="56"/>
      <c r="BN45" s="4"/>
      <c r="BO45" s="56"/>
      <c r="BP45" s="33"/>
      <c r="BQ45" s="33"/>
      <c r="BR45" s="33">
        <f t="shared" si="12"/>
        <v>0</v>
      </c>
      <c r="BS45" s="56"/>
      <c r="BT45" s="58"/>
      <c r="BU45" s="103">
        <v>45672.0</v>
      </c>
      <c r="BV45" s="72"/>
      <c r="BW45" s="40">
        <v>825.0</v>
      </c>
      <c r="BX45" s="38">
        <f t="shared" si="13"/>
        <v>14850</v>
      </c>
      <c r="BY45" s="39" t="s">
        <v>95</v>
      </c>
      <c r="BZ45" s="4"/>
      <c r="CA45" s="56"/>
      <c r="CB45" s="33"/>
      <c r="CC45" s="33"/>
      <c r="CD45" s="33">
        <f t="shared" si="14"/>
        <v>600</v>
      </c>
      <c r="CE45" s="109"/>
      <c r="CF45" s="101"/>
      <c r="CG45" s="103">
        <v>45685.0</v>
      </c>
      <c r="CH45" s="104"/>
      <c r="CI45" s="134">
        <v>10.0</v>
      </c>
      <c r="CJ45" s="36">
        <f t="shared" si="15"/>
        <v>960</v>
      </c>
      <c r="CK45" s="39" t="s">
        <v>81</v>
      </c>
      <c r="CL45" s="4"/>
      <c r="CM45" s="62"/>
      <c r="CN45" s="36"/>
      <c r="CO45" s="72"/>
      <c r="CP45" s="36">
        <f t="shared" si="16"/>
        <v>0</v>
      </c>
      <c r="CQ45" s="39"/>
      <c r="CR45" s="58"/>
      <c r="CS45" s="32"/>
      <c r="CT45" s="33"/>
      <c r="CU45" s="33"/>
      <c r="CV45" s="33">
        <f t="shared" si="17"/>
        <v>1000</v>
      </c>
      <c r="CW45" s="56"/>
      <c r="CX45" s="4"/>
      <c r="CY45" s="56"/>
      <c r="CZ45" s="33"/>
      <c r="DA45" s="33"/>
      <c r="DB45" s="33">
        <f t="shared" si="18"/>
        <v>14500</v>
      </c>
      <c r="DC45" s="109"/>
      <c r="DD45" s="101"/>
      <c r="DE45" s="30">
        <v>45666.0</v>
      </c>
      <c r="DF45" s="29"/>
      <c r="DG45" s="29">
        <v>1.0</v>
      </c>
      <c r="DH45" s="26">
        <f t="shared" si="19"/>
        <v>30</v>
      </c>
      <c r="DI45" s="29" t="s">
        <v>96</v>
      </c>
      <c r="DJ45" s="58"/>
      <c r="DK45" s="46">
        <v>45665.0</v>
      </c>
      <c r="DL45" s="72"/>
      <c r="DM45" s="40">
        <v>500.0</v>
      </c>
      <c r="DN45" s="33">
        <f t="shared" si="20"/>
        <v>41000</v>
      </c>
      <c r="DO45" s="39" t="s">
        <v>81</v>
      </c>
      <c r="DP45" s="4"/>
      <c r="DQ45" s="56"/>
      <c r="DR45" s="33"/>
      <c r="DS45" s="33"/>
      <c r="DT45" s="33">
        <f t="shared" si="21"/>
        <v>0</v>
      </c>
      <c r="DU45" s="56"/>
      <c r="DV45" s="58"/>
      <c r="DW45" s="56"/>
      <c r="DX45" s="33"/>
      <c r="DY45" s="33"/>
      <c r="DZ45" s="33">
        <f t="shared" si="22"/>
        <v>0</v>
      </c>
      <c r="EA45" s="56"/>
      <c r="EB45" s="4"/>
      <c r="EC45" s="56"/>
      <c r="ED45" s="33"/>
      <c r="EE45" s="33"/>
      <c r="EF45" s="33">
        <f t="shared" si="23"/>
        <v>2</v>
      </c>
      <c r="EG45" s="56"/>
      <c r="EH45" s="58"/>
      <c r="EI45" s="56"/>
      <c r="EJ45" s="33"/>
      <c r="EK45" s="33"/>
      <c r="EL45" s="33">
        <f t="shared" si="24"/>
        <v>15</v>
      </c>
      <c r="EM45" s="56"/>
      <c r="EN45" s="4"/>
      <c r="EO45" s="56"/>
      <c r="EP45" s="33"/>
      <c r="EQ45" s="33"/>
      <c r="ER45" s="33">
        <f t="shared" si="25"/>
        <v>5</v>
      </c>
      <c r="ES45" s="56"/>
      <c r="ET45" s="58"/>
      <c r="EU45" s="56"/>
      <c r="EV45" s="33"/>
      <c r="EW45" s="33"/>
      <c r="EX45" s="33">
        <f t="shared" si="26"/>
        <v>21</v>
      </c>
      <c r="EY45" s="56"/>
      <c r="EZ45" s="58"/>
      <c r="FA45" s="56"/>
      <c r="FB45" s="33"/>
      <c r="FC45" s="33"/>
      <c r="FD45" s="33">
        <f t="shared" si="27"/>
        <v>900</v>
      </c>
      <c r="FE45" s="56"/>
      <c r="FF45" s="58"/>
      <c r="FG45" s="56"/>
      <c r="FH45" s="33"/>
      <c r="FI45" s="33"/>
      <c r="FJ45" s="33">
        <f t="shared" si="28"/>
        <v>500</v>
      </c>
      <c r="FK45" s="56"/>
      <c r="FL45" s="58"/>
      <c r="FM45" s="56"/>
      <c r="FN45" s="33"/>
      <c r="FO45" s="33"/>
      <c r="FP45" s="33">
        <f t="shared" si="29"/>
        <v>1775</v>
      </c>
      <c r="FQ45" s="56"/>
      <c r="FR45" s="58"/>
      <c r="FS45" s="56"/>
      <c r="FT45" s="33"/>
      <c r="FU45" s="33"/>
      <c r="FV45" s="33">
        <f t="shared" si="30"/>
        <v>0</v>
      </c>
      <c r="FW45" s="56"/>
      <c r="FX45" s="58"/>
      <c r="FY45" s="56"/>
      <c r="FZ45" s="33"/>
      <c r="GA45" s="33"/>
      <c r="GB45" s="33">
        <f t="shared" si="31"/>
        <v>0</v>
      </c>
      <c r="GC45" s="56"/>
      <c r="GD45" s="58"/>
      <c r="GE45" s="58"/>
      <c r="GF45" s="58"/>
      <c r="GG45" s="58"/>
      <c r="GH45" s="58"/>
      <c r="GI45" s="58"/>
    </row>
    <row r="46" ht="14.25" customHeight="1">
      <c r="A46" s="25">
        <v>45667.0</v>
      </c>
      <c r="B46" s="84"/>
      <c r="C46" s="70">
        <v>500.0</v>
      </c>
      <c r="D46" s="71">
        <f t="shared" si="1"/>
        <v>20650</v>
      </c>
      <c r="E46" s="29" t="s">
        <v>79</v>
      </c>
      <c r="F46" s="4"/>
      <c r="G46" s="56"/>
      <c r="H46" s="33"/>
      <c r="I46" s="33"/>
      <c r="J46" s="33">
        <f t="shared" si="2"/>
        <v>3650</v>
      </c>
      <c r="K46" s="56"/>
      <c r="L46" s="4"/>
      <c r="M46" s="30">
        <v>45669.0</v>
      </c>
      <c r="N46" s="26"/>
      <c r="O46" s="27">
        <v>200.0</v>
      </c>
      <c r="P46" s="26">
        <f t="shared" si="3"/>
        <v>340</v>
      </c>
      <c r="Q46" s="29" t="s">
        <v>102</v>
      </c>
      <c r="R46" s="4"/>
      <c r="S46" s="56"/>
      <c r="T46" s="33"/>
      <c r="U46" s="33"/>
      <c r="V46" s="33">
        <f t="shared" si="4"/>
        <v>11750</v>
      </c>
      <c r="W46" s="56"/>
      <c r="X46" s="58"/>
      <c r="Y46" s="32"/>
      <c r="Z46" s="33"/>
      <c r="AA46" s="33"/>
      <c r="AB46" s="33">
        <f t="shared" si="5"/>
        <v>4</v>
      </c>
      <c r="AC46" s="56"/>
      <c r="AD46" s="4"/>
      <c r="AE46" s="56"/>
      <c r="AF46" s="33"/>
      <c r="AG46" s="33"/>
      <c r="AH46" s="33">
        <f t="shared" si="6"/>
        <v>2</v>
      </c>
      <c r="AI46" s="56"/>
      <c r="AJ46" s="4"/>
      <c r="AK46" s="56"/>
      <c r="AL46" s="33"/>
      <c r="AM46" s="33"/>
      <c r="AN46" s="33">
        <f t="shared" si="7"/>
        <v>7</v>
      </c>
      <c r="AO46" s="56"/>
      <c r="AP46" s="4"/>
      <c r="AQ46" s="32"/>
      <c r="AR46" s="33"/>
      <c r="AS46" s="33"/>
      <c r="AT46" s="33">
        <f t="shared" si="8"/>
        <v>15</v>
      </c>
      <c r="AU46" s="56"/>
      <c r="AV46" s="4"/>
      <c r="AW46" s="62">
        <v>45687.0</v>
      </c>
      <c r="AX46" s="65"/>
      <c r="AY46" s="106">
        <v>32.0</v>
      </c>
      <c r="AZ46" s="36">
        <f t="shared" si="9"/>
        <v>672</v>
      </c>
      <c r="BA46" s="39" t="s">
        <v>85</v>
      </c>
      <c r="BB46" s="58"/>
      <c r="BC46" s="103">
        <v>45678.0</v>
      </c>
      <c r="BD46" s="112"/>
      <c r="BE46" s="106">
        <v>10.0</v>
      </c>
      <c r="BF46" s="36">
        <f t="shared" si="10"/>
        <v>120</v>
      </c>
      <c r="BG46" s="39" t="s">
        <v>98</v>
      </c>
      <c r="BH46" s="58"/>
      <c r="BI46" s="56"/>
      <c r="BJ46" s="33"/>
      <c r="BK46" s="33"/>
      <c r="BL46" s="33">
        <f t="shared" si="11"/>
        <v>10</v>
      </c>
      <c r="BM46" s="56"/>
      <c r="BN46" s="4"/>
      <c r="BO46" s="56"/>
      <c r="BP46" s="33"/>
      <c r="BQ46" s="33"/>
      <c r="BR46" s="33">
        <f t="shared" si="12"/>
        <v>0</v>
      </c>
      <c r="BS46" s="56"/>
      <c r="BT46" s="58"/>
      <c r="BU46" s="103">
        <v>45673.0</v>
      </c>
      <c r="BV46" s="72"/>
      <c r="BW46" s="40">
        <v>825.0</v>
      </c>
      <c r="BX46" s="38">
        <f t="shared" si="13"/>
        <v>14025</v>
      </c>
      <c r="BY46" s="39" t="s">
        <v>97</v>
      </c>
      <c r="BZ46" s="4"/>
      <c r="CA46" s="56"/>
      <c r="CB46" s="33"/>
      <c r="CC46" s="33"/>
      <c r="CD46" s="33">
        <f t="shared" si="14"/>
        <v>600</v>
      </c>
      <c r="CE46" s="109"/>
      <c r="CF46" s="101"/>
      <c r="CG46" s="103">
        <v>45685.0</v>
      </c>
      <c r="CH46" s="104"/>
      <c r="CI46" s="134">
        <v>10.0</v>
      </c>
      <c r="CJ46" s="36">
        <f t="shared" si="15"/>
        <v>950</v>
      </c>
      <c r="CK46" s="39" t="s">
        <v>97</v>
      </c>
      <c r="CL46" s="4"/>
      <c r="CM46" s="76"/>
      <c r="CN46" s="72"/>
      <c r="CO46" s="72"/>
      <c r="CP46" s="33">
        <f t="shared" si="16"/>
        <v>0</v>
      </c>
      <c r="CQ46" s="39"/>
      <c r="CR46" s="58"/>
      <c r="CS46" s="32"/>
      <c r="CT46" s="33"/>
      <c r="CU46" s="33"/>
      <c r="CV46" s="33">
        <f t="shared" si="17"/>
        <v>1000</v>
      </c>
      <c r="CW46" s="56"/>
      <c r="CX46" s="4"/>
      <c r="CY46" s="56"/>
      <c r="CZ46" s="33"/>
      <c r="DA46" s="33"/>
      <c r="DB46" s="33">
        <f t="shared" si="18"/>
        <v>14500</v>
      </c>
      <c r="DC46" s="109"/>
      <c r="DD46" s="101"/>
      <c r="DE46" s="25">
        <v>45667.0</v>
      </c>
      <c r="DF46" s="84"/>
      <c r="DG46" s="70">
        <v>1.0</v>
      </c>
      <c r="DH46" s="71">
        <f t="shared" si="19"/>
        <v>29</v>
      </c>
      <c r="DI46" s="29" t="s">
        <v>87</v>
      </c>
      <c r="DJ46" s="58"/>
      <c r="DK46" s="46">
        <v>45665.0</v>
      </c>
      <c r="DL46" s="72"/>
      <c r="DM46" s="40">
        <v>500.0</v>
      </c>
      <c r="DN46" s="33">
        <f t="shared" si="20"/>
        <v>40500</v>
      </c>
      <c r="DO46" s="39" t="s">
        <v>97</v>
      </c>
      <c r="DP46" s="4"/>
      <c r="DQ46" s="56"/>
      <c r="DR46" s="33"/>
      <c r="DS46" s="33"/>
      <c r="DT46" s="33">
        <f t="shared" si="21"/>
        <v>0</v>
      </c>
      <c r="DU46" s="56"/>
      <c r="DV46" s="58"/>
      <c r="DW46" s="56"/>
      <c r="DX46" s="33"/>
      <c r="DY46" s="33"/>
      <c r="DZ46" s="33">
        <f t="shared" si="22"/>
        <v>0</v>
      </c>
      <c r="EA46" s="56"/>
      <c r="EB46" s="4"/>
      <c r="EC46" s="56"/>
      <c r="ED46" s="33"/>
      <c r="EE46" s="33"/>
      <c r="EF46" s="33">
        <f t="shared" si="23"/>
        <v>2</v>
      </c>
      <c r="EG46" s="56"/>
      <c r="EH46" s="58"/>
      <c r="EI46" s="56"/>
      <c r="EJ46" s="33"/>
      <c r="EK46" s="33"/>
      <c r="EL46" s="33">
        <f t="shared" si="24"/>
        <v>15</v>
      </c>
      <c r="EM46" s="56"/>
      <c r="EN46" s="4"/>
      <c r="EO46" s="56"/>
      <c r="EP46" s="33"/>
      <c r="EQ46" s="33"/>
      <c r="ER46" s="33">
        <f t="shared" si="25"/>
        <v>5</v>
      </c>
      <c r="ES46" s="56"/>
      <c r="ET46" s="58"/>
      <c r="EU46" s="56"/>
      <c r="EV46" s="33"/>
      <c r="EW46" s="33"/>
      <c r="EX46" s="33">
        <f t="shared" si="26"/>
        <v>21</v>
      </c>
      <c r="EY46" s="56"/>
      <c r="EZ46" s="58"/>
      <c r="FA46" s="56"/>
      <c r="FB46" s="33"/>
      <c r="FC46" s="33"/>
      <c r="FD46" s="33">
        <f t="shared" si="27"/>
        <v>900</v>
      </c>
      <c r="FE46" s="56"/>
      <c r="FF46" s="58"/>
      <c r="FG46" s="56"/>
      <c r="FH46" s="33"/>
      <c r="FI46" s="33"/>
      <c r="FJ46" s="33">
        <f t="shared" si="28"/>
        <v>500</v>
      </c>
      <c r="FK46" s="56"/>
      <c r="FL46" s="58"/>
      <c r="FM46" s="56"/>
      <c r="FN46" s="33"/>
      <c r="FO46" s="33"/>
      <c r="FP46" s="33">
        <f t="shared" si="29"/>
        <v>1775</v>
      </c>
      <c r="FQ46" s="56"/>
      <c r="FR46" s="58"/>
      <c r="FS46" s="56"/>
      <c r="FT46" s="33"/>
      <c r="FU46" s="33"/>
      <c r="FV46" s="33">
        <f t="shared" si="30"/>
        <v>0</v>
      </c>
      <c r="FW46" s="56"/>
      <c r="FX46" s="58"/>
      <c r="FY46" s="56"/>
      <c r="FZ46" s="33"/>
      <c r="GA46" s="33"/>
      <c r="GB46" s="33">
        <f t="shared" si="31"/>
        <v>0</v>
      </c>
      <c r="GC46" s="56"/>
      <c r="GD46" s="58"/>
      <c r="GE46" s="58"/>
      <c r="GF46" s="58"/>
      <c r="GG46" s="58"/>
      <c r="GH46" s="58"/>
      <c r="GI46" s="58"/>
    </row>
    <row r="47" ht="14.25" customHeight="1">
      <c r="A47" s="30">
        <v>45667.0</v>
      </c>
      <c r="B47" s="26"/>
      <c r="C47" s="81">
        <v>500.0</v>
      </c>
      <c r="D47" s="26">
        <f t="shared" si="1"/>
        <v>20150</v>
      </c>
      <c r="E47" s="29" t="s">
        <v>90</v>
      </c>
      <c r="F47" s="4"/>
      <c r="G47" s="56"/>
      <c r="H47" s="33"/>
      <c r="I47" s="33"/>
      <c r="J47" s="33">
        <f t="shared" si="2"/>
        <v>3650</v>
      </c>
      <c r="K47" s="56"/>
      <c r="L47" s="4"/>
      <c r="M47" s="113">
        <v>45669.0</v>
      </c>
      <c r="N47" s="84"/>
      <c r="O47" s="27">
        <v>200.0</v>
      </c>
      <c r="P47" s="71">
        <f t="shared" si="3"/>
        <v>140</v>
      </c>
      <c r="Q47" s="29" t="s">
        <v>96</v>
      </c>
      <c r="R47" s="4"/>
      <c r="S47" s="56"/>
      <c r="T47" s="33"/>
      <c r="U47" s="33"/>
      <c r="V47" s="33">
        <f t="shared" si="4"/>
        <v>11750</v>
      </c>
      <c r="W47" s="56"/>
      <c r="X47" s="58"/>
      <c r="Y47" s="32"/>
      <c r="Z47" s="33"/>
      <c r="AA47" s="33"/>
      <c r="AB47" s="33">
        <f t="shared" si="5"/>
        <v>4</v>
      </c>
      <c r="AC47" s="56"/>
      <c r="AD47" s="4"/>
      <c r="AE47" s="56"/>
      <c r="AF47" s="33"/>
      <c r="AG47" s="33"/>
      <c r="AH47" s="33">
        <f t="shared" si="6"/>
        <v>2</v>
      </c>
      <c r="AI47" s="56"/>
      <c r="AJ47" s="4"/>
      <c r="AK47" s="56"/>
      <c r="AL47" s="33"/>
      <c r="AM47" s="33"/>
      <c r="AN47" s="33">
        <f t="shared" si="7"/>
        <v>7</v>
      </c>
      <c r="AO47" s="56"/>
      <c r="AP47" s="4"/>
      <c r="AQ47" s="32"/>
      <c r="AR47" s="33"/>
      <c r="AS47" s="33"/>
      <c r="AT47" s="33">
        <f t="shared" si="8"/>
        <v>15</v>
      </c>
      <c r="AU47" s="56"/>
      <c r="AV47" s="4"/>
      <c r="AW47" s="62">
        <v>45687.0</v>
      </c>
      <c r="AX47" s="65"/>
      <c r="AY47" s="106">
        <v>32.0</v>
      </c>
      <c r="AZ47" s="36">
        <f t="shared" si="9"/>
        <v>640</v>
      </c>
      <c r="BA47" s="39" t="s">
        <v>96</v>
      </c>
      <c r="BB47" s="58"/>
      <c r="BC47" s="103">
        <v>45678.0</v>
      </c>
      <c r="BD47" s="112"/>
      <c r="BE47" s="106">
        <v>10.0</v>
      </c>
      <c r="BF47" s="36">
        <f t="shared" si="10"/>
        <v>110</v>
      </c>
      <c r="BG47" s="39" t="s">
        <v>91</v>
      </c>
      <c r="BH47" s="58"/>
      <c r="BI47" s="56"/>
      <c r="BJ47" s="33"/>
      <c r="BK47" s="33"/>
      <c r="BL47" s="33">
        <f t="shared" si="11"/>
        <v>10</v>
      </c>
      <c r="BM47" s="56"/>
      <c r="BN47" s="4"/>
      <c r="BO47" s="56"/>
      <c r="BP47" s="33"/>
      <c r="BQ47" s="33"/>
      <c r="BR47" s="33">
        <f t="shared" si="12"/>
        <v>0</v>
      </c>
      <c r="BS47" s="56"/>
      <c r="BT47" s="58"/>
      <c r="BU47" s="103">
        <v>45673.0</v>
      </c>
      <c r="BV47" s="72"/>
      <c r="BW47" s="40">
        <v>825.0</v>
      </c>
      <c r="BX47" s="38">
        <f t="shared" si="13"/>
        <v>13200</v>
      </c>
      <c r="BY47" s="39" t="s">
        <v>84</v>
      </c>
      <c r="BZ47" s="4"/>
      <c r="CA47" s="56"/>
      <c r="CB47" s="33"/>
      <c r="CC47" s="33"/>
      <c r="CD47" s="33">
        <f t="shared" si="14"/>
        <v>600</v>
      </c>
      <c r="CE47" s="109"/>
      <c r="CF47" s="101"/>
      <c r="CG47" s="103">
        <v>45685.0</v>
      </c>
      <c r="CH47" s="104"/>
      <c r="CI47" s="134">
        <v>10.0</v>
      </c>
      <c r="CJ47" s="36">
        <f t="shared" si="15"/>
        <v>940</v>
      </c>
      <c r="CK47" s="39" t="s">
        <v>84</v>
      </c>
      <c r="CL47" s="4"/>
      <c r="CM47" s="62"/>
      <c r="CN47" s="36"/>
      <c r="CO47" s="72"/>
      <c r="CP47" s="36">
        <f t="shared" si="16"/>
        <v>0</v>
      </c>
      <c r="CQ47" s="39"/>
      <c r="CR47" s="58"/>
      <c r="CS47" s="32"/>
      <c r="CT47" s="33"/>
      <c r="CU47" s="33"/>
      <c r="CV47" s="33">
        <f t="shared" si="17"/>
        <v>1000</v>
      </c>
      <c r="CW47" s="56"/>
      <c r="CX47" s="4"/>
      <c r="CY47" s="56"/>
      <c r="CZ47" s="33"/>
      <c r="DA47" s="33"/>
      <c r="DB47" s="33">
        <f t="shared" si="18"/>
        <v>14500</v>
      </c>
      <c r="DC47" s="109"/>
      <c r="DD47" s="101"/>
      <c r="DE47" s="30">
        <v>45667.0</v>
      </c>
      <c r="DF47" s="29"/>
      <c r="DG47" s="29">
        <v>1.0</v>
      </c>
      <c r="DH47" s="26">
        <f t="shared" si="19"/>
        <v>28</v>
      </c>
      <c r="DI47" s="29" t="s">
        <v>107</v>
      </c>
      <c r="DJ47" s="58"/>
      <c r="DK47" s="46">
        <v>45665.0</v>
      </c>
      <c r="DL47" s="72"/>
      <c r="DM47" s="40">
        <v>500.0</v>
      </c>
      <c r="DN47" s="33">
        <f t="shared" si="20"/>
        <v>40000</v>
      </c>
      <c r="DO47" s="39" t="s">
        <v>91</v>
      </c>
      <c r="DP47" s="4"/>
      <c r="DQ47" s="56"/>
      <c r="DR47" s="33"/>
      <c r="DS47" s="33"/>
      <c r="DT47" s="33">
        <f t="shared" si="21"/>
        <v>0</v>
      </c>
      <c r="DU47" s="56"/>
      <c r="DV47" s="58"/>
      <c r="DW47" s="56"/>
      <c r="DX47" s="33"/>
      <c r="DY47" s="33"/>
      <c r="DZ47" s="33">
        <f t="shared" si="22"/>
        <v>0</v>
      </c>
      <c r="EA47" s="56"/>
      <c r="EB47" s="4"/>
      <c r="EC47" s="56"/>
      <c r="ED47" s="33"/>
      <c r="EE47" s="33"/>
      <c r="EF47" s="33">
        <f t="shared" si="23"/>
        <v>2</v>
      </c>
      <c r="EG47" s="56"/>
      <c r="EH47" s="58"/>
      <c r="EI47" s="56"/>
      <c r="EJ47" s="33"/>
      <c r="EK47" s="33"/>
      <c r="EL47" s="33">
        <f t="shared" si="24"/>
        <v>15</v>
      </c>
      <c r="EM47" s="56"/>
      <c r="EN47" s="4"/>
      <c r="EO47" s="56"/>
      <c r="EP47" s="33"/>
      <c r="EQ47" s="33"/>
      <c r="ER47" s="33">
        <f t="shared" si="25"/>
        <v>5</v>
      </c>
      <c r="ES47" s="56"/>
      <c r="ET47" s="58"/>
      <c r="EU47" s="56"/>
      <c r="EV47" s="33"/>
      <c r="EW47" s="33"/>
      <c r="EX47" s="33">
        <f t="shared" si="26"/>
        <v>21</v>
      </c>
      <c r="EY47" s="56"/>
      <c r="EZ47" s="58"/>
      <c r="FA47" s="56"/>
      <c r="FB47" s="33"/>
      <c r="FC47" s="33"/>
      <c r="FD47" s="33">
        <f t="shared" si="27"/>
        <v>900</v>
      </c>
      <c r="FE47" s="56"/>
      <c r="FF47" s="58"/>
      <c r="FG47" s="56"/>
      <c r="FH47" s="33"/>
      <c r="FI47" s="33"/>
      <c r="FJ47" s="33">
        <f t="shared" si="28"/>
        <v>500</v>
      </c>
      <c r="FK47" s="56"/>
      <c r="FL47" s="58"/>
      <c r="FM47" s="56"/>
      <c r="FN47" s="33"/>
      <c r="FO47" s="33"/>
      <c r="FP47" s="33">
        <f t="shared" si="29"/>
        <v>1775</v>
      </c>
      <c r="FQ47" s="56"/>
      <c r="FR47" s="58"/>
      <c r="FS47" s="56"/>
      <c r="FT47" s="33"/>
      <c r="FU47" s="33"/>
      <c r="FV47" s="33">
        <f t="shared" si="30"/>
        <v>0</v>
      </c>
      <c r="FW47" s="56"/>
      <c r="FX47" s="58"/>
      <c r="FY47" s="56"/>
      <c r="FZ47" s="33"/>
      <c r="GA47" s="33"/>
      <c r="GB47" s="33">
        <f t="shared" si="31"/>
        <v>0</v>
      </c>
      <c r="GC47" s="56"/>
      <c r="GD47" s="58"/>
      <c r="GE47" s="58"/>
      <c r="GF47" s="58"/>
      <c r="GG47" s="58"/>
      <c r="GH47" s="58"/>
      <c r="GI47" s="58"/>
    </row>
    <row r="48" ht="14.25" customHeight="1">
      <c r="A48" s="30">
        <v>45667.0</v>
      </c>
      <c r="B48" s="26"/>
      <c r="C48" s="81">
        <v>500.0</v>
      </c>
      <c r="D48" s="26">
        <f t="shared" si="1"/>
        <v>19650</v>
      </c>
      <c r="E48" s="29" t="s">
        <v>84</v>
      </c>
      <c r="F48" s="4"/>
      <c r="G48" s="56"/>
      <c r="H48" s="33"/>
      <c r="I48" s="33"/>
      <c r="J48" s="33">
        <f t="shared" si="2"/>
        <v>3650</v>
      </c>
      <c r="K48" s="56"/>
      <c r="L48" s="4"/>
      <c r="M48" s="108">
        <v>45670.0</v>
      </c>
      <c r="N48" s="59">
        <v>7060.0</v>
      </c>
      <c r="O48" s="78"/>
      <c r="P48" s="78">
        <f t="shared" si="3"/>
        <v>7200</v>
      </c>
      <c r="Q48" s="63" t="s">
        <v>88</v>
      </c>
      <c r="R48" s="4"/>
      <c r="S48" s="56"/>
      <c r="T48" s="33"/>
      <c r="U48" s="33"/>
      <c r="V48" s="33">
        <f t="shared" si="4"/>
        <v>11750</v>
      </c>
      <c r="W48" s="56"/>
      <c r="X48" s="58"/>
      <c r="Y48" s="32"/>
      <c r="Z48" s="33"/>
      <c r="AA48" s="33"/>
      <c r="AB48" s="33">
        <f t="shared" si="5"/>
        <v>4</v>
      </c>
      <c r="AC48" s="56"/>
      <c r="AD48" s="4"/>
      <c r="AE48" s="56"/>
      <c r="AF48" s="33"/>
      <c r="AG48" s="33"/>
      <c r="AH48" s="33">
        <f t="shared" si="6"/>
        <v>2</v>
      </c>
      <c r="AI48" s="56"/>
      <c r="AJ48" s="4"/>
      <c r="AK48" s="56"/>
      <c r="AL48" s="33"/>
      <c r="AM48" s="33"/>
      <c r="AN48" s="33">
        <f t="shared" si="7"/>
        <v>7</v>
      </c>
      <c r="AO48" s="56"/>
      <c r="AP48" s="4"/>
      <c r="AQ48" s="32"/>
      <c r="AR48" s="33"/>
      <c r="AS48" s="33"/>
      <c r="AT48" s="33">
        <f t="shared" si="8"/>
        <v>15</v>
      </c>
      <c r="AU48" s="56"/>
      <c r="AV48" s="4"/>
      <c r="AW48" s="62">
        <v>45687.0</v>
      </c>
      <c r="AX48" s="65"/>
      <c r="AY48" s="134">
        <v>64.0</v>
      </c>
      <c r="AZ48" s="36">
        <f t="shared" si="9"/>
        <v>576</v>
      </c>
      <c r="BA48" s="37" t="s">
        <v>108</v>
      </c>
      <c r="BB48" s="58">
        <f>18*32</f>
        <v>576</v>
      </c>
      <c r="BC48" s="103">
        <v>45678.0</v>
      </c>
      <c r="BD48" s="112"/>
      <c r="BE48" s="106">
        <v>10.0</v>
      </c>
      <c r="BF48" s="36">
        <f t="shared" si="10"/>
        <v>100</v>
      </c>
      <c r="BG48" s="39" t="s">
        <v>101</v>
      </c>
      <c r="BH48" s="58"/>
      <c r="BI48" s="56"/>
      <c r="BJ48" s="33"/>
      <c r="BK48" s="33"/>
      <c r="BL48" s="33">
        <f t="shared" si="11"/>
        <v>10</v>
      </c>
      <c r="BM48" s="56"/>
      <c r="BN48" s="4"/>
      <c r="BO48" s="56"/>
      <c r="BP48" s="33"/>
      <c r="BQ48" s="33"/>
      <c r="BR48" s="33">
        <f t="shared" si="12"/>
        <v>0</v>
      </c>
      <c r="BS48" s="56"/>
      <c r="BT48" s="58"/>
      <c r="BU48" s="103">
        <v>45674.0</v>
      </c>
      <c r="BV48" s="72"/>
      <c r="BW48" s="40">
        <v>825.0</v>
      </c>
      <c r="BX48" s="38">
        <f t="shared" si="13"/>
        <v>12375</v>
      </c>
      <c r="BY48" s="37" t="s">
        <v>87</v>
      </c>
      <c r="BZ48" s="4"/>
      <c r="CA48" s="56"/>
      <c r="CB48" s="33"/>
      <c r="CC48" s="33"/>
      <c r="CD48" s="33">
        <f t="shared" si="14"/>
        <v>600</v>
      </c>
      <c r="CE48" s="109"/>
      <c r="CF48" s="101"/>
      <c r="CG48" s="103">
        <v>45685.0</v>
      </c>
      <c r="CH48" s="104"/>
      <c r="CI48" s="134">
        <v>10.0</v>
      </c>
      <c r="CJ48" s="36">
        <f t="shared" si="15"/>
        <v>930</v>
      </c>
      <c r="CK48" s="39" t="s">
        <v>85</v>
      </c>
      <c r="CL48" s="4"/>
      <c r="CM48" s="62"/>
      <c r="CN48" s="36"/>
      <c r="CO48" s="72"/>
      <c r="CP48" s="36">
        <f t="shared" si="16"/>
        <v>0</v>
      </c>
      <c r="CQ48" s="39"/>
      <c r="CR48" s="58"/>
      <c r="CS48" s="32"/>
      <c r="CT48" s="33"/>
      <c r="CU48" s="33"/>
      <c r="CV48" s="33">
        <f t="shared" si="17"/>
        <v>1000</v>
      </c>
      <c r="CW48" s="56"/>
      <c r="CX48" s="4"/>
      <c r="CY48" s="56"/>
      <c r="CZ48" s="33"/>
      <c r="DA48" s="33"/>
      <c r="DB48" s="33">
        <f t="shared" si="18"/>
        <v>14500</v>
      </c>
      <c r="DC48" s="109"/>
      <c r="DD48" s="101"/>
      <c r="DE48" s="25">
        <v>45668.0</v>
      </c>
      <c r="DF48" s="84"/>
      <c r="DG48" s="70">
        <v>1.0</v>
      </c>
      <c r="DH48" s="71">
        <f t="shared" si="19"/>
        <v>27</v>
      </c>
      <c r="DI48" s="29" t="s">
        <v>85</v>
      </c>
      <c r="DJ48" s="58"/>
      <c r="DK48" s="35">
        <v>45666.0</v>
      </c>
      <c r="DL48" s="36"/>
      <c r="DM48" s="40">
        <v>500.0</v>
      </c>
      <c r="DN48" s="36">
        <f t="shared" si="20"/>
        <v>39500</v>
      </c>
      <c r="DO48" s="39" t="s">
        <v>78</v>
      </c>
      <c r="DP48" s="4"/>
      <c r="DQ48" s="56"/>
      <c r="DR48" s="33"/>
      <c r="DS48" s="33"/>
      <c r="DT48" s="33">
        <f t="shared" si="21"/>
        <v>0</v>
      </c>
      <c r="DU48" s="56"/>
      <c r="DV48" s="58"/>
      <c r="DW48" s="56"/>
      <c r="DX48" s="33"/>
      <c r="DY48" s="33"/>
      <c r="DZ48" s="33">
        <f t="shared" si="22"/>
        <v>0</v>
      </c>
      <c r="EA48" s="56"/>
      <c r="EB48" s="4"/>
      <c r="EC48" s="56"/>
      <c r="ED48" s="33"/>
      <c r="EE48" s="33"/>
      <c r="EF48" s="33">
        <f t="shared" si="23"/>
        <v>2</v>
      </c>
      <c r="EG48" s="56"/>
      <c r="EH48" s="58"/>
      <c r="EI48" s="56"/>
      <c r="EJ48" s="33"/>
      <c r="EK48" s="33"/>
      <c r="EL48" s="33">
        <f t="shared" si="24"/>
        <v>15</v>
      </c>
      <c r="EM48" s="56"/>
      <c r="EN48" s="4"/>
      <c r="EO48" s="56"/>
      <c r="EP48" s="33"/>
      <c r="EQ48" s="33"/>
      <c r="ER48" s="33">
        <f t="shared" si="25"/>
        <v>5</v>
      </c>
      <c r="ES48" s="56"/>
      <c r="ET48" s="58"/>
      <c r="EU48" s="56"/>
      <c r="EV48" s="33"/>
      <c r="EW48" s="33"/>
      <c r="EX48" s="33">
        <f t="shared" si="26"/>
        <v>21</v>
      </c>
      <c r="EY48" s="56"/>
      <c r="EZ48" s="58"/>
      <c r="FA48" s="56"/>
      <c r="FB48" s="33"/>
      <c r="FC48" s="33"/>
      <c r="FD48" s="33">
        <f t="shared" si="27"/>
        <v>900</v>
      </c>
      <c r="FE48" s="56"/>
      <c r="FF48" s="58"/>
      <c r="FG48" s="56"/>
      <c r="FH48" s="33"/>
      <c r="FI48" s="33"/>
      <c r="FJ48" s="33">
        <f t="shared" si="28"/>
        <v>500</v>
      </c>
      <c r="FK48" s="56"/>
      <c r="FL48" s="58"/>
      <c r="FM48" s="56"/>
      <c r="FN48" s="33"/>
      <c r="FO48" s="33"/>
      <c r="FP48" s="33">
        <f t="shared" si="29"/>
        <v>1775</v>
      </c>
      <c r="FQ48" s="56"/>
      <c r="FR48" s="58"/>
      <c r="FS48" s="56"/>
      <c r="FT48" s="33"/>
      <c r="FU48" s="33"/>
      <c r="FV48" s="33">
        <f t="shared" si="30"/>
        <v>0</v>
      </c>
      <c r="FW48" s="56"/>
      <c r="FX48" s="58"/>
      <c r="FY48" s="56"/>
      <c r="FZ48" s="33"/>
      <c r="GA48" s="33"/>
      <c r="GB48" s="33">
        <f t="shared" si="31"/>
        <v>0</v>
      </c>
      <c r="GC48" s="56"/>
      <c r="GD48" s="58"/>
      <c r="GE48" s="58"/>
      <c r="GF48" s="58"/>
      <c r="GG48" s="58"/>
      <c r="GH48" s="58"/>
      <c r="GI48" s="58"/>
    </row>
    <row r="49" ht="14.25" customHeight="1">
      <c r="A49" s="30">
        <v>45667.0</v>
      </c>
      <c r="B49" s="26"/>
      <c r="C49" s="81">
        <v>500.0</v>
      </c>
      <c r="D49" s="26">
        <f t="shared" si="1"/>
        <v>19150</v>
      </c>
      <c r="E49" s="29" t="s">
        <v>93</v>
      </c>
      <c r="F49" s="4"/>
      <c r="G49" s="56"/>
      <c r="H49" s="33"/>
      <c r="I49" s="33"/>
      <c r="J49" s="33">
        <f t="shared" si="2"/>
        <v>3650</v>
      </c>
      <c r="K49" s="56"/>
      <c r="L49" s="4"/>
      <c r="M49" s="103">
        <v>45670.0</v>
      </c>
      <c r="N49" s="72"/>
      <c r="O49" s="98">
        <v>100.0</v>
      </c>
      <c r="P49" s="33">
        <f t="shared" si="3"/>
        <v>7100</v>
      </c>
      <c r="Q49" s="39" t="s">
        <v>101</v>
      </c>
      <c r="R49" s="4"/>
      <c r="S49" s="56"/>
      <c r="T49" s="33"/>
      <c r="U49" s="33"/>
      <c r="V49" s="33">
        <f t="shared" si="4"/>
        <v>11750</v>
      </c>
      <c r="W49" s="56"/>
      <c r="X49" s="58"/>
      <c r="Y49" s="32"/>
      <c r="Z49" s="33"/>
      <c r="AA49" s="33"/>
      <c r="AB49" s="33">
        <f t="shared" si="5"/>
        <v>4</v>
      </c>
      <c r="AC49" s="56"/>
      <c r="AD49" s="4"/>
      <c r="AE49" s="56"/>
      <c r="AF49" s="33"/>
      <c r="AG49" s="33"/>
      <c r="AH49" s="33">
        <f t="shared" si="6"/>
        <v>2</v>
      </c>
      <c r="AI49" s="56"/>
      <c r="AJ49" s="4"/>
      <c r="AK49" s="56"/>
      <c r="AL49" s="33"/>
      <c r="AM49" s="33"/>
      <c r="AN49" s="33">
        <f t="shared" si="7"/>
        <v>7</v>
      </c>
      <c r="AO49" s="56"/>
      <c r="AP49" s="4"/>
      <c r="AQ49" s="32"/>
      <c r="AR49" s="33"/>
      <c r="AS49" s="33"/>
      <c r="AT49" s="33">
        <f t="shared" si="8"/>
        <v>15</v>
      </c>
      <c r="AU49" s="56"/>
      <c r="AV49" s="4"/>
      <c r="AW49" s="32"/>
      <c r="AX49" s="33"/>
      <c r="AY49" s="33"/>
      <c r="AZ49" s="33">
        <f t="shared" si="9"/>
        <v>576</v>
      </c>
      <c r="BA49" s="56"/>
      <c r="BB49" s="58"/>
      <c r="BC49" s="103">
        <v>45679.0</v>
      </c>
      <c r="BD49" s="112"/>
      <c r="BE49" s="106">
        <v>10.0</v>
      </c>
      <c r="BF49" s="36">
        <f t="shared" si="10"/>
        <v>90</v>
      </c>
      <c r="BG49" s="39" t="s">
        <v>78</v>
      </c>
      <c r="BH49" s="58"/>
      <c r="BI49" s="56"/>
      <c r="BJ49" s="33"/>
      <c r="BK49" s="33"/>
      <c r="BL49" s="33">
        <f t="shared" si="11"/>
        <v>10</v>
      </c>
      <c r="BM49" s="56"/>
      <c r="BN49" s="4"/>
      <c r="BO49" s="56"/>
      <c r="BP49" s="33"/>
      <c r="BQ49" s="33"/>
      <c r="BR49" s="33">
        <f t="shared" si="12"/>
        <v>0</v>
      </c>
      <c r="BS49" s="56"/>
      <c r="BT49" s="58"/>
      <c r="BU49" s="62">
        <v>45674.0</v>
      </c>
      <c r="BV49" s="39"/>
      <c r="BW49" s="40">
        <v>825.0</v>
      </c>
      <c r="BX49" s="38">
        <f t="shared" si="13"/>
        <v>11550</v>
      </c>
      <c r="BY49" s="39" t="s">
        <v>77</v>
      </c>
      <c r="BZ49" s="4"/>
      <c r="CA49" s="56"/>
      <c r="CB49" s="33"/>
      <c r="CC49" s="33"/>
      <c r="CD49" s="33">
        <f t="shared" si="14"/>
        <v>600</v>
      </c>
      <c r="CE49" s="109"/>
      <c r="CF49" s="101"/>
      <c r="CG49" s="103">
        <v>45686.0</v>
      </c>
      <c r="CH49" s="104"/>
      <c r="CI49" s="106">
        <v>10.0</v>
      </c>
      <c r="CJ49" s="36">
        <f t="shared" si="15"/>
        <v>920</v>
      </c>
      <c r="CK49" s="39" t="s">
        <v>104</v>
      </c>
      <c r="CL49" s="4"/>
      <c r="CM49" s="62"/>
      <c r="CN49" s="36"/>
      <c r="CO49" s="72"/>
      <c r="CP49" s="36">
        <f t="shared" si="16"/>
        <v>0</v>
      </c>
      <c r="CQ49" s="39"/>
      <c r="CR49" s="58"/>
      <c r="CS49" s="32"/>
      <c r="CT49" s="33"/>
      <c r="CU49" s="33"/>
      <c r="CV49" s="33">
        <f t="shared" si="17"/>
        <v>1000</v>
      </c>
      <c r="CW49" s="56"/>
      <c r="CX49" s="4"/>
      <c r="CY49" s="56"/>
      <c r="CZ49" s="33"/>
      <c r="DA49" s="33"/>
      <c r="DB49" s="33">
        <f t="shared" si="18"/>
        <v>14500</v>
      </c>
      <c r="DC49" s="109"/>
      <c r="DD49" s="101"/>
      <c r="DE49" s="25">
        <v>45668.0</v>
      </c>
      <c r="DF49" s="84"/>
      <c r="DG49" s="26">
        <v>1.0</v>
      </c>
      <c r="DH49" s="71">
        <f t="shared" si="19"/>
        <v>26</v>
      </c>
      <c r="DI49" s="29" t="s">
        <v>77</v>
      </c>
      <c r="DJ49" s="58"/>
      <c r="DK49" s="35">
        <v>45666.0</v>
      </c>
      <c r="DL49" s="36"/>
      <c r="DM49" s="40">
        <v>500.0</v>
      </c>
      <c r="DN49" s="36">
        <f t="shared" si="20"/>
        <v>39000</v>
      </c>
      <c r="DO49" s="39" t="s">
        <v>85</v>
      </c>
      <c r="DP49" s="4"/>
      <c r="DQ49" s="56"/>
      <c r="DR49" s="33"/>
      <c r="DS49" s="33"/>
      <c r="DT49" s="33">
        <f t="shared" si="21"/>
        <v>0</v>
      </c>
      <c r="DU49" s="56"/>
      <c r="DV49" s="58"/>
      <c r="DW49" s="56"/>
      <c r="DX49" s="33"/>
      <c r="DY49" s="33"/>
      <c r="DZ49" s="33">
        <f t="shared" si="22"/>
        <v>0</v>
      </c>
      <c r="EA49" s="56"/>
      <c r="EB49" s="4"/>
      <c r="EC49" s="56"/>
      <c r="ED49" s="33"/>
      <c r="EE49" s="33"/>
      <c r="EF49" s="33">
        <f t="shared" si="23"/>
        <v>2</v>
      </c>
      <c r="EG49" s="56"/>
      <c r="EH49" s="58"/>
      <c r="EI49" s="56"/>
      <c r="EJ49" s="33"/>
      <c r="EK49" s="33"/>
      <c r="EL49" s="33">
        <f t="shared" si="24"/>
        <v>15</v>
      </c>
      <c r="EM49" s="56"/>
      <c r="EN49" s="4"/>
      <c r="EO49" s="56"/>
      <c r="EP49" s="33"/>
      <c r="EQ49" s="33"/>
      <c r="ER49" s="33">
        <f t="shared" si="25"/>
        <v>5</v>
      </c>
      <c r="ES49" s="56"/>
      <c r="ET49" s="58"/>
      <c r="EU49" s="56"/>
      <c r="EV49" s="33"/>
      <c r="EW49" s="33"/>
      <c r="EX49" s="33">
        <f t="shared" si="26"/>
        <v>21</v>
      </c>
      <c r="EY49" s="56"/>
      <c r="EZ49" s="58"/>
      <c r="FA49" s="56"/>
      <c r="FB49" s="33"/>
      <c r="FC49" s="33"/>
      <c r="FD49" s="33">
        <f t="shared" si="27"/>
        <v>900</v>
      </c>
      <c r="FE49" s="56"/>
      <c r="FF49" s="58"/>
      <c r="FG49" s="56"/>
      <c r="FH49" s="33"/>
      <c r="FI49" s="33"/>
      <c r="FJ49" s="33">
        <f t="shared" si="28"/>
        <v>500</v>
      </c>
      <c r="FK49" s="56"/>
      <c r="FL49" s="58"/>
      <c r="FM49" s="56"/>
      <c r="FN49" s="33"/>
      <c r="FO49" s="33"/>
      <c r="FP49" s="33">
        <f t="shared" si="29"/>
        <v>1775</v>
      </c>
      <c r="FQ49" s="56"/>
      <c r="FR49" s="58"/>
      <c r="FS49" s="56"/>
      <c r="FT49" s="33"/>
      <c r="FU49" s="33"/>
      <c r="FV49" s="33">
        <f t="shared" si="30"/>
        <v>0</v>
      </c>
      <c r="FW49" s="56"/>
      <c r="FX49" s="58"/>
      <c r="FY49" s="56"/>
      <c r="FZ49" s="33"/>
      <c r="GA49" s="33"/>
      <c r="GB49" s="33">
        <f t="shared" si="31"/>
        <v>0</v>
      </c>
      <c r="GC49" s="56"/>
      <c r="GD49" s="58"/>
      <c r="GE49" s="58"/>
      <c r="GF49" s="58"/>
      <c r="GG49" s="58"/>
      <c r="GH49" s="58"/>
      <c r="GI49" s="58"/>
    </row>
    <row r="50" ht="14.25" customHeight="1">
      <c r="A50" s="25">
        <v>45668.0</v>
      </c>
      <c r="B50" s="84"/>
      <c r="C50" s="81">
        <v>500.0</v>
      </c>
      <c r="D50" s="71">
        <f t="shared" si="1"/>
        <v>18650</v>
      </c>
      <c r="E50" s="29" t="s">
        <v>104</v>
      </c>
      <c r="F50" s="4"/>
      <c r="G50" s="56"/>
      <c r="H50" s="33"/>
      <c r="I50" s="33"/>
      <c r="J50" s="33">
        <f t="shared" si="2"/>
        <v>3650</v>
      </c>
      <c r="K50" s="56"/>
      <c r="L50" s="4"/>
      <c r="M50" s="113">
        <v>45671.0</v>
      </c>
      <c r="N50" s="84"/>
      <c r="O50" s="70">
        <v>300.0</v>
      </c>
      <c r="P50" s="71">
        <f t="shared" si="3"/>
        <v>6800</v>
      </c>
      <c r="Q50" s="29" t="s">
        <v>99</v>
      </c>
      <c r="R50" s="4"/>
      <c r="S50" s="56"/>
      <c r="T50" s="33"/>
      <c r="U50" s="33"/>
      <c r="V50" s="33">
        <f t="shared" si="4"/>
        <v>11750</v>
      </c>
      <c r="W50" s="56"/>
      <c r="X50" s="58"/>
      <c r="Y50" s="32"/>
      <c r="Z50" s="33"/>
      <c r="AA50" s="33"/>
      <c r="AB50" s="33">
        <f t="shared" si="5"/>
        <v>4</v>
      </c>
      <c r="AC50" s="56"/>
      <c r="AD50" s="4"/>
      <c r="AE50" s="56"/>
      <c r="AF50" s="33"/>
      <c r="AG50" s="33"/>
      <c r="AH50" s="33">
        <f t="shared" si="6"/>
        <v>2</v>
      </c>
      <c r="AI50" s="56"/>
      <c r="AJ50" s="4"/>
      <c r="AK50" s="56"/>
      <c r="AL50" s="33"/>
      <c r="AM50" s="33"/>
      <c r="AN50" s="33">
        <f t="shared" si="7"/>
        <v>7</v>
      </c>
      <c r="AO50" s="56"/>
      <c r="AP50" s="4"/>
      <c r="AQ50" s="32"/>
      <c r="AR50" s="33"/>
      <c r="AS50" s="33"/>
      <c r="AT50" s="33">
        <f t="shared" si="8"/>
        <v>15</v>
      </c>
      <c r="AU50" s="56"/>
      <c r="AV50" s="4"/>
      <c r="AW50" s="32"/>
      <c r="AX50" s="33"/>
      <c r="AY50" s="33"/>
      <c r="AZ50" s="33">
        <f t="shared" si="9"/>
        <v>576</v>
      </c>
      <c r="BA50" s="56"/>
      <c r="BB50" s="58">
        <f>44*32</f>
        <v>1408</v>
      </c>
      <c r="BC50" s="62">
        <v>45680.0</v>
      </c>
      <c r="BD50" s="65"/>
      <c r="BE50" s="134">
        <v>10.0</v>
      </c>
      <c r="BF50" s="36">
        <f t="shared" si="10"/>
        <v>80</v>
      </c>
      <c r="BG50" s="39" t="s">
        <v>85</v>
      </c>
      <c r="BH50" s="58"/>
      <c r="BI50" s="56"/>
      <c r="BJ50" s="33"/>
      <c r="BK50" s="33"/>
      <c r="BL50" s="33">
        <f t="shared" si="11"/>
        <v>10</v>
      </c>
      <c r="BM50" s="56"/>
      <c r="BN50" s="4"/>
      <c r="BO50" s="56"/>
      <c r="BP50" s="33"/>
      <c r="BQ50" s="33"/>
      <c r="BR50" s="33">
        <f t="shared" si="12"/>
        <v>0</v>
      </c>
      <c r="BS50" s="56"/>
      <c r="BT50" s="58"/>
      <c r="BU50" s="108">
        <v>45675.0</v>
      </c>
      <c r="BV50" s="158">
        <f>24*825</f>
        <v>19800</v>
      </c>
      <c r="BW50" s="158"/>
      <c r="BX50" s="38">
        <f t="shared" si="13"/>
        <v>31350</v>
      </c>
      <c r="BY50" s="163" t="s">
        <v>88</v>
      </c>
      <c r="BZ50" s="4"/>
      <c r="CA50" s="56"/>
      <c r="CB50" s="33"/>
      <c r="CC50" s="33"/>
      <c r="CD50" s="33">
        <f t="shared" si="14"/>
        <v>600</v>
      </c>
      <c r="CE50" s="109"/>
      <c r="CF50" s="101"/>
      <c r="CG50" s="62">
        <v>45686.0</v>
      </c>
      <c r="CH50" s="65"/>
      <c r="CI50" s="134">
        <v>10.0</v>
      </c>
      <c r="CJ50" s="36">
        <f t="shared" si="15"/>
        <v>910</v>
      </c>
      <c r="CK50" s="39" t="s">
        <v>90</v>
      </c>
      <c r="CL50" s="4"/>
      <c r="CM50" s="62"/>
      <c r="CN50" s="36"/>
      <c r="CO50" s="72"/>
      <c r="CP50" s="36">
        <f t="shared" si="16"/>
        <v>0</v>
      </c>
      <c r="CQ50" s="39"/>
      <c r="CR50" s="58"/>
      <c r="CS50" s="32"/>
      <c r="CT50" s="33"/>
      <c r="CU50" s="33"/>
      <c r="CV50" s="33">
        <f t="shared" si="17"/>
        <v>1000</v>
      </c>
      <c r="CW50" s="56"/>
      <c r="CX50" s="4"/>
      <c r="CY50" s="56"/>
      <c r="CZ50" s="33"/>
      <c r="DA50" s="33"/>
      <c r="DB50" s="33">
        <f t="shared" si="18"/>
        <v>14500</v>
      </c>
      <c r="DC50" s="109"/>
      <c r="DD50" s="101"/>
      <c r="DE50" s="113">
        <v>45669.0</v>
      </c>
      <c r="DF50" s="84"/>
      <c r="DG50" s="70">
        <v>1.0</v>
      </c>
      <c r="DH50" s="71">
        <f t="shared" si="19"/>
        <v>25</v>
      </c>
      <c r="DI50" s="29" t="s">
        <v>101</v>
      </c>
      <c r="DJ50" s="58"/>
      <c r="DK50" s="46">
        <v>45667.0</v>
      </c>
      <c r="DL50" s="72"/>
      <c r="DM50" s="40">
        <v>500.0</v>
      </c>
      <c r="DN50" s="33">
        <f t="shared" si="20"/>
        <v>38500</v>
      </c>
      <c r="DO50" s="39" t="s">
        <v>96</v>
      </c>
      <c r="DP50" s="4"/>
      <c r="DQ50" s="56"/>
      <c r="DR50" s="33"/>
      <c r="DS50" s="33"/>
      <c r="DT50" s="33">
        <f t="shared" si="21"/>
        <v>0</v>
      </c>
      <c r="DU50" s="56"/>
      <c r="DV50" s="58"/>
      <c r="DW50" s="56"/>
      <c r="DX50" s="33"/>
      <c r="DY50" s="33"/>
      <c r="DZ50" s="33">
        <f t="shared" si="22"/>
        <v>0</v>
      </c>
      <c r="EA50" s="56"/>
      <c r="EB50" s="4"/>
      <c r="EC50" s="56"/>
      <c r="ED50" s="33"/>
      <c r="EE50" s="33"/>
      <c r="EF50" s="33">
        <f t="shared" si="23"/>
        <v>2</v>
      </c>
      <c r="EG50" s="56"/>
      <c r="EH50" s="58"/>
      <c r="EI50" s="56"/>
      <c r="EJ50" s="33"/>
      <c r="EK50" s="33"/>
      <c r="EL50" s="33">
        <f t="shared" si="24"/>
        <v>15</v>
      </c>
      <c r="EM50" s="56"/>
      <c r="EN50" s="4"/>
      <c r="EO50" s="56"/>
      <c r="EP50" s="33"/>
      <c r="EQ50" s="33"/>
      <c r="ER50" s="33">
        <f t="shared" si="25"/>
        <v>5</v>
      </c>
      <c r="ES50" s="56"/>
      <c r="ET50" s="58"/>
      <c r="EU50" s="56"/>
      <c r="EV50" s="33"/>
      <c r="EW50" s="33"/>
      <c r="EX50" s="33">
        <f t="shared" si="26"/>
        <v>21</v>
      </c>
      <c r="EY50" s="56"/>
      <c r="EZ50" s="58"/>
      <c r="FA50" s="56"/>
      <c r="FB50" s="33"/>
      <c r="FC50" s="33"/>
      <c r="FD50" s="33">
        <f t="shared" si="27"/>
        <v>900</v>
      </c>
      <c r="FE50" s="56"/>
      <c r="FF50" s="58"/>
      <c r="FG50" s="56"/>
      <c r="FH50" s="33"/>
      <c r="FI50" s="33"/>
      <c r="FJ50" s="33">
        <f t="shared" si="28"/>
        <v>500</v>
      </c>
      <c r="FK50" s="56"/>
      <c r="FL50" s="58"/>
      <c r="FM50" s="56"/>
      <c r="FN50" s="33"/>
      <c r="FO50" s="33"/>
      <c r="FP50" s="33">
        <f t="shared" si="29"/>
        <v>1775</v>
      </c>
      <c r="FQ50" s="56"/>
      <c r="FR50" s="58"/>
      <c r="FS50" s="56"/>
      <c r="FT50" s="33"/>
      <c r="FU50" s="33"/>
      <c r="FV50" s="33">
        <f t="shared" si="30"/>
        <v>0</v>
      </c>
      <c r="FW50" s="56"/>
      <c r="FX50" s="58"/>
      <c r="FY50" s="56"/>
      <c r="FZ50" s="33"/>
      <c r="GA50" s="33"/>
      <c r="GB50" s="33">
        <f t="shared" si="31"/>
        <v>0</v>
      </c>
      <c r="GC50" s="56"/>
      <c r="GD50" s="58"/>
      <c r="GE50" s="58"/>
      <c r="GF50" s="58"/>
      <c r="GG50" s="58"/>
      <c r="GH50" s="58"/>
      <c r="GI50" s="58"/>
    </row>
    <row r="51" ht="14.25" customHeight="1">
      <c r="A51" s="25">
        <v>45668.0</v>
      </c>
      <c r="B51" s="84"/>
      <c r="C51" s="81">
        <v>500.0</v>
      </c>
      <c r="D51" s="71">
        <f t="shared" si="1"/>
        <v>18150</v>
      </c>
      <c r="E51" s="29" t="s">
        <v>99</v>
      </c>
      <c r="F51" s="4"/>
      <c r="G51" s="56"/>
      <c r="H51" s="33"/>
      <c r="I51" s="33"/>
      <c r="J51" s="33">
        <f t="shared" si="2"/>
        <v>3650</v>
      </c>
      <c r="K51" s="56"/>
      <c r="L51" s="4"/>
      <c r="M51" s="62">
        <v>45672.0</v>
      </c>
      <c r="N51" s="36"/>
      <c r="O51" s="40">
        <v>500.0</v>
      </c>
      <c r="P51" s="36">
        <f t="shared" si="3"/>
        <v>6300</v>
      </c>
      <c r="Q51" s="39" t="s">
        <v>94</v>
      </c>
      <c r="R51" s="4"/>
      <c r="S51" s="56"/>
      <c r="T51" s="33"/>
      <c r="U51" s="33"/>
      <c r="V51" s="33">
        <f t="shared" si="4"/>
        <v>11750</v>
      </c>
      <c r="W51" s="56"/>
      <c r="X51" s="58"/>
      <c r="Y51" s="32"/>
      <c r="Z51" s="33"/>
      <c r="AA51" s="33"/>
      <c r="AB51" s="33">
        <f t="shared" si="5"/>
        <v>4</v>
      </c>
      <c r="AC51" s="56"/>
      <c r="AD51" s="4"/>
      <c r="AE51" s="56"/>
      <c r="AF51" s="33"/>
      <c r="AG51" s="33"/>
      <c r="AH51" s="33">
        <f t="shared" si="6"/>
        <v>2</v>
      </c>
      <c r="AI51" s="56"/>
      <c r="AJ51" s="4"/>
      <c r="AK51" s="56"/>
      <c r="AL51" s="33"/>
      <c r="AM51" s="33"/>
      <c r="AN51" s="33">
        <f t="shared" si="7"/>
        <v>7</v>
      </c>
      <c r="AO51" s="56"/>
      <c r="AP51" s="4"/>
      <c r="AQ51" s="32"/>
      <c r="AR51" s="33"/>
      <c r="AS51" s="33"/>
      <c r="AT51" s="33">
        <f t="shared" si="8"/>
        <v>15</v>
      </c>
      <c r="AU51" s="56"/>
      <c r="AV51" s="4"/>
      <c r="AW51" s="32"/>
      <c r="AX51" s="33"/>
      <c r="AY51" s="33"/>
      <c r="AZ51" s="33">
        <f t="shared" si="9"/>
        <v>576</v>
      </c>
      <c r="BA51" s="56"/>
      <c r="BB51" s="58"/>
      <c r="BC51" s="103">
        <v>45680.0</v>
      </c>
      <c r="BD51" s="104"/>
      <c r="BE51" s="106">
        <v>10.0</v>
      </c>
      <c r="BF51" s="36">
        <f t="shared" si="10"/>
        <v>70</v>
      </c>
      <c r="BG51" s="37" t="s">
        <v>84</v>
      </c>
      <c r="BH51" s="58"/>
      <c r="BI51" s="56"/>
      <c r="BJ51" s="33"/>
      <c r="BK51" s="33"/>
      <c r="BL51" s="33">
        <f t="shared" si="11"/>
        <v>10</v>
      </c>
      <c r="BM51" s="56"/>
      <c r="BN51" s="4"/>
      <c r="BO51" s="56"/>
      <c r="BP51" s="33"/>
      <c r="BQ51" s="33"/>
      <c r="BR51" s="33">
        <f t="shared" si="12"/>
        <v>0</v>
      </c>
      <c r="BS51" s="56"/>
      <c r="BT51" s="58"/>
      <c r="BU51" s="113">
        <v>45676.0</v>
      </c>
      <c r="BV51" s="105"/>
      <c r="BW51" s="40">
        <v>825.0</v>
      </c>
      <c r="BX51" s="38">
        <f t="shared" si="13"/>
        <v>30525</v>
      </c>
      <c r="BY51" s="29" t="s">
        <v>85</v>
      </c>
      <c r="BZ51" s="4"/>
      <c r="CA51" s="56"/>
      <c r="CB51" s="33"/>
      <c r="CC51" s="33"/>
      <c r="CD51" s="33">
        <f t="shared" si="14"/>
        <v>600</v>
      </c>
      <c r="CE51" s="109"/>
      <c r="CF51" s="101"/>
      <c r="CG51" s="62">
        <v>45686.0</v>
      </c>
      <c r="CH51" s="65"/>
      <c r="CI51" s="134">
        <v>10.0</v>
      </c>
      <c r="CJ51" s="36">
        <f t="shared" si="15"/>
        <v>900</v>
      </c>
      <c r="CK51" s="39" t="s">
        <v>77</v>
      </c>
      <c r="CL51" s="4"/>
      <c r="CM51" s="62"/>
      <c r="CN51" s="36"/>
      <c r="CO51" s="72"/>
      <c r="CP51" s="36">
        <f t="shared" si="16"/>
        <v>0</v>
      </c>
      <c r="CQ51" s="39"/>
      <c r="CR51" s="58"/>
      <c r="CS51" s="32"/>
      <c r="CT51" s="33"/>
      <c r="CU51" s="33"/>
      <c r="CV51" s="33">
        <f t="shared" si="17"/>
        <v>1000</v>
      </c>
      <c r="CW51" s="56"/>
      <c r="CX51" s="4"/>
      <c r="CY51" s="56"/>
      <c r="CZ51" s="33"/>
      <c r="DA51" s="33"/>
      <c r="DB51" s="33">
        <f t="shared" si="18"/>
        <v>14500</v>
      </c>
      <c r="DC51" s="109"/>
      <c r="DD51" s="101"/>
      <c r="DE51" s="30">
        <v>45669.0</v>
      </c>
      <c r="DF51" s="29"/>
      <c r="DG51" s="29">
        <v>1.0</v>
      </c>
      <c r="DH51" s="26">
        <f t="shared" si="19"/>
        <v>24</v>
      </c>
      <c r="DI51" s="29" t="s">
        <v>83</v>
      </c>
      <c r="DJ51" s="58"/>
      <c r="DK51" s="46">
        <v>45667.0</v>
      </c>
      <c r="DL51" s="72"/>
      <c r="DM51" s="40">
        <v>500.0</v>
      </c>
      <c r="DN51" s="33">
        <f t="shared" si="20"/>
        <v>38000</v>
      </c>
      <c r="DO51" s="39" t="s">
        <v>104</v>
      </c>
      <c r="DP51" s="4"/>
      <c r="DQ51" s="56"/>
      <c r="DR51" s="33"/>
      <c r="DS51" s="33"/>
      <c r="DT51" s="33">
        <f t="shared" si="21"/>
        <v>0</v>
      </c>
      <c r="DU51" s="56"/>
      <c r="DV51" s="58"/>
      <c r="DW51" s="56"/>
      <c r="DX51" s="33"/>
      <c r="DY51" s="33"/>
      <c r="DZ51" s="33">
        <f t="shared" si="22"/>
        <v>0</v>
      </c>
      <c r="EA51" s="56"/>
      <c r="EB51" s="4"/>
      <c r="EC51" s="56"/>
      <c r="ED51" s="33"/>
      <c r="EE51" s="33"/>
      <c r="EF51" s="33">
        <f t="shared" si="23"/>
        <v>2</v>
      </c>
      <c r="EG51" s="56"/>
      <c r="EH51" s="58"/>
      <c r="EI51" s="56"/>
      <c r="EJ51" s="33"/>
      <c r="EK51" s="33"/>
      <c r="EL51" s="33">
        <f t="shared" si="24"/>
        <v>15</v>
      </c>
      <c r="EM51" s="56"/>
      <c r="EN51" s="4"/>
      <c r="EO51" s="56"/>
      <c r="EP51" s="33"/>
      <c r="EQ51" s="33"/>
      <c r="ER51" s="33">
        <f t="shared" si="25"/>
        <v>5</v>
      </c>
      <c r="ES51" s="56"/>
      <c r="ET51" s="58"/>
      <c r="EU51" s="56"/>
      <c r="EV51" s="33"/>
      <c r="EW51" s="33"/>
      <c r="EX51" s="33">
        <f t="shared" si="26"/>
        <v>21</v>
      </c>
      <c r="EY51" s="56"/>
      <c r="EZ51" s="58"/>
      <c r="FA51" s="56"/>
      <c r="FB51" s="33"/>
      <c r="FC51" s="33"/>
      <c r="FD51" s="33">
        <f t="shared" si="27"/>
        <v>900</v>
      </c>
      <c r="FE51" s="56"/>
      <c r="FF51" s="58"/>
      <c r="FG51" s="56"/>
      <c r="FH51" s="33"/>
      <c r="FI51" s="33"/>
      <c r="FJ51" s="33">
        <f t="shared" si="28"/>
        <v>500</v>
      </c>
      <c r="FK51" s="56"/>
      <c r="FL51" s="58"/>
      <c r="FM51" s="56"/>
      <c r="FN51" s="33"/>
      <c r="FO51" s="33"/>
      <c r="FP51" s="33">
        <f t="shared" si="29"/>
        <v>1775</v>
      </c>
      <c r="FQ51" s="56"/>
      <c r="FR51" s="58"/>
      <c r="FS51" s="56"/>
      <c r="FT51" s="33"/>
      <c r="FU51" s="33"/>
      <c r="FV51" s="33">
        <f t="shared" si="30"/>
        <v>0</v>
      </c>
      <c r="FW51" s="56"/>
      <c r="FX51" s="58"/>
      <c r="FY51" s="56"/>
      <c r="FZ51" s="33"/>
      <c r="GA51" s="33"/>
      <c r="GB51" s="33">
        <f t="shared" si="31"/>
        <v>0</v>
      </c>
      <c r="GC51" s="56"/>
      <c r="GD51" s="58"/>
      <c r="GE51" s="58"/>
      <c r="GF51" s="58"/>
      <c r="GG51" s="58"/>
      <c r="GH51" s="58"/>
      <c r="GI51" s="58"/>
    </row>
    <row r="52" ht="14.25" customHeight="1">
      <c r="A52" s="25">
        <v>45668.0</v>
      </c>
      <c r="B52" s="84"/>
      <c r="C52" s="81">
        <v>500.0</v>
      </c>
      <c r="D52" s="71">
        <f t="shared" si="1"/>
        <v>17650</v>
      </c>
      <c r="E52" s="29" t="s">
        <v>107</v>
      </c>
      <c r="F52" s="4"/>
      <c r="G52" s="56"/>
      <c r="H52" s="33"/>
      <c r="I52" s="33"/>
      <c r="J52" s="33">
        <f t="shared" si="2"/>
        <v>3650</v>
      </c>
      <c r="K52" s="56"/>
      <c r="L52" s="4"/>
      <c r="M52" s="113">
        <v>45672.0</v>
      </c>
      <c r="N52" s="84"/>
      <c r="O52" s="70">
        <v>100.0</v>
      </c>
      <c r="P52" s="71">
        <f t="shared" si="3"/>
        <v>6200</v>
      </c>
      <c r="Q52" s="29" t="s">
        <v>85</v>
      </c>
      <c r="R52" s="4"/>
      <c r="S52" s="56"/>
      <c r="T52" s="33"/>
      <c r="U52" s="33"/>
      <c r="V52" s="33">
        <f t="shared" si="4"/>
        <v>11750</v>
      </c>
      <c r="W52" s="56"/>
      <c r="X52" s="58"/>
      <c r="Y52" s="32"/>
      <c r="Z52" s="33"/>
      <c r="AA52" s="33"/>
      <c r="AB52" s="33">
        <f t="shared" si="5"/>
        <v>4</v>
      </c>
      <c r="AC52" s="56"/>
      <c r="AD52" s="4"/>
      <c r="AE52" s="56"/>
      <c r="AF52" s="33"/>
      <c r="AG52" s="33"/>
      <c r="AH52" s="33">
        <f t="shared" si="6"/>
        <v>2</v>
      </c>
      <c r="AI52" s="56"/>
      <c r="AJ52" s="4"/>
      <c r="AK52" s="56"/>
      <c r="AL52" s="33"/>
      <c r="AM52" s="33"/>
      <c r="AN52" s="33">
        <f t="shared" si="7"/>
        <v>7</v>
      </c>
      <c r="AO52" s="56"/>
      <c r="AP52" s="4"/>
      <c r="AQ52" s="32"/>
      <c r="AR52" s="33"/>
      <c r="AS52" s="33"/>
      <c r="AT52" s="33">
        <f t="shared" si="8"/>
        <v>15</v>
      </c>
      <c r="AU52" s="56"/>
      <c r="AV52" s="4"/>
      <c r="AW52" s="32"/>
      <c r="AX52" s="33"/>
      <c r="AY52" s="33"/>
      <c r="AZ52" s="33">
        <f t="shared" si="9"/>
        <v>576</v>
      </c>
      <c r="BA52" s="56"/>
      <c r="BB52" s="58"/>
      <c r="BC52" s="103">
        <v>45683.0</v>
      </c>
      <c r="BD52" s="104"/>
      <c r="BE52" s="106">
        <v>10.0</v>
      </c>
      <c r="BF52" s="36">
        <f t="shared" si="10"/>
        <v>60</v>
      </c>
      <c r="BG52" s="39" t="s">
        <v>93</v>
      </c>
      <c r="BH52" s="58"/>
      <c r="BI52" s="56"/>
      <c r="BJ52" s="33"/>
      <c r="BK52" s="33"/>
      <c r="BL52" s="33">
        <f t="shared" si="11"/>
        <v>10</v>
      </c>
      <c r="BM52" s="56"/>
      <c r="BN52" s="4"/>
      <c r="BO52" s="56"/>
      <c r="BP52" s="33"/>
      <c r="BQ52" s="33"/>
      <c r="BR52" s="33">
        <f t="shared" si="12"/>
        <v>0</v>
      </c>
      <c r="BS52" s="56"/>
      <c r="BT52" s="58"/>
      <c r="BU52" s="113">
        <v>45676.0</v>
      </c>
      <c r="BV52" s="105"/>
      <c r="BW52" s="40">
        <v>825.0</v>
      </c>
      <c r="BX52" s="38">
        <f t="shared" si="13"/>
        <v>29700</v>
      </c>
      <c r="BY52" s="29" t="s">
        <v>78</v>
      </c>
      <c r="BZ52" s="4"/>
      <c r="CA52" s="56"/>
      <c r="CB52" s="33"/>
      <c r="CC52" s="33"/>
      <c r="CD52" s="33">
        <f t="shared" si="14"/>
        <v>600</v>
      </c>
      <c r="CE52" s="109"/>
      <c r="CF52" s="101"/>
      <c r="CG52" s="103">
        <v>45687.0</v>
      </c>
      <c r="CH52" s="104"/>
      <c r="CI52" s="134">
        <v>10.0</v>
      </c>
      <c r="CJ52" s="36">
        <f t="shared" si="15"/>
        <v>890</v>
      </c>
      <c r="CK52" s="39" t="s">
        <v>81</v>
      </c>
      <c r="CL52" s="4"/>
      <c r="CM52" s="62"/>
      <c r="CN52" s="36"/>
      <c r="CO52" s="72"/>
      <c r="CP52" s="36">
        <f t="shared" si="16"/>
        <v>0</v>
      </c>
      <c r="CQ52" s="39"/>
      <c r="CR52" s="58"/>
      <c r="CS52" s="32"/>
      <c r="CT52" s="33"/>
      <c r="CU52" s="33"/>
      <c r="CV52" s="33">
        <f t="shared" si="17"/>
        <v>1000</v>
      </c>
      <c r="CW52" s="56"/>
      <c r="CX52" s="4"/>
      <c r="CY52" s="56"/>
      <c r="CZ52" s="33"/>
      <c r="DA52" s="33"/>
      <c r="DB52" s="33">
        <f t="shared" si="18"/>
        <v>14500</v>
      </c>
      <c r="DC52" s="109"/>
      <c r="DD52" s="101"/>
      <c r="DE52" s="30">
        <v>45669.0</v>
      </c>
      <c r="DF52" s="26"/>
      <c r="DG52" s="29">
        <v>1.0</v>
      </c>
      <c r="DH52" s="26">
        <f t="shared" si="19"/>
        <v>23</v>
      </c>
      <c r="DI52" s="29" t="s">
        <v>95</v>
      </c>
      <c r="DJ52" s="58"/>
      <c r="DK52" s="35">
        <v>45667.0</v>
      </c>
      <c r="DL52" s="36"/>
      <c r="DM52" s="40">
        <v>500.0</v>
      </c>
      <c r="DN52" s="36">
        <f t="shared" si="20"/>
        <v>37500</v>
      </c>
      <c r="DO52" s="39" t="s">
        <v>107</v>
      </c>
      <c r="DP52" s="4"/>
      <c r="DQ52" s="56"/>
      <c r="DR52" s="33"/>
      <c r="DS52" s="33"/>
      <c r="DT52" s="33">
        <f t="shared" si="21"/>
        <v>0</v>
      </c>
      <c r="DU52" s="56"/>
      <c r="DV52" s="58"/>
      <c r="DW52" s="56"/>
      <c r="DX52" s="33"/>
      <c r="DY52" s="33"/>
      <c r="DZ52" s="33">
        <f t="shared" si="22"/>
        <v>0</v>
      </c>
      <c r="EA52" s="56"/>
      <c r="EB52" s="4"/>
      <c r="EC52" s="56"/>
      <c r="ED52" s="33"/>
      <c r="EE52" s="33"/>
      <c r="EF52" s="33">
        <f t="shared" si="23"/>
        <v>2</v>
      </c>
      <c r="EG52" s="56"/>
      <c r="EH52" s="58"/>
      <c r="EI52" s="56"/>
      <c r="EJ52" s="33"/>
      <c r="EK52" s="33"/>
      <c r="EL52" s="33">
        <f t="shared" si="24"/>
        <v>15</v>
      </c>
      <c r="EM52" s="56"/>
      <c r="EN52" s="4"/>
      <c r="EO52" s="56"/>
      <c r="EP52" s="33"/>
      <c r="EQ52" s="33"/>
      <c r="ER52" s="33">
        <f t="shared" si="25"/>
        <v>5</v>
      </c>
      <c r="ES52" s="56"/>
      <c r="ET52" s="58"/>
      <c r="EU52" s="56"/>
      <c r="EV52" s="33"/>
      <c r="EW52" s="33"/>
      <c r="EX52" s="33">
        <f t="shared" si="26"/>
        <v>21</v>
      </c>
      <c r="EY52" s="56"/>
      <c r="EZ52" s="58"/>
      <c r="FA52" s="56"/>
      <c r="FB52" s="33"/>
      <c r="FC52" s="33"/>
      <c r="FD52" s="33">
        <f t="shared" si="27"/>
        <v>900</v>
      </c>
      <c r="FE52" s="56"/>
      <c r="FF52" s="58"/>
      <c r="FG52" s="56"/>
      <c r="FH52" s="33"/>
      <c r="FI52" s="33"/>
      <c r="FJ52" s="33">
        <f t="shared" si="28"/>
        <v>500</v>
      </c>
      <c r="FK52" s="56"/>
      <c r="FL52" s="58"/>
      <c r="FM52" s="56"/>
      <c r="FN52" s="33"/>
      <c r="FO52" s="33"/>
      <c r="FP52" s="33">
        <f t="shared" si="29"/>
        <v>1775</v>
      </c>
      <c r="FQ52" s="56"/>
      <c r="FR52" s="58"/>
      <c r="FS52" s="56"/>
      <c r="FT52" s="33"/>
      <c r="FU52" s="33"/>
      <c r="FV52" s="33">
        <f t="shared" si="30"/>
        <v>0</v>
      </c>
      <c r="FW52" s="56"/>
      <c r="FX52" s="58"/>
      <c r="FY52" s="56"/>
      <c r="FZ52" s="33"/>
      <c r="GA52" s="33"/>
      <c r="GB52" s="33">
        <f t="shared" si="31"/>
        <v>0</v>
      </c>
      <c r="GC52" s="56"/>
      <c r="GD52" s="58"/>
      <c r="GE52" s="58"/>
      <c r="GF52" s="58"/>
      <c r="GG52" s="58"/>
      <c r="GH52" s="58"/>
      <c r="GI52" s="58"/>
    </row>
    <row r="53" ht="14.25" customHeight="1">
      <c r="A53" s="30">
        <v>45669.0</v>
      </c>
      <c r="B53" s="29"/>
      <c r="C53" s="81">
        <v>500.0</v>
      </c>
      <c r="D53" s="26">
        <f t="shared" si="1"/>
        <v>17150</v>
      </c>
      <c r="E53" s="29" t="s">
        <v>83</v>
      </c>
      <c r="F53" s="4"/>
      <c r="G53" s="56"/>
      <c r="H53" s="33"/>
      <c r="I53" s="33"/>
      <c r="J53" s="33">
        <f t="shared" si="2"/>
        <v>3650</v>
      </c>
      <c r="K53" s="56"/>
      <c r="L53" s="4"/>
      <c r="M53" s="113">
        <v>45672.0</v>
      </c>
      <c r="N53" s="84"/>
      <c r="O53" s="70">
        <v>100.0</v>
      </c>
      <c r="P53" s="71">
        <f t="shared" si="3"/>
        <v>6100</v>
      </c>
      <c r="Q53" s="29" t="s">
        <v>81</v>
      </c>
      <c r="R53" s="4"/>
      <c r="S53" s="56"/>
      <c r="T53" s="33"/>
      <c r="U53" s="33"/>
      <c r="V53" s="33">
        <f t="shared" si="4"/>
        <v>11750</v>
      </c>
      <c r="W53" s="56"/>
      <c r="X53" s="58"/>
      <c r="Y53" s="32"/>
      <c r="Z53" s="33"/>
      <c r="AA53" s="33"/>
      <c r="AB53" s="33">
        <f t="shared" si="5"/>
        <v>4</v>
      </c>
      <c r="AC53" s="56"/>
      <c r="AD53" s="4"/>
      <c r="AE53" s="56"/>
      <c r="AF53" s="33"/>
      <c r="AG53" s="33"/>
      <c r="AH53" s="33">
        <f t="shared" si="6"/>
        <v>2</v>
      </c>
      <c r="AI53" s="56"/>
      <c r="AJ53" s="4"/>
      <c r="AK53" s="56"/>
      <c r="AL53" s="33"/>
      <c r="AM53" s="33"/>
      <c r="AN53" s="33">
        <f t="shared" si="7"/>
        <v>7</v>
      </c>
      <c r="AO53" s="56"/>
      <c r="AP53" s="4"/>
      <c r="AQ53" s="32"/>
      <c r="AR53" s="33"/>
      <c r="AS53" s="33"/>
      <c r="AT53" s="33">
        <f t="shared" si="8"/>
        <v>15</v>
      </c>
      <c r="AU53" s="56"/>
      <c r="AV53" s="4"/>
      <c r="AW53" s="32"/>
      <c r="AX53" s="33"/>
      <c r="AY53" s="33"/>
      <c r="AZ53" s="33">
        <f t="shared" si="9"/>
        <v>576</v>
      </c>
      <c r="BA53" s="56"/>
      <c r="BB53" s="58"/>
      <c r="BC53" s="103">
        <v>45684.0</v>
      </c>
      <c r="BD53" s="104"/>
      <c r="BE53" s="106">
        <v>10.0</v>
      </c>
      <c r="BF53" s="36">
        <f t="shared" si="10"/>
        <v>50</v>
      </c>
      <c r="BG53" s="39" t="s">
        <v>95</v>
      </c>
      <c r="BH53" s="58"/>
      <c r="BI53" s="56"/>
      <c r="BJ53" s="33"/>
      <c r="BK53" s="33"/>
      <c r="BL53" s="33">
        <f t="shared" si="11"/>
        <v>10</v>
      </c>
      <c r="BM53" s="56"/>
      <c r="BN53" s="4"/>
      <c r="BO53" s="56"/>
      <c r="BP53" s="33"/>
      <c r="BQ53" s="33"/>
      <c r="BR53" s="33">
        <f t="shared" si="12"/>
        <v>0</v>
      </c>
      <c r="BS53" s="56"/>
      <c r="BT53" s="58"/>
      <c r="BU53" s="113">
        <v>45676.0</v>
      </c>
      <c r="BV53" s="105"/>
      <c r="BW53" s="40">
        <v>825.0</v>
      </c>
      <c r="BX53" s="38">
        <f t="shared" si="13"/>
        <v>28875</v>
      </c>
      <c r="BY53" s="29" t="s">
        <v>99</v>
      </c>
      <c r="BZ53" s="4"/>
      <c r="CA53" s="56"/>
      <c r="CB53" s="33"/>
      <c r="CC53" s="33"/>
      <c r="CD53" s="33">
        <f t="shared" si="14"/>
        <v>600</v>
      </c>
      <c r="CE53" s="109"/>
      <c r="CF53" s="101"/>
      <c r="CG53" s="103">
        <v>45687.0</v>
      </c>
      <c r="CH53" s="104"/>
      <c r="CI53" s="134">
        <v>10.0</v>
      </c>
      <c r="CJ53" s="36">
        <f t="shared" si="15"/>
        <v>880</v>
      </c>
      <c r="CK53" s="39" t="s">
        <v>93</v>
      </c>
      <c r="CL53" s="4"/>
      <c r="CM53" s="62"/>
      <c r="CN53" s="36"/>
      <c r="CO53" s="36"/>
      <c r="CP53" s="36">
        <f t="shared" si="16"/>
        <v>0</v>
      </c>
      <c r="CQ53" s="39"/>
      <c r="CR53" s="58"/>
      <c r="CS53" s="32"/>
      <c r="CT53" s="33"/>
      <c r="CU53" s="33"/>
      <c r="CV53" s="33">
        <f t="shared" si="17"/>
        <v>1000</v>
      </c>
      <c r="CW53" s="56"/>
      <c r="CX53" s="4"/>
      <c r="CY53" s="56"/>
      <c r="CZ53" s="33"/>
      <c r="DA53" s="33"/>
      <c r="DB53" s="33">
        <f t="shared" si="18"/>
        <v>14500</v>
      </c>
      <c r="DC53" s="109"/>
      <c r="DD53" s="101"/>
      <c r="DE53" s="30">
        <v>45669.0</v>
      </c>
      <c r="DF53" s="26"/>
      <c r="DG53" s="29">
        <v>1.0</v>
      </c>
      <c r="DH53" s="26">
        <f t="shared" si="19"/>
        <v>22</v>
      </c>
      <c r="DI53" s="29" t="s">
        <v>84</v>
      </c>
      <c r="DJ53" s="58"/>
      <c r="DK53" s="35">
        <v>45667.0</v>
      </c>
      <c r="DL53" s="36"/>
      <c r="DM53" s="40">
        <v>500.0</v>
      </c>
      <c r="DN53" s="36">
        <f t="shared" si="20"/>
        <v>37000</v>
      </c>
      <c r="DO53" s="39" t="s">
        <v>93</v>
      </c>
      <c r="DP53" s="4"/>
      <c r="DQ53" s="56"/>
      <c r="DR53" s="33"/>
      <c r="DS53" s="33"/>
      <c r="DT53" s="33">
        <f t="shared" si="21"/>
        <v>0</v>
      </c>
      <c r="DU53" s="56"/>
      <c r="DV53" s="58"/>
      <c r="DW53" s="56"/>
      <c r="DX53" s="33"/>
      <c r="DY53" s="33"/>
      <c r="DZ53" s="33">
        <f t="shared" si="22"/>
        <v>0</v>
      </c>
      <c r="EA53" s="56"/>
      <c r="EB53" s="4"/>
      <c r="EC53" s="56"/>
      <c r="ED53" s="33"/>
      <c r="EE53" s="33"/>
      <c r="EF53" s="33">
        <f t="shared" si="23"/>
        <v>2</v>
      </c>
      <c r="EG53" s="56"/>
      <c r="EH53" s="58"/>
      <c r="EI53" s="56"/>
      <c r="EJ53" s="33"/>
      <c r="EK53" s="33"/>
      <c r="EL53" s="33">
        <f t="shared" si="24"/>
        <v>15</v>
      </c>
      <c r="EM53" s="56"/>
      <c r="EN53" s="4"/>
      <c r="EO53" s="56"/>
      <c r="EP53" s="33"/>
      <c r="EQ53" s="33"/>
      <c r="ER53" s="33">
        <f t="shared" si="25"/>
        <v>5</v>
      </c>
      <c r="ES53" s="56"/>
      <c r="ET53" s="58"/>
      <c r="EU53" s="56"/>
      <c r="EV53" s="33"/>
      <c r="EW53" s="33"/>
      <c r="EX53" s="33">
        <f t="shared" si="26"/>
        <v>21</v>
      </c>
      <c r="EY53" s="56"/>
      <c r="EZ53" s="58"/>
      <c r="FA53" s="56"/>
      <c r="FB53" s="33"/>
      <c r="FC53" s="33"/>
      <c r="FD53" s="33">
        <f t="shared" si="27"/>
        <v>900</v>
      </c>
      <c r="FE53" s="56"/>
      <c r="FF53" s="58"/>
      <c r="FG53" s="56"/>
      <c r="FH53" s="33"/>
      <c r="FI53" s="33"/>
      <c r="FJ53" s="33">
        <f t="shared" si="28"/>
        <v>500</v>
      </c>
      <c r="FK53" s="56"/>
      <c r="FL53" s="58"/>
      <c r="FM53" s="56"/>
      <c r="FN53" s="33"/>
      <c r="FO53" s="33"/>
      <c r="FP53" s="33">
        <f t="shared" si="29"/>
        <v>1775</v>
      </c>
      <c r="FQ53" s="56"/>
      <c r="FR53" s="58"/>
      <c r="FS53" s="56"/>
      <c r="FT53" s="33"/>
      <c r="FU53" s="33"/>
      <c r="FV53" s="33">
        <f t="shared" si="30"/>
        <v>0</v>
      </c>
      <c r="FW53" s="56"/>
      <c r="FX53" s="58"/>
      <c r="FY53" s="56"/>
      <c r="FZ53" s="33"/>
      <c r="GA53" s="33"/>
      <c r="GB53" s="33">
        <f t="shared" si="31"/>
        <v>0</v>
      </c>
      <c r="GC53" s="56"/>
      <c r="GD53" s="58"/>
      <c r="GE53" s="58"/>
      <c r="GF53" s="58"/>
      <c r="GG53" s="58"/>
      <c r="GH53" s="58"/>
      <c r="GI53" s="58"/>
    </row>
    <row r="54" ht="14.25" customHeight="1">
      <c r="A54" s="113">
        <v>45669.0</v>
      </c>
      <c r="B54" s="84"/>
      <c r="C54" s="81">
        <v>500.0</v>
      </c>
      <c r="D54" s="71">
        <f t="shared" si="1"/>
        <v>16650</v>
      </c>
      <c r="E54" s="29" t="s">
        <v>103</v>
      </c>
      <c r="F54" s="4"/>
      <c r="G54" s="56"/>
      <c r="H54" s="33"/>
      <c r="I54" s="33"/>
      <c r="J54" s="33">
        <f t="shared" si="2"/>
        <v>3650</v>
      </c>
      <c r="K54" s="56"/>
      <c r="L54" s="4"/>
      <c r="M54" s="103">
        <v>45673.0</v>
      </c>
      <c r="N54" s="72"/>
      <c r="O54" s="98">
        <v>300.0</v>
      </c>
      <c r="P54" s="33">
        <f t="shared" si="3"/>
        <v>5800</v>
      </c>
      <c r="Q54" s="39" t="s">
        <v>91</v>
      </c>
      <c r="R54" s="4"/>
      <c r="S54" s="56"/>
      <c r="T54" s="33"/>
      <c r="U54" s="33"/>
      <c r="V54" s="33">
        <f t="shared" si="4"/>
        <v>11750</v>
      </c>
      <c r="W54" s="56"/>
      <c r="X54" s="58"/>
      <c r="Y54" s="32"/>
      <c r="Z54" s="33"/>
      <c r="AA54" s="33"/>
      <c r="AB54" s="33">
        <f t="shared" si="5"/>
        <v>4</v>
      </c>
      <c r="AC54" s="56"/>
      <c r="AD54" s="4"/>
      <c r="AE54" s="56"/>
      <c r="AF54" s="33"/>
      <c r="AG54" s="33"/>
      <c r="AH54" s="33">
        <f t="shared" si="6"/>
        <v>2</v>
      </c>
      <c r="AI54" s="56"/>
      <c r="AJ54" s="4"/>
      <c r="AK54" s="56"/>
      <c r="AL54" s="33"/>
      <c r="AM54" s="33"/>
      <c r="AN54" s="33">
        <f t="shared" si="7"/>
        <v>7</v>
      </c>
      <c r="AO54" s="56"/>
      <c r="AP54" s="4"/>
      <c r="AQ54" s="32"/>
      <c r="AR54" s="33"/>
      <c r="AS54" s="33"/>
      <c r="AT54" s="33">
        <f t="shared" si="8"/>
        <v>15</v>
      </c>
      <c r="AU54" s="56"/>
      <c r="AV54" s="4"/>
      <c r="AW54" s="32"/>
      <c r="AX54" s="33"/>
      <c r="AY54" s="33"/>
      <c r="AZ54" s="33">
        <f t="shared" si="9"/>
        <v>576</v>
      </c>
      <c r="BA54" s="56"/>
      <c r="BB54" s="58"/>
      <c r="BC54" s="103">
        <v>45685.0</v>
      </c>
      <c r="BD54" s="104"/>
      <c r="BE54" s="106">
        <v>10.0</v>
      </c>
      <c r="BF54" s="36">
        <f t="shared" si="10"/>
        <v>40</v>
      </c>
      <c r="BG54" s="39" t="s">
        <v>99</v>
      </c>
      <c r="BH54" s="58"/>
      <c r="BI54" s="56"/>
      <c r="BJ54" s="33"/>
      <c r="BK54" s="33"/>
      <c r="BL54" s="33">
        <f t="shared" si="11"/>
        <v>10</v>
      </c>
      <c r="BM54" s="56"/>
      <c r="BN54" s="4"/>
      <c r="BO54" s="56"/>
      <c r="BP54" s="33"/>
      <c r="BQ54" s="33"/>
      <c r="BR54" s="33">
        <f t="shared" si="12"/>
        <v>0</v>
      </c>
      <c r="BS54" s="56"/>
      <c r="BT54" s="58"/>
      <c r="BU54" s="113">
        <v>45677.0</v>
      </c>
      <c r="BV54" s="105"/>
      <c r="BW54" s="40">
        <v>825.0</v>
      </c>
      <c r="BX54" s="38">
        <f t="shared" si="13"/>
        <v>28050</v>
      </c>
      <c r="BY54" s="29" t="s">
        <v>96</v>
      </c>
      <c r="BZ54" s="4"/>
      <c r="CA54" s="56"/>
      <c r="CB54" s="33"/>
      <c r="CC54" s="33"/>
      <c r="CD54" s="33">
        <f t="shared" si="14"/>
        <v>600</v>
      </c>
      <c r="CE54" s="109"/>
      <c r="CF54" s="101"/>
      <c r="CG54" s="103">
        <v>45687.0</v>
      </c>
      <c r="CH54" s="104"/>
      <c r="CI54" s="134">
        <v>10.0</v>
      </c>
      <c r="CJ54" s="36">
        <f t="shared" si="15"/>
        <v>870</v>
      </c>
      <c r="CK54" s="39" t="s">
        <v>102</v>
      </c>
      <c r="CL54" s="4"/>
      <c r="CM54" s="62"/>
      <c r="CN54" s="36"/>
      <c r="CO54" s="36"/>
      <c r="CP54" s="36">
        <f t="shared" si="16"/>
        <v>0</v>
      </c>
      <c r="CQ54" s="39"/>
      <c r="CR54" s="58"/>
      <c r="CS54" s="32"/>
      <c r="CT54" s="33"/>
      <c r="CU54" s="33"/>
      <c r="CV54" s="33">
        <f t="shared" si="17"/>
        <v>1000</v>
      </c>
      <c r="CW54" s="56"/>
      <c r="CX54" s="4"/>
      <c r="CY54" s="56"/>
      <c r="CZ54" s="33"/>
      <c r="DA54" s="33"/>
      <c r="DB54" s="33">
        <f t="shared" si="18"/>
        <v>14500</v>
      </c>
      <c r="DC54" s="109"/>
      <c r="DD54" s="101"/>
      <c r="DE54" s="30">
        <v>45669.0</v>
      </c>
      <c r="DF54" s="26"/>
      <c r="DG54" s="81">
        <v>2.0</v>
      </c>
      <c r="DH54" s="26">
        <f t="shared" si="19"/>
        <v>20</v>
      </c>
      <c r="DI54" s="29" t="s">
        <v>102</v>
      </c>
      <c r="DJ54" s="58"/>
      <c r="DK54" s="46">
        <v>45668.0</v>
      </c>
      <c r="DL54" s="72"/>
      <c r="DM54" s="40">
        <v>500.0</v>
      </c>
      <c r="DN54" s="33">
        <f t="shared" si="20"/>
        <v>36500</v>
      </c>
      <c r="DO54" s="39" t="s">
        <v>80</v>
      </c>
      <c r="DP54" s="4"/>
      <c r="DQ54" s="56"/>
      <c r="DR54" s="33"/>
      <c r="DS54" s="33"/>
      <c r="DT54" s="33">
        <f t="shared" si="21"/>
        <v>0</v>
      </c>
      <c r="DU54" s="56"/>
      <c r="DV54" s="58"/>
      <c r="DW54" s="56"/>
      <c r="DX54" s="33"/>
      <c r="DY54" s="33"/>
      <c r="DZ54" s="33">
        <f t="shared" si="22"/>
        <v>0</v>
      </c>
      <c r="EA54" s="56"/>
      <c r="EB54" s="4"/>
      <c r="EC54" s="56"/>
      <c r="ED54" s="33"/>
      <c r="EE54" s="33"/>
      <c r="EF54" s="33">
        <f t="shared" si="23"/>
        <v>2</v>
      </c>
      <c r="EG54" s="56"/>
      <c r="EH54" s="58"/>
      <c r="EI54" s="56"/>
      <c r="EJ54" s="33"/>
      <c r="EK54" s="33"/>
      <c r="EL54" s="33">
        <f t="shared" si="24"/>
        <v>15</v>
      </c>
      <c r="EM54" s="56"/>
      <c r="EN54" s="4"/>
      <c r="EO54" s="56"/>
      <c r="EP54" s="33"/>
      <c r="EQ54" s="33"/>
      <c r="ER54" s="33">
        <f t="shared" si="25"/>
        <v>5</v>
      </c>
      <c r="ES54" s="56"/>
      <c r="ET54" s="58"/>
      <c r="EU54" s="56"/>
      <c r="EV54" s="33"/>
      <c r="EW54" s="33"/>
      <c r="EX54" s="33">
        <f t="shared" si="26"/>
        <v>21</v>
      </c>
      <c r="EY54" s="56"/>
      <c r="EZ54" s="58"/>
      <c r="FA54" s="56"/>
      <c r="FB54" s="33"/>
      <c r="FC54" s="33"/>
      <c r="FD54" s="33">
        <f t="shared" si="27"/>
        <v>900</v>
      </c>
      <c r="FE54" s="56"/>
      <c r="FF54" s="58"/>
      <c r="FG54" s="56"/>
      <c r="FH54" s="33"/>
      <c r="FI54" s="33"/>
      <c r="FJ54" s="33">
        <f t="shared" si="28"/>
        <v>500</v>
      </c>
      <c r="FK54" s="56"/>
      <c r="FL54" s="58"/>
      <c r="FM54" s="56"/>
      <c r="FN54" s="33"/>
      <c r="FO54" s="33"/>
      <c r="FP54" s="33">
        <f t="shared" si="29"/>
        <v>1775</v>
      </c>
      <c r="FQ54" s="56"/>
      <c r="FR54" s="58"/>
      <c r="FS54" s="56"/>
      <c r="FT54" s="33"/>
      <c r="FU54" s="33"/>
      <c r="FV54" s="33">
        <f t="shared" si="30"/>
        <v>0</v>
      </c>
      <c r="FW54" s="56"/>
      <c r="FX54" s="58"/>
      <c r="FY54" s="56"/>
      <c r="FZ54" s="33"/>
      <c r="GA54" s="33"/>
      <c r="GB54" s="33">
        <f t="shared" si="31"/>
        <v>0</v>
      </c>
      <c r="GC54" s="56"/>
      <c r="GD54" s="58"/>
      <c r="GE54" s="58"/>
      <c r="GF54" s="58"/>
      <c r="GG54" s="58"/>
      <c r="GH54" s="58"/>
      <c r="GI54" s="58"/>
    </row>
    <row r="55" ht="14.25" customHeight="1">
      <c r="A55" s="30">
        <v>45669.0</v>
      </c>
      <c r="B55" s="26"/>
      <c r="C55" s="27">
        <v>1000.0</v>
      </c>
      <c r="D55" s="26">
        <f t="shared" si="1"/>
        <v>15650</v>
      </c>
      <c r="E55" s="29" t="s">
        <v>102</v>
      </c>
      <c r="F55" s="4"/>
      <c r="G55" s="56"/>
      <c r="H55" s="33"/>
      <c r="I55" s="33"/>
      <c r="J55" s="33">
        <f t="shared" si="2"/>
        <v>3650</v>
      </c>
      <c r="K55" s="56"/>
      <c r="L55" s="4"/>
      <c r="M55" s="113">
        <v>45673.0</v>
      </c>
      <c r="N55" s="84"/>
      <c r="O55" s="70">
        <v>300.0</v>
      </c>
      <c r="P55" s="71">
        <f t="shared" si="3"/>
        <v>5500</v>
      </c>
      <c r="Q55" s="29" t="s">
        <v>102</v>
      </c>
      <c r="R55" s="4"/>
      <c r="S55" s="56"/>
      <c r="T55" s="33"/>
      <c r="U55" s="33"/>
      <c r="V55" s="33">
        <f t="shared" si="4"/>
        <v>11750</v>
      </c>
      <c r="W55" s="56"/>
      <c r="X55" s="58"/>
      <c r="Y55" s="32"/>
      <c r="Z55" s="33"/>
      <c r="AA55" s="33"/>
      <c r="AB55" s="33">
        <f t="shared" si="5"/>
        <v>4</v>
      </c>
      <c r="AC55" s="56"/>
      <c r="AD55" s="4"/>
      <c r="AE55" s="56"/>
      <c r="AF55" s="33"/>
      <c r="AG55" s="33"/>
      <c r="AH55" s="33">
        <f t="shared" si="6"/>
        <v>2</v>
      </c>
      <c r="AI55" s="56"/>
      <c r="AJ55" s="4"/>
      <c r="AK55" s="56"/>
      <c r="AL55" s="33"/>
      <c r="AM55" s="33"/>
      <c r="AN55" s="33">
        <f t="shared" si="7"/>
        <v>7</v>
      </c>
      <c r="AO55" s="56"/>
      <c r="AP55" s="4"/>
      <c r="AQ55" s="32"/>
      <c r="AR55" s="33"/>
      <c r="AS55" s="33"/>
      <c r="AT55" s="33">
        <f t="shared" si="8"/>
        <v>15</v>
      </c>
      <c r="AU55" s="56"/>
      <c r="AV55" s="4"/>
      <c r="AW55" s="32"/>
      <c r="AX55" s="33"/>
      <c r="AY55" s="33"/>
      <c r="AZ55" s="33">
        <f t="shared" si="9"/>
        <v>576</v>
      </c>
      <c r="BA55" s="56"/>
      <c r="BB55" s="58"/>
      <c r="BC55" s="103">
        <v>45685.0</v>
      </c>
      <c r="BD55" s="104"/>
      <c r="BE55" s="106">
        <v>10.0</v>
      </c>
      <c r="BF55" s="36">
        <f t="shared" si="10"/>
        <v>30</v>
      </c>
      <c r="BG55" s="96" t="s">
        <v>105</v>
      </c>
      <c r="BH55" s="58"/>
      <c r="BI55" s="56"/>
      <c r="BJ55" s="33"/>
      <c r="BK55" s="33"/>
      <c r="BL55" s="33">
        <f t="shared" si="11"/>
        <v>10</v>
      </c>
      <c r="BM55" s="56"/>
      <c r="BN55" s="4"/>
      <c r="BO55" s="56"/>
      <c r="BP55" s="33"/>
      <c r="BQ55" s="33"/>
      <c r="BR55" s="33">
        <f t="shared" si="12"/>
        <v>0</v>
      </c>
      <c r="BS55" s="56"/>
      <c r="BT55" s="58"/>
      <c r="BU55" s="113">
        <v>45677.0</v>
      </c>
      <c r="BV55" s="105"/>
      <c r="BW55" s="40">
        <v>825.0</v>
      </c>
      <c r="BX55" s="38">
        <f t="shared" si="13"/>
        <v>27225</v>
      </c>
      <c r="BY55" s="29" t="s">
        <v>84</v>
      </c>
      <c r="BZ55" s="4"/>
      <c r="CA55" s="56"/>
      <c r="CB55" s="33"/>
      <c r="CC55" s="33"/>
      <c r="CD55" s="33">
        <f t="shared" si="14"/>
        <v>600</v>
      </c>
      <c r="CE55" s="109"/>
      <c r="CF55" s="101"/>
      <c r="CG55" s="103">
        <v>45688.0</v>
      </c>
      <c r="CH55" s="104"/>
      <c r="CI55" s="134">
        <v>10.0</v>
      </c>
      <c r="CJ55" s="36">
        <f t="shared" si="15"/>
        <v>860</v>
      </c>
      <c r="CK55" s="95" t="s">
        <v>101</v>
      </c>
      <c r="CL55" s="4"/>
      <c r="CM55" s="62"/>
      <c r="CN55" s="36"/>
      <c r="CO55" s="36"/>
      <c r="CP55" s="36">
        <f t="shared" si="16"/>
        <v>0</v>
      </c>
      <c r="CQ55" s="39"/>
      <c r="CR55" s="58"/>
      <c r="CS55" s="32"/>
      <c r="CT55" s="33"/>
      <c r="CU55" s="33"/>
      <c r="CV55" s="33">
        <f t="shared" si="17"/>
        <v>1000</v>
      </c>
      <c r="CW55" s="56"/>
      <c r="CX55" s="4"/>
      <c r="CY55" s="56"/>
      <c r="CZ55" s="33"/>
      <c r="DA55" s="33"/>
      <c r="DB55" s="33">
        <f t="shared" si="18"/>
        <v>14500</v>
      </c>
      <c r="DC55" s="109"/>
      <c r="DD55" s="101"/>
      <c r="DE55" s="113">
        <v>45669.0</v>
      </c>
      <c r="DF55" s="84"/>
      <c r="DG55" s="70">
        <v>1.0</v>
      </c>
      <c r="DH55" s="71">
        <f t="shared" si="19"/>
        <v>19</v>
      </c>
      <c r="DI55" s="29" t="s">
        <v>104</v>
      </c>
      <c r="DJ55" s="58"/>
      <c r="DK55" s="46">
        <v>45668.0</v>
      </c>
      <c r="DL55" s="72"/>
      <c r="DM55" s="40">
        <v>500.0</v>
      </c>
      <c r="DN55" s="33">
        <f t="shared" si="20"/>
        <v>36000</v>
      </c>
      <c r="DO55" s="39" t="s">
        <v>84</v>
      </c>
      <c r="DP55" s="4"/>
      <c r="DQ55" s="56"/>
      <c r="DR55" s="33"/>
      <c r="DS55" s="33"/>
      <c r="DT55" s="33">
        <f t="shared" si="21"/>
        <v>0</v>
      </c>
      <c r="DU55" s="56"/>
      <c r="DV55" s="58"/>
      <c r="DW55" s="56"/>
      <c r="DX55" s="33"/>
      <c r="DY55" s="33"/>
      <c r="DZ55" s="33">
        <f t="shared" si="22"/>
        <v>0</v>
      </c>
      <c r="EA55" s="56"/>
      <c r="EB55" s="4"/>
      <c r="EC55" s="56"/>
      <c r="ED55" s="33"/>
      <c r="EE55" s="33"/>
      <c r="EF55" s="33">
        <f t="shared" si="23"/>
        <v>2</v>
      </c>
      <c r="EG55" s="56"/>
      <c r="EH55" s="58"/>
      <c r="EI55" s="56"/>
      <c r="EJ55" s="33"/>
      <c r="EK55" s="33"/>
      <c r="EL55" s="33">
        <f t="shared" si="24"/>
        <v>15</v>
      </c>
      <c r="EM55" s="56"/>
      <c r="EN55" s="4"/>
      <c r="EO55" s="56"/>
      <c r="EP55" s="33"/>
      <c r="EQ55" s="33"/>
      <c r="ER55" s="33">
        <f t="shared" si="25"/>
        <v>5</v>
      </c>
      <c r="ES55" s="56"/>
      <c r="ET55" s="58"/>
      <c r="EU55" s="56"/>
      <c r="EV55" s="33"/>
      <c r="EW55" s="33"/>
      <c r="EX55" s="33">
        <f t="shared" si="26"/>
        <v>21</v>
      </c>
      <c r="EY55" s="56"/>
      <c r="EZ55" s="58"/>
      <c r="FA55" s="56"/>
      <c r="FB55" s="33"/>
      <c r="FC55" s="33"/>
      <c r="FD55" s="33">
        <f t="shared" si="27"/>
        <v>900</v>
      </c>
      <c r="FE55" s="56"/>
      <c r="FF55" s="58"/>
      <c r="FG55" s="56"/>
      <c r="FH55" s="33"/>
      <c r="FI55" s="33"/>
      <c r="FJ55" s="33">
        <f t="shared" si="28"/>
        <v>500</v>
      </c>
      <c r="FK55" s="56"/>
      <c r="FL55" s="58"/>
      <c r="FM55" s="56"/>
      <c r="FN55" s="33"/>
      <c r="FO55" s="33"/>
      <c r="FP55" s="33">
        <f t="shared" si="29"/>
        <v>1775</v>
      </c>
      <c r="FQ55" s="56"/>
      <c r="FR55" s="58"/>
      <c r="FS55" s="56"/>
      <c r="FT55" s="33"/>
      <c r="FU55" s="33"/>
      <c r="FV55" s="33">
        <f t="shared" si="30"/>
        <v>0</v>
      </c>
      <c r="FW55" s="56"/>
      <c r="FX55" s="58"/>
      <c r="FY55" s="56"/>
      <c r="FZ55" s="33"/>
      <c r="GA55" s="33"/>
      <c r="GB55" s="33">
        <f t="shared" si="31"/>
        <v>0</v>
      </c>
      <c r="GC55" s="56"/>
      <c r="GD55" s="58"/>
      <c r="GE55" s="58"/>
      <c r="GF55" s="58"/>
      <c r="GG55" s="58"/>
      <c r="GH55" s="58"/>
      <c r="GI55" s="58"/>
    </row>
    <row r="56" ht="14.25" customHeight="1">
      <c r="A56" s="113">
        <v>45669.0</v>
      </c>
      <c r="B56" s="84"/>
      <c r="C56" s="70">
        <v>500.0</v>
      </c>
      <c r="D56" s="71">
        <f t="shared" si="1"/>
        <v>15150</v>
      </c>
      <c r="E56" s="29" t="s">
        <v>96</v>
      </c>
      <c r="F56" s="4"/>
      <c r="G56" s="56"/>
      <c r="H56" s="33"/>
      <c r="I56" s="33"/>
      <c r="J56" s="33">
        <f t="shared" si="2"/>
        <v>3650</v>
      </c>
      <c r="K56" s="56"/>
      <c r="L56" s="4"/>
      <c r="M56" s="103">
        <v>45673.0</v>
      </c>
      <c r="N56" s="72"/>
      <c r="O56" s="98">
        <v>200.0</v>
      </c>
      <c r="P56" s="33">
        <f t="shared" si="3"/>
        <v>5300</v>
      </c>
      <c r="Q56" s="39" t="s">
        <v>104</v>
      </c>
      <c r="R56" s="4"/>
      <c r="S56" s="56"/>
      <c r="T56" s="33"/>
      <c r="U56" s="33"/>
      <c r="V56" s="33">
        <f t="shared" si="4"/>
        <v>11750</v>
      </c>
      <c r="W56" s="56"/>
      <c r="X56" s="58"/>
      <c r="Y56" s="32"/>
      <c r="Z56" s="33"/>
      <c r="AA56" s="33"/>
      <c r="AB56" s="33">
        <f t="shared" si="5"/>
        <v>4</v>
      </c>
      <c r="AC56" s="56"/>
      <c r="AD56" s="4"/>
      <c r="AE56" s="56"/>
      <c r="AF56" s="33"/>
      <c r="AG56" s="33"/>
      <c r="AH56" s="33">
        <f t="shared" si="6"/>
        <v>2</v>
      </c>
      <c r="AI56" s="56"/>
      <c r="AJ56" s="4"/>
      <c r="AK56" s="56"/>
      <c r="AL56" s="33"/>
      <c r="AM56" s="33"/>
      <c r="AN56" s="33">
        <f t="shared" si="7"/>
        <v>7</v>
      </c>
      <c r="AO56" s="56"/>
      <c r="AP56" s="4"/>
      <c r="AQ56" s="32"/>
      <c r="AR56" s="33"/>
      <c r="AS56" s="33"/>
      <c r="AT56" s="33">
        <f t="shared" si="8"/>
        <v>15</v>
      </c>
      <c r="AU56" s="56"/>
      <c r="AV56" s="4"/>
      <c r="AW56" s="32"/>
      <c r="AX56" s="33"/>
      <c r="AY56" s="33"/>
      <c r="AZ56" s="33">
        <f t="shared" si="9"/>
        <v>576</v>
      </c>
      <c r="BA56" s="56"/>
      <c r="BB56" s="58"/>
      <c r="BC56" s="103">
        <v>45685.0</v>
      </c>
      <c r="BD56" s="104"/>
      <c r="BE56" s="106">
        <v>10.0</v>
      </c>
      <c r="BF56" s="36">
        <f t="shared" si="10"/>
        <v>20</v>
      </c>
      <c r="BG56" s="39" t="s">
        <v>94</v>
      </c>
      <c r="BH56" s="58"/>
      <c r="BI56" s="56"/>
      <c r="BJ56" s="33"/>
      <c r="BK56" s="33"/>
      <c r="BL56" s="33">
        <f t="shared" si="11"/>
        <v>10</v>
      </c>
      <c r="BM56" s="56"/>
      <c r="BN56" s="4"/>
      <c r="BO56" s="56"/>
      <c r="BP56" s="33"/>
      <c r="BQ56" s="33"/>
      <c r="BR56" s="33">
        <f t="shared" si="12"/>
        <v>0</v>
      </c>
      <c r="BS56" s="56"/>
      <c r="BT56" s="58"/>
      <c r="BU56" s="113">
        <v>45677.0</v>
      </c>
      <c r="BV56" s="105"/>
      <c r="BW56" s="40">
        <v>825.0</v>
      </c>
      <c r="BX56" s="38">
        <f t="shared" si="13"/>
        <v>26400</v>
      </c>
      <c r="BY56" s="29" t="s">
        <v>83</v>
      </c>
      <c r="BZ56" s="4"/>
      <c r="CA56" s="56"/>
      <c r="CB56" s="33"/>
      <c r="CC56" s="33"/>
      <c r="CD56" s="33">
        <f t="shared" si="14"/>
        <v>600</v>
      </c>
      <c r="CE56" s="109"/>
      <c r="CF56" s="101"/>
      <c r="CG56" s="62">
        <v>45688.0</v>
      </c>
      <c r="CH56" s="106"/>
      <c r="CI56" s="134">
        <v>10.0</v>
      </c>
      <c r="CJ56" s="36">
        <f t="shared" si="15"/>
        <v>850</v>
      </c>
      <c r="CK56" s="39" t="s">
        <v>96</v>
      </c>
      <c r="CL56" s="4"/>
      <c r="CM56" s="62"/>
      <c r="CN56" s="36"/>
      <c r="CO56" s="36"/>
      <c r="CP56" s="36">
        <f t="shared" si="16"/>
        <v>0</v>
      </c>
      <c r="CQ56" s="39"/>
      <c r="CR56" s="58"/>
      <c r="CS56" s="32"/>
      <c r="CT56" s="33"/>
      <c r="CU56" s="33"/>
      <c r="CV56" s="33">
        <f t="shared" si="17"/>
        <v>1000</v>
      </c>
      <c r="CW56" s="56"/>
      <c r="CX56" s="4"/>
      <c r="CY56" s="56"/>
      <c r="CZ56" s="33"/>
      <c r="DA56" s="33"/>
      <c r="DB56" s="33">
        <f t="shared" si="18"/>
        <v>14500</v>
      </c>
      <c r="DC56" s="109"/>
      <c r="DD56" s="101"/>
      <c r="DE56" s="30">
        <v>45670.0</v>
      </c>
      <c r="DF56" s="29"/>
      <c r="DG56" s="29">
        <v>1.0</v>
      </c>
      <c r="DH56" s="26">
        <f t="shared" si="19"/>
        <v>18</v>
      </c>
      <c r="DI56" s="29" t="s">
        <v>78</v>
      </c>
      <c r="DJ56" s="58"/>
      <c r="DK56" s="62">
        <v>45669.0</v>
      </c>
      <c r="DL56" s="36"/>
      <c r="DM56" s="40">
        <v>500.0</v>
      </c>
      <c r="DN56" s="36">
        <f t="shared" si="20"/>
        <v>35500</v>
      </c>
      <c r="DO56" s="39" t="s">
        <v>90</v>
      </c>
      <c r="DP56" s="4"/>
      <c r="DQ56" s="56"/>
      <c r="DR56" s="33"/>
      <c r="DS56" s="33"/>
      <c r="DT56" s="33">
        <f t="shared" si="21"/>
        <v>0</v>
      </c>
      <c r="DU56" s="56"/>
      <c r="DV56" s="58"/>
      <c r="DW56" s="56"/>
      <c r="DX56" s="33"/>
      <c r="DY56" s="33"/>
      <c r="DZ56" s="33">
        <f t="shared" si="22"/>
        <v>0</v>
      </c>
      <c r="EA56" s="56"/>
      <c r="EB56" s="4"/>
      <c r="EC56" s="56"/>
      <c r="ED56" s="33"/>
      <c r="EE56" s="33"/>
      <c r="EF56" s="33">
        <f t="shared" si="23"/>
        <v>2</v>
      </c>
      <c r="EG56" s="56"/>
      <c r="EH56" s="58"/>
      <c r="EI56" s="56"/>
      <c r="EJ56" s="33"/>
      <c r="EK56" s="33"/>
      <c r="EL56" s="33">
        <f t="shared" si="24"/>
        <v>15</v>
      </c>
      <c r="EM56" s="56"/>
      <c r="EN56" s="4"/>
      <c r="EO56" s="56"/>
      <c r="EP56" s="33"/>
      <c r="EQ56" s="33"/>
      <c r="ER56" s="33">
        <f t="shared" si="25"/>
        <v>5</v>
      </c>
      <c r="ES56" s="56"/>
      <c r="ET56" s="58"/>
      <c r="EU56" s="56"/>
      <c r="EV56" s="33"/>
      <c r="EW56" s="33"/>
      <c r="EX56" s="33">
        <f t="shared" si="26"/>
        <v>21</v>
      </c>
      <c r="EY56" s="56"/>
      <c r="EZ56" s="58"/>
      <c r="FA56" s="56"/>
      <c r="FB56" s="33"/>
      <c r="FC56" s="33"/>
      <c r="FD56" s="33">
        <f t="shared" si="27"/>
        <v>900</v>
      </c>
      <c r="FE56" s="56"/>
      <c r="FF56" s="58"/>
      <c r="FG56" s="56"/>
      <c r="FH56" s="33"/>
      <c r="FI56" s="33"/>
      <c r="FJ56" s="33">
        <f t="shared" si="28"/>
        <v>500</v>
      </c>
      <c r="FK56" s="56"/>
      <c r="FL56" s="58"/>
      <c r="FM56" s="56"/>
      <c r="FN56" s="33"/>
      <c r="FO56" s="33"/>
      <c r="FP56" s="33">
        <f t="shared" si="29"/>
        <v>1775</v>
      </c>
      <c r="FQ56" s="56"/>
      <c r="FR56" s="58"/>
      <c r="FS56" s="56"/>
      <c r="FT56" s="33"/>
      <c r="FU56" s="33"/>
      <c r="FV56" s="33">
        <f t="shared" si="30"/>
        <v>0</v>
      </c>
      <c r="FW56" s="56"/>
      <c r="FX56" s="58"/>
      <c r="FY56" s="56"/>
      <c r="FZ56" s="33"/>
      <c r="GA56" s="33"/>
      <c r="GB56" s="33">
        <f t="shared" si="31"/>
        <v>0</v>
      </c>
      <c r="GC56" s="56"/>
      <c r="GD56" s="58"/>
      <c r="GE56" s="58"/>
      <c r="GF56" s="58"/>
      <c r="GG56" s="58"/>
      <c r="GH56" s="58"/>
      <c r="GI56" s="58"/>
    </row>
    <row r="57" ht="14.25" customHeight="1">
      <c r="A57" s="113">
        <v>45669.0</v>
      </c>
      <c r="B57" s="84"/>
      <c r="C57" s="70">
        <v>500.0</v>
      </c>
      <c r="D57" s="71">
        <f t="shared" si="1"/>
        <v>14650</v>
      </c>
      <c r="E57" s="29" t="s">
        <v>78</v>
      </c>
      <c r="F57" s="4"/>
      <c r="G57" s="56"/>
      <c r="H57" s="33"/>
      <c r="I57" s="33"/>
      <c r="J57" s="33">
        <f t="shared" si="2"/>
        <v>3650</v>
      </c>
      <c r="K57" s="56"/>
      <c r="L57" s="4"/>
      <c r="M57" s="103">
        <v>45674.0</v>
      </c>
      <c r="N57" s="39"/>
      <c r="O57" s="98">
        <v>100.0</v>
      </c>
      <c r="P57" s="36">
        <f t="shared" si="3"/>
        <v>5200</v>
      </c>
      <c r="Q57" s="39" t="s">
        <v>78</v>
      </c>
      <c r="R57" s="4"/>
      <c r="S57" s="56"/>
      <c r="T57" s="33"/>
      <c r="U57" s="33"/>
      <c r="V57" s="33">
        <f t="shared" si="4"/>
        <v>11750</v>
      </c>
      <c r="W57" s="56"/>
      <c r="X57" s="58"/>
      <c r="Y57" s="32"/>
      <c r="Z57" s="33"/>
      <c r="AA57" s="33"/>
      <c r="AB57" s="33">
        <f t="shared" si="5"/>
        <v>4</v>
      </c>
      <c r="AC57" s="56"/>
      <c r="AD57" s="4"/>
      <c r="AE57" s="56"/>
      <c r="AF57" s="33"/>
      <c r="AG57" s="33"/>
      <c r="AH57" s="33">
        <f t="shared" si="6"/>
        <v>2</v>
      </c>
      <c r="AI57" s="56"/>
      <c r="AJ57" s="4"/>
      <c r="AK57" s="56"/>
      <c r="AL57" s="33"/>
      <c r="AM57" s="33"/>
      <c r="AN57" s="33">
        <f t="shared" si="7"/>
        <v>7</v>
      </c>
      <c r="AO57" s="56"/>
      <c r="AP57" s="4"/>
      <c r="AQ57" s="32"/>
      <c r="AR57" s="33"/>
      <c r="AS57" s="33"/>
      <c r="AT57" s="33">
        <f t="shared" si="8"/>
        <v>15</v>
      </c>
      <c r="AU57" s="56"/>
      <c r="AV57" s="4"/>
      <c r="AW57" s="32"/>
      <c r="AX57" s="33"/>
      <c r="AY57" s="33"/>
      <c r="AZ57" s="33">
        <f t="shared" si="9"/>
        <v>576</v>
      </c>
      <c r="BA57" s="56"/>
      <c r="BB57" s="58"/>
      <c r="BC57" s="49">
        <v>45686.0</v>
      </c>
      <c r="BD57" s="99">
        <v>360.0</v>
      </c>
      <c r="BE57" s="78"/>
      <c r="BF57" s="45">
        <f t="shared" si="10"/>
        <v>380</v>
      </c>
      <c r="BG57" s="63" t="s">
        <v>86</v>
      </c>
      <c r="BH57" s="58"/>
      <c r="BI57" s="56"/>
      <c r="BJ57" s="33"/>
      <c r="BK57" s="33"/>
      <c r="BL57" s="33">
        <f t="shared" si="11"/>
        <v>10</v>
      </c>
      <c r="BM57" s="56"/>
      <c r="BN57" s="4"/>
      <c r="BO57" s="56"/>
      <c r="BP57" s="33"/>
      <c r="BQ57" s="33"/>
      <c r="BR57" s="33">
        <f t="shared" si="12"/>
        <v>0</v>
      </c>
      <c r="BS57" s="56"/>
      <c r="BT57" s="58"/>
      <c r="BU57" s="113">
        <v>45677.0</v>
      </c>
      <c r="BV57" s="105"/>
      <c r="BW57" s="40">
        <v>825.0</v>
      </c>
      <c r="BX57" s="38">
        <f t="shared" si="13"/>
        <v>25575</v>
      </c>
      <c r="BY57" s="29" t="s">
        <v>90</v>
      </c>
      <c r="BZ57" s="4"/>
      <c r="CA57" s="56"/>
      <c r="CB57" s="33"/>
      <c r="CC57" s="33"/>
      <c r="CD57" s="33">
        <f t="shared" si="14"/>
        <v>600</v>
      </c>
      <c r="CE57" s="109"/>
      <c r="CF57" s="101"/>
      <c r="CG57" s="62">
        <v>45688.0</v>
      </c>
      <c r="CH57" s="65"/>
      <c r="CI57" s="134">
        <v>10.0</v>
      </c>
      <c r="CJ57" s="36">
        <f t="shared" si="15"/>
        <v>840</v>
      </c>
      <c r="CK57" s="39" t="s">
        <v>94</v>
      </c>
      <c r="CL57" s="4"/>
      <c r="CM57" s="62"/>
      <c r="CN57" s="36"/>
      <c r="CO57" s="36"/>
      <c r="CP57" s="36">
        <f t="shared" si="16"/>
        <v>0</v>
      </c>
      <c r="CQ57" s="39"/>
      <c r="CR57" s="58"/>
      <c r="CS57" s="32"/>
      <c r="CT57" s="33"/>
      <c r="CU57" s="33"/>
      <c r="CV57" s="33">
        <f t="shared" si="17"/>
        <v>1000</v>
      </c>
      <c r="CW57" s="56"/>
      <c r="CX57" s="4"/>
      <c r="CY57" s="56"/>
      <c r="CZ57" s="33"/>
      <c r="DA57" s="33"/>
      <c r="DB57" s="33">
        <f t="shared" si="18"/>
        <v>14500</v>
      </c>
      <c r="DC57" s="109"/>
      <c r="DD57" s="101"/>
      <c r="DE57" s="30">
        <v>45670.0</v>
      </c>
      <c r="DF57" s="26"/>
      <c r="DG57" s="29">
        <v>1.0</v>
      </c>
      <c r="DH57" s="26">
        <f t="shared" si="19"/>
        <v>17</v>
      </c>
      <c r="DI57" s="29" t="s">
        <v>96</v>
      </c>
      <c r="DJ57" s="58"/>
      <c r="DK57" s="62">
        <v>45669.0</v>
      </c>
      <c r="DL57" s="36"/>
      <c r="DM57" s="40">
        <v>500.0</v>
      </c>
      <c r="DN57" s="36">
        <f t="shared" si="20"/>
        <v>35000</v>
      </c>
      <c r="DO57" s="39" t="s">
        <v>83</v>
      </c>
      <c r="DP57" s="4"/>
      <c r="DQ57" s="56"/>
      <c r="DR57" s="33"/>
      <c r="DS57" s="33"/>
      <c r="DT57" s="33">
        <f t="shared" si="21"/>
        <v>0</v>
      </c>
      <c r="DU57" s="56"/>
      <c r="DV57" s="58"/>
      <c r="DW57" s="56"/>
      <c r="DX57" s="33"/>
      <c r="DY57" s="33"/>
      <c r="DZ57" s="33">
        <f t="shared" si="22"/>
        <v>0</v>
      </c>
      <c r="EA57" s="56"/>
      <c r="EB57" s="4"/>
      <c r="EC57" s="56"/>
      <c r="ED57" s="33"/>
      <c r="EE57" s="33"/>
      <c r="EF57" s="33">
        <f t="shared" si="23"/>
        <v>2</v>
      </c>
      <c r="EG57" s="56"/>
      <c r="EH57" s="58"/>
      <c r="EI57" s="56"/>
      <c r="EJ57" s="33"/>
      <c r="EK57" s="33"/>
      <c r="EL57" s="33">
        <f t="shared" si="24"/>
        <v>15</v>
      </c>
      <c r="EM57" s="56"/>
      <c r="EN57" s="4"/>
      <c r="EO57" s="56"/>
      <c r="EP57" s="33"/>
      <c r="EQ57" s="33"/>
      <c r="ER57" s="33">
        <f t="shared" si="25"/>
        <v>5</v>
      </c>
      <c r="ES57" s="56"/>
      <c r="ET57" s="58"/>
      <c r="EU57" s="56"/>
      <c r="EV57" s="33"/>
      <c r="EW57" s="33"/>
      <c r="EX57" s="33">
        <f t="shared" si="26"/>
        <v>21</v>
      </c>
      <c r="EY57" s="56"/>
      <c r="EZ57" s="58"/>
      <c r="FA57" s="56"/>
      <c r="FB57" s="33"/>
      <c r="FC57" s="33"/>
      <c r="FD57" s="33">
        <f t="shared" si="27"/>
        <v>900</v>
      </c>
      <c r="FE57" s="56"/>
      <c r="FF57" s="58"/>
      <c r="FG57" s="56"/>
      <c r="FH57" s="33"/>
      <c r="FI57" s="33"/>
      <c r="FJ57" s="33">
        <f t="shared" si="28"/>
        <v>500</v>
      </c>
      <c r="FK57" s="56"/>
      <c r="FL57" s="58"/>
      <c r="FM57" s="56"/>
      <c r="FN57" s="33"/>
      <c r="FO57" s="33"/>
      <c r="FP57" s="33">
        <f t="shared" si="29"/>
        <v>1775</v>
      </c>
      <c r="FQ57" s="56"/>
      <c r="FR57" s="58"/>
      <c r="FS57" s="56"/>
      <c r="FT57" s="33"/>
      <c r="FU57" s="33"/>
      <c r="FV57" s="33">
        <f t="shared" si="30"/>
        <v>0</v>
      </c>
      <c r="FW57" s="56"/>
      <c r="FX57" s="58"/>
      <c r="FY57" s="56"/>
      <c r="FZ57" s="33"/>
      <c r="GA57" s="33"/>
      <c r="GB57" s="33">
        <f t="shared" si="31"/>
        <v>0</v>
      </c>
      <c r="GC57" s="56"/>
      <c r="GD57" s="58"/>
      <c r="GE57" s="58"/>
      <c r="GF57" s="58"/>
      <c r="GG57" s="58"/>
      <c r="GH57" s="58"/>
      <c r="GI57" s="58"/>
    </row>
    <row r="58" ht="14.25" customHeight="1">
      <c r="A58" s="30">
        <v>45670.0</v>
      </c>
      <c r="B58" s="26"/>
      <c r="C58" s="27">
        <v>500.0</v>
      </c>
      <c r="D58" s="26">
        <f t="shared" si="1"/>
        <v>14150</v>
      </c>
      <c r="E58" s="29" t="s">
        <v>98</v>
      </c>
      <c r="F58" s="4"/>
      <c r="G58" s="56"/>
      <c r="H58" s="33"/>
      <c r="I58" s="33"/>
      <c r="J58" s="33">
        <f t="shared" si="2"/>
        <v>3650</v>
      </c>
      <c r="K58" s="56"/>
      <c r="L58" s="4"/>
      <c r="M58" s="103">
        <v>45674.0</v>
      </c>
      <c r="N58" s="39"/>
      <c r="O58" s="98">
        <v>200.0</v>
      </c>
      <c r="P58" s="36">
        <f t="shared" si="3"/>
        <v>5000</v>
      </c>
      <c r="Q58" s="39" t="s">
        <v>87</v>
      </c>
      <c r="R58" s="4"/>
      <c r="S58" s="56"/>
      <c r="T58" s="33"/>
      <c r="U58" s="33"/>
      <c r="V58" s="33">
        <f t="shared" si="4"/>
        <v>11750</v>
      </c>
      <c r="W58" s="56"/>
      <c r="X58" s="58"/>
      <c r="Y58" s="32"/>
      <c r="Z58" s="33"/>
      <c r="AA58" s="33"/>
      <c r="AB58" s="33">
        <f t="shared" si="5"/>
        <v>4</v>
      </c>
      <c r="AC58" s="56"/>
      <c r="AD58" s="4"/>
      <c r="AE58" s="56"/>
      <c r="AF58" s="33"/>
      <c r="AG58" s="33"/>
      <c r="AH58" s="33">
        <f t="shared" si="6"/>
        <v>2</v>
      </c>
      <c r="AI58" s="56"/>
      <c r="AJ58" s="4"/>
      <c r="AK58" s="56"/>
      <c r="AL58" s="33"/>
      <c r="AM58" s="33"/>
      <c r="AN58" s="33">
        <f t="shared" si="7"/>
        <v>7</v>
      </c>
      <c r="AO58" s="56"/>
      <c r="AP58" s="4"/>
      <c r="AQ58" s="32"/>
      <c r="AR58" s="33"/>
      <c r="AS58" s="33"/>
      <c r="AT58" s="33">
        <f t="shared" si="8"/>
        <v>15</v>
      </c>
      <c r="AU58" s="56"/>
      <c r="AV58" s="4"/>
      <c r="AW58" s="32"/>
      <c r="AX58" s="33"/>
      <c r="AY58" s="33"/>
      <c r="AZ58" s="33">
        <f t="shared" si="9"/>
        <v>576</v>
      </c>
      <c r="BA58" s="56"/>
      <c r="BB58" s="58"/>
      <c r="BC58" s="62">
        <v>45686.0</v>
      </c>
      <c r="BD58" s="65"/>
      <c r="BE58" s="134">
        <v>10.0</v>
      </c>
      <c r="BF58" s="36">
        <f t="shared" si="10"/>
        <v>370</v>
      </c>
      <c r="BG58" s="39" t="s">
        <v>96</v>
      </c>
      <c r="BH58" s="58"/>
      <c r="BI58" s="56"/>
      <c r="BJ58" s="33"/>
      <c r="BK58" s="33"/>
      <c r="BL58" s="33">
        <f t="shared" si="11"/>
        <v>10</v>
      </c>
      <c r="BM58" s="56"/>
      <c r="BN58" s="4"/>
      <c r="BO58" s="56"/>
      <c r="BP58" s="33"/>
      <c r="BQ58" s="33"/>
      <c r="BR58" s="33">
        <f t="shared" si="12"/>
        <v>0</v>
      </c>
      <c r="BS58" s="56"/>
      <c r="BT58" s="58"/>
      <c r="BU58" s="113">
        <v>45679.0</v>
      </c>
      <c r="BV58" s="140"/>
      <c r="BW58" s="40">
        <v>825.0</v>
      </c>
      <c r="BX58" s="38">
        <f t="shared" si="13"/>
        <v>24750</v>
      </c>
      <c r="BY58" s="29" t="s">
        <v>80</v>
      </c>
      <c r="BZ58" s="4"/>
      <c r="CA58" s="56"/>
      <c r="CB58" s="33"/>
      <c r="CC58" s="33"/>
      <c r="CD58" s="33">
        <f t="shared" si="14"/>
        <v>600</v>
      </c>
      <c r="CE58" s="109"/>
      <c r="CF58" s="101"/>
      <c r="CG58" s="103">
        <v>45687.0</v>
      </c>
      <c r="CH58" s="104"/>
      <c r="CI58" s="134">
        <v>20.0</v>
      </c>
      <c r="CJ58" s="36">
        <f t="shared" si="15"/>
        <v>820</v>
      </c>
      <c r="CK58" s="37" t="s">
        <v>108</v>
      </c>
      <c r="CL58" s="4"/>
      <c r="CM58" s="32"/>
      <c r="CN58" s="33"/>
      <c r="CO58" s="33"/>
      <c r="CP58" s="33">
        <f t="shared" si="16"/>
        <v>0</v>
      </c>
      <c r="CQ58" s="56"/>
      <c r="CR58" s="58"/>
      <c r="CS58" s="32"/>
      <c r="CT58" s="33"/>
      <c r="CU58" s="33"/>
      <c r="CV58" s="33">
        <f t="shared" si="17"/>
        <v>1000</v>
      </c>
      <c r="CW58" s="56"/>
      <c r="CX58" s="4"/>
      <c r="CY58" s="56"/>
      <c r="CZ58" s="33"/>
      <c r="DA58" s="33"/>
      <c r="DB58" s="33">
        <f t="shared" si="18"/>
        <v>14500</v>
      </c>
      <c r="DC58" s="109"/>
      <c r="DD58" s="101"/>
      <c r="DE58" s="113">
        <v>45670.0</v>
      </c>
      <c r="DF58" s="84"/>
      <c r="DG58" s="29">
        <v>1.0</v>
      </c>
      <c r="DH58" s="71">
        <f t="shared" si="19"/>
        <v>16</v>
      </c>
      <c r="DI58" s="29" t="s">
        <v>99</v>
      </c>
      <c r="DJ58" s="58"/>
      <c r="DK58" s="62">
        <v>45669.0</v>
      </c>
      <c r="DL58" s="36"/>
      <c r="DM58" s="40">
        <v>500.0</v>
      </c>
      <c r="DN58" s="36">
        <f t="shared" si="20"/>
        <v>34500</v>
      </c>
      <c r="DO58" s="39" t="s">
        <v>95</v>
      </c>
      <c r="DP58" s="4"/>
      <c r="DQ58" s="56"/>
      <c r="DR58" s="33"/>
      <c r="DS58" s="33"/>
      <c r="DT58" s="33">
        <f t="shared" si="21"/>
        <v>0</v>
      </c>
      <c r="DU58" s="56"/>
      <c r="DV58" s="58"/>
      <c r="DW58" s="56"/>
      <c r="DX58" s="33"/>
      <c r="DY58" s="33"/>
      <c r="DZ58" s="33">
        <f t="shared" si="22"/>
        <v>0</v>
      </c>
      <c r="EA58" s="56"/>
      <c r="EB58" s="4"/>
      <c r="EC58" s="56"/>
      <c r="ED58" s="33"/>
      <c r="EE58" s="33"/>
      <c r="EF58" s="33">
        <f t="shared" si="23"/>
        <v>2</v>
      </c>
      <c r="EG58" s="56"/>
      <c r="EH58" s="58"/>
      <c r="EI58" s="56"/>
      <c r="EJ58" s="33"/>
      <c r="EK58" s="33"/>
      <c r="EL58" s="33">
        <f t="shared" si="24"/>
        <v>15</v>
      </c>
      <c r="EM58" s="56"/>
      <c r="EN58" s="4"/>
      <c r="EO58" s="56"/>
      <c r="EP58" s="33"/>
      <c r="EQ58" s="33"/>
      <c r="ER58" s="33">
        <f t="shared" si="25"/>
        <v>5</v>
      </c>
      <c r="ES58" s="56"/>
      <c r="ET58" s="58"/>
      <c r="EU58" s="56"/>
      <c r="EV58" s="33"/>
      <c r="EW58" s="33"/>
      <c r="EX58" s="33">
        <f t="shared" si="26"/>
        <v>21</v>
      </c>
      <c r="EY58" s="56"/>
      <c r="EZ58" s="58"/>
      <c r="FA58" s="56"/>
      <c r="FB58" s="33"/>
      <c r="FC58" s="33"/>
      <c r="FD58" s="33">
        <f t="shared" si="27"/>
        <v>900</v>
      </c>
      <c r="FE58" s="56"/>
      <c r="FF58" s="58"/>
      <c r="FG58" s="56"/>
      <c r="FH58" s="33"/>
      <c r="FI58" s="33"/>
      <c r="FJ58" s="33">
        <f t="shared" si="28"/>
        <v>500</v>
      </c>
      <c r="FK58" s="56"/>
      <c r="FL58" s="58"/>
      <c r="FM58" s="56"/>
      <c r="FN58" s="33"/>
      <c r="FO58" s="33"/>
      <c r="FP58" s="33">
        <f t="shared" si="29"/>
        <v>1775</v>
      </c>
      <c r="FQ58" s="56"/>
      <c r="FR58" s="58"/>
      <c r="FS58" s="56"/>
      <c r="FT58" s="33"/>
      <c r="FU58" s="33"/>
      <c r="FV58" s="33">
        <f t="shared" si="30"/>
        <v>0</v>
      </c>
      <c r="FW58" s="56"/>
      <c r="FX58" s="58"/>
      <c r="FY58" s="56"/>
      <c r="FZ58" s="33"/>
      <c r="GA58" s="33"/>
      <c r="GB58" s="33">
        <f t="shared" si="31"/>
        <v>0</v>
      </c>
      <c r="GC58" s="56"/>
      <c r="GD58" s="58"/>
      <c r="GE58" s="58"/>
      <c r="GF58" s="58"/>
      <c r="GG58" s="58"/>
      <c r="GH58" s="58"/>
      <c r="GI58" s="58"/>
    </row>
    <row r="59" ht="14.25" customHeight="1">
      <c r="A59" s="30">
        <v>45670.0</v>
      </c>
      <c r="B59" s="26"/>
      <c r="C59" s="27">
        <v>500.0</v>
      </c>
      <c r="D59" s="26">
        <f t="shared" si="1"/>
        <v>13650</v>
      </c>
      <c r="E59" s="29" t="s">
        <v>85</v>
      </c>
      <c r="F59" s="4"/>
      <c r="G59" s="56"/>
      <c r="H59" s="33"/>
      <c r="I59" s="33"/>
      <c r="J59" s="33">
        <f t="shared" si="2"/>
        <v>3650</v>
      </c>
      <c r="K59" s="56"/>
      <c r="L59" s="4"/>
      <c r="M59" s="103">
        <v>45674.0</v>
      </c>
      <c r="N59" s="39"/>
      <c r="O59" s="37">
        <v>50.0</v>
      </c>
      <c r="P59" s="36">
        <f t="shared" si="3"/>
        <v>4950</v>
      </c>
      <c r="Q59" s="39" t="s">
        <v>106</v>
      </c>
      <c r="R59" s="4"/>
      <c r="S59" s="56"/>
      <c r="T59" s="33"/>
      <c r="U59" s="33"/>
      <c r="V59" s="33">
        <f t="shared" si="4"/>
        <v>11750</v>
      </c>
      <c r="W59" s="56"/>
      <c r="X59" s="58"/>
      <c r="Y59" s="32"/>
      <c r="Z59" s="33"/>
      <c r="AA59" s="33"/>
      <c r="AB59" s="33">
        <f t="shared" si="5"/>
        <v>4</v>
      </c>
      <c r="AC59" s="56"/>
      <c r="AD59" s="4"/>
      <c r="AE59" s="56"/>
      <c r="AF59" s="33"/>
      <c r="AG59" s="33"/>
      <c r="AH59" s="33">
        <f t="shared" si="6"/>
        <v>2</v>
      </c>
      <c r="AI59" s="56"/>
      <c r="AJ59" s="4"/>
      <c r="AK59" s="56"/>
      <c r="AL59" s="33"/>
      <c r="AM59" s="33"/>
      <c r="AN59" s="33">
        <f t="shared" si="7"/>
        <v>7</v>
      </c>
      <c r="AO59" s="56"/>
      <c r="AP59" s="4"/>
      <c r="AQ59" s="32"/>
      <c r="AR59" s="33"/>
      <c r="AS59" s="33"/>
      <c r="AT59" s="33">
        <f t="shared" si="8"/>
        <v>15</v>
      </c>
      <c r="AU59" s="56"/>
      <c r="AV59" s="4"/>
      <c r="AW59" s="32"/>
      <c r="AX59" s="33"/>
      <c r="AY59" s="33"/>
      <c r="AZ59" s="33">
        <f t="shared" si="9"/>
        <v>576</v>
      </c>
      <c r="BA59" s="56"/>
      <c r="BB59" s="58"/>
      <c r="BC59" s="103">
        <v>45686.0</v>
      </c>
      <c r="BD59" s="104"/>
      <c r="BE59" s="106">
        <v>10.0</v>
      </c>
      <c r="BF59" s="36">
        <f t="shared" si="10"/>
        <v>360</v>
      </c>
      <c r="BG59" s="39" t="s">
        <v>104</v>
      </c>
      <c r="BH59" s="58"/>
      <c r="BI59" s="56"/>
      <c r="BJ59" s="33"/>
      <c r="BK59" s="33"/>
      <c r="BL59" s="33">
        <f t="shared" si="11"/>
        <v>10</v>
      </c>
      <c r="BM59" s="56"/>
      <c r="BN59" s="4"/>
      <c r="BO59" s="56"/>
      <c r="BP59" s="33"/>
      <c r="BQ59" s="33"/>
      <c r="BR59" s="33">
        <f t="shared" si="12"/>
        <v>0</v>
      </c>
      <c r="BS59" s="56"/>
      <c r="BT59" s="58"/>
      <c r="BU59" s="30">
        <v>45680.0</v>
      </c>
      <c r="BV59" s="61"/>
      <c r="BW59" s="40">
        <v>825.0</v>
      </c>
      <c r="BX59" s="38">
        <f t="shared" si="13"/>
        <v>23925</v>
      </c>
      <c r="BY59" s="29" t="s">
        <v>81</v>
      </c>
      <c r="BZ59" s="4"/>
      <c r="CA59" s="56"/>
      <c r="CB59" s="33"/>
      <c r="CC59" s="33"/>
      <c r="CD59" s="33">
        <f t="shared" si="14"/>
        <v>600</v>
      </c>
      <c r="CE59" s="109"/>
      <c r="CF59" s="101"/>
      <c r="CG59" s="177"/>
      <c r="CH59" s="36"/>
      <c r="CI59" s="36"/>
      <c r="CJ59" s="36">
        <f t="shared" si="15"/>
        <v>820</v>
      </c>
      <c r="CK59" s="39"/>
      <c r="CL59" s="4"/>
      <c r="CM59" s="62"/>
      <c r="CN59" s="36"/>
      <c r="CO59" s="36"/>
      <c r="CP59" s="36">
        <f t="shared" si="16"/>
        <v>0</v>
      </c>
      <c r="CQ59" s="39"/>
      <c r="CR59" s="58"/>
      <c r="CS59" s="32"/>
      <c r="CT59" s="33"/>
      <c r="CU59" s="33"/>
      <c r="CV59" s="33">
        <f t="shared" si="17"/>
        <v>1000</v>
      </c>
      <c r="CW59" s="56"/>
      <c r="CX59" s="4"/>
      <c r="CY59" s="56"/>
      <c r="CZ59" s="33"/>
      <c r="DA59" s="33"/>
      <c r="DB59" s="33">
        <f t="shared" si="18"/>
        <v>14500</v>
      </c>
      <c r="DC59" s="109"/>
      <c r="DD59" s="101"/>
      <c r="DE59" s="113">
        <v>45670.0</v>
      </c>
      <c r="DF59" s="84"/>
      <c r="DG59" s="29">
        <v>1.0</v>
      </c>
      <c r="DH59" s="71">
        <f t="shared" si="19"/>
        <v>15</v>
      </c>
      <c r="DI59" s="29" t="s">
        <v>81</v>
      </c>
      <c r="DJ59" s="58"/>
      <c r="DK59" s="103">
        <v>45669.0</v>
      </c>
      <c r="DL59" s="72"/>
      <c r="DM59" s="40">
        <v>500.0</v>
      </c>
      <c r="DN59" s="33">
        <f t="shared" si="20"/>
        <v>34000</v>
      </c>
      <c r="DO59" s="39" t="s">
        <v>79</v>
      </c>
      <c r="DP59" s="4"/>
      <c r="DQ59" s="56"/>
      <c r="DR59" s="33"/>
      <c r="DS59" s="33"/>
      <c r="DT59" s="33">
        <f t="shared" si="21"/>
        <v>0</v>
      </c>
      <c r="DU59" s="56"/>
      <c r="DV59" s="58"/>
      <c r="DW59" s="56"/>
      <c r="DX59" s="33"/>
      <c r="DY59" s="33"/>
      <c r="DZ59" s="33">
        <f t="shared" si="22"/>
        <v>0</v>
      </c>
      <c r="EA59" s="56"/>
      <c r="EB59" s="4"/>
      <c r="EC59" s="56"/>
      <c r="ED59" s="33"/>
      <c r="EE59" s="33"/>
      <c r="EF59" s="33">
        <f t="shared" si="23"/>
        <v>2</v>
      </c>
      <c r="EG59" s="56"/>
      <c r="EH59" s="58"/>
      <c r="EI59" s="56"/>
      <c r="EJ59" s="33"/>
      <c r="EK59" s="33"/>
      <c r="EL59" s="33">
        <f t="shared" si="24"/>
        <v>15</v>
      </c>
      <c r="EM59" s="56"/>
      <c r="EN59" s="4"/>
      <c r="EO59" s="56"/>
      <c r="EP59" s="33"/>
      <c r="EQ59" s="33"/>
      <c r="ER59" s="33">
        <f t="shared" si="25"/>
        <v>5</v>
      </c>
      <c r="ES59" s="56"/>
      <c r="ET59" s="58"/>
      <c r="EU59" s="56"/>
      <c r="EV59" s="33"/>
      <c r="EW59" s="33"/>
      <c r="EX59" s="33">
        <f t="shared" si="26"/>
        <v>21</v>
      </c>
      <c r="EY59" s="56"/>
      <c r="EZ59" s="58"/>
      <c r="FA59" s="56"/>
      <c r="FB59" s="33"/>
      <c r="FC59" s="33"/>
      <c r="FD59" s="33">
        <f t="shared" si="27"/>
        <v>900</v>
      </c>
      <c r="FE59" s="56"/>
      <c r="FF59" s="58"/>
      <c r="FG59" s="56"/>
      <c r="FH59" s="33"/>
      <c r="FI59" s="33"/>
      <c r="FJ59" s="33">
        <f t="shared" si="28"/>
        <v>500</v>
      </c>
      <c r="FK59" s="56"/>
      <c r="FL59" s="58"/>
      <c r="FM59" s="56"/>
      <c r="FN59" s="33"/>
      <c r="FO59" s="33"/>
      <c r="FP59" s="33">
        <f t="shared" si="29"/>
        <v>1775</v>
      </c>
      <c r="FQ59" s="56"/>
      <c r="FR59" s="58"/>
      <c r="FS59" s="56"/>
      <c r="FT59" s="33"/>
      <c r="FU59" s="33"/>
      <c r="FV59" s="33">
        <f t="shared" si="30"/>
        <v>0</v>
      </c>
      <c r="FW59" s="56"/>
      <c r="FX59" s="58"/>
      <c r="FY59" s="56"/>
      <c r="FZ59" s="33"/>
      <c r="GA59" s="33"/>
      <c r="GB59" s="33">
        <f t="shared" si="31"/>
        <v>0</v>
      </c>
      <c r="GC59" s="56"/>
      <c r="GD59" s="58"/>
      <c r="GE59" s="58"/>
      <c r="GF59" s="58"/>
      <c r="GG59" s="58"/>
      <c r="GH59" s="58"/>
      <c r="GI59" s="58"/>
    </row>
    <row r="60" ht="14.25" customHeight="1">
      <c r="A60" s="113">
        <v>45670.0</v>
      </c>
      <c r="B60" s="84"/>
      <c r="C60" s="27">
        <v>500.0</v>
      </c>
      <c r="D60" s="71">
        <f t="shared" si="1"/>
        <v>13150</v>
      </c>
      <c r="E60" s="29" t="s">
        <v>95</v>
      </c>
      <c r="F60" s="4"/>
      <c r="G60" s="56"/>
      <c r="H60" s="33"/>
      <c r="I60" s="33"/>
      <c r="J60" s="33">
        <f t="shared" si="2"/>
        <v>3650</v>
      </c>
      <c r="K60" s="56"/>
      <c r="L60" s="4"/>
      <c r="M60" s="113">
        <v>45674.0</v>
      </c>
      <c r="N60" s="29"/>
      <c r="O60" s="81">
        <v>200.0</v>
      </c>
      <c r="P60" s="26">
        <f t="shared" si="3"/>
        <v>4750</v>
      </c>
      <c r="Q60" s="29" t="s">
        <v>97</v>
      </c>
      <c r="R60" s="4"/>
      <c r="S60" s="56"/>
      <c r="T60" s="33"/>
      <c r="U60" s="33"/>
      <c r="V60" s="33">
        <f t="shared" si="4"/>
        <v>11750</v>
      </c>
      <c r="W60" s="56"/>
      <c r="X60" s="58"/>
      <c r="Y60" s="32"/>
      <c r="Z60" s="33"/>
      <c r="AA60" s="33"/>
      <c r="AB60" s="33">
        <f t="shared" si="5"/>
        <v>4</v>
      </c>
      <c r="AC60" s="56"/>
      <c r="AD60" s="4"/>
      <c r="AE60" s="56"/>
      <c r="AF60" s="33"/>
      <c r="AG60" s="33"/>
      <c r="AH60" s="33">
        <f t="shared" si="6"/>
        <v>2</v>
      </c>
      <c r="AI60" s="56"/>
      <c r="AJ60" s="4"/>
      <c r="AK60" s="56"/>
      <c r="AL60" s="33"/>
      <c r="AM60" s="33"/>
      <c r="AN60" s="33">
        <f t="shared" si="7"/>
        <v>7</v>
      </c>
      <c r="AO60" s="56"/>
      <c r="AP60" s="4"/>
      <c r="AQ60" s="32"/>
      <c r="AR60" s="33"/>
      <c r="AS60" s="33"/>
      <c r="AT60" s="33">
        <f t="shared" si="8"/>
        <v>15</v>
      </c>
      <c r="AU60" s="56"/>
      <c r="AV60" s="4"/>
      <c r="AW60" s="32"/>
      <c r="AX60" s="33"/>
      <c r="AY60" s="33"/>
      <c r="AZ60" s="33">
        <f t="shared" si="9"/>
        <v>576</v>
      </c>
      <c r="BA60" s="56"/>
      <c r="BB60" s="58"/>
      <c r="BC60" s="62">
        <v>45686.0</v>
      </c>
      <c r="BD60" s="65"/>
      <c r="BE60" s="134">
        <v>10.0</v>
      </c>
      <c r="BF60" s="36">
        <f t="shared" si="10"/>
        <v>350</v>
      </c>
      <c r="BG60" s="39" t="s">
        <v>90</v>
      </c>
      <c r="BH60" s="58"/>
      <c r="BI60" s="56"/>
      <c r="BJ60" s="33"/>
      <c r="BK60" s="33"/>
      <c r="BL60" s="33">
        <f t="shared" si="11"/>
        <v>10</v>
      </c>
      <c r="BM60" s="56"/>
      <c r="BN60" s="4"/>
      <c r="BO60" s="56"/>
      <c r="BP60" s="33"/>
      <c r="BQ60" s="33"/>
      <c r="BR60" s="33">
        <f t="shared" si="12"/>
        <v>0</v>
      </c>
      <c r="BS60" s="56"/>
      <c r="BT60" s="58"/>
      <c r="BU60" s="113">
        <v>45680.0</v>
      </c>
      <c r="BV60" s="140"/>
      <c r="BW60" s="40">
        <v>825.0</v>
      </c>
      <c r="BX60" s="38">
        <f t="shared" si="13"/>
        <v>23100</v>
      </c>
      <c r="BY60" s="29" t="s">
        <v>97</v>
      </c>
      <c r="BZ60" s="4"/>
      <c r="CA60" s="56"/>
      <c r="CB60" s="33"/>
      <c r="CC60" s="33"/>
      <c r="CD60" s="33">
        <f t="shared" si="14"/>
        <v>600</v>
      </c>
      <c r="CE60" s="109"/>
      <c r="CF60" s="101"/>
      <c r="CG60" s="179"/>
      <c r="CH60" s="33"/>
      <c r="CI60" s="33"/>
      <c r="CJ60" s="33">
        <f t="shared" si="15"/>
        <v>820</v>
      </c>
      <c r="CK60" s="56"/>
      <c r="CL60" s="4"/>
      <c r="CM60" s="62"/>
      <c r="CN60" s="36"/>
      <c r="CO60" s="36"/>
      <c r="CP60" s="36">
        <f t="shared" si="16"/>
        <v>0</v>
      </c>
      <c r="CQ60" s="39"/>
      <c r="CR60" s="58"/>
      <c r="CS60" s="32"/>
      <c r="CT60" s="33"/>
      <c r="CU60" s="33"/>
      <c r="CV60" s="33">
        <f t="shared" si="17"/>
        <v>1000</v>
      </c>
      <c r="CW60" s="56"/>
      <c r="CX60" s="4"/>
      <c r="CY60" s="56"/>
      <c r="CZ60" s="33"/>
      <c r="DA60" s="33"/>
      <c r="DB60" s="33">
        <f t="shared" si="18"/>
        <v>14500</v>
      </c>
      <c r="DC60" s="109"/>
      <c r="DD60" s="101"/>
      <c r="DE60" s="113">
        <v>45671.0</v>
      </c>
      <c r="DF60" s="84"/>
      <c r="DG60" s="70">
        <v>1.0</v>
      </c>
      <c r="DH60" s="71">
        <f t="shared" si="19"/>
        <v>14</v>
      </c>
      <c r="DI60" s="29" t="s">
        <v>90</v>
      </c>
      <c r="DJ60" s="58"/>
      <c r="DK60" s="62">
        <v>45669.0</v>
      </c>
      <c r="DL60" s="36"/>
      <c r="DM60" s="40">
        <v>500.0</v>
      </c>
      <c r="DN60" s="36">
        <f t="shared" si="20"/>
        <v>33500</v>
      </c>
      <c r="DO60" s="39" t="s">
        <v>91</v>
      </c>
      <c r="DP60" s="4"/>
      <c r="DQ60" s="56"/>
      <c r="DR60" s="33"/>
      <c r="DS60" s="33"/>
      <c r="DT60" s="33">
        <f t="shared" si="21"/>
        <v>0</v>
      </c>
      <c r="DU60" s="56"/>
      <c r="DV60" s="58"/>
      <c r="DW60" s="56"/>
      <c r="DX60" s="33"/>
      <c r="DY60" s="33"/>
      <c r="DZ60" s="33">
        <f t="shared" si="22"/>
        <v>0</v>
      </c>
      <c r="EA60" s="56"/>
      <c r="EB60" s="4"/>
      <c r="EC60" s="56"/>
      <c r="ED60" s="33"/>
      <c r="EE60" s="33"/>
      <c r="EF60" s="33">
        <f t="shared" si="23"/>
        <v>2</v>
      </c>
      <c r="EG60" s="56"/>
      <c r="EH60" s="58"/>
      <c r="EI60" s="56"/>
      <c r="EJ60" s="33"/>
      <c r="EK60" s="33"/>
      <c r="EL60" s="33">
        <f t="shared" si="24"/>
        <v>15</v>
      </c>
      <c r="EM60" s="56"/>
      <c r="EN60" s="4"/>
      <c r="EO60" s="56"/>
      <c r="EP60" s="33"/>
      <c r="EQ60" s="33"/>
      <c r="ER60" s="33">
        <f t="shared" si="25"/>
        <v>5</v>
      </c>
      <c r="ES60" s="56"/>
      <c r="ET60" s="58"/>
      <c r="EU60" s="56"/>
      <c r="EV60" s="33"/>
      <c r="EW60" s="33"/>
      <c r="EX60" s="33">
        <f t="shared" si="26"/>
        <v>21</v>
      </c>
      <c r="EY60" s="56"/>
      <c r="EZ60" s="58"/>
      <c r="FA60" s="56"/>
      <c r="FB60" s="33"/>
      <c r="FC60" s="33"/>
      <c r="FD60" s="33">
        <f t="shared" si="27"/>
        <v>900</v>
      </c>
      <c r="FE60" s="56"/>
      <c r="FF60" s="58"/>
      <c r="FG60" s="56"/>
      <c r="FH60" s="33"/>
      <c r="FI60" s="33"/>
      <c r="FJ60" s="33">
        <f t="shared" si="28"/>
        <v>500</v>
      </c>
      <c r="FK60" s="56"/>
      <c r="FL60" s="58"/>
      <c r="FM60" s="56"/>
      <c r="FN60" s="33"/>
      <c r="FO60" s="33"/>
      <c r="FP60" s="33">
        <f t="shared" si="29"/>
        <v>1775</v>
      </c>
      <c r="FQ60" s="56"/>
      <c r="FR60" s="58"/>
      <c r="FS60" s="56"/>
      <c r="FT60" s="33"/>
      <c r="FU60" s="33"/>
      <c r="FV60" s="33">
        <f t="shared" si="30"/>
        <v>0</v>
      </c>
      <c r="FW60" s="56"/>
      <c r="FX60" s="58"/>
      <c r="FY60" s="56"/>
      <c r="FZ60" s="33"/>
      <c r="GA60" s="33"/>
      <c r="GB60" s="33">
        <f t="shared" si="31"/>
        <v>0</v>
      </c>
      <c r="GC60" s="56"/>
      <c r="GD60" s="58"/>
      <c r="GE60" s="58"/>
      <c r="GF60" s="58"/>
      <c r="GG60" s="58"/>
      <c r="GH60" s="58"/>
      <c r="GI60" s="58"/>
    </row>
    <row r="61" ht="14.25" customHeight="1">
      <c r="A61" s="113">
        <v>45670.0</v>
      </c>
      <c r="B61" s="84"/>
      <c r="C61" s="27">
        <v>500.0</v>
      </c>
      <c r="D61" s="71">
        <f t="shared" si="1"/>
        <v>12650</v>
      </c>
      <c r="E61" s="29" t="s">
        <v>81</v>
      </c>
      <c r="F61" s="4"/>
      <c r="G61" s="56"/>
      <c r="H61" s="33"/>
      <c r="I61" s="33"/>
      <c r="J61" s="33">
        <f t="shared" si="2"/>
        <v>3650</v>
      </c>
      <c r="K61" s="56"/>
      <c r="L61" s="4"/>
      <c r="M61" s="113">
        <v>45675.0</v>
      </c>
      <c r="N61" s="105"/>
      <c r="O61" s="150">
        <v>200.0</v>
      </c>
      <c r="P61" s="26">
        <f t="shared" si="3"/>
        <v>4550</v>
      </c>
      <c r="Q61" s="81" t="s">
        <v>90</v>
      </c>
      <c r="R61" s="4"/>
      <c r="S61" s="56"/>
      <c r="T61" s="33"/>
      <c r="U61" s="33"/>
      <c r="V61" s="33">
        <f t="shared" si="4"/>
        <v>11750</v>
      </c>
      <c r="W61" s="56"/>
      <c r="X61" s="58"/>
      <c r="Y61" s="32"/>
      <c r="Z61" s="33"/>
      <c r="AA61" s="33"/>
      <c r="AB61" s="33">
        <f t="shared" si="5"/>
        <v>4</v>
      </c>
      <c r="AC61" s="56"/>
      <c r="AD61" s="4"/>
      <c r="AE61" s="56"/>
      <c r="AF61" s="33"/>
      <c r="AG61" s="33"/>
      <c r="AH61" s="33">
        <f t="shared" si="6"/>
        <v>2</v>
      </c>
      <c r="AI61" s="56"/>
      <c r="AJ61" s="4"/>
      <c r="AK61" s="56"/>
      <c r="AL61" s="33"/>
      <c r="AM61" s="33"/>
      <c r="AN61" s="33">
        <f t="shared" si="7"/>
        <v>7</v>
      </c>
      <c r="AO61" s="56"/>
      <c r="AP61" s="4"/>
      <c r="AQ61" s="32"/>
      <c r="AR61" s="33"/>
      <c r="AS61" s="33"/>
      <c r="AT61" s="33">
        <f t="shared" si="8"/>
        <v>15</v>
      </c>
      <c r="AU61" s="56"/>
      <c r="AV61" s="4"/>
      <c r="AW61" s="32"/>
      <c r="AX61" s="33"/>
      <c r="AY61" s="33"/>
      <c r="AZ61" s="33">
        <f t="shared" si="9"/>
        <v>576</v>
      </c>
      <c r="BA61" s="56"/>
      <c r="BB61" s="58"/>
      <c r="BC61" s="62">
        <v>45686.0</v>
      </c>
      <c r="BD61" s="65"/>
      <c r="BE61" s="134">
        <v>10.0</v>
      </c>
      <c r="BF61" s="36">
        <f t="shared" si="10"/>
        <v>340</v>
      </c>
      <c r="BG61" s="39" t="s">
        <v>83</v>
      </c>
      <c r="BH61" s="58"/>
      <c r="BI61" s="56"/>
      <c r="BJ61" s="33"/>
      <c r="BK61" s="33"/>
      <c r="BL61" s="33">
        <f t="shared" si="11"/>
        <v>10</v>
      </c>
      <c r="BM61" s="56"/>
      <c r="BN61" s="4"/>
      <c r="BO61" s="56"/>
      <c r="BP61" s="33"/>
      <c r="BQ61" s="33"/>
      <c r="BR61" s="33">
        <f t="shared" si="12"/>
        <v>0</v>
      </c>
      <c r="BS61" s="56"/>
      <c r="BT61" s="58"/>
      <c r="BU61" s="30">
        <v>45680.0</v>
      </c>
      <c r="BV61" s="61"/>
      <c r="BW61" s="40">
        <v>825.0</v>
      </c>
      <c r="BX61" s="38">
        <f t="shared" si="13"/>
        <v>22275</v>
      </c>
      <c r="BY61" s="29" t="s">
        <v>102</v>
      </c>
      <c r="BZ61" s="4"/>
      <c r="CA61" s="56"/>
      <c r="CB61" s="33"/>
      <c r="CC61" s="33"/>
      <c r="CD61" s="33">
        <f t="shared" si="14"/>
        <v>600</v>
      </c>
      <c r="CE61" s="109"/>
      <c r="CF61" s="101"/>
      <c r="CG61" s="179"/>
      <c r="CH61" s="33"/>
      <c r="CI61" s="33"/>
      <c r="CJ61" s="33">
        <f t="shared" si="15"/>
        <v>820</v>
      </c>
      <c r="CK61" s="56"/>
      <c r="CL61" s="4"/>
      <c r="CM61" s="62"/>
      <c r="CN61" s="36"/>
      <c r="CO61" s="36"/>
      <c r="CP61" s="36">
        <f t="shared" si="16"/>
        <v>0</v>
      </c>
      <c r="CQ61" s="39"/>
      <c r="CR61" s="58"/>
      <c r="CS61" s="32"/>
      <c r="CT61" s="33"/>
      <c r="CU61" s="33"/>
      <c r="CV61" s="33">
        <f t="shared" si="17"/>
        <v>1000</v>
      </c>
      <c r="CW61" s="56"/>
      <c r="CX61" s="4"/>
      <c r="CY61" s="56"/>
      <c r="CZ61" s="33"/>
      <c r="DA61" s="33"/>
      <c r="DB61" s="33">
        <f t="shared" si="18"/>
        <v>14500</v>
      </c>
      <c r="DC61" s="109"/>
      <c r="DD61" s="101"/>
      <c r="DE61" s="113">
        <v>45671.0</v>
      </c>
      <c r="DF61" s="84"/>
      <c r="DG61" s="70">
        <v>1.0</v>
      </c>
      <c r="DH61" s="71">
        <f t="shared" si="19"/>
        <v>13</v>
      </c>
      <c r="DI61" s="29" t="s">
        <v>93</v>
      </c>
      <c r="DJ61" s="58"/>
      <c r="DK61" s="62">
        <v>45669.0</v>
      </c>
      <c r="DL61" s="36"/>
      <c r="DM61" s="40">
        <v>1000.0</v>
      </c>
      <c r="DN61" s="36">
        <f t="shared" si="20"/>
        <v>32500</v>
      </c>
      <c r="DO61" s="39" t="s">
        <v>102</v>
      </c>
      <c r="DP61" s="4"/>
      <c r="DQ61" s="56"/>
      <c r="DR61" s="33"/>
      <c r="DS61" s="33"/>
      <c r="DT61" s="33">
        <f t="shared" si="21"/>
        <v>0</v>
      </c>
      <c r="DU61" s="56"/>
      <c r="DV61" s="58"/>
      <c r="DW61" s="56"/>
      <c r="DX61" s="33"/>
      <c r="DY61" s="33"/>
      <c r="DZ61" s="33">
        <f t="shared" si="22"/>
        <v>0</v>
      </c>
      <c r="EA61" s="56"/>
      <c r="EB61" s="4"/>
      <c r="EC61" s="56"/>
      <c r="ED61" s="33"/>
      <c r="EE61" s="33"/>
      <c r="EF61" s="33">
        <f t="shared" si="23"/>
        <v>2</v>
      </c>
      <c r="EG61" s="56"/>
      <c r="EH61" s="58"/>
      <c r="EI61" s="56"/>
      <c r="EJ61" s="33"/>
      <c r="EK61" s="33"/>
      <c r="EL61" s="33">
        <f t="shared" si="24"/>
        <v>15</v>
      </c>
      <c r="EM61" s="56"/>
      <c r="EN61" s="4"/>
      <c r="EO61" s="56"/>
      <c r="EP61" s="33"/>
      <c r="EQ61" s="33"/>
      <c r="ER61" s="33">
        <f t="shared" si="25"/>
        <v>5</v>
      </c>
      <c r="ES61" s="56"/>
      <c r="ET61" s="58"/>
      <c r="EU61" s="56"/>
      <c r="EV61" s="33"/>
      <c r="EW61" s="33"/>
      <c r="EX61" s="33">
        <f t="shared" si="26"/>
        <v>21</v>
      </c>
      <c r="EY61" s="56"/>
      <c r="EZ61" s="58"/>
      <c r="FA61" s="56"/>
      <c r="FB61" s="33"/>
      <c r="FC61" s="33"/>
      <c r="FD61" s="33">
        <f t="shared" si="27"/>
        <v>900</v>
      </c>
      <c r="FE61" s="56"/>
      <c r="FF61" s="58"/>
      <c r="FG61" s="56"/>
      <c r="FH61" s="33"/>
      <c r="FI61" s="33"/>
      <c r="FJ61" s="33">
        <f t="shared" si="28"/>
        <v>500</v>
      </c>
      <c r="FK61" s="56"/>
      <c r="FL61" s="58"/>
      <c r="FM61" s="56"/>
      <c r="FN61" s="33"/>
      <c r="FO61" s="33"/>
      <c r="FP61" s="33">
        <f t="shared" si="29"/>
        <v>1775</v>
      </c>
      <c r="FQ61" s="56"/>
      <c r="FR61" s="58"/>
      <c r="FS61" s="56"/>
      <c r="FT61" s="33"/>
      <c r="FU61" s="33"/>
      <c r="FV61" s="33">
        <f t="shared" si="30"/>
        <v>0</v>
      </c>
      <c r="FW61" s="56"/>
      <c r="FX61" s="58"/>
      <c r="FY61" s="56"/>
      <c r="FZ61" s="33"/>
      <c r="GA61" s="33"/>
      <c r="GB61" s="33">
        <f t="shared" si="31"/>
        <v>0</v>
      </c>
      <c r="GC61" s="56"/>
      <c r="GD61" s="58"/>
      <c r="GE61" s="58"/>
      <c r="GF61" s="58"/>
      <c r="GG61" s="58"/>
      <c r="GH61" s="58"/>
      <c r="GI61" s="58"/>
    </row>
    <row r="62" ht="14.25" customHeight="1">
      <c r="A62" s="113">
        <v>45670.0</v>
      </c>
      <c r="B62" s="84"/>
      <c r="C62" s="27">
        <v>500.0</v>
      </c>
      <c r="D62" s="71">
        <f t="shared" si="1"/>
        <v>12150</v>
      </c>
      <c r="E62" s="29" t="s">
        <v>91</v>
      </c>
      <c r="F62" s="4"/>
      <c r="G62" s="56"/>
      <c r="H62" s="33"/>
      <c r="I62" s="33"/>
      <c r="J62" s="33">
        <f t="shared" si="2"/>
        <v>3650</v>
      </c>
      <c r="K62" s="56"/>
      <c r="L62" s="4"/>
      <c r="M62" s="113">
        <v>45677.0</v>
      </c>
      <c r="N62" s="105"/>
      <c r="O62" s="150">
        <v>150.0</v>
      </c>
      <c r="P62" s="26">
        <f t="shared" si="3"/>
        <v>4400</v>
      </c>
      <c r="Q62" s="29" t="s">
        <v>85</v>
      </c>
      <c r="R62" s="4"/>
      <c r="S62" s="56"/>
      <c r="T62" s="33"/>
      <c r="U62" s="33"/>
      <c r="V62" s="33">
        <f t="shared" si="4"/>
        <v>11750</v>
      </c>
      <c r="W62" s="56"/>
      <c r="X62" s="58"/>
      <c r="Y62" s="32"/>
      <c r="Z62" s="33"/>
      <c r="AA62" s="33"/>
      <c r="AB62" s="33">
        <f t="shared" si="5"/>
        <v>4</v>
      </c>
      <c r="AC62" s="56"/>
      <c r="AD62" s="4"/>
      <c r="AE62" s="56"/>
      <c r="AF62" s="33"/>
      <c r="AG62" s="33"/>
      <c r="AH62" s="33">
        <f t="shared" si="6"/>
        <v>2</v>
      </c>
      <c r="AI62" s="56"/>
      <c r="AJ62" s="4"/>
      <c r="AK62" s="56"/>
      <c r="AL62" s="33"/>
      <c r="AM62" s="33"/>
      <c r="AN62" s="33">
        <f t="shared" si="7"/>
        <v>7</v>
      </c>
      <c r="AO62" s="56"/>
      <c r="AP62" s="4"/>
      <c r="AQ62" s="32"/>
      <c r="AR62" s="33"/>
      <c r="AS62" s="33"/>
      <c r="AT62" s="33">
        <f t="shared" si="8"/>
        <v>15</v>
      </c>
      <c r="AU62" s="56"/>
      <c r="AV62" s="4"/>
      <c r="AW62" s="32"/>
      <c r="AX62" s="33"/>
      <c r="AY62" s="33"/>
      <c r="AZ62" s="33">
        <f t="shared" si="9"/>
        <v>576</v>
      </c>
      <c r="BA62" s="56"/>
      <c r="BB62" s="58"/>
      <c r="BC62" s="62">
        <v>45686.0</v>
      </c>
      <c r="BD62" s="65"/>
      <c r="BE62" s="134">
        <v>10.0</v>
      </c>
      <c r="BF62" s="36">
        <f t="shared" si="10"/>
        <v>330</v>
      </c>
      <c r="BG62" s="37" t="s">
        <v>107</v>
      </c>
      <c r="BH62" s="58"/>
      <c r="BI62" s="56"/>
      <c r="BJ62" s="33"/>
      <c r="BK62" s="33"/>
      <c r="BL62" s="33">
        <f t="shared" si="11"/>
        <v>10</v>
      </c>
      <c r="BM62" s="56"/>
      <c r="BN62" s="4"/>
      <c r="BO62" s="56"/>
      <c r="BP62" s="33"/>
      <c r="BQ62" s="33"/>
      <c r="BR62" s="33">
        <f t="shared" si="12"/>
        <v>0</v>
      </c>
      <c r="BS62" s="56"/>
      <c r="BT62" s="58"/>
      <c r="BU62" s="30">
        <v>45680.0</v>
      </c>
      <c r="BV62" s="61"/>
      <c r="BW62" s="40">
        <v>825.0</v>
      </c>
      <c r="BX62" s="38">
        <f t="shared" si="13"/>
        <v>21450</v>
      </c>
      <c r="BY62" s="81" t="s">
        <v>100</v>
      </c>
      <c r="BZ62" s="4"/>
      <c r="CA62" s="56"/>
      <c r="CB62" s="33"/>
      <c r="CC62" s="33"/>
      <c r="CD62" s="33">
        <f t="shared" si="14"/>
        <v>600</v>
      </c>
      <c r="CE62" s="109"/>
      <c r="CF62" s="101"/>
      <c r="CG62" s="179"/>
      <c r="CH62" s="33"/>
      <c r="CI62" s="33"/>
      <c r="CJ62" s="33">
        <f t="shared" si="15"/>
        <v>820</v>
      </c>
      <c r="CK62" s="56"/>
      <c r="CL62" s="4"/>
      <c r="CM62" s="62"/>
      <c r="CN62" s="36"/>
      <c r="CO62" s="36"/>
      <c r="CP62" s="36">
        <f t="shared" si="16"/>
        <v>0</v>
      </c>
      <c r="CQ62" s="39"/>
      <c r="CR62" s="58"/>
      <c r="CS62" s="32"/>
      <c r="CT62" s="33"/>
      <c r="CU62" s="33"/>
      <c r="CV62" s="33">
        <f t="shared" si="17"/>
        <v>1000</v>
      </c>
      <c r="CW62" s="56"/>
      <c r="CX62" s="4"/>
      <c r="CY62" s="56"/>
      <c r="CZ62" s="33"/>
      <c r="DA62" s="33"/>
      <c r="DB62" s="33">
        <f t="shared" si="18"/>
        <v>14500</v>
      </c>
      <c r="DC62" s="109"/>
      <c r="DD62" s="101"/>
      <c r="DE62" s="30">
        <v>45672.0</v>
      </c>
      <c r="DF62" s="26"/>
      <c r="DG62" s="27">
        <v>4.0</v>
      </c>
      <c r="DH62" s="26">
        <f t="shared" si="19"/>
        <v>9</v>
      </c>
      <c r="DI62" s="29" t="s">
        <v>94</v>
      </c>
      <c r="DJ62" s="58"/>
      <c r="DK62" s="62">
        <v>45670.0</v>
      </c>
      <c r="DL62" s="36"/>
      <c r="DM62" s="40">
        <v>500.0</v>
      </c>
      <c r="DN62" s="36">
        <f t="shared" si="20"/>
        <v>32000</v>
      </c>
      <c r="DO62" s="39" t="s">
        <v>98</v>
      </c>
      <c r="DP62" s="4"/>
      <c r="DQ62" s="56"/>
      <c r="DR62" s="33"/>
      <c r="DS62" s="33"/>
      <c r="DT62" s="33">
        <f t="shared" si="21"/>
        <v>0</v>
      </c>
      <c r="DU62" s="56"/>
      <c r="DV62" s="58"/>
      <c r="DW62" s="56"/>
      <c r="DX62" s="33"/>
      <c r="DY62" s="33"/>
      <c r="DZ62" s="33">
        <f t="shared" si="22"/>
        <v>0</v>
      </c>
      <c r="EA62" s="56"/>
      <c r="EB62" s="4"/>
      <c r="EC62" s="56"/>
      <c r="ED62" s="33"/>
      <c r="EE62" s="33"/>
      <c r="EF62" s="33">
        <f t="shared" si="23"/>
        <v>2</v>
      </c>
      <c r="EG62" s="56"/>
      <c r="EH62" s="58"/>
      <c r="EI62" s="56"/>
      <c r="EJ62" s="33"/>
      <c r="EK62" s="33"/>
      <c r="EL62" s="33">
        <f t="shared" si="24"/>
        <v>15</v>
      </c>
      <c r="EM62" s="56"/>
      <c r="EN62" s="4"/>
      <c r="EO62" s="56"/>
      <c r="EP62" s="33"/>
      <c r="EQ62" s="33"/>
      <c r="ER62" s="33">
        <f t="shared" si="25"/>
        <v>5</v>
      </c>
      <c r="ES62" s="56"/>
      <c r="ET62" s="58"/>
      <c r="EU62" s="56"/>
      <c r="EV62" s="33"/>
      <c r="EW62" s="33"/>
      <c r="EX62" s="33">
        <f t="shared" si="26"/>
        <v>21</v>
      </c>
      <c r="EY62" s="56"/>
      <c r="EZ62" s="58"/>
      <c r="FA62" s="56"/>
      <c r="FB62" s="33"/>
      <c r="FC62" s="33"/>
      <c r="FD62" s="33">
        <f t="shared" si="27"/>
        <v>900</v>
      </c>
      <c r="FE62" s="56"/>
      <c r="FF62" s="58"/>
      <c r="FG62" s="56"/>
      <c r="FH62" s="33"/>
      <c r="FI62" s="33"/>
      <c r="FJ62" s="33">
        <f t="shared" si="28"/>
        <v>500</v>
      </c>
      <c r="FK62" s="56"/>
      <c r="FL62" s="58"/>
      <c r="FM62" s="56"/>
      <c r="FN62" s="33"/>
      <c r="FO62" s="33"/>
      <c r="FP62" s="33">
        <f t="shared" si="29"/>
        <v>1775</v>
      </c>
      <c r="FQ62" s="56"/>
      <c r="FR62" s="58"/>
      <c r="FS62" s="56"/>
      <c r="FT62" s="33"/>
      <c r="FU62" s="33"/>
      <c r="FV62" s="33">
        <f t="shared" si="30"/>
        <v>0</v>
      </c>
      <c r="FW62" s="56"/>
      <c r="FX62" s="58"/>
      <c r="FY62" s="56"/>
      <c r="FZ62" s="33"/>
      <c r="GA62" s="33"/>
      <c r="GB62" s="33">
        <f t="shared" si="31"/>
        <v>0</v>
      </c>
      <c r="GC62" s="56"/>
      <c r="GD62" s="58"/>
      <c r="GE62" s="58"/>
      <c r="GF62" s="58"/>
      <c r="GG62" s="58"/>
      <c r="GH62" s="58"/>
      <c r="GI62" s="58"/>
    </row>
    <row r="63" ht="14.25" customHeight="1">
      <c r="A63" s="113">
        <v>45671.0</v>
      </c>
      <c r="B63" s="84"/>
      <c r="C63" s="27">
        <v>500.0</v>
      </c>
      <c r="D63" s="71">
        <f t="shared" si="1"/>
        <v>11650</v>
      </c>
      <c r="E63" s="29" t="s">
        <v>84</v>
      </c>
      <c r="F63" s="4"/>
      <c r="G63" s="56"/>
      <c r="H63" s="33"/>
      <c r="I63" s="33"/>
      <c r="J63" s="33">
        <f t="shared" si="2"/>
        <v>3650</v>
      </c>
      <c r="K63" s="56"/>
      <c r="L63" s="4"/>
      <c r="M63" s="113">
        <v>45677.0</v>
      </c>
      <c r="N63" s="105"/>
      <c r="O63" s="150">
        <v>200.0</v>
      </c>
      <c r="P63" s="26">
        <f t="shared" si="3"/>
        <v>4200</v>
      </c>
      <c r="Q63" s="29" t="s">
        <v>96</v>
      </c>
      <c r="R63" s="4"/>
      <c r="S63" s="56"/>
      <c r="T63" s="33"/>
      <c r="U63" s="33"/>
      <c r="V63" s="33">
        <f t="shared" si="4"/>
        <v>11750</v>
      </c>
      <c r="W63" s="56"/>
      <c r="X63" s="58"/>
      <c r="Y63" s="32"/>
      <c r="Z63" s="33"/>
      <c r="AA63" s="33"/>
      <c r="AB63" s="33">
        <f t="shared" si="5"/>
        <v>4</v>
      </c>
      <c r="AC63" s="56"/>
      <c r="AD63" s="4"/>
      <c r="AE63" s="56"/>
      <c r="AF63" s="33"/>
      <c r="AG63" s="33"/>
      <c r="AH63" s="33">
        <f t="shared" si="6"/>
        <v>2</v>
      </c>
      <c r="AI63" s="56"/>
      <c r="AJ63" s="4"/>
      <c r="AK63" s="56"/>
      <c r="AL63" s="33"/>
      <c r="AM63" s="33"/>
      <c r="AN63" s="33">
        <f t="shared" si="7"/>
        <v>7</v>
      </c>
      <c r="AO63" s="56"/>
      <c r="AP63" s="4"/>
      <c r="AQ63" s="32"/>
      <c r="AR63" s="33"/>
      <c r="AS63" s="33"/>
      <c r="AT63" s="33">
        <f t="shared" si="8"/>
        <v>15</v>
      </c>
      <c r="AU63" s="56"/>
      <c r="AV63" s="4"/>
      <c r="AW63" s="32"/>
      <c r="AX63" s="33"/>
      <c r="AY63" s="33"/>
      <c r="AZ63" s="33">
        <f t="shared" si="9"/>
        <v>576</v>
      </c>
      <c r="BA63" s="56"/>
      <c r="BB63" s="58"/>
      <c r="BC63" s="103">
        <v>45687.0</v>
      </c>
      <c r="BD63" s="104"/>
      <c r="BE63" s="134">
        <v>10.0</v>
      </c>
      <c r="BF63" s="36">
        <f t="shared" si="10"/>
        <v>320</v>
      </c>
      <c r="BG63" s="39" t="s">
        <v>81</v>
      </c>
      <c r="BH63" s="58"/>
      <c r="BI63" s="56"/>
      <c r="BJ63" s="33"/>
      <c r="BK63" s="33"/>
      <c r="BL63" s="33">
        <f t="shared" si="11"/>
        <v>10</v>
      </c>
      <c r="BM63" s="56"/>
      <c r="BN63" s="4"/>
      <c r="BO63" s="56"/>
      <c r="BP63" s="33"/>
      <c r="BQ63" s="33"/>
      <c r="BR63" s="33">
        <f t="shared" si="12"/>
        <v>0</v>
      </c>
      <c r="BS63" s="56"/>
      <c r="BT63" s="58"/>
      <c r="BU63" s="25">
        <v>45681.0</v>
      </c>
      <c r="BV63" s="61"/>
      <c r="BW63" s="40">
        <v>825.0</v>
      </c>
      <c r="BX63" s="38">
        <f t="shared" si="13"/>
        <v>20625</v>
      </c>
      <c r="BY63" s="81" t="s">
        <v>99</v>
      </c>
      <c r="BZ63" s="4"/>
      <c r="CA63" s="56"/>
      <c r="CB63" s="33"/>
      <c r="CC63" s="33"/>
      <c r="CD63" s="33">
        <f t="shared" si="14"/>
        <v>600</v>
      </c>
      <c r="CE63" s="109"/>
      <c r="CF63" s="101"/>
      <c r="CG63" s="179"/>
      <c r="CH63" s="33"/>
      <c r="CI63" s="33"/>
      <c r="CJ63" s="33">
        <f t="shared" si="15"/>
        <v>820</v>
      </c>
      <c r="CK63" s="56"/>
      <c r="CL63" s="4"/>
      <c r="CM63" s="62"/>
      <c r="CN63" s="36"/>
      <c r="CO63" s="36"/>
      <c r="CP63" s="36">
        <f t="shared" si="16"/>
        <v>0</v>
      </c>
      <c r="CQ63" s="39"/>
      <c r="CR63" s="58"/>
      <c r="CS63" s="32"/>
      <c r="CT63" s="33"/>
      <c r="CU63" s="33"/>
      <c r="CV63" s="33">
        <f t="shared" si="17"/>
        <v>1000</v>
      </c>
      <c r="CW63" s="56"/>
      <c r="CX63" s="4"/>
      <c r="CY63" s="56"/>
      <c r="CZ63" s="33"/>
      <c r="DA63" s="33"/>
      <c r="DB63" s="33">
        <f t="shared" si="18"/>
        <v>14500</v>
      </c>
      <c r="DC63" s="109"/>
      <c r="DD63" s="101"/>
      <c r="DE63" s="113">
        <v>45672.0</v>
      </c>
      <c r="DF63" s="84"/>
      <c r="DG63" s="70">
        <v>1.0</v>
      </c>
      <c r="DH63" s="71">
        <f t="shared" si="19"/>
        <v>8</v>
      </c>
      <c r="DI63" s="29" t="s">
        <v>77</v>
      </c>
      <c r="DJ63" s="58"/>
      <c r="DK63" s="62">
        <v>45670.0</v>
      </c>
      <c r="DL63" s="36"/>
      <c r="DM63" s="40">
        <v>500.0</v>
      </c>
      <c r="DN63" s="36">
        <f t="shared" si="20"/>
        <v>31500</v>
      </c>
      <c r="DO63" s="39" t="s">
        <v>78</v>
      </c>
      <c r="DP63" s="4"/>
      <c r="DQ63" s="56"/>
      <c r="DR63" s="33"/>
      <c r="DS63" s="33"/>
      <c r="DT63" s="33">
        <f t="shared" si="21"/>
        <v>0</v>
      </c>
      <c r="DU63" s="56"/>
      <c r="DV63" s="58"/>
      <c r="DW63" s="56"/>
      <c r="DX63" s="33"/>
      <c r="DY63" s="33"/>
      <c r="DZ63" s="33">
        <f t="shared" si="22"/>
        <v>0</v>
      </c>
      <c r="EA63" s="56"/>
      <c r="EB63" s="4"/>
      <c r="EC63" s="56"/>
      <c r="ED63" s="33"/>
      <c r="EE63" s="33"/>
      <c r="EF63" s="33">
        <f t="shared" si="23"/>
        <v>2</v>
      </c>
      <c r="EG63" s="56"/>
      <c r="EH63" s="58"/>
      <c r="EI63" s="56"/>
      <c r="EJ63" s="33"/>
      <c r="EK63" s="33"/>
      <c r="EL63" s="33">
        <f t="shared" si="24"/>
        <v>15</v>
      </c>
      <c r="EM63" s="56"/>
      <c r="EN63" s="4"/>
      <c r="EO63" s="56"/>
      <c r="EP63" s="33"/>
      <c r="EQ63" s="33"/>
      <c r="ER63" s="33">
        <f t="shared" si="25"/>
        <v>5</v>
      </c>
      <c r="ES63" s="56"/>
      <c r="ET63" s="58"/>
      <c r="EU63" s="56"/>
      <c r="EV63" s="33"/>
      <c r="EW63" s="33"/>
      <c r="EX63" s="33">
        <f t="shared" si="26"/>
        <v>21</v>
      </c>
      <c r="EY63" s="56"/>
      <c r="EZ63" s="58"/>
      <c r="FA63" s="56"/>
      <c r="FB63" s="33"/>
      <c r="FC63" s="33"/>
      <c r="FD63" s="33">
        <f t="shared" si="27"/>
        <v>900</v>
      </c>
      <c r="FE63" s="56"/>
      <c r="FF63" s="58"/>
      <c r="FG63" s="56"/>
      <c r="FH63" s="33"/>
      <c r="FI63" s="33"/>
      <c r="FJ63" s="33">
        <f t="shared" si="28"/>
        <v>500</v>
      </c>
      <c r="FK63" s="56"/>
      <c r="FL63" s="58"/>
      <c r="FM63" s="56"/>
      <c r="FN63" s="33"/>
      <c r="FO63" s="33"/>
      <c r="FP63" s="33">
        <f t="shared" si="29"/>
        <v>1775</v>
      </c>
      <c r="FQ63" s="56"/>
      <c r="FR63" s="58"/>
      <c r="FS63" s="56"/>
      <c r="FT63" s="33"/>
      <c r="FU63" s="33"/>
      <c r="FV63" s="33">
        <f t="shared" si="30"/>
        <v>0</v>
      </c>
      <c r="FW63" s="56"/>
      <c r="FX63" s="58"/>
      <c r="FY63" s="56"/>
      <c r="FZ63" s="33"/>
      <c r="GA63" s="33"/>
      <c r="GB63" s="33">
        <f t="shared" si="31"/>
        <v>0</v>
      </c>
      <c r="GC63" s="56"/>
      <c r="GD63" s="58"/>
      <c r="GE63" s="58"/>
      <c r="GF63" s="58"/>
      <c r="GG63" s="58"/>
      <c r="GH63" s="58"/>
      <c r="GI63" s="58"/>
    </row>
    <row r="64" ht="14.25" customHeight="1">
      <c r="A64" s="30">
        <v>45672.0</v>
      </c>
      <c r="B64" s="26"/>
      <c r="C64" s="27">
        <v>1000.0</v>
      </c>
      <c r="D64" s="26">
        <f t="shared" si="1"/>
        <v>10650</v>
      </c>
      <c r="E64" s="29" t="s">
        <v>94</v>
      </c>
      <c r="F64" s="4"/>
      <c r="G64" s="56"/>
      <c r="H64" s="33"/>
      <c r="I64" s="33"/>
      <c r="J64" s="33">
        <f t="shared" si="2"/>
        <v>3650</v>
      </c>
      <c r="K64" s="56"/>
      <c r="L64" s="4"/>
      <c r="M64" s="113">
        <v>45677.0</v>
      </c>
      <c r="N64" s="105"/>
      <c r="O64" s="150">
        <v>200.0</v>
      </c>
      <c r="P64" s="26">
        <f t="shared" si="3"/>
        <v>4000</v>
      </c>
      <c r="Q64" s="29" t="s">
        <v>84</v>
      </c>
      <c r="R64" s="4"/>
      <c r="S64" s="56"/>
      <c r="T64" s="33"/>
      <c r="U64" s="33"/>
      <c r="V64" s="33">
        <f t="shared" si="4"/>
        <v>11750</v>
      </c>
      <c r="W64" s="56"/>
      <c r="X64" s="58"/>
      <c r="Y64" s="32"/>
      <c r="Z64" s="33"/>
      <c r="AA64" s="33"/>
      <c r="AB64" s="33">
        <f t="shared" si="5"/>
        <v>4</v>
      </c>
      <c r="AC64" s="56"/>
      <c r="AD64" s="4"/>
      <c r="AE64" s="56"/>
      <c r="AF64" s="33"/>
      <c r="AG64" s="33"/>
      <c r="AH64" s="33">
        <f t="shared" si="6"/>
        <v>2</v>
      </c>
      <c r="AI64" s="56"/>
      <c r="AJ64" s="4"/>
      <c r="AK64" s="56"/>
      <c r="AL64" s="33"/>
      <c r="AM64" s="33"/>
      <c r="AN64" s="33">
        <f t="shared" si="7"/>
        <v>7</v>
      </c>
      <c r="AO64" s="56"/>
      <c r="AP64" s="4"/>
      <c r="AQ64" s="32"/>
      <c r="AR64" s="33"/>
      <c r="AS64" s="33"/>
      <c r="AT64" s="33">
        <f t="shared" si="8"/>
        <v>15</v>
      </c>
      <c r="AU64" s="56"/>
      <c r="AV64" s="4"/>
      <c r="AW64" s="32"/>
      <c r="AX64" s="33"/>
      <c r="AY64" s="33"/>
      <c r="AZ64" s="33">
        <f t="shared" si="9"/>
        <v>576</v>
      </c>
      <c r="BA64" s="56"/>
      <c r="BB64" s="58"/>
      <c r="BC64" s="103">
        <v>45687.0</v>
      </c>
      <c r="BD64" s="104"/>
      <c r="BE64" s="134">
        <v>10.0</v>
      </c>
      <c r="BF64" s="36">
        <f t="shared" si="10"/>
        <v>310</v>
      </c>
      <c r="BG64" s="37" t="s">
        <v>102</v>
      </c>
      <c r="BH64" s="58"/>
      <c r="BI64" s="56"/>
      <c r="BJ64" s="33"/>
      <c r="BK64" s="33"/>
      <c r="BL64" s="33">
        <f t="shared" si="11"/>
        <v>10</v>
      </c>
      <c r="BM64" s="56"/>
      <c r="BN64" s="4"/>
      <c r="BO64" s="56"/>
      <c r="BP64" s="33"/>
      <c r="BQ64" s="33"/>
      <c r="BR64" s="33">
        <f t="shared" si="12"/>
        <v>0</v>
      </c>
      <c r="BS64" s="56"/>
      <c r="BT64" s="58"/>
      <c r="BU64" s="113">
        <v>45681.0</v>
      </c>
      <c r="BV64" s="140"/>
      <c r="BW64" s="40">
        <v>825.0</v>
      </c>
      <c r="BX64" s="38">
        <f t="shared" si="13"/>
        <v>19800</v>
      </c>
      <c r="BY64" s="81" t="s">
        <v>119</v>
      </c>
      <c r="BZ64" s="4"/>
      <c r="CA64" s="56"/>
      <c r="CB64" s="33"/>
      <c r="CC64" s="33"/>
      <c r="CD64" s="33">
        <f t="shared" si="14"/>
        <v>600</v>
      </c>
      <c r="CE64" s="109"/>
      <c r="CF64" s="101"/>
      <c r="CG64" s="179"/>
      <c r="CH64" s="33"/>
      <c r="CI64" s="33"/>
      <c r="CJ64" s="33">
        <f t="shared" si="15"/>
        <v>820</v>
      </c>
      <c r="CK64" s="56"/>
      <c r="CL64" s="4"/>
      <c r="CM64" s="62"/>
      <c r="CN64" s="36"/>
      <c r="CO64" s="36"/>
      <c r="CP64" s="36">
        <f t="shared" si="16"/>
        <v>0</v>
      </c>
      <c r="CQ64" s="39"/>
      <c r="CR64" s="58"/>
      <c r="CS64" s="32"/>
      <c r="CT64" s="33"/>
      <c r="CU64" s="33"/>
      <c r="CV64" s="33">
        <f t="shared" si="17"/>
        <v>1000</v>
      </c>
      <c r="CW64" s="56"/>
      <c r="CX64" s="4"/>
      <c r="CY64" s="56"/>
      <c r="CZ64" s="33"/>
      <c r="DA64" s="33"/>
      <c r="DB64" s="33">
        <f t="shared" si="18"/>
        <v>14500</v>
      </c>
      <c r="DC64" s="109"/>
      <c r="DD64" s="101"/>
      <c r="DE64" s="113">
        <v>45673.0</v>
      </c>
      <c r="DF64" s="84"/>
      <c r="DG64" s="70">
        <v>1.0</v>
      </c>
      <c r="DH64" s="71">
        <f t="shared" si="19"/>
        <v>7</v>
      </c>
      <c r="DI64" s="29" t="s">
        <v>102</v>
      </c>
      <c r="DJ64" s="58"/>
      <c r="DK64" s="62">
        <v>45670.0</v>
      </c>
      <c r="DL64" s="36"/>
      <c r="DM64" s="40">
        <v>500.0</v>
      </c>
      <c r="DN64" s="36">
        <f t="shared" si="20"/>
        <v>31000</v>
      </c>
      <c r="DO64" s="39" t="s">
        <v>96</v>
      </c>
      <c r="DP64" s="4"/>
      <c r="DQ64" s="56"/>
      <c r="DR64" s="33"/>
      <c r="DS64" s="33"/>
      <c r="DT64" s="33">
        <f t="shared" si="21"/>
        <v>0</v>
      </c>
      <c r="DU64" s="56"/>
      <c r="DV64" s="58"/>
      <c r="DW64" s="56"/>
      <c r="DX64" s="33"/>
      <c r="DY64" s="33"/>
      <c r="DZ64" s="33">
        <f t="shared" si="22"/>
        <v>0</v>
      </c>
      <c r="EA64" s="56"/>
      <c r="EB64" s="4"/>
      <c r="EC64" s="56"/>
      <c r="ED64" s="33"/>
      <c r="EE64" s="33"/>
      <c r="EF64" s="33">
        <f t="shared" si="23"/>
        <v>2</v>
      </c>
      <c r="EG64" s="56"/>
      <c r="EH64" s="58"/>
      <c r="EI64" s="56"/>
      <c r="EJ64" s="33"/>
      <c r="EK64" s="33"/>
      <c r="EL64" s="33">
        <f t="shared" si="24"/>
        <v>15</v>
      </c>
      <c r="EM64" s="56"/>
      <c r="EN64" s="4"/>
      <c r="EO64" s="56"/>
      <c r="EP64" s="33"/>
      <c r="EQ64" s="33"/>
      <c r="ER64" s="33">
        <f t="shared" si="25"/>
        <v>5</v>
      </c>
      <c r="ES64" s="56"/>
      <c r="ET64" s="58"/>
      <c r="EU64" s="56"/>
      <c r="EV64" s="33"/>
      <c r="EW64" s="33"/>
      <c r="EX64" s="33">
        <f t="shared" si="26"/>
        <v>21</v>
      </c>
      <c r="EY64" s="56"/>
      <c r="EZ64" s="58"/>
      <c r="FA64" s="56"/>
      <c r="FB64" s="33"/>
      <c r="FC64" s="33"/>
      <c r="FD64" s="33">
        <f t="shared" si="27"/>
        <v>900</v>
      </c>
      <c r="FE64" s="56"/>
      <c r="FF64" s="58"/>
      <c r="FG64" s="56"/>
      <c r="FH64" s="33"/>
      <c r="FI64" s="33"/>
      <c r="FJ64" s="33">
        <f t="shared" si="28"/>
        <v>500</v>
      </c>
      <c r="FK64" s="56"/>
      <c r="FL64" s="58"/>
      <c r="FM64" s="56"/>
      <c r="FN64" s="33"/>
      <c r="FO64" s="33"/>
      <c r="FP64" s="33">
        <f t="shared" si="29"/>
        <v>1775</v>
      </c>
      <c r="FQ64" s="56"/>
      <c r="FR64" s="58"/>
      <c r="FS64" s="56"/>
      <c r="FT64" s="33"/>
      <c r="FU64" s="33"/>
      <c r="FV64" s="33">
        <f t="shared" si="30"/>
        <v>0</v>
      </c>
      <c r="FW64" s="56"/>
      <c r="FX64" s="58"/>
      <c r="FY64" s="56"/>
      <c r="FZ64" s="33"/>
      <c r="GA64" s="33"/>
      <c r="GB64" s="33">
        <f t="shared" si="31"/>
        <v>0</v>
      </c>
      <c r="GC64" s="56"/>
      <c r="GD64" s="58"/>
      <c r="GE64" s="58"/>
      <c r="GF64" s="58"/>
      <c r="GG64" s="58"/>
      <c r="GH64" s="58"/>
      <c r="GI64" s="58"/>
    </row>
    <row r="65" ht="14.25" customHeight="1">
      <c r="A65" s="113">
        <v>45672.0</v>
      </c>
      <c r="B65" s="84"/>
      <c r="C65" s="70">
        <v>500.0</v>
      </c>
      <c r="D65" s="71">
        <f t="shared" si="1"/>
        <v>10150</v>
      </c>
      <c r="E65" s="29" t="s">
        <v>101</v>
      </c>
      <c r="F65" s="4"/>
      <c r="G65" s="56"/>
      <c r="H65" s="33"/>
      <c r="I65" s="33"/>
      <c r="J65" s="33">
        <f t="shared" si="2"/>
        <v>3650</v>
      </c>
      <c r="K65" s="56"/>
      <c r="L65" s="4"/>
      <c r="M65" s="103">
        <v>45677.0</v>
      </c>
      <c r="N65" s="112"/>
      <c r="O65" s="106">
        <v>100.0</v>
      </c>
      <c r="P65" s="36">
        <f t="shared" si="3"/>
        <v>3900</v>
      </c>
      <c r="Q65" s="39" t="s">
        <v>101</v>
      </c>
      <c r="R65" s="4"/>
      <c r="S65" s="56"/>
      <c r="T65" s="33"/>
      <c r="U65" s="33"/>
      <c r="V65" s="33">
        <f t="shared" si="4"/>
        <v>11750</v>
      </c>
      <c r="W65" s="56"/>
      <c r="X65" s="58"/>
      <c r="Y65" s="32"/>
      <c r="Z65" s="33"/>
      <c r="AA65" s="33"/>
      <c r="AB65" s="33">
        <f t="shared" si="5"/>
        <v>4</v>
      </c>
      <c r="AC65" s="56"/>
      <c r="AD65" s="4"/>
      <c r="AE65" s="56"/>
      <c r="AF65" s="33"/>
      <c r="AG65" s="33"/>
      <c r="AH65" s="33">
        <f t="shared" si="6"/>
        <v>2</v>
      </c>
      <c r="AI65" s="56"/>
      <c r="AJ65" s="4"/>
      <c r="AK65" s="56"/>
      <c r="AL65" s="33"/>
      <c r="AM65" s="33"/>
      <c r="AN65" s="33">
        <f t="shared" si="7"/>
        <v>7</v>
      </c>
      <c r="AO65" s="56"/>
      <c r="AP65" s="4"/>
      <c r="AQ65" s="32"/>
      <c r="AR65" s="33"/>
      <c r="AS65" s="33"/>
      <c r="AT65" s="33">
        <f t="shared" si="8"/>
        <v>15</v>
      </c>
      <c r="AU65" s="56"/>
      <c r="AV65" s="4"/>
      <c r="AW65" s="32"/>
      <c r="AX65" s="33"/>
      <c r="AY65" s="33"/>
      <c r="AZ65" s="33">
        <f t="shared" si="9"/>
        <v>576</v>
      </c>
      <c r="BA65" s="56"/>
      <c r="BB65" s="58"/>
      <c r="BC65" s="62">
        <v>45688.0</v>
      </c>
      <c r="BD65" s="65"/>
      <c r="BE65" s="134">
        <v>10.0</v>
      </c>
      <c r="BF65" s="36">
        <f t="shared" si="10"/>
        <v>300</v>
      </c>
      <c r="BG65" s="39" t="s">
        <v>79</v>
      </c>
      <c r="BH65" s="58"/>
      <c r="BI65" s="56"/>
      <c r="BJ65" s="33"/>
      <c r="BK65" s="33"/>
      <c r="BL65" s="33">
        <f t="shared" si="11"/>
        <v>10</v>
      </c>
      <c r="BM65" s="56"/>
      <c r="BN65" s="4"/>
      <c r="BO65" s="56"/>
      <c r="BP65" s="33"/>
      <c r="BQ65" s="33"/>
      <c r="BR65" s="33">
        <f t="shared" si="12"/>
        <v>0</v>
      </c>
      <c r="BS65" s="56"/>
      <c r="BT65" s="58"/>
      <c r="BU65" s="113">
        <v>45681.0</v>
      </c>
      <c r="BV65" s="140"/>
      <c r="BW65" s="40">
        <v>825.0</v>
      </c>
      <c r="BX65" s="38">
        <f t="shared" si="13"/>
        <v>18975</v>
      </c>
      <c r="BY65" s="81" t="s">
        <v>104</v>
      </c>
      <c r="BZ65" s="4"/>
      <c r="CA65" s="56"/>
      <c r="CB65" s="33"/>
      <c r="CC65" s="33"/>
      <c r="CD65" s="33">
        <f t="shared" si="14"/>
        <v>600</v>
      </c>
      <c r="CE65" s="109"/>
      <c r="CF65" s="101"/>
      <c r="CG65" s="179"/>
      <c r="CH65" s="33"/>
      <c r="CI65" s="33"/>
      <c r="CJ65" s="33">
        <f t="shared" si="15"/>
        <v>820</v>
      </c>
      <c r="CK65" s="56"/>
      <c r="CL65" s="4"/>
      <c r="CM65" s="62"/>
      <c r="CN65" s="36"/>
      <c r="CO65" s="36"/>
      <c r="CP65" s="36">
        <f t="shared" si="16"/>
        <v>0</v>
      </c>
      <c r="CQ65" s="39"/>
      <c r="CR65" s="58"/>
      <c r="CS65" s="32"/>
      <c r="CT65" s="33"/>
      <c r="CU65" s="33"/>
      <c r="CV65" s="33">
        <f t="shared" si="17"/>
        <v>1000</v>
      </c>
      <c r="CW65" s="56"/>
      <c r="CX65" s="4"/>
      <c r="CY65" s="56"/>
      <c r="CZ65" s="33"/>
      <c r="DA65" s="33"/>
      <c r="DB65" s="33">
        <f t="shared" si="18"/>
        <v>14500</v>
      </c>
      <c r="DC65" s="109"/>
      <c r="DD65" s="101"/>
      <c r="DE65" s="30">
        <v>45673.0</v>
      </c>
      <c r="DF65" s="26"/>
      <c r="DG65" s="29">
        <v>1.0</v>
      </c>
      <c r="DH65" s="26">
        <f t="shared" si="19"/>
        <v>6</v>
      </c>
      <c r="DI65" s="29" t="s">
        <v>100</v>
      </c>
      <c r="DJ65" s="58"/>
      <c r="DK65" s="62">
        <v>45670.0</v>
      </c>
      <c r="DL65" s="36"/>
      <c r="DM65" s="40">
        <v>500.0</v>
      </c>
      <c r="DN65" s="36">
        <f t="shared" si="20"/>
        <v>30500</v>
      </c>
      <c r="DO65" s="39" t="s">
        <v>77</v>
      </c>
      <c r="DP65" s="4"/>
      <c r="DQ65" s="56"/>
      <c r="DR65" s="33"/>
      <c r="DS65" s="33"/>
      <c r="DT65" s="33">
        <f t="shared" si="21"/>
        <v>0</v>
      </c>
      <c r="DU65" s="56"/>
      <c r="DV65" s="58"/>
      <c r="DW65" s="56"/>
      <c r="DX65" s="33"/>
      <c r="DY65" s="33"/>
      <c r="DZ65" s="33">
        <f t="shared" si="22"/>
        <v>0</v>
      </c>
      <c r="EA65" s="56"/>
      <c r="EB65" s="4"/>
      <c r="EC65" s="56"/>
      <c r="ED65" s="33"/>
      <c r="EE65" s="33"/>
      <c r="EF65" s="33">
        <f t="shared" si="23"/>
        <v>2</v>
      </c>
      <c r="EG65" s="56"/>
      <c r="EH65" s="58"/>
      <c r="EI65" s="56"/>
      <c r="EJ65" s="33"/>
      <c r="EK65" s="33"/>
      <c r="EL65" s="33">
        <f t="shared" si="24"/>
        <v>15</v>
      </c>
      <c r="EM65" s="56"/>
      <c r="EN65" s="4"/>
      <c r="EO65" s="56"/>
      <c r="EP65" s="33"/>
      <c r="EQ65" s="33"/>
      <c r="ER65" s="33">
        <f t="shared" si="25"/>
        <v>5</v>
      </c>
      <c r="ES65" s="56"/>
      <c r="ET65" s="58"/>
      <c r="EU65" s="56"/>
      <c r="EV65" s="33"/>
      <c r="EW65" s="33"/>
      <c r="EX65" s="33">
        <f t="shared" si="26"/>
        <v>21</v>
      </c>
      <c r="EY65" s="56"/>
      <c r="EZ65" s="58"/>
      <c r="FA65" s="56"/>
      <c r="FB65" s="33"/>
      <c r="FC65" s="33"/>
      <c r="FD65" s="33">
        <f t="shared" si="27"/>
        <v>900</v>
      </c>
      <c r="FE65" s="56"/>
      <c r="FF65" s="58"/>
      <c r="FG65" s="56"/>
      <c r="FH65" s="33"/>
      <c r="FI65" s="33"/>
      <c r="FJ65" s="33">
        <f t="shared" si="28"/>
        <v>500</v>
      </c>
      <c r="FK65" s="56"/>
      <c r="FL65" s="58"/>
      <c r="FM65" s="56"/>
      <c r="FN65" s="33"/>
      <c r="FO65" s="33"/>
      <c r="FP65" s="33">
        <f t="shared" si="29"/>
        <v>1775</v>
      </c>
      <c r="FQ65" s="56"/>
      <c r="FR65" s="58"/>
      <c r="FS65" s="56"/>
      <c r="FT65" s="33"/>
      <c r="FU65" s="33"/>
      <c r="FV65" s="33">
        <f t="shared" si="30"/>
        <v>0</v>
      </c>
      <c r="FW65" s="56"/>
      <c r="FX65" s="58"/>
      <c r="FY65" s="56"/>
      <c r="FZ65" s="33"/>
      <c r="GA65" s="33"/>
      <c r="GB65" s="33">
        <f t="shared" si="31"/>
        <v>0</v>
      </c>
      <c r="GC65" s="56"/>
      <c r="GD65" s="58"/>
      <c r="GE65" s="58"/>
      <c r="GF65" s="58"/>
      <c r="GG65" s="58"/>
      <c r="GH65" s="58"/>
      <c r="GI65" s="58"/>
    </row>
    <row r="66" ht="14.25" customHeight="1">
      <c r="A66" s="113">
        <v>45672.0</v>
      </c>
      <c r="B66" s="84"/>
      <c r="C66" s="70">
        <v>500.0</v>
      </c>
      <c r="D66" s="71">
        <f t="shared" si="1"/>
        <v>9650</v>
      </c>
      <c r="E66" s="29" t="s">
        <v>77</v>
      </c>
      <c r="F66" s="4"/>
      <c r="G66" s="56"/>
      <c r="H66" s="33"/>
      <c r="I66" s="33"/>
      <c r="J66" s="33">
        <f t="shared" si="2"/>
        <v>3650</v>
      </c>
      <c r="K66" s="56"/>
      <c r="L66" s="4"/>
      <c r="M66" s="103">
        <v>45678.0</v>
      </c>
      <c r="N66" s="112"/>
      <c r="O66" s="106">
        <v>200.0</v>
      </c>
      <c r="P66" s="36">
        <f t="shared" si="3"/>
        <v>3700</v>
      </c>
      <c r="Q66" s="39" t="s">
        <v>104</v>
      </c>
      <c r="R66" s="4"/>
      <c r="S66" s="56"/>
      <c r="T66" s="33"/>
      <c r="U66" s="33"/>
      <c r="V66" s="33">
        <f t="shared" si="4"/>
        <v>11750</v>
      </c>
      <c r="W66" s="56"/>
      <c r="X66" s="58"/>
      <c r="Y66" s="32"/>
      <c r="Z66" s="33"/>
      <c r="AA66" s="33"/>
      <c r="AB66" s="33">
        <f t="shared" si="5"/>
        <v>4</v>
      </c>
      <c r="AC66" s="56"/>
      <c r="AD66" s="4"/>
      <c r="AE66" s="56"/>
      <c r="AF66" s="33"/>
      <c r="AG66" s="33"/>
      <c r="AH66" s="33">
        <f t="shared" si="6"/>
        <v>2</v>
      </c>
      <c r="AI66" s="56"/>
      <c r="AJ66" s="4"/>
      <c r="AK66" s="56"/>
      <c r="AL66" s="33"/>
      <c r="AM66" s="33"/>
      <c r="AN66" s="33">
        <f t="shared" si="7"/>
        <v>7</v>
      </c>
      <c r="AO66" s="56"/>
      <c r="AP66" s="4"/>
      <c r="AQ66" s="32"/>
      <c r="AR66" s="33"/>
      <c r="AS66" s="33"/>
      <c r="AT66" s="33">
        <f t="shared" si="8"/>
        <v>15</v>
      </c>
      <c r="AU66" s="56"/>
      <c r="AV66" s="4"/>
      <c r="AW66" s="32"/>
      <c r="AX66" s="33"/>
      <c r="AY66" s="33"/>
      <c r="AZ66" s="33">
        <f t="shared" si="9"/>
        <v>576</v>
      </c>
      <c r="BA66" s="56"/>
      <c r="BB66" s="58"/>
      <c r="BC66" s="103">
        <v>45687.0</v>
      </c>
      <c r="BD66" s="104"/>
      <c r="BE66" s="134">
        <v>20.0</v>
      </c>
      <c r="BF66" s="36">
        <f t="shared" si="10"/>
        <v>280</v>
      </c>
      <c r="BG66" s="37" t="s">
        <v>108</v>
      </c>
      <c r="BH66" s="58"/>
      <c r="BI66" s="56"/>
      <c r="BJ66" s="33"/>
      <c r="BK66" s="33"/>
      <c r="BL66" s="33">
        <f t="shared" si="11"/>
        <v>10</v>
      </c>
      <c r="BM66" s="56"/>
      <c r="BN66" s="4"/>
      <c r="BO66" s="56"/>
      <c r="BP66" s="33"/>
      <c r="BQ66" s="33"/>
      <c r="BR66" s="33">
        <f t="shared" si="12"/>
        <v>0</v>
      </c>
      <c r="BS66" s="56"/>
      <c r="BT66" s="58"/>
      <c r="BU66" s="113">
        <v>45682.0</v>
      </c>
      <c r="BV66" s="140"/>
      <c r="BW66" s="40">
        <v>825.0</v>
      </c>
      <c r="BX66" s="38">
        <f t="shared" si="13"/>
        <v>18150</v>
      </c>
      <c r="BY66" s="29" t="s">
        <v>91</v>
      </c>
      <c r="BZ66" s="4"/>
      <c r="CA66" s="56"/>
      <c r="CB66" s="33"/>
      <c r="CC66" s="33"/>
      <c r="CD66" s="33">
        <f t="shared" si="14"/>
        <v>600</v>
      </c>
      <c r="CE66" s="109"/>
      <c r="CF66" s="101"/>
      <c r="CG66" s="179"/>
      <c r="CH66" s="33"/>
      <c r="CI66" s="33"/>
      <c r="CJ66" s="33">
        <f t="shared" si="15"/>
        <v>820</v>
      </c>
      <c r="CK66" s="56"/>
      <c r="CL66" s="4"/>
      <c r="CM66" s="62"/>
      <c r="CN66" s="36"/>
      <c r="CO66" s="36"/>
      <c r="CP66" s="36">
        <f t="shared" si="16"/>
        <v>0</v>
      </c>
      <c r="CQ66" s="39"/>
      <c r="CR66" s="58"/>
      <c r="CS66" s="32"/>
      <c r="CT66" s="33"/>
      <c r="CU66" s="33"/>
      <c r="CV66" s="33">
        <f t="shared" si="17"/>
        <v>1000</v>
      </c>
      <c r="CW66" s="56"/>
      <c r="CX66" s="4"/>
      <c r="CY66" s="56"/>
      <c r="CZ66" s="33"/>
      <c r="DA66" s="33"/>
      <c r="DB66" s="33">
        <f t="shared" si="18"/>
        <v>14500</v>
      </c>
      <c r="DC66" s="109"/>
      <c r="DD66" s="101"/>
      <c r="DE66" s="113">
        <v>45674.0</v>
      </c>
      <c r="DF66" s="29"/>
      <c r="DG66" s="81">
        <v>1.0</v>
      </c>
      <c r="DH66" s="26">
        <f t="shared" si="19"/>
        <v>5</v>
      </c>
      <c r="DI66" s="29" t="s">
        <v>97</v>
      </c>
      <c r="DJ66" s="58"/>
      <c r="DK66" s="103">
        <v>45670.0</v>
      </c>
      <c r="DL66" s="72"/>
      <c r="DM66" s="40">
        <v>500.0</v>
      </c>
      <c r="DN66" s="33">
        <f t="shared" si="20"/>
        <v>30000</v>
      </c>
      <c r="DO66" s="39" t="s">
        <v>81</v>
      </c>
      <c r="DP66" s="4"/>
      <c r="DQ66" s="56"/>
      <c r="DR66" s="33"/>
      <c r="DS66" s="33"/>
      <c r="DT66" s="33">
        <f t="shared" si="21"/>
        <v>0</v>
      </c>
      <c r="DU66" s="56"/>
      <c r="DV66" s="58"/>
      <c r="DW66" s="56"/>
      <c r="DX66" s="33"/>
      <c r="DY66" s="33"/>
      <c r="DZ66" s="33">
        <f t="shared" si="22"/>
        <v>0</v>
      </c>
      <c r="EA66" s="56"/>
      <c r="EB66" s="4"/>
      <c r="EC66" s="56"/>
      <c r="ED66" s="33"/>
      <c r="EE66" s="33"/>
      <c r="EF66" s="33">
        <f t="shared" si="23"/>
        <v>2</v>
      </c>
      <c r="EG66" s="56"/>
      <c r="EH66" s="58"/>
      <c r="EI66" s="56"/>
      <c r="EJ66" s="33"/>
      <c r="EK66" s="33"/>
      <c r="EL66" s="33">
        <f t="shared" si="24"/>
        <v>15</v>
      </c>
      <c r="EM66" s="56"/>
      <c r="EN66" s="4"/>
      <c r="EO66" s="56"/>
      <c r="EP66" s="33"/>
      <c r="EQ66" s="33"/>
      <c r="ER66" s="33">
        <f t="shared" si="25"/>
        <v>5</v>
      </c>
      <c r="ES66" s="56"/>
      <c r="ET66" s="58"/>
      <c r="EU66" s="56"/>
      <c r="EV66" s="33"/>
      <c r="EW66" s="33"/>
      <c r="EX66" s="33">
        <f t="shared" si="26"/>
        <v>21</v>
      </c>
      <c r="EY66" s="56"/>
      <c r="EZ66" s="58"/>
      <c r="FA66" s="56"/>
      <c r="FB66" s="33"/>
      <c r="FC66" s="33"/>
      <c r="FD66" s="33">
        <f t="shared" si="27"/>
        <v>900</v>
      </c>
      <c r="FE66" s="56"/>
      <c r="FF66" s="58"/>
      <c r="FG66" s="56"/>
      <c r="FH66" s="33"/>
      <c r="FI66" s="33"/>
      <c r="FJ66" s="33">
        <f t="shared" si="28"/>
        <v>500</v>
      </c>
      <c r="FK66" s="56"/>
      <c r="FL66" s="58"/>
      <c r="FM66" s="56"/>
      <c r="FN66" s="33"/>
      <c r="FO66" s="33"/>
      <c r="FP66" s="33">
        <f t="shared" si="29"/>
        <v>1775</v>
      </c>
      <c r="FQ66" s="56"/>
      <c r="FR66" s="58"/>
      <c r="FS66" s="56"/>
      <c r="FT66" s="33"/>
      <c r="FU66" s="33"/>
      <c r="FV66" s="33">
        <f t="shared" si="30"/>
        <v>0</v>
      </c>
      <c r="FW66" s="56"/>
      <c r="FX66" s="58"/>
      <c r="FY66" s="56"/>
      <c r="FZ66" s="33"/>
      <c r="GA66" s="33"/>
      <c r="GB66" s="33">
        <f t="shared" si="31"/>
        <v>0</v>
      </c>
      <c r="GC66" s="56"/>
      <c r="GD66" s="58"/>
      <c r="GE66" s="58"/>
      <c r="GF66" s="58"/>
      <c r="GG66" s="58"/>
      <c r="GH66" s="58"/>
      <c r="GI66" s="58"/>
    </row>
    <row r="67" ht="14.25" customHeight="1">
      <c r="A67" s="113">
        <v>45673.0</v>
      </c>
      <c r="B67" s="84"/>
      <c r="C67" s="70">
        <v>500.0</v>
      </c>
      <c r="D67" s="71">
        <f t="shared" si="1"/>
        <v>9150</v>
      </c>
      <c r="E67" s="29" t="s">
        <v>93</v>
      </c>
      <c r="F67" s="4"/>
      <c r="G67" s="56"/>
      <c r="H67" s="33"/>
      <c r="I67" s="33"/>
      <c r="J67" s="33">
        <f t="shared" si="2"/>
        <v>3650</v>
      </c>
      <c r="K67" s="56"/>
      <c r="L67" s="4"/>
      <c r="M67" s="103">
        <v>45678.0</v>
      </c>
      <c r="N67" s="112"/>
      <c r="O67" s="106">
        <v>100.0</v>
      </c>
      <c r="P67" s="36">
        <f t="shared" si="3"/>
        <v>3600</v>
      </c>
      <c r="Q67" s="39" t="s">
        <v>78</v>
      </c>
      <c r="R67" s="4"/>
      <c r="S67" s="56"/>
      <c r="T67" s="33"/>
      <c r="U67" s="33"/>
      <c r="V67" s="33">
        <f t="shared" si="4"/>
        <v>11750</v>
      </c>
      <c r="W67" s="56"/>
      <c r="X67" s="58"/>
      <c r="Y67" s="32"/>
      <c r="Z67" s="33"/>
      <c r="AA67" s="33"/>
      <c r="AB67" s="33">
        <f t="shared" si="5"/>
        <v>4</v>
      </c>
      <c r="AC67" s="56"/>
      <c r="AD67" s="4"/>
      <c r="AE67" s="56"/>
      <c r="AF67" s="33"/>
      <c r="AG67" s="33"/>
      <c r="AH67" s="33">
        <f t="shared" si="6"/>
        <v>2</v>
      </c>
      <c r="AI67" s="56"/>
      <c r="AJ67" s="4"/>
      <c r="AK67" s="56"/>
      <c r="AL67" s="33"/>
      <c r="AM67" s="33"/>
      <c r="AN67" s="33">
        <f t="shared" si="7"/>
        <v>7</v>
      </c>
      <c r="AO67" s="56"/>
      <c r="AP67" s="4"/>
      <c r="AQ67" s="32"/>
      <c r="AR67" s="33"/>
      <c r="AS67" s="33"/>
      <c r="AT67" s="33">
        <f t="shared" si="8"/>
        <v>15</v>
      </c>
      <c r="AU67" s="56"/>
      <c r="AV67" s="4"/>
      <c r="AW67" s="32"/>
      <c r="AX67" s="33"/>
      <c r="AY67" s="33"/>
      <c r="AZ67" s="33">
        <f t="shared" si="9"/>
        <v>576</v>
      </c>
      <c r="BA67" s="56"/>
      <c r="BB67" s="58"/>
      <c r="BC67" s="56"/>
      <c r="BD67" s="33"/>
      <c r="BE67" s="33"/>
      <c r="BF67" s="36">
        <f t="shared" si="10"/>
        <v>280</v>
      </c>
      <c r="BG67" s="56"/>
      <c r="BH67" s="58"/>
      <c r="BI67" s="56"/>
      <c r="BJ67" s="33"/>
      <c r="BK67" s="33"/>
      <c r="BL67" s="33">
        <f t="shared" si="11"/>
        <v>10</v>
      </c>
      <c r="BM67" s="56"/>
      <c r="BN67" s="4"/>
      <c r="BO67" s="56"/>
      <c r="BP67" s="33"/>
      <c r="BQ67" s="33"/>
      <c r="BR67" s="33">
        <f t="shared" si="12"/>
        <v>0</v>
      </c>
      <c r="BS67" s="56"/>
      <c r="BT67" s="58"/>
      <c r="BU67" s="113">
        <v>45682.0</v>
      </c>
      <c r="BV67" s="140"/>
      <c r="BW67" s="40">
        <v>825.0</v>
      </c>
      <c r="BX67" s="38">
        <f t="shared" si="13"/>
        <v>17325</v>
      </c>
      <c r="BY67" s="29" t="s">
        <v>84</v>
      </c>
      <c r="BZ67" s="4"/>
      <c r="CA67" s="56"/>
      <c r="CB67" s="33"/>
      <c r="CC67" s="33"/>
      <c r="CD67" s="33">
        <f t="shared" si="14"/>
        <v>600</v>
      </c>
      <c r="CE67" s="109"/>
      <c r="CF67" s="101"/>
      <c r="CG67" s="179"/>
      <c r="CH67" s="33"/>
      <c r="CI67" s="33"/>
      <c r="CJ67" s="33">
        <f t="shared" si="15"/>
        <v>820</v>
      </c>
      <c r="CK67" s="56"/>
      <c r="CL67" s="4"/>
      <c r="CM67" s="62"/>
      <c r="CN67" s="36"/>
      <c r="CO67" s="36"/>
      <c r="CP67" s="36">
        <f t="shared" si="16"/>
        <v>0</v>
      </c>
      <c r="CQ67" s="39"/>
      <c r="CR67" s="58"/>
      <c r="CS67" s="32"/>
      <c r="CT67" s="33"/>
      <c r="CU67" s="33"/>
      <c r="CV67" s="33">
        <f t="shared" si="17"/>
        <v>1000</v>
      </c>
      <c r="CW67" s="56"/>
      <c r="CX67" s="4"/>
      <c r="CY67" s="56"/>
      <c r="CZ67" s="33"/>
      <c r="DA67" s="33"/>
      <c r="DB67" s="33">
        <f t="shared" si="18"/>
        <v>14500</v>
      </c>
      <c r="DC67" s="109"/>
      <c r="DD67" s="101"/>
      <c r="DE67" s="108">
        <v>45675.0</v>
      </c>
      <c r="DF67" s="158">
        <f>12*4</f>
        <v>48</v>
      </c>
      <c r="DG67" s="158"/>
      <c r="DH67" s="78">
        <f t="shared" si="19"/>
        <v>53</v>
      </c>
      <c r="DI67" s="163" t="s">
        <v>88</v>
      </c>
      <c r="DJ67" s="58"/>
      <c r="DK67" s="62">
        <v>45671.0</v>
      </c>
      <c r="DL67" s="36"/>
      <c r="DM67" s="40">
        <v>500.0</v>
      </c>
      <c r="DN67" s="36">
        <f t="shared" si="20"/>
        <v>29500</v>
      </c>
      <c r="DO67" s="39" t="s">
        <v>101</v>
      </c>
      <c r="DP67" s="4"/>
      <c r="DQ67" s="56"/>
      <c r="DR67" s="33"/>
      <c r="DS67" s="33"/>
      <c r="DT67" s="33">
        <f t="shared" si="21"/>
        <v>0</v>
      </c>
      <c r="DU67" s="56"/>
      <c r="DV67" s="58"/>
      <c r="DW67" s="56"/>
      <c r="DX67" s="33"/>
      <c r="DY67" s="33"/>
      <c r="DZ67" s="33">
        <f t="shared" si="22"/>
        <v>0</v>
      </c>
      <c r="EA67" s="56"/>
      <c r="EB67" s="4"/>
      <c r="EC67" s="56"/>
      <c r="ED67" s="33"/>
      <c r="EE67" s="33"/>
      <c r="EF67" s="33">
        <f t="shared" si="23"/>
        <v>2</v>
      </c>
      <c r="EG67" s="56"/>
      <c r="EH67" s="58"/>
      <c r="EI67" s="56"/>
      <c r="EJ67" s="33"/>
      <c r="EK67" s="33"/>
      <c r="EL67" s="33">
        <f t="shared" si="24"/>
        <v>15</v>
      </c>
      <c r="EM67" s="56"/>
      <c r="EN67" s="4"/>
      <c r="EO67" s="56"/>
      <c r="EP67" s="33"/>
      <c r="EQ67" s="33"/>
      <c r="ER67" s="33">
        <f t="shared" si="25"/>
        <v>5</v>
      </c>
      <c r="ES67" s="56"/>
      <c r="ET67" s="58"/>
      <c r="EU67" s="56"/>
      <c r="EV67" s="33"/>
      <c r="EW67" s="33"/>
      <c r="EX67" s="33">
        <f t="shared" si="26"/>
        <v>21</v>
      </c>
      <c r="EY67" s="56"/>
      <c r="EZ67" s="58"/>
      <c r="FA67" s="56"/>
      <c r="FB67" s="33"/>
      <c r="FC67" s="33"/>
      <c r="FD67" s="33">
        <f t="shared" si="27"/>
        <v>900</v>
      </c>
      <c r="FE67" s="56"/>
      <c r="FF67" s="58"/>
      <c r="FG67" s="56"/>
      <c r="FH67" s="33"/>
      <c r="FI67" s="33"/>
      <c r="FJ67" s="33">
        <f t="shared" si="28"/>
        <v>500</v>
      </c>
      <c r="FK67" s="56"/>
      <c r="FL67" s="58"/>
      <c r="FM67" s="56"/>
      <c r="FN67" s="33"/>
      <c r="FO67" s="33"/>
      <c r="FP67" s="33">
        <f t="shared" si="29"/>
        <v>1775</v>
      </c>
      <c r="FQ67" s="56"/>
      <c r="FR67" s="58"/>
      <c r="FS67" s="56"/>
      <c r="FT67" s="33"/>
      <c r="FU67" s="33"/>
      <c r="FV67" s="33">
        <f t="shared" si="30"/>
        <v>0</v>
      </c>
      <c r="FW67" s="56"/>
      <c r="FX67" s="58"/>
      <c r="FY67" s="56"/>
      <c r="FZ67" s="33"/>
      <c r="GA67" s="33"/>
      <c r="GB67" s="33">
        <f t="shared" si="31"/>
        <v>0</v>
      </c>
      <c r="GC67" s="56"/>
      <c r="GD67" s="58"/>
      <c r="GE67" s="58"/>
      <c r="GF67" s="58"/>
      <c r="GG67" s="58"/>
      <c r="GH67" s="58"/>
      <c r="GI67" s="58"/>
    </row>
    <row r="68" ht="14.25" customHeight="1">
      <c r="A68" s="30">
        <v>45674.0</v>
      </c>
      <c r="B68" s="29"/>
      <c r="C68" s="27">
        <v>500.0</v>
      </c>
      <c r="D68" s="26">
        <f t="shared" si="1"/>
        <v>8650</v>
      </c>
      <c r="E68" s="29" t="s">
        <v>90</v>
      </c>
      <c r="F68" s="4"/>
      <c r="G68" s="56"/>
      <c r="H68" s="33"/>
      <c r="I68" s="33"/>
      <c r="J68" s="33">
        <f t="shared" si="2"/>
        <v>3650</v>
      </c>
      <c r="K68" s="56"/>
      <c r="L68" s="4"/>
      <c r="M68" s="113">
        <v>45679.0</v>
      </c>
      <c r="N68" s="105"/>
      <c r="O68" s="150">
        <v>500.0</v>
      </c>
      <c r="P68" s="26">
        <f t="shared" si="3"/>
        <v>3100</v>
      </c>
      <c r="Q68" s="29" t="s">
        <v>98</v>
      </c>
      <c r="R68" s="4"/>
      <c r="S68" s="56"/>
      <c r="T68" s="33"/>
      <c r="U68" s="33"/>
      <c r="V68" s="33">
        <f t="shared" si="4"/>
        <v>11750</v>
      </c>
      <c r="W68" s="56"/>
      <c r="X68" s="58"/>
      <c r="Y68" s="32"/>
      <c r="Z68" s="33"/>
      <c r="AA68" s="33"/>
      <c r="AB68" s="33">
        <f t="shared" si="5"/>
        <v>4</v>
      </c>
      <c r="AC68" s="56"/>
      <c r="AD68" s="4"/>
      <c r="AE68" s="56"/>
      <c r="AF68" s="33"/>
      <c r="AG68" s="33"/>
      <c r="AH68" s="33">
        <f t="shared" si="6"/>
        <v>2</v>
      </c>
      <c r="AI68" s="56"/>
      <c r="AJ68" s="4"/>
      <c r="AK68" s="56"/>
      <c r="AL68" s="33"/>
      <c r="AM68" s="33"/>
      <c r="AN68" s="33">
        <f t="shared" si="7"/>
        <v>7</v>
      </c>
      <c r="AO68" s="56"/>
      <c r="AP68" s="4"/>
      <c r="AQ68" s="32"/>
      <c r="AR68" s="33"/>
      <c r="AS68" s="33"/>
      <c r="AT68" s="33">
        <f t="shared" si="8"/>
        <v>15</v>
      </c>
      <c r="AU68" s="56"/>
      <c r="AV68" s="4"/>
      <c r="AW68" s="32"/>
      <c r="AX68" s="33"/>
      <c r="AY68" s="33"/>
      <c r="AZ68" s="33">
        <f t="shared" si="9"/>
        <v>576</v>
      </c>
      <c r="BA68" s="56"/>
      <c r="BB68" s="58"/>
      <c r="BC68" s="56"/>
      <c r="BD68" s="33"/>
      <c r="BE68" s="33"/>
      <c r="BF68" s="33">
        <f t="shared" si="10"/>
        <v>280</v>
      </c>
      <c r="BG68" s="56"/>
      <c r="BH68" s="58"/>
      <c r="BI68" s="56"/>
      <c r="BJ68" s="33"/>
      <c r="BK68" s="33"/>
      <c r="BL68" s="33">
        <f t="shared" si="11"/>
        <v>10</v>
      </c>
      <c r="BM68" s="56"/>
      <c r="BN68" s="4"/>
      <c r="BO68" s="56"/>
      <c r="BP68" s="33"/>
      <c r="BQ68" s="33"/>
      <c r="BR68" s="33">
        <f t="shared" si="12"/>
        <v>0</v>
      </c>
      <c r="BS68" s="56"/>
      <c r="BT68" s="58"/>
      <c r="BU68" s="113">
        <v>45682.0</v>
      </c>
      <c r="BV68" s="140"/>
      <c r="BW68" s="40">
        <v>825.0</v>
      </c>
      <c r="BX68" s="38">
        <f t="shared" si="13"/>
        <v>16500</v>
      </c>
      <c r="BY68" s="29" t="s">
        <v>103</v>
      </c>
      <c r="BZ68" s="4"/>
      <c r="CA68" s="56"/>
      <c r="CB68" s="33"/>
      <c r="CC68" s="33"/>
      <c r="CD68" s="33">
        <f t="shared" si="14"/>
        <v>600</v>
      </c>
      <c r="CE68" s="109"/>
      <c r="CF68" s="101"/>
      <c r="CG68" s="179"/>
      <c r="CH68" s="33"/>
      <c r="CI68" s="33"/>
      <c r="CJ68" s="33">
        <f t="shared" si="15"/>
        <v>820</v>
      </c>
      <c r="CK68" s="56"/>
      <c r="CL68" s="4"/>
      <c r="CM68" s="62"/>
      <c r="CN68" s="36"/>
      <c r="CO68" s="36"/>
      <c r="CP68" s="36">
        <f t="shared" si="16"/>
        <v>0</v>
      </c>
      <c r="CQ68" s="39"/>
      <c r="CR68" s="58"/>
      <c r="CS68" s="32"/>
      <c r="CT68" s="33"/>
      <c r="CU68" s="33"/>
      <c r="CV68" s="33">
        <f t="shared" si="17"/>
        <v>1000</v>
      </c>
      <c r="CW68" s="56"/>
      <c r="CX68" s="4"/>
      <c r="CY68" s="56"/>
      <c r="CZ68" s="33"/>
      <c r="DA68" s="33"/>
      <c r="DB68" s="33">
        <f t="shared" si="18"/>
        <v>14500</v>
      </c>
      <c r="DC68" s="109"/>
      <c r="DD68" s="101"/>
      <c r="DE68" s="113">
        <v>45675.0</v>
      </c>
      <c r="DF68" s="29"/>
      <c r="DG68" s="81">
        <v>1.0</v>
      </c>
      <c r="DH68" s="26">
        <f t="shared" si="19"/>
        <v>52</v>
      </c>
      <c r="DI68" s="29" t="s">
        <v>91</v>
      </c>
      <c r="DJ68" s="58"/>
      <c r="DK68" s="103">
        <v>45671.0</v>
      </c>
      <c r="DL68" s="72"/>
      <c r="DM68" s="40">
        <v>500.0</v>
      </c>
      <c r="DN68" s="33">
        <f t="shared" si="20"/>
        <v>29000</v>
      </c>
      <c r="DO68" s="39" t="s">
        <v>93</v>
      </c>
      <c r="DP68" s="4"/>
      <c r="DQ68" s="56"/>
      <c r="DR68" s="33"/>
      <c r="DS68" s="33"/>
      <c r="DT68" s="33">
        <f t="shared" si="21"/>
        <v>0</v>
      </c>
      <c r="DU68" s="56"/>
      <c r="DV68" s="58"/>
      <c r="DW68" s="56"/>
      <c r="DX68" s="33"/>
      <c r="DY68" s="33"/>
      <c r="DZ68" s="33">
        <f t="shared" si="22"/>
        <v>0</v>
      </c>
      <c r="EA68" s="56"/>
      <c r="EB68" s="4"/>
      <c r="EC68" s="56"/>
      <c r="ED68" s="33"/>
      <c r="EE68" s="33"/>
      <c r="EF68" s="33">
        <f t="shared" si="23"/>
        <v>2</v>
      </c>
      <c r="EG68" s="56"/>
      <c r="EH68" s="58"/>
      <c r="EI68" s="56"/>
      <c r="EJ68" s="33"/>
      <c r="EK68" s="33"/>
      <c r="EL68" s="33">
        <f t="shared" si="24"/>
        <v>15</v>
      </c>
      <c r="EM68" s="56"/>
      <c r="EN68" s="4"/>
      <c r="EO68" s="56"/>
      <c r="EP68" s="33"/>
      <c r="EQ68" s="33"/>
      <c r="ER68" s="33">
        <f t="shared" si="25"/>
        <v>5</v>
      </c>
      <c r="ES68" s="56"/>
      <c r="ET68" s="58"/>
      <c r="EU68" s="56"/>
      <c r="EV68" s="33"/>
      <c r="EW68" s="33"/>
      <c r="EX68" s="33">
        <f t="shared" si="26"/>
        <v>21</v>
      </c>
      <c r="EY68" s="56"/>
      <c r="EZ68" s="58"/>
      <c r="FA68" s="56"/>
      <c r="FB68" s="33"/>
      <c r="FC68" s="33"/>
      <c r="FD68" s="33">
        <f t="shared" si="27"/>
        <v>900</v>
      </c>
      <c r="FE68" s="56"/>
      <c r="FF68" s="58"/>
      <c r="FG68" s="56"/>
      <c r="FH68" s="33"/>
      <c r="FI68" s="33"/>
      <c r="FJ68" s="33">
        <f t="shared" si="28"/>
        <v>500</v>
      </c>
      <c r="FK68" s="56"/>
      <c r="FL68" s="58"/>
      <c r="FM68" s="56"/>
      <c r="FN68" s="33"/>
      <c r="FO68" s="33"/>
      <c r="FP68" s="33">
        <f t="shared" si="29"/>
        <v>1775</v>
      </c>
      <c r="FQ68" s="56"/>
      <c r="FR68" s="58"/>
      <c r="FS68" s="56"/>
      <c r="FT68" s="33"/>
      <c r="FU68" s="33"/>
      <c r="FV68" s="33">
        <f t="shared" si="30"/>
        <v>0</v>
      </c>
      <c r="FW68" s="56"/>
      <c r="FX68" s="58"/>
      <c r="FY68" s="56"/>
      <c r="FZ68" s="33"/>
      <c r="GA68" s="33"/>
      <c r="GB68" s="33">
        <f t="shared" si="31"/>
        <v>0</v>
      </c>
      <c r="GC68" s="56"/>
      <c r="GD68" s="58"/>
      <c r="GE68" s="58"/>
      <c r="GF68" s="58"/>
      <c r="GG68" s="58"/>
      <c r="GH68" s="58"/>
      <c r="GI68" s="58"/>
    </row>
    <row r="69" ht="14.25" customHeight="1">
      <c r="A69" s="113">
        <v>45674.0</v>
      </c>
      <c r="B69" s="29"/>
      <c r="C69" s="27">
        <v>500.0</v>
      </c>
      <c r="D69" s="26">
        <f t="shared" si="1"/>
        <v>8150</v>
      </c>
      <c r="E69" s="29" t="s">
        <v>104</v>
      </c>
      <c r="F69" s="4"/>
      <c r="G69" s="56"/>
      <c r="H69" s="33"/>
      <c r="I69" s="33"/>
      <c r="J69" s="33">
        <f t="shared" si="2"/>
        <v>3650</v>
      </c>
      <c r="K69" s="56"/>
      <c r="L69" s="4"/>
      <c r="M69" s="113">
        <v>45679.0</v>
      </c>
      <c r="N69" s="140"/>
      <c r="O69" s="150">
        <v>100.0</v>
      </c>
      <c r="P69" s="26">
        <f t="shared" si="3"/>
        <v>3000</v>
      </c>
      <c r="Q69" s="29" t="s">
        <v>85</v>
      </c>
      <c r="R69" s="4"/>
      <c r="S69" s="56"/>
      <c r="T69" s="33"/>
      <c r="U69" s="33"/>
      <c r="V69" s="33">
        <f t="shared" si="4"/>
        <v>11750</v>
      </c>
      <c r="W69" s="56"/>
      <c r="X69" s="58"/>
      <c r="Y69" s="32"/>
      <c r="Z69" s="33"/>
      <c r="AA69" s="33"/>
      <c r="AB69" s="33">
        <f t="shared" si="5"/>
        <v>4</v>
      </c>
      <c r="AC69" s="56"/>
      <c r="AD69" s="4"/>
      <c r="AE69" s="56"/>
      <c r="AF69" s="33"/>
      <c r="AG69" s="33"/>
      <c r="AH69" s="33">
        <f t="shared" si="6"/>
        <v>2</v>
      </c>
      <c r="AI69" s="56"/>
      <c r="AJ69" s="4"/>
      <c r="AK69" s="56"/>
      <c r="AL69" s="33"/>
      <c r="AM69" s="33"/>
      <c r="AN69" s="33">
        <f t="shared" si="7"/>
        <v>7</v>
      </c>
      <c r="AO69" s="56"/>
      <c r="AP69" s="4"/>
      <c r="AQ69" s="32"/>
      <c r="AR69" s="33"/>
      <c r="AS69" s="33"/>
      <c r="AT69" s="33">
        <f t="shared" si="8"/>
        <v>15</v>
      </c>
      <c r="AU69" s="56"/>
      <c r="AV69" s="4"/>
      <c r="AW69" s="32"/>
      <c r="AX69" s="33"/>
      <c r="AY69" s="33"/>
      <c r="AZ69" s="33">
        <f t="shared" si="9"/>
        <v>576</v>
      </c>
      <c r="BA69" s="56"/>
      <c r="BB69" s="58"/>
      <c r="BC69" s="56"/>
      <c r="BD69" s="33"/>
      <c r="BE69" s="33"/>
      <c r="BF69" s="33">
        <f t="shared" si="10"/>
        <v>280</v>
      </c>
      <c r="BG69" s="56"/>
      <c r="BH69" s="58"/>
      <c r="BI69" s="56"/>
      <c r="BJ69" s="33"/>
      <c r="BK69" s="33"/>
      <c r="BL69" s="33">
        <f t="shared" si="11"/>
        <v>10</v>
      </c>
      <c r="BM69" s="56"/>
      <c r="BN69" s="4"/>
      <c r="BO69" s="56"/>
      <c r="BP69" s="33"/>
      <c r="BQ69" s="33"/>
      <c r="BR69" s="33">
        <f t="shared" si="12"/>
        <v>0</v>
      </c>
      <c r="BS69" s="56"/>
      <c r="BT69" s="58"/>
      <c r="BU69" s="113">
        <v>45683.0</v>
      </c>
      <c r="BV69" s="140"/>
      <c r="BW69" s="40">
        <v>825.0</v>
      </c>
      <c r="BX69" s="38">
        <f t="shared" si="13"/>
        <v>15675</v>
      </c>
      <c r="BY69" s="29" t="s">
        <v>101</v>
      </c>
      <c r="BZ69" s="4"/>
      <c r="CA69" s="56"/>
      <c r="CB69" s="33"/>
      <c r="CC69" s="33"/>
      <c r="CD69" s="33">
        <f t="shared" si="14"/>
        <v>600</v>
      </c>
      <c r="CE69" s="109"/>
      <c r="CF69" s="101"/>
      <c r="CG69" s="179"/>
      <c r="CH69" s="33"/>
      <c r="CI69" s="33"/>
      <c r="CJ69" s="33">
        <f t="shared" si="15"/>
        <v>820</v>
      </c>
      <c r="CK69" s="56"/>
      <c r="CL69" s="4"/>
      <c r="CM69" s="62"/>
      <c r="CN69" s="36"/>
      <c r="CO69" s="36"/>
      <c r="CP69" s="36">
        <f t="shared" si="16"/>
        <v>0</v>
      </c>
      <c r="CQ69" s="39"/>
      <c r="CR69" s="58"/>
      <c r="CS69" s="32"/>
      <c r="CT69" s="33"/>
      <c r="CU69" s="33"/>
      <c r="CV69" s="33">
        <f t="shared" si="17"/>
        <v>1000</v>
      </c>
      <c r="CW69" s="56"/>
      <c r="CX69" s="4"/>
      <c r="CY69" s="56"/>
      <c r="CZ69" s="33"/>
      <c r="DA69" s="33"/>
      <c r="DB69" s="33">
        <f t="shared" si="18"/>
        <v>14500</v>
      </c>
      <c r="DC69" s="109"/>
      <c r="DD69" s="101"/>
      <c r="DE69" s="113">
        <v>45675.0</v>
      </c>
      <c r="DF69" s="29"/>
      <c r="DG69" s="81">
        <v>1.0</v>
      </c>
      <c r="DH69" s="26">
        <f t="shared" si="19"/>
        <v>51</v>
      </c>
      <c r="DI69" s="29" t="s">
        <v>85</v>
      </c>
      <c r="DJ69" s="58"/>
      <c r="DK69" s="62">
        <v>45672.0</v>
      </c>
      <c r="DL69" s="36"/>
      <c r="DM69" s="40">
        <v>2000.0</v>
      </c>
      <c r="DN69" s="36">
        <f t="shared" si="20"/>
        <v>27000</v>
      </c>
      <c r="DO69" s="39" t="s">
        <v>94</v>
      </c>
      <c r="DP69" s="4"/>
      <c r="DQ69" s="56"/>
      <c r="DR69" s="33"/>
      <c r="DS69" s="33"/>
      <c r="DT69" s="33">
        <f t="shared" si="21"/>
        <v>0</v>
      </c>
      <c r="DU69" s="56"/>
      <c r="DV69" s="58"/>
      <c r="DW69" s="56"/>
      <c r="DX69" s="33"/>
      <c r="DY69" s="33"/>
      <c r="DZ69" s="33">
        <f t="shared" si="22"/>
        <v>0</v>
      </c>
      <c r="EA69" s="56"/>
      <c r="EB69" s="4"/>
      <c r="EC69" s="56"/>
      <c r="ED69" s="33"/>
      <c r="EE69" s="33"/>
      <c r="EF69" s="33">
        <f t="shared" si="23"/>
        <v>2</v>
      </c>
      <c r="EG69" s="56"/>
      <c r="EH69" s="58"/>
      <c r="EI69" s="56"/>
      <c r="EJ69" s="33"/>
      <c r="EK69" s="33"/>
      <c r="EL69" s="33">
        <f t="shared" si="24"/>
        <v>15</v>
      </c>
      <c r="EM69" s="56"/>
      <c r="EN69" s="4"/>
      <c r="EO69" s="56"/>
      <c r="EP69" s="33"/>
      <c r="EQ69" s="33"/>
      <c r="ER69" s="33">
        <f t="shared" si="25"/>
        <v>5</v>
      </c>
      <c r="ES69" s="56"/>
      <c r="ET69" s="58"/>
      <c r="EU69" s="56"/>
      <c r="EV69" s="33"/>
      <c r="EW69" s="33"/>
      <c r="EX69" s="33">
        <f t="shared" si="26"/>
        <v>21</v>
      </c>
      <c r="EY69" s="56"/>
      <c r="EZ69" s="58"/>
      <c r="FA69" s="56"/>
      <c r="FB69" s="33"/>
      <c r="FC69" s="33"/>
      <c r="FD69" s="33">
        <f t="shared" si="27"/>
        <v>900</v>
      </c>
      <c r="FE69" s="56"/>
      <c r="FF69" s="58"/>
      <c r="FG69" s="56"/>
      <c r="FH69" s="33"/>
      <c r="FI69" s="33"/>
      <c r="FJ69" s="33">
        <f t="shared" si="28"/>
        <v>500</v>
      </c>
      <c r="FK69" s="56"/>
      <c r="FL69" s="58"/>
      <c r="FM69" s="56"/>
      <c r="FN69" s="33"/>
      <c r="FO69" s="33"/>
      <c r="FP69" s="33">
        <f t="shared" si="29"/>
        <v>1775</v>
      </c>
      <c r="FQ69" s="56"/>
      <c r="FR69" s="58"/>
      <c r="FS69" s="56"/>
      <c r="FT69" s="33"/>
      <c r="FU69" s="33"/>
      <c r="FV69" s="33">
        <f t="shared" si="30"/>
        <v>0</v>
      </c>
      <c r="FW69" s="56"/>
      <c r="FX69" s="58"/>
      <c r="FY69" s="56"/>
      <c r="FZ69" s="33"/>
      <c r="GA69" s="33"/>
      <c r="GB69" s="33">
        <f t="shared" si="31"/>
        <v>0</v>
      </c>
      <c r="GC69" s="56"/>
      <c r="GD69" s="58"/>
      <c r="GE69" s="58"/>
      <c r="GF69" s="58"/>
      <c r="GG69" s="58"/>
      <c r="GH69" s="58"/>
      <c r="GI69" s="58"/>
    </row>
    <row r="70" ht="14.25" customHeight="1">
      <c r="A70" s="113">
        <v>45674.0</v>
      </c>
      <c r="B70" s="29"/>
      <c r="C70" s="81">
        <v>500.0</v>
      </c>
      <c r="D70" s="26">
        <f t="shared" si="1"/>
        <v>7650</v>
      </c>
      <c r="E70" s="29" t="s">
        <v>97</v>
      </c>
      <c r="F70" s="4"/>
      <c r="G70" s="56"/>
      <c r="H70" s="33"/>
      <c r="I70" s="33"/>
      <c r="J70" s="33">
        <f t="shared" si="2"/>
        <v>3650</v>
      </c>
      <c r="K70" s="56"/>
      <c r="L70" s="4"/>
      <c r="M70" s="103">
        <v>45680.0</v>
      </c>
      <c r="N70" s="104"/>
      <c r="O70" s="106">
        <v>300.0</v>
      </c>
      <c r="P70" s="36">
        <f t="shared" si="3"/>
        <v>2700</v>
      </c>
      <c r="Q70" s="37" t="s">
        <v>77</v>
      </c>
      <c r="R70" s="4"/>
      <c r="S70" s="56"/>
      <c r="T70" s="33"/>
      <c r="U70" s="33"/>
      <c r="V70" s="33">
        <f t="shared" si="4"/>
        <v>11750</v>
      </c>
      <c r="W70" s="56"/>
      <c r="X70" s="58"/>
      <c r="Y70" s="32"/>
      <c r="Z70" s="33"/>
      <c r="AA70" s="33"/>
      <c r="AB70" s="33">
        <f t="shared" si="5"/>
        <v>4</v>
      </c>
      <c r="AC70" s="56"/>
      <c r="AD70" s="4"/>
      <c r="AE70" s="56"/>
      <c r="AF70" s="33"/>
      <c r="AG70" s="33"/>
      <c r="AH70" s="33">
        <f t="shared" si="6"/>
        <v>2</v>
      </c>
      <c r="AI70" s="56"/>
      <c r="AJ70" s="4"/>
      <c r="AK70" s="56"/>
      <c r="AL70" s="33"/>
      <c r="AM70" s="33"/>
      <c r="AN70" s="33">
        <f t="shared" si="7"/>
        <v>7</v>
      </c>
      <c r="AO70" s="56"/>
      <c r="AP70" s="4"/>
      <c r="AQ70" s="32"/>
      <c r="AR70" s="33"/>
      <c r="AS70" s="33"/>
      <c r="AT70" s="33">
        <f t="shared" si="8"/>
        <v>15</v>
      </c>
      <c r="AU70" s="56"/>
      <c r="AV70" s="4"/>
      <c r="AW70" s="32"/>
      <c r="AX70" s="33"/>
      <c r="AY70" s="33"/>
      <c r="AZ70" s="33">
        <f t="shared" si="9"/>
        <v>576</v>
      </c>
      <c r="BA70" s="56"/>
      <c r="BB70" s="58"/>
      <c r="BC70" s="56"/>
      <c r="BD70" s="33"/>
      <c r="BE70" s="33"/>
      <c r="BF70" s="33">
        <f t="shared" si="10"/>
        <v>280</v>
      </c>
      <c r="BG70" s="56"/>
      <c r="BH70" s="58"/>
      <c r="BI70" s="56"/>
      <c r="BJ70" s="33"/>
      <c r="BK70" s="33"/>
      <c r="BL70" s="33">
        <f t="shared" si="11"/>
        <v>10</v>
      </c>
      <c r="BM70" s="56"/>
      <c r="BN70" s="4"/>
      <c r="BO70" s="56"/>
      <c r="BP70" s="33"/>
      <c r="BQ70" s="33"/>
      <c r="BR70" s="33">
        <f t="shared" si="12"/>
        <v>0</v>
      </c>
      <c r="BS70" s="56"/>
      <c r="BT70" s="58"/>
      <c r="BU70" s="113">
        <v>45683.0</v>
      </c>
      <c r="BV70" s="105"/>
      <c r="BW70" s="40">
        <v>825.0</v>
      </c>
      <c r="BX70" s="38">
        <f t="shared" si="13"/>
        <v>14850</v>
      </c>
      <c r="BY70" s="29" t="s">
        <v>95</v>
      </c>
      <c r="BZ70" s="4"/>
      <c r="CA70" s="56"/>
      <c r="CB70" s="33"/>
      <c r="CC70" s="33"/>
      <c r="CD70" s="33">
        <f t="shared" si="14"/>
        <v>600</v>
      </c>
      <c r="CE70" s="109"/>
      <c r="CF70" s="101"/>
      <c r="CG70" s="179"/>
      <c r="CH70" s="33"/>
      <c r="CI70" s="33"/>
      <c r="CJ70" s="33">
        <f t="shared" si="15"/>
        <v>820</v>
      </c>
      <c r="CK70" s="56"/>
      <c r="CL70" s="4"/>
      <c r="CM70" s="32"/>
      <c r="CN70" s="33"/>
      <c r="CO70" s="33"/>
      <c r="CP70" s="33">
        <f t="shared" si="16"/>
        <v>0</v>
      </c>
      <c r="CQ70" s="56"/>
      <c r="CR70" s="58"/>
      <c r="CS70" s="32"/>
      <c r="CT70" s="33"/>
      <c r="CU70" s="33"/>
      <c r="CV70" s="33">
        <f t="shared" si="17"/>
        <v>1000</v>
      </c>
      <c r="CW70" s="56"/>
      <c r="CX70" s="4"/>
      <c r="CY70" s="56"/>
      <c r="CZ70" s="33"/>
      <c r="DA70" s="33"/>
      <c r="DB70" s="33">
        <f t="shared" si="18"/>
        <v>14500</v>
      </c>
      <c r="DC70" s="109"/>
      <c r="DD70" s="101"/>
      <c r="DE70" s="113">
        <v>45675.0</v>
      </c>
      <c r="DF70" s="29"/>
      <c r="DG70" s="81">
        <v>1.0</v>
      </c>
      <c r="DH70" s="26">
        <f t="shared" si="19"/>
        <v>50</v>
      </c>
      <c r="DI70" s="29" t="s">
        <v>104</v>
      </c>
      <c r="DJ70" s="58"/>
      <c r="DK70" s="103">
        <v>45672.0</v>
      </c>
      <c r="DL70" s="72"/>
      <c r="DM70" s="98">
        <v>500.0</v>
      </c>
      <c r="DN70" s="33">
        <f t="shared" si="20"/>
        <v>26500</v>
      </c>
      <c r="DO70" s="39" t="s">
        <v>81</v>
      </c>
      <c r="DP70" s="4"/>
      <c r="DQ70" s="56"/>
      <c r="DR70" s="33"/>
      <c r="DS70" s="33"/>
      <c r="DT70" s="33">
        <f t="shared" si="21"/>
        <v>0</v>
      </c>
      <c r="DU70" s="56"/>
      <c r="DV70" s="58"/>
      <c r="DW70" s="56"/>
      <c r="DX70" s="33"/>
      <c r="DY70" s="33"/>
      <c r="DZ70" s="33">
        <f t="shared" si="22"/>
        <v>0</v>
      </c>
      <c r="EA70" s="56"/>
      <c r="EB70" s="4"/>
      <c r="EC70" s="56"/>
      <c r="ED70" s="33"/>
      <c r="EE70" s="33"/>
      <c r="EF70" s="33">
        <f t="shared" si="23"/>
        <v>2</v>
      </c>
      <c r="EG70" s="56"/>
      <c r="EH70" s="58"/>
      <c r="EI70" s="56"/>
      <c r="EJ70" s="33"/>
      <c r="EK70" s="33"/>
      <c r="EL70" s="33">
        <f t="shared" si="24"/>
        <v>15</v>
      </c>
      <c r="EM70" s="56"/>
      <c r="EN70" s="4"/>
      <c r="EO70" s="56"/>
      <c r="EP70" s="33"/>
      <c r="EQ70" s="33"/>
      <c r="ER70" s="33">
        <f t="shared" si="25"/>
        <v>5</v>
      </c>
      <c r="ES70" s="56"/>
      <c r="ET70" s="58"/>
      <c r="EU70" s="56"/>
      <c r="EV70" s="33"/>
      <c r="EW70" s="33"/>
      <c r="EX70" s="33">
        <f t="shared" si="26"/>
        <v>21</v>
      </c>
      <c r="EY70" s="56"/>
      <c r="EZ70" s="58"/>
      <c r="FA70" s="56"/>
      <c r="FB70" s="33"/>
      <c r="FC70" s="33"/>
      <c r="FD70" s="33">
        <f t="shared" si="27"/>
        <v>900</v>
      </c>
      <c r="FE70" s="56"/>
      <c r="FF70" s="58"/>
      <c r="FG70" s="56"/>
      <c r="FH70" s="33"/>
      <c r="FI70" s="33"/>
      <c r="FJ70" s="33">
        <f t="shared" si="28"/>
        <v>500</v>
      </c>
      <c r="FK70" s="56"/>
      <c r="FL70" s="58"/>
      <c r="FM70" s="56"/>
      <c r="FN70" s="33"/>
      <c r="FO70" s="33"/>
      <c r="FP70" s="33">
        <f t="shared" si="29"/>
        <v>1775</v>
      </c>
      <c r="FQ70" s="56"/>
      <c r="FR70" s="58"/>
      <c r="FS70" s="56"/>
      <c r="FT70" s="33"/>
      <c r="FU70" s="33"/>
      <c r="FV70" s="33">
        <f t="shared" si="30"/>
        <v>0</v>
      </c>
      <c r="FW70" s="56"/>
      <c r="FX70" s="58"/>
      <c r="FY70" s="56"/>
      <c r="FZ70" s="33"/>
      <c r="GA70" s="33"/>
      <c r="GB70" s="33">
        <f t="shared" si="31"/>
        <v>0</v>
      </c>
      <c r="GC70" s="56"/>
      <c r="GD70" s="58"/>
      <c r="GE70" s="58"/>
      <c r="GF70" s="58"/>
      <c r="GG70" s="58"/>
      <c r="GH70" s="58"/>
      <c r="GI70" s="58"/>
    </row>
    <row r="71" ht="14.25" customHeight="1">
      <c r="A71" s="108">
        <v>45675.0</v>
      </c>
      <c r="B71" s="63">
        <v>60000.0</v>
      </c>
      <c r="C71" s="63"/>
      <c r="D71" s="78">
        <f t="shared" si="1"/>
        <v>67650</v>
      </c>
      <c r="E71" s="63" t="s">
        <v>88</v>
      </c>
      <c r="F71" s="4"/>
      <c r="G71" s="56"/>
      <c r="H71" s="33"/>
      <c r="I71" s="33"/>
      <c r="J71" s="33">
        <f t="shared" si="2"/>
        <v>3650</v>
      </c>
      <c r="K71" s="56"/>
      <c r="L71" s="4"/>
      <c r="M71" s="164">
        <v>45682.0</v>
      </c>
      <c r="N71" s="185">
        <v>6000.0</v>
      </c>
      <c r="O71" s="186"/>
      <c r="P71" s="60">
        <f t="shared" si="3"/>
        <v>8700</v>
      </c>
      <c r="Q71" s="119" t="s">
        <v>88</v>
      </c>
      <c r="R71" s="4"/>
      <c r="S71" s="56"/>
      <c r="T71" s="33"/>
      <c r="U71" s="33"/>
      <c r="V71" s="33">
        <f t="shared" si="4"/>
        <v>11750</v>
      </c>
      <c r="W71" s="56"/>
      <c r="X71" s="58"/>
      <c r="Y71" s="32"/>
      <c r="Z71" s="33"/>
      <c r="AA71" s="33"/>
      <c r="AB71" s="33">
        <f t="shared" si="5"/>
        <v>4</v>
      </c>
      <c r="AC71" s="56"/>
      <c r="AD71" s="4"/>
      <c r="AE71" s="56"/>
      <c r="AF71" s="33"/>
      <c r="AG71" s="33"/>
      <c r="AH71" s="33">
        <f t="shared" si="6"/>
        <v>2</v>
      </c>
      <c r="AI71" s="56"/>
      <c r="AJ71" s="4"/>
      <c r="AK71" s="56"/>
      <c r="AL71" s="33"/>
      <c r="AM71" s="33"/>
      <c r="AN71" s="33">
        <f t="shared" si="7"/>
        <v>7</v>
      </c>
      <c r="AO71" s="56"/>
      <c r="AP71" s="4"/>
      <c r="AQ71" s="32"/>
      <c r="AR71" s="33"/>
      <c r="AS71" s="33"/>
      <c r="AT71" s="33">
        <f t="shared" si="8"/>
        <v>15</v>
      </c>
      <c r="AU71" s="56"/>
      <c r="AV71" s="4"/>
      <c r="AW71" s="32"/>
      <c r="AX71" s="33"/>
      <c r="AY71" s="33"/>
      <c r="AZ71" s="33">
        <f t="shared" si="9"/>
        <v>576</v>
      </c>
      <c r="BA71" s="56"/>
      <c r="BB71" s="58"/>
      <c r="BC71" s="56"/>
      <c r="BD71" s="33"/>
      <c r="BE71" s="33"/>
      <c r="BF71" s="33">
        <f t="shared" si="10"/>
        <v>280</v>
      </c>
      <c r="BG71" s="56"/>
      <c r="BH71" s="58"/>
      <c r="BI71" s="56"/>
      <c r="BJ71" s="33"/>
      <c r="BK71" s="33"/>
      <c r="BL71" s="33">
        <f t="shared" si="11"/>
        <v>10</v>
      </c>
      <c r="BM71" s="56"/>
      <c r="BN71" s="4"/>
      <c r="BO71" s="56"/>
      <c r="BP71" s="33"/>
      <c r="BQ71" s="33"/>
      <c r="BR71" s="33">
        <f t="shared" si="12"/>
        <v>0</v>
      </c>
      <c r="BS71" s="56"/>
      <c r="BT71" s="58"/>
      <c r="BU71" s="113">
        <v>45684.0</v>
      </c>
      <c r="BV71" s="140"/>
      <c r="BW71" s="40">
        <v>825.0</v>
      </c>
      <c r="BX71" s="38">
        <f t="shared" si="13"/>
        <v>14025</v>
      </c>
      <c r="BY71" s="29" t="s">
        <v>77</v>
      </c>
      <c r="BZ71" s="4"/>
      <c r="CA71" s="56"/>
      <c r="CB71" s="33"/>
      <c r="CC71" s="33"/>
      <c r="CD71" s="33">
        <f t="shared" si="14"/>
        <v>600</v>
      </c>
      <c r="CE71" s="109"/>
      <c r="CF71" s="101"/>
      <c r="CG71" s="179"/>
      <c r="CH71" s="33"/>
      <c r="CI71" s="33"/>
      <c r="CJ71" s="33">
        <f t="shared" si="15"/>
        <v>820</v>
      </c>
      <c r="CK71" s="56"/>
      <c r="CL71" s="4"/>
      <c r="CM71" s="32"/>
      <c r="CN71" s="33"/>
      <c r="CO71" s="33"/>
      <c r="CP71" s="33">
        <f t="shared" si="16"/>
        <v>0</v>
      </c>
      <c r="CQ71" s="56"/>
      <c r="CR71" s="58"/>
      <c r="CS71" s="32"/>
      <c r="CT71" s="33"/>
      <c r="CU71" s="33"/>
      <c r="CV71" s="33">
        <f t="shared" si="17"/>
        <v>1000</v>
      </c>
      <c r="CW71" s="56"/>
      <c r="CX71" s="4"/>
      <c r="CY71" s="56"/>
      <c r="CZ71" s="33"/>
      <c r="DA71" s="33"/>
      <c r="DB71" s="33">
        <f t="shared" si="18"/>
        <v>14500</v>
      </c>
      <c r="DC71" s="109"/>
      <c r="DD71" s="101"/>
      <c r="DE71" s="103">
        <v>45676.0</v>
      </c>
      <c r="DF71" s="112"/>
      <c r="DG71" s="37">
        <v>1.0</v>
      </c>
      <c r="DH71" s="36">
        <f t="shared" si="19"/>
        <v>49</v>
      </c>
      <c r="DI71" s="39" t="s">
        <v>98</v>
      </c>
      <c r="DJ71" s="58"/>
      <c r="DK71" s="103">
        <v>45671.0</v>
      </c>
      <c r="DL71" s="72"/>
      <c r="DM71" s="98">
        <v>500.0</v>
      </c>
      <c r="DN71" s="33">
        <f t="shared" si="20"/>
        <v>26000</v>
      </c>
      <c r="DO71" s="39" t="s">
        <v>104</v>
      </c>
      <c r="DP71" s="4"/>
      <c r="DQ71" s="56"/>
      <c r="DR71" s="33"/>
      <c r="DS71" s="33"/>
      <c r="DT71" s="33">
        <f t="shared" si="21"/>
        <v>0</v>
      </c>
      <c r="DU71" s="56"/>
      <c r="DV71" s="58"/>
      <c r="DW71" s="56"/>
      <c r="DX71" s="33"/>
      <c r="DY71" s="33"/>
      <c r="DZ71" s="33">
        <f t="shared" si="22"/>
        <v>0</v>
      </c>
      <c r="EA71" s="56"/>
      <c r="EB71" s="4"/>
      <c r="EC71" s="56"/>
      <c r="ED71" s="33"/>
      <c r="EE71" s="33"/>
      <c r="EF71" s="33">
        <f t="shared" si="23"/>
        <v>2</v>
      </c>
      <c r="EG71" s="56"/>
      <c r="EH71" s="58"/>
      <c r="EI71" s="56"/>
      <c r="EJ71" s="33"/>
      <c r="EK71" s="33"/>
      <c r="EL71" s="33">
        <f t="shared" si="24"/>
        <v>15</v>
      </c>
      <c r="EM71" s="56"/>
      <c r="EN71" s="4"/>
      <c r="EO71" s="56"/>
      <c r="EP71" s="33"/>
      <c r="EQ71" s="33"/>
      <c r="ER71" s="33">
        <f t="shared" si="25"/>
        <v>5</v>
      </c>
      <c r="ES71" s="56"/>
      <c r="ET71" s="58"/>
      <c r="EU71" s="56"/>
      <c r="EV71" s="33"/>
      <c r="EW71" s="33"/>
      <c r="EX71" s="33">
        <f t="shared" si="26"/>
        <v>21</v>
      </c>
      <c r="EY71" s="56"/>
      <c r="EZ71" s="58"/>
      <c r="FA71" s="56"/>
      <c r="FB71" s="33"/>
      <c r="FC71" s="33"/>
      <c r="FD71" s="33">
        <f t="shared" si="27"/>
        <v>900</v>
      </c>
      <c r="FE71" s="56"/>
      <c r="FF71" s="58"/>
      <c r="FG71" s="56"/>
      <c r="FH71" s="33"/>
      <c r="FI71" s="33"/>
      <c r="FJ71" s="33">
        <f t="shared" si="28"/>
        <v>500</v>
      </c>
      <c r="FK71" s="56"/>
      <c r="FL71" s="58"/>
      <c r="FM71" s="56"/>
      <c r="FN71" s="33"/>
      <c r="FO71" s="33"/>
      <c r="FP71" s="33">
        <f t="shared" si="29"/>
        <v>1775</v>
      </c>
      <c r="FQ71" s="56"/>
      <c r="FR71" s="58"/>
      <c r="FS71" s="56"/>
      <c r="FT71" s="33"/>
      <c r="FU71" s="33"/>
      <c r="FV71" s="33">
        <f t="shared" si="30"/>
        <v>0</v>
      </c>
      <c r="FW71" s="56"/>
      <c r="FX71" s="58"/>
      <c r="FY71" s="56"/>
      <c r="FZ71" s="33"/>
      <c r="GA71" s="33"/>
      <c r="GB71" s="33">
        <f t="shared" si="31"/>
        <v>0</v>
      </c>
      <c r="GC71" s="56"/>
      <c r="GD71" s="58"/>
      <c r="GE71" s="58"/>
      <c r="GF71" s="58"/>
      <c r="GG71" s="58"/>
      <c r="GH71" s="58"/>
      <c r="GI71" s="58"/>
    </row>
    <row r="72" ht="14.25" customHeight="1">
      <c r="A72" s="113">
        <v>45676.0</v>
      </c>
      <c r="B72" s="105"/>
      <c r="C72" s="81">
        <v>500.0</v>
      </c>
      <c r="D72" s="26">
        <f t="shared" si="1"/>
        <v>67150</v>
      </c>
      <c r="E72" s="29" t="s">
        <v>80</v>
      </c>
      <c r="F72" s="4"/>
      <c r="G72" s="56"/>
      <c r="H72" s="33"/>
      <c r="I72" s="33"/>
      <c r="J72" s="33">
        <f t="shared" si="2"/>
        <v>3650</v>
      </c>
      <c r="K72" s="56"/>
      <c r="L72" s="4"/>
      <c r="M72" s="62">
        <v>45682.0</v>
      </c>
      <c r="N72" s="65"/>
      <c r="O72" s="134">
        <v>100.0</v>
      </c>
      <c r="P72" s="36">
        <f t="shared" si="3"/>
        <v>8600</v>
      </c>
      <c r="Q72" s="39" t="s">
        <v>101</v>
      </c>
      <c r="R72" s="4"/>
      <c r="S72" s="56"/>
      <c r="T72" s="33"/>
      <c r="U72" s="33"/>
      <c r="V72" s="33">
        <f t="shared" si="4"/>
        <v>11750</v>
      </c>
      <c r="W72" s="56"/>
      <c r="X72" s="58"/>
      <c r="Y72" s="32"/>
      <c r="Z72" s="33"/>
      <c r="AA72" s="33"/>
      <c r="AB72" s="33">
        <f t="shared" si="5"/>
        <v>4</v>
      </c>
      <c r="AC72" s="56"/>
      <c r="AD72" s="4"/>
      <c r="AE72" s="56"/>
      <c r="AF72" s="33"/>
      <c r="AG72" s="33"/>
      <c r="AH72" s="33">
        <f t="shared" si="6"/>
        <v>2</v>
      </c>
      <c r="AI72" s="56"/>
      <c r="AJ72" s="4"/>
      <c r="AK72" s="56"/>
      <c r="AL72" s="33"/>
      <c r="AM72" s="33"/>
      <c r="AN72" s="33">
        <f t="shared" si="7"/>
        <v>7</v>
      </c>
      <c r="AO72" s="56"/>
      <c r="AP72" s="4"/>
      <c r="AQ72" s="32"/>
      <c r="AR72" s="33"/>
      <c r="AS72" s="33"/>
      <c r="AT72" s="33">
        <f t="shared" si="8"/>
        <v>15</v>
      </c>
      <c r="AU72" s="56"/>
      <c r="AV72" s="4"/>
      <c r="AW72" s="32"/>
      <c r="AX72" s="33"/>
      <c r="AY72" s="33"/>
      <c r="AZ72" s="33">
        <f t="shared" si="9"/>
        <v>576</v>
      </c>
      <c r="BA72" s="56"/>
      <c r="BB72" s="58"/>
      <c r="BC72" s="56"/>
      <c r="BD72" s="33"/>
      <c r="BE72" s="33"/>
      <c r="BF72" s="33">
        <f t="shared" si="10"/>
        <v>280</v>
      </c>
      <c r="BG72" s="56"/>
      <c r="BH72" s="58"/>
      <c r="BI72" s="56"/>
      <c r="BJ72" s="33"/>
      <c r="BK72" s="33"/>
      <c r="BL72" s="33">
        <f t="shared" si="11"/>
        <v>10</v>
      </c>
      <c r="BM72" s="56"/>
      <c r="BN72" s="4"/>
      <c r="BO72" s="56"/>
      <c r="BP72" s="33"/>
      <c r="BQ72" s="33"/>
      <c r="BR72" s="33">
        <f t="shared" si="12"/>
        <v>0</v>
      </c>
      <c r="BS72" s="56"/>
      <c r="BT72" s="58"/>
      <c r="BU72" s="113">
        <v>45684.0</v>
      </c>
      <c r="BV72" s="140"/>
      <c r="BW72" s="40">
        <v>825.0</v>
      </c>
      <c r="BX72" s="38">
        <f t="shared" si="13"/>
        <v>13200</v>
      </c>
      <c r="BY72" s="29" t="s">
        <v>97</v>
      </c>
      <c r="BZ72" s="4"/>
      <c r="CA72" s="56"/>
      <c r="CB72" s="33"/>
      <c r="CC72" s="33"/>
      <c r="CD72" s="33">
        <f t="shared" si="14"/>
        <v>600</v>
      </c>
      <c r="CE72" s="109"/>
      <c r="CF72" s="101"/>
      <c r="CG72" s="179"/>
      <c r="CH72" s="33"/>
      <c r="CI72" s="33"/>
      <c r="CJ72" s="33">
        <f t="shared" si="15"/>
        <v>820</v>
      </c>
      <c r="CK72" s="56"/>
      <c r="CL72" s="4"/>
      <c r="CM72" s="32"/>
      <c r="CN72" s="33"/>
      <c r="CO72" s="33"/>
      <c r="CP72" s="33">
        <f t="shared" si="16"/>
        <v>0</v>
      </c>
      <c r="CQ72" s="56"/>
      <c r="CR72" s="58"/>
      <c r="CS72" s="32"/>
      <c r="CT72" s="33"/>
      <c r="CU72" s="33"/>
      <c r="CV72" s="33">
        <f t="shared" si="17"/>
        <v>1000</v>
      </c>
      <c r="CW72" s="56"/>
      <c r="CX72" s="4"/>
      <c r="CY72" s="56"/>
      <c r="CZ72" s="33"/>
      <c r="DA72" s="33"/>
      <c r="DB72" s="33">
        <f t="shared" si="18"/>
        <v>14500</v>
      </c>
      <c r="DC72" s="109"/>
      <c r="DD72" s="101"/>
      <c r="DE72" s="103">
        <v>45676.0</v>
      </c>
      <c r="DF72" s="112"/>
      <c r="DG72" s="106">
        <v>1.0</v>
      </c>
      <c r="DH72" s="36">
        <f t="shared" si="19"/>
        <v>48</v>
      </c>
      <c r="DI72" s="37" t="s">
        <v>80</v>
      </c>
      <c r="DJ72" s="58"/>
      <c r="DK72" s="103">
        <v>45671.0</v>
      </c>
      <c r="DL72" s="72"/>
      <c r="DM72" s="98">
        <v>500.0</v>
      </c>
      <c r="DN72" s="33">
        <f t="shared" si="20"/>
        <v>25500</v>
      </c>
      <c r="DO72" s="39" t="s">
        <v>85</v>
      </c>
      <c r="DP72" s="4"/>
      <c r="DQ72" s="56"/>
      <c r="DR72" s="33"/>
      <c r="DS72" s="33"/>
      <c r="DT72" s="33">
        <f t="shared" si="21"/>
        <v>0</v>
      </c>
      <c r="DU72" s="56"/>
      <c r="DV72" s="58"/>
      <c r="DW72" s="56"/>
      <c r="DX72" s="33"/>
      <c r="DY72" s="33"/>
      <c r="DZ72" s="33">
        <f t="shared" si="22"/>
        <v>0</v>
      </c>
      <c r="EA72" s="56"/>
      <c r="EB72" s="4"/>
      <c r="EC72" s="56"/>
      <c r="ED72" s="33"/>
      <c r="EE72" s="33"/>
      <c r="EF72" s="33">
        <f t="shared" si="23"/>
        <v>2</v>
      </c>
      <c r="EG72" s="56"/>
      <c r="EH72" s="58"/>
      <c r="EI72" s="56"/>
      <c r="EJ72" s="33"/>
      <c r="EK72" s="33"/>
      <c r="EL72" s="33">
        <f t="shared" si="24"/>
        <v>15</v>
      </c>
      <c r="EM72" s="56"/>
      <c r="EN72" s="4"/>
      <c r="EO72" s="56"/>
      <c r="EP72" s="33"/>
      <c r="EQ72" s="33"/>
      <c r="ER72" s="33">
        <f t="shared" si="25"/>
        <v>5</v>
      </c>
      <c r="ES72" s="56"/>
      <c r="ET72" s="58"/>
      <c r="EU72" s="56"/>
      <c r="EV72" s="33"/>
      <c r="EW72" s="33"/>
      <c r="EX72" s="33">
        <f t="shared" si="26"/>
        <v>21</v>
      </c>
      <c r="EY72" s="56"/>
      <c r="EZ72" s="58"/>
      <c r="FA72" s="56"/>
      <c r="FB72" s="33"/>
      <c r="FC72" s="33"/>
      <c r="FD72" s="33">
        <f t="shared" si="27"/>
        <v>900</v>
      </c>
      <c r="FE72" s="56"/>
      <c r="FF72" s="58"/>
      <c r="FG72" s="56"/>
      <c r="FH72" s="33"/>
      <c r="FI72" s="33"/>
      <c r="FJ72" s="33">
        <f t="shared" si="28"/>
        <v>500</v>
      </c>
      <c r="FK72" s="56"/>
      <c r="FL72" s="58"/>
      <c r="FM72" s="56"/>
      <c r="FN72" s="33"/>
      <c r="FO72" s="33"/>
      <c r="FP72" s="33">
        <f t="shared" si="29"/>
        <v>1775</v>
      </c>
      <c r="FQ72" s="56"/>
      <c r="FR72" s="58"/>
      <c r="FS72" s="56"/>
      <c r="FT72" s="33"/>
      <c r="FU72" s="33"/>
      <c r="FV72" s="33">
        <f t="shared" si="30"/>
        <v>0</v>
      </c>
      <c r="FW72" s="56"/>
      <c r="FX72" s="58"/>
      <c r="FY72" s="56"/>
      <c r="FZ72" s="33"/>
      <c r="GA72" s="33"/>
      <c r="GB72" s="33">
        <f t="shared" si="31"/>
        <v>0</v>
      </c>
      <c r="GC72" s="56"/>
      <c r="GD72" s="58"/>
      <c r="GE72" s="58"/>
      <c r="GF72" s="58"/>
      <c r="GG72" s="58"/>
      <c r="GH72" s="58"/>
      <c r="GI72" s="58"/>
    </row>
    <row r="73" ht="14.25" customHeight="1">
      <c r="A73" s="113">
        <v>45676.0</v>
      </c>
      <c r="B73" s="105"/>
      <c r="C73" s="81">
        <v>500.0</v>
      </c>
      <c r="D73" s="26">
        <f t="shared" si="1"/>
        <v>66650</v>
      </c>
      <c r="E73" s="29" t="s">
        <v>78</v>
      </c>
      <c r="F73" s="4"/>
      <c r="G73" s="56"/>
      <c r="H73" s="33"/>
      <c r="I73" s="33"/>
      <c r="J73" s="33">
        <f t="shared" si="2"/>
        <v>3650</v>
      </c>
      <c r="K73" s="56"/>
      <c r="L73" s="4"/>
      <c r="M73" s="103">
        <v>45682.0</v>
      </c>
      <c r="N73" s="104"/>
      <c r="O73" s="106">
        <v>200.0</v>
      </c>
      <c r="P73" s="36">
        <f t="shared" si="3"/>
        <v>8400</v>
      </c>
      <c r="Q73" s="39" t="s">
        <v>83</v>
      </c>
      <c r="R73" s="4"/>
      <c r="S73" s="56"/>
      <c r="T73" s="33"/>
      <c r="U73" s="33"/>
      <c r="V73" s="33">
        <f t="shared" si="4"/>
        <v>11750</v>
      </c>
      <c r="W73" s="56"/>
      <c r="X73" s="58"/>
      <c r="Y73" s="32"/>
      <c r="Z73" s="33"/>
      <c r="AA73" s="33"/>
      <c r="AB73" s="33">
        <f t="shared" si="5"/>
        <v>4</v>
      </c>
      <c r="AC73" s="56"/>
      <c r="AD73" s="4"/>
      <c r="AE73" s="56"/>
      <c r="AF73" s="33"/>
      <c r="AG73" s="33"/>
      <c r="AH73" s="33">
        <f t="shared" si="6"/>
        <v>2</v>
      </c>
      <c r="AI73" s="56"/>
      <c r="AJ73" s="4"/>
      <c r="AK73" s="56"/>
      <c r="AL73" s="33"/>
      <c r="AM73" s="33"/>
      <c r="AN73" s="33">
        <f t="shared" si="7"/>
        <v>7</v>
      </c>
      <c r="AO73" s="56"/>
      <c r="AP73" s="4"/>
      <c r="AQ73" s="32"/>
      <c r="AR73" s="33"/>
      <c r="AS73" s="33"/>
      <c r="AT73" s="33">
        <f t="shared" si="8"/>
        <v>15</v>
      </c>
      <c r="AU73" s="56"/>
      <c r="AV73" s="4"/>
      <c r="AW73" s="32"/>
      <c r="AX73" s="33"/>
      <c r="AY73" s="33"/>
      <c r="AZ73" s="33">
        <f t="shared" si="9"/>
        <v>576</v>
      </c>
      <c r="BA73" s="56"/>
      <c r="BB73" s="58"/>
      <c r="BC73" s="56"/>
      <c r="BD73" s="33"/>
      <c r="BE73" s="33"/>
      <c r="BF73" s="33">
        <f t="shared" si="10"/>
        <v>280</v>
      </c>
      <c r="BG73" s="56"/>
      <c r="BH73" s="58"/>
      <c r="BI73" s="56"/>
      <c r="BJ73" s="33"/>
      <c r="BK73" s="33"/>
      <c r="BL73" s="33">
        <f t="shared" si="11"/>
        <v>10</v>
      </c>
      <c r="BM73" s="56"/>
      <c r="BN73" s="4"/>
      <c r="BO73" s="56"/>
      <c r="BP73" s="33"/>
      <c r="BQ73" s="33"/>
      <c r="BR73" s="33">
        <f t="shared" si="12"/>
        <v>0</v>
      </c>
      <c r="BS73" s="56"/>
      <c r="BT73" s="58"/>
      <c r="BU73" s="113">
        <v>45685.0</v>
      </c>
      <c r="BV73" s="105"/>
      <c r="BW73" s="40">
        <v>825.0</v>
      </c>
      <c r="BX73" s="38">
        <f t="shared" si="13"/>
        <v>12375</v>
      </c>
      <c r="BY73" s="29" t="s">
        <v>90</v>
      </c>
      <c r="BZ73" s="4"/>
      <c r="CA73" s="56"/>
      <c r="CB73" s="33"/>
      <c r="CC73" s="33"/>
      <c r="CD73" s="33">
        <f t="shared" si="14"/>
        <v>600</v>
      </c>
      <c r="CE73" s="109"/>
      <c r="CF73" s="101"/>
      <c r="CG73" s="179"/>
      <c r="CH73" s="33"/>
      <c r="CI73" s="33"/>
      <c r="CJ73" s="33">
        <f t="shared" si="15"/>
        <v>820</v>
      </c>
      <c r="CK73" s="56"/>
      <c r="CL73" s="4"/>
      <c r="CM73" s="32"/>
      <c r="CN73" s="33"/>
      <c r="CO73" s="33"/>
      <c r="CP73" s="33">
        <f t="shared" si="16"/>
        <v>0</v>
      </c>
      <c r="CQ73" s="56"/>
      <c r="CR73" s="58"/>
      <c r="CS73" s="32"/>
      <c r="CT73" s="33"/>
      <c r="CU73" s="33"/>
      <c r="CV73" s="33">
        <f t="shared" si="17"/>
        <v>1000</v>
      </c>
      <c r="CW73" s="56"/>
      <c r="CX73" s="4"/>
      <c r="CY73" s="56"/>
      <c r="CZ73" s="33"/>
      <c r="DA73" s="33"/>
      <c r="DB73" s="33">
        <f t="shared" si="18"/>
        <v>14500</v>
      </c>
      <c r="DC73" s="109"/>
      <c r="DD73" s="101"/>
      <c r="DE73" s="103">
        <v>45676.0</v>
      </c>
      <c r="DF73" s="112"/>
      <c r="DG73" s="106">
        <v>1.0</v>
      </c>
      <c r="DH73" s="36">
        <f t="shared" si="19"/>
        <v>47</v>
      </c>
      <c r="DI73" s="39" t="s">
        <v>79</v>
      </c>
      <c r="DJ73" s="58"/>
      <c r="DK73" s="62">
        <v>45673.0</v>
      </c>
      <c r="DL73" s="36"/>
      <c r="DM73" s="40">
        <v>500.0</v>
      </c>
      <c r="DN73" s="36">
        <f t="shared" si="20"/>
        <v>25000</v>
      </c>
      <c r="DO73" s="39" t="s">
        <v>87</v>
      </c>
      <c r="DP73" s="4"/>
      <c r="DQ73" s="56"/>
      <c r="DR73" s="33"/>
      <c r="DS73" s="33"/>
      <c r="DT73" s="33">
        <f t="shared" si="21"/>
        <v>0</v>
      </c>
      <c r="DU73" s="56"/>
      <c r="DV73" s="58"/>
      <c r="DW73" s="56"/>
      <c r="DX73" s="33"/>
      <c r="DY73" s="33"/>
      <c r="DZ73" s="33">
        <f t="shared" si="22"/>
        <v>0</v>
      </c>
      <c r="EA73" s="56"/>
      <c r="EB73" s="4"/>
      <c r="EC73" s="56"/>
      <c r="ED73" s="33"/>
      <c r="EE73" s="33"/>
      <c r="EF73" s="33">
        <f t="shared" si="23"/>
        <v>2</v>
      </c>
      <c r="EG73" s="56"/>
      <c r="EH73" s="58"/>
      <c r="EI73" s="56"/>
      <c r="EJ73" s="33"/>
      <c r="EK73" s="33"/>
      <c r="EL73" s="33">
        <f t="shared" si="24"/>
        <v>15</v>
      </c>
      <c r="EM73" s="56"/>
      <c r="EN73" s="4"/>
      <c r="EO73" s="56"/>
      <c r="EP73" s="33"/>
      <c r="EQ73" s="33"/>
      <c r="ER73" s="33">
        <f t="shared" si="25"/>
        <v>5</v>
      </c>
      <c r="ES73" s="56"/>
      <c r="ET73" s="58"/>
      <c r="EU73" s="56"/>
      <c r="EV73" s="33"/>
      <c r="EW73" s="33"/>
      <c r="EX73" s="33">
        <f t="shared" si="26"/>
        <v>21</v>
      </c>
      <c r="EY73" s="56"/>
      <c r="EZ73" s="58"/>
      <c r="FA73" s="56"/>
      <c r="FB73" s="33"/>
      <c r="FC73" s="33"/>
      <c r="FD73" s="33">
        <f t="shared" si="27"/>
        <v>900</v>
      </c>
      <c r="FE73" s="56"/>
      <c r="FF73" s="58"/>
      <c r="FG73" s="56"/>
      <c r="FH73" s="33"/>
      <c r="FI73" s="33"/>
      <c r="FJ73" s="33">
        <f t="shared" si="28"/>
        <v>500</v>
      </c>
      <c r="FK73" s="56"/>
      <c r="FL73" s="58"/>
      <c r="FM73" s="56"/>
      <c r="FN73" s="33"/>
      <c r="FO73" s="33"/>
      <c r="FP73" s="33">
        <f t="shared" si="29"/>
        <v>1775</v>
      </c>
      <c r="FQ73" s="56"/>
      <c r="FR73" s="58"/>
      <c r="FS73" s="56"/>
      <c r="FT73" s="33"/>
      <c r="FU73" s="33"/>
      <c r="FV73" s="33">
        <f t="shared" si="30"/>
        <v>0</v>
      </c>
      <c r="FW73" s="56"/>
      <c r="FX73" s="58"/>
      <c r="FY73" s="56"/>
      <c r="FZ73" s="33"/>
      <c r="GA73" s="33"/>
      <c r="GB73" s="33">
        <f t="shared" si="31"/>
        <v>0</v>
      </c>
      <c r="GC73" s="56"/>
      <c r="GD73" s="58"/>
      <c r="GE73" s="58"/>
      <c r="GF73" s="58"/>
      <c r="GG73" s="58"/>
      <c r="GH73" s="58"/>
      <c r="GI73" s="58"/>
    </row>
    <row r="74" ht="14.25" customHeight="1">
      <c r="A74" s="113">
        <v>45676.0</v>
      </c>
      <c r="B74" s="105"/>
      <c r="C74" s="81">
        <v>500.0</v>
      </c>
      <c r="D74" s="26">
        <f t="shared" si="1"/>
        <v>66150</v>
      </c>
      <c r="E74" s="29" t="s">
        <v>79</v>
      </c>
      <c r="F74" s="4"/>
      <c r="G74" s="56"/>
      <c r="H74" s="33"/>
      <c r="I74" s="33"/>
      <c r="J74" s="33">
        <f t="shared" si="2"/>
        <v>3650</v>
      </c>
      <c r="K74" s="56"/>
      <c r="L74" s="4"/>
      <c r="M74" s="113">
        <v>45682.0</v>
      </c>
      <c r="N74" s="140"/>
      <c r="O74" s="150">
        <v>100.0</v>
      </c>
      <c r="P74" s="26">
        <f t="shared" si="3"/>
        <v>8300</v>
      </c>
      <c r="Q74" s="29" t="s">
        <v>81</v>
      </c>
      <c r="R74" s="4"/>
      <c r="S74" s="56"/>
      <c r="T74" s="33"/>
      <c r="U74" s="33"/>
      <c r="V74" s="33">
        <f t="shared" si="4"/>
        <v>11750</v>
      </c>
      <c r="W74" s="56"/>
      <c r="X74" s="58"/>
      <c r="Y74" s="32"/>
      <c r="Z74" s="33"/>
      <c r="AA74" s="33"/>
      <c r="AB74" s="33">
        <f t="shared" si="5"/>
        <v>4</v>
      </c>
      <c r="AC74" s="56"/>
      <c r="AD74" s="4"/>
      <c r="AE74" s="56"/>
      <c r="AF74" s="33"/>
      <c r="AG74" s="33"/>
      <c r="AH74" s="33">
        <f t="shared" si="6"/>
        <v>2</v>
      </c>
      <c r="AI74" s="56"/>
      <c r="AJ74" s="4"/>
      <c r="AK74" s="56"/>
      <c r="AL74" s="33"/>
      <c r="AM74" s="33"/>
      <c r="AN74" s="33">
        <f t="shared" si="7"/>
        <v>7</v>
      </c>
      <c r="AO74" s="56"/>
      <c r="AP74" s="4"/>
      <c r="AQ74" s="32"/>
      <c r="AR74" s="33"/>
      <c r="AS74" s="33"/>
      <c r="AT74" s="33">
        <f t="shared" si="8"/>
        <v>15</v>
      </c>
      <c r="AU74" s="56"/>
      <c r="AV74" s="4"/>
      <c r="AW74" s="32"/>
      <c r="AX74" s="33"/>
      <c r="AY74" s="33"/>
      <c r="AZ74" s="33">
        <f t="shared" si="9"/>
        <v>576</v>
      </c>
      <c r="BA74" s="56"/>
      <c r="BB74" s="58"/>
      <c r="BC74" s="56"/>
      <c r="BD74" s="33"/>
      <c r="BE74" s="33"/>
      <c r="BF74" s="33">
        <f t="shared" si="10"/>
        <v>280</v>
      </c>
      <c r="BG74" s="56"/>
      <c r="BH74" s="58"/>
      <c r="BI74" s="56"/>
      <c r="BJ74" s="33"/>
      <c r="BK74" s="33"/>
      <c r="BL74" s="33">
        <f t="shared" si="11"/>
        <v>10</v>
      </c>
      <c r="BM74" s="56"/>
      <c r="BN74" s="4"/>
      <c r="BO74" s="56"/>
      <c r="BP74" s="33"/>
      <c r="BQ74" s="33"/>
      <c r="BR74" s="33">
        <f t="shared" si="12"/>
        <v>0</v>
      </c>
      <c r="BS74" s="56"/>
      <c r="BT74" s="58"/>
      <c r="BU74" s="113">
        <v>45685.0</v>
      </c>
      <c r="BV74" s="140"/>
      <c r="BW74" s="40">
        <v>825.0</v>
      </c>
      <c r="BX74" s="38">
        <f t="shared" si="13"/>
        <v>11550</v>
      </c>
      <c r="BY74" s="29" t="s">
        <v>94</v>
      </c>
      <c r="BZ74" s="4"/>
      <c r="CA74" s="56"/>
      <c r="CB74" s="33"/>
      <c r="CC74" s="33"/>
      <c r="CD74" s="33">
        <f t="shared" si="14"/>
        <v>600</v>
      </c>
      <c r="CE74" s="109"/>
      <c r="CF74" s="101"/>
      <c r="CG74" s="179"/>
      <c r="CH74" s="33"/>
      <c r="CI74" s="33"/>
      <c r="CJ74" s="33">
        <f t="shared" si="15"/>
        <v>820</v>
      </c>
      <c r="CK74" s="56"/>
      <c r="CL74" s="4"/>
      <c r="CM74" s="32"/>
      <c r="CN74" s="33"/>
      <c r="CO74" s="33"/>
      <c r="CP74" s="33">
        <f t="shared" si="16"/>
        <v>0</v>
      </c>
      <c r="CQ74" s="56"/>
      <c r="CR74" s="58"/>
      <c r="CS74" s="32"/>
      <c r="CT74" s="33"/>
      <c r="CU74" s="33"/>
      <c r="CV74" s="33">
        <f t="shared" si="17"/>
        <v>1000</v>
      </c>
      <c r="CW74" s="56"/>
      <c r="CX74" s="4"/>
      <c r="CY74" s="56"/>
      <c r="CZ74" s="33"/>
      <c r="DA74" s="33"/>
      <c r="DB74" s="33">
        <f t="shared" si="18"/>
        <v>14500</v>
      </c>
      <c r="DC74" s="109"/>
      <c r="DD74" s="101"/>
      <c r="DE74" s="103">
        <v>45676.0</v>
      </c>
      <c r="DF74" s="112"/>
      <c r="DG74" s="106">
        <v>1.0</v>
      </c>
      <c r="DH74" s="36">
        <f t="shared" si="19"/>
        <v>46</v>
      </c>
      <c r="DI74" s="39" t="s">
        <v>81</v>
      </c>
      <c r="DJ74" s="58"/>
      <c r="DK74" s="62">
        <v>45674.0</v>
      </c>
      <c r="DL74" s="36"/>
      <c r="DM74" s="40">
        <v>500.0</v>
      </c>
      <c r="DN74" s="36">
        <f t="shared" si="20"/>
        <v>24500</v>
      </c>
      <c r="DO74" s="39" t="s">
        <v>83</v>
      </c>
      <c r="DP74" s="4"/>
      <c r="DQ74" s="56"/>
      <c r="DR74" s="33"/>
      <c r="DS74" s="33"/>
      <c r="DT74" s="33">
        <f t="shared" si="21"/>
        <v>0</v>
      </c>
      <c r="DU74" s="56"/>
      <c r="DV74" s="58"/>
      <c r="DW74" s="56"/>
      <c r="DX74" s="33"/>
      <c r="DY74" s="33"/>
      <c r="DZ74" s="33">
        <f t="shared" si="22"/>
        <v>0</v>
      </c>
      <c r="EA74" s="56"/>
      <c r="EB74" s="4"/>
      <c r="EC74" s="56"/>
      <c r="ED74" s="33"/>
      <c r="EE74" s="33"/>
      <c r="EF74" s="33">
        <f t="shared" si="23"/>
        <v>2</v>
      </c>
      <c r="EG74" s="56"/>
      <c r="EH74" s="58"/>
      <c r="EI74" s="56"/>
      <c r="EJ74" s="33"/>
      <c r="EK74" s="33"/>
      <c r="EL74" s="33">
        <f t="shared" si="24"/>
        <v>15</v>
      </c>
      <c r="EM74" s="56"/>
      <c r="EN74" s="4"/>
      <c r="EO74" s="56"/>
      <c r="EP74" s="33"/>
      <c r="EQ74" s="33"/>
      <c r="ER74" s="33">
        <f t="shared" si="25"/>
        <v>5</v>
      </c>
      <c r="ES74" s="56"/>
      <c r="ET74" s="58"/>
      <c r="EU74" s="56"/>
      <c r="EV74" s="33"/>
      <c r="EW74" s="33"/>
      <c r="EX74" s="33">
        <f t="shared" si="26"/>
        <v>21</v>
      </c>
      <c r="EY74" s="56"/>
      <c r="EZ74" s="58"/>
      <c r="FA74" s="56"/>
      <c r="FB74" s="33"/>
      <c r="FC74" s="33"/>
      <c r="FD74" s="33">
        <f t="shared" si="27"/>
        <v>900</v>
      </c>
      <c r="FE74" s="56"/>
      <c r="FF74" s="58"/>
      <c r="FG74" s="56"/>
      <c r="FH74" s="33"/>
      <c r="FI74" s="33"/>
      <c r="FJ74" s="33">
        <f t="shared" si="28"/>
        <v>500</v>
      </c>
      <c r="FK74" s="56"/>
      <c r="FL74" s="58"/>
      <c r="FM74" s="56"/>
      <c r="FN74" s="33"/>
      <c r="FO74" s="33"/>
      <c r="FP74" s="33">
        <f t="shared" si="29"/>
        <v>1775</v>
      </c>
      <c r="FQ74" s="56"/>
      <c r="FR74" s="58"/>
      <c r="FS74" s="56"/>
      <c r="FT74" s="33"/>
      <c r="FU74" s="33"/>
      <c r="FV74" s="33">
        <f t="shared" si="30"/>
        <v>0</v>
      </c>
      <c r="FW74" s="56"/>
      <c r="FX74" s="58"/>
      <c r="FY74" s="56"/>
      <c r="FZ74" s="33"/>
      <c r="GA74" s="33"/>
      <c r="GB74" s="33">
        <f t="shared" si="31"/>
        <v>0</v>
      </c>
      <c r="GC74" s="56"/>
      <c r="GD74" s="58"/>
      <c r="GE74" s="58"/>
      <c r="GF74" s="58"/>
      <c r="GG74" s="58"/>
      <c r="GH74" s="58"/>
      <c r="GI74" s="58"/>
    </row>
    <row r="75" ht="14.25" customHeight="1">
      <c r="A75" s="113">
        <v>45676.0</v>
      </c>
      <c r="B75" s="105"/>
      <c r="C75" s="81">
        <v>500.0</v>
      </c>
      <c r="D75" s="26">
        <f t="shared" si="1"/>
        <v>65650</v>
      </c>
      <c r="E75" s="29" t="s">
        <v>102</v>
      </c>
      <c r="F75" s="4"/>
      <c r="G75" s="56"/>
      <c r="H75" s="33"/>
      <c r="I75" s="33"/>
      <c r="J75" s="33">
        <f t="shared" si="2"/>
        <v>3650</v>
      </c>
      <c r="K75" s="56"/>
      <c r="L75" s="4"/>
      <c r="M75" s="113">
        <v>45682.0</v>
      </c>
      <c r="N75" s="140"/>
      <c r="O75" s="150">
        <v>200.0</v>
      </c>
      <c r="P75" s="26">
        <f t="shared" si="3"/>
        <v>8100</v>
      </c>
      <c r="Q75" s="29" t="s">
        <v>93</v>
      </c>
      <c r="R75" s="4"/>
      <c r="S75" s="56"/>
      <c r="T75" s="33"/>
      <c r="U75" s="33"/>
      <c r="V75" s="33">
        <f t="shared" si="4"/>
        <v>11750</v>
      </c>
      <c r="W75" s="56"/>
      <c r="X75" s="58"/>
      <c r="Y75" s="32"/>
      <c r="Z75" s="33"/>
      <c r="AA75" s="33"/>
      <c r="AB75" s="33">
        <f t="shared" si="5"/>
        <v>4</v>
      </c>
      <c r="AC75" s="56"/>
      <c r="AD75" s="4"/>
      <c r="AE75" s="56"/>
      <c r="AF75" s="33"/>
      <c r="AG75" s="33"/>
      <c r="AH75" s="33">
        <f t="shared" si="6"/>
        <v>2</v>
      </c>
      <c r="AI75" s="56"/>
      <c r="AJ75" s="4"/>
      <c r="AK75" s="56"/>
      <c r="AL75" s="33"/>
      <c r="AM75" s="33"/>
      <c r="AN75" s="33">
        <f t="shared" si="7"/>
        <v>7</v>
      </c>
      <c r="AO75" s="56"/>
      <c r="AP75" s="4"/>
      <c r="AQ75" s="32"/>
      <c r="AR75" s="33"/>
      <c r="AS75" s="33"/>
      <c r="AT75" s="33">
        <f t="shared" si="8"/>
        <v>15</v>
      </c>
      <c r="AU75" s="56"/>
      <c r="AV75" s="4"/>
      <c r="AW75" s="32"/>
      <c r="AX75" s="33"/>
      <c r="AY75" s="33"/>
      <c r="AZ75" s="33">
        <f t="shared" si="9"/>
        <v>576</v>
      </c>
      <c r="BA75" s="56"/>
      <c r="BB75" s="58"/>
      <c r="BC75" s="56"/>
      <c r="BD75" s="33"/>
      <c r="BE75" s="33"/>
      <c r="BF75" s="33">
        <f t="shared" si="10"/>
        <v>280</v>
      </c>
      <c r="BG75" s="56"/>
      <c r="BH75" s="58"/>
      <c r="BI75" s="56"/>
      <c r="BJ75" s="33"/>
      <c r="BK75" s="33"/>
      <c r="BL75" s="33">
        <f t="shared" si="11"/>
        <v>10</v>
      </c>
      <c r="BM75" s="56"/>
      <c r="BN75" s="4"/>
      <c r="BO75" s="56"/>
      <c r="BP75" s="33"/>
      <c r="BQ75" s="33"/>
      <c r="BR75" s="33">
        <f t="shared" si="12"/>
        <v>0</v>
      </c>
      <c r="BS75" s="56"/>
      <c r="BT75" s="58"/>
      <c r="BU75" s="30">
        <v>45686.0</v>
      </c>
      <c r="BV75" s="61"/>
      <c r="BW75" s="40">
        <v>825.0</v>
      </c>
      <c r="BX75" s="38">
        <f t="shared" si="13"/>
        <v>10725</v>
      </c>
      <c r="BY75" s="29" t="s">
        <v>83</v>
      </c>
      <c r="BZ75" s="4"/>
      <c r="CA75" s="56"/>
      <c r="CB75" s="33"/>
      <c r="CC75" s="33"/>
      <c r="CD75" s="33">
        <f t="shared" si="14"/>
        <v>600</v>
      </c>
      <c r="CE75" s="109"/>
      <c r="CF75" s="101"/>
      <c r="CG75" s="179"/>
      <c r="CH75" s="33"/>
      <c r="CI75" s="33"/>
      <c r="CJ75" s="33">
        <f t="shared" si="15"/>
        <v>820</v>
      </c>
      <c r="CK75" s="56"/>
      <c r="CL75" s="4"/>
      <c r="CM75" s="32"/>
      <c r="CN75" s="33"/>
      <c r="CO75" s="33"/>
      <c r="CP75" s="33">
        <f t="shared" si="16"/>
        <v>0</v>
      </c>
      <c r="CQ75" s="56"/>
      <c r="CR75" s="58"/>
      <c r="CS75" s="32"/>
      <c r="CT75" s="33"/>
      <c r="CU75" s="33"/>
      <c r="CV75" s="33">
        <f t="shared" si="17"/>
        <v>1000</v>
      </c>
      <c r="CW75" s="56"/>
      <c r="CX75" s="4"/>
      <c r="CY75" s="56"/>
      <c r="CZ75" s="33"/>
      <c r="DA75" s="33"/>
      <c r="DB75" s="33">
        <f t="shared" si="18"/>
        <v>14500</v>
      </c>
      <c r="DC75" s="109"/>
      <c r="DD75" s="101"/>
      <c r="DE75" s="103">
        <v>45676.0</v>
      </c>
      <c r="DF75" s="112"/>
      <c r="DG75" s="106">
        <v>1.0</v>
      </c>
      <c r="DH75" s="36">
        <f t="shared" si="19"/>
        <v>45</v>
      </c>
      <c r="DI75" s="39" t="s">
        <v>77</v>
      </c>
      <c r="DJ75" s="58"/>
      <c r="DK75" s="103">
        <v>45674.0</v>
      </c>
      <c r="DL75" s="39"/>
      <c r="DM75" s="37">
        <v>500.0</v>
      </c>
      <c r="DN75" s="36">
        <f t="shared" si="20"/>
        <v>24000</v>
      </c>
      <c r="DO75" s="39" t="s">
        <v>95</v>
      </c>
      <c r="DP75" s="4"/>
      <c r="DQ75" s="56"/>
      <c r="DR75" s="33"/>
      <c r="DS75" s="33"/>
      <c r="DT75" s="33">
        <f t="shared" si="21"/>
        <v>0</v>
      </c>
      <c r="DU75" s="56"/>
      <c r="DV75" s="58"/>
      <c r="DW75" s="56"/>
      <c r="DX75" s="33"/>
      <c r="DY75" s="33"/>
      <c r="DZ75" s="33">
        <f t="shared" si="22"/>
        <v>0</v>
      </c>
      <c r="EA75" s="56"/>
      <c r="EB75" s="4"/>
      <c r="EC75" s="56"/>
      <c r="ED75" s="33"/>
      <c r="EE75" s="33"/>
      <c r="EF75" s="33">
        <f t="shared" si="23"/>
        <v>2</v>
      </c>
      <c r="EG75" s="56"/>
      <c r="EH75" s="58"/>
      <c r="EI75" s="56"/>
      <c r="EJ75" s="33"/>
      <c r="EK75" s="33"/>
      <c r="EL75" s="33">
        <f t="shared" si="24"/>
        <v>15</v>
      </c>
      <c r="EM75" s="56"/>
      <c r="EN75" s="4"/>
      <c r="EO75" s="56"/>
      <c r="EP75" s="33"/>
      <c r="EQ75" s="33"/>
      <c r="ER75" s="33">
        <f t="shared" si="25"/>
        <v>5</v>
      </c>
      <c r="ES75" s="56"/>
      <c r="ET75" s="58"/>
      <c r="EU75" s="56"/>
      <c r="EV75" s="33"/>
      <c r="EW75" s="33"/>
      <c r="EX75" s="33">
        <f t="shared" si="26"/>
        <v>21</v>
      </c>
      <c r="EY75" s="56"/>
      <c r="EZ75" s="58"/>
      <c r="FA75" s="56"/>
      <c r="FB75" s="33"/>
      <c r="FC75" s="33"/>
      <c r="FD75" s="33">
        <f t="shared" si="27"/>
        <v>900</v>
      </c>
      <c r="FE75" s="56"/>
      <c r="FF75" s="58"/>
      <c r="FG75" s="56"/>
      <c r="FH75" s="33"/>
      <c r="FI75" s="33"/>
      <c r="FJ75" s="33">
        <f t="shared" si="28"/>
        <v>500</v>
      </c>
      <c r="FK75" s="56"/>
      <c r="FL75" s="58"/>
      <c r="FM75" s="56"/>
      <c r="FN75" s="33"/>
      <c r="FO75" s="33"/>
      <c r="FP75" s="33">
        <f t="shared" si="29"/>
        <v>1775</v>
      </c>
      <c r="FQ75" s="56"/>
      <c r="FR75" s="58"/>
      <c r="FS75" s="56"/>
      <c r="FT75" s="33"/>
      <c r="FU75" s="33"/>
      <c r="FV75" s="33">
        <f t="shared" si="30"/>
        <v>0</v>
      </c>
      <c r="FW75" s="56"/>
      <c r="FX75" s="58"/>
      <c r="FY75" s="56"/>
      <c r="FZ75" s="33"/>
      <c r="GA75" s="33"/>
      <c r="GB75" s="33">
        <f t="shared" si="31"/>
        <v>0</v>
      </c>
      <c r="GC75" s="56"/>
      <c r="GD75" s="58"/>
      <c r="GE75" s="58"/>
      <c r="GF75" s="58"/>
      <c r="GG75" s="58"/>
      <c r="GH75" s="58"/>
      <c r="GI75" s="58"/>
    </row>
    <row r="76" ht="14.25" customHeight="1">
      <c r="A76" s="113">
        <v>45676.0</v>
      </c>
      <c r="B76" s="105"/>
      <c r="C76" s="81">
        <v>500.0</v>
      </c>
      <c r="D76" s="26">
        <f t="shared" si="1"/>
        <v>65150</v>
      </c>
      <c r="E76" s="29" t="s">
        <v>91</v>
      </c>
      <c r="F76" s="4"/>
      <c r="G76" s="56"/>
      <c r="H76" s="33"/>
      <c r="I76" s="33"/>
      <c r="J76" s="33">
        <f t="shared" si="2"/>
        <v>3650</v>
      </c>
      <c r="K76" s="56"/>
      <c r="L76" s="4"/>
      <c r="M76" s="113">
        <v>45682.0</v>
      </c>
      <c r="N76" s="140"/>
      <c r="O76" s="150">
        <v>200.0</v>
      </c>
      <c r="P76" s="26">
        <f t="shared" si="3"/>
        <v>7900</v>
      </c>
      <c r="Q76" s="29" t="s">
        <v>79</v>
      </c>
      <c r="R76" s="4"/>
      <c r="S76" s="56"/>
      <c r="T76" s="33"/>
      <c r="U76" s="33"/>
      <c r="V76" s="33">
        <f t="shared" si="4"/>
        <v>11750</v>
      </c>
      <c r="W76" s="56"/>
      <c r="X76" s="58"/>
      <c r="Y76" s="32"/>
      <c r="Z76" s="33"/>
      <c r="AA76" s="33"/>
      <c r="AB76" s="33">
        <f t="shared" si="5"/>
        <v>4</v>
      </c>
      <c r="AC76" s="56"/>
      <c r="AD76" s="4"/>
      <c r="AE76" s="56"/>
      <c r="AF76" s="33"/>
      <c r="AG76" s="33"/>
      <c r="AH76" s="33">
        <f t="shared" si="6"/>
        <v>2</v>
      </c>
      <c r="AI76" s="56"/>
      <c r="AJ76" s="4"/>
      <c r="AK76" s="56"/>
      <c r="AL76" s="33"/>
      <c r="AM76" s="33"/>
      <c r="AN76" s="33">
        <f t="shared" si="7"/>
        <v>7</v>
      </c>
      <c r="AO76" s="56"/>
      <c r="AP76" s="4"/>
      <c r="AQ76" s="32"/>
      <c r="AR76" s="33"/>
      <c r="AS76" s="33"/>
      <c r="AT76" s="33">
        <f t="shared" si="8"/>
        <v>15</v>
      </c>
      <c r="AU76" s="56"/>
      <c r="AV76" s="4"/>
      <c r="AW76" s="32"/>
      <c r="AX76" s="33"/>
      <c r="AY76" s="33"/>
      <c r="AZ76" s="33">
        <f t="shared" si="9"/>
        <v>576</v>
      </c>
      <c r="BA76" s="56"/>
      <c r="BB76" s="58"/>
      <c r="BC76" s="56"/>
      <c r="BD76" s="33"/>
      <c r="BE76" s="33"/>
      <c r="BF76" s="33">
        <f t="shared" si="10"/>
        <v>280</v>
      </c>
      <c r="BG76" s="56"/>
      <c r="BH76" s="58"/>
      <c r="BI76" s="56"/>
      <c r="BJ76" s="33"/>
      <c r="BK76" s="33"/>
      <c r="BL76" s="33">
        <f t="shared" si="11"/>
        <v>10</v>
      </c>
      <c r="BM76" s="56"/>
      <c r="BN76" s="4"/>
      <c r="BO76" s="56"/>
      <c r="BP76" s="33"/>
      <c r="BQ76" s="33"/>
      <c r="BR76" s="33">
        <f t="shared" si="12"/>
        <v>0</v>
      </c>
      <c r="BS76" s="56"/>
      <c r="BT76" s="58"/>
      <c r="BU76" s="113">
        <v>45687.0</v>
      </c>
      <c r="BV76" s="140"/>
      <c r="BW76" s="40">
        <v>825.0</v>
      </c>
      <c r="BX76" s="38">
        <f t="shared" si="13"/>
        <v>9900</v>
      </c>
      <c r="BY76" s="29" t="s">
        <v>84</v>
      </c>
      <c r="BZ76" s="4"/>
      <c r="CA76" s="56"/>
      <c r="CB76" s="33"/>
      <c r="CC76" s="33"/>
      <c r="CD76" s="33">
        <f t="shared" si="14"/>
        <v>600</v>
      </c>
      <c r="CE76" s="109"/>
      <c r="CF76" s="101"/>
      <c r="CG76" s="179"/>
      <c r="CH76" s="33"/>
      <c r="CI76" s="33"/>
      <c r="CJ76" s="33">
        <f t="shared" si="15"/>
        <v>820</v>
      </c>
      <c r="CK76" s="56"/>
      <c r="CL76" s="4"/>
      <c r="CM76" s="32"/>
      <c r="CN76" s="33"/>
      <c r="CO76" s="33"/>
      <c r="CP76" s="33">
        <f t="shared" si="16"/>
        <v>0</v>
      </c>
      <c r="CQ76" s="56"/>
      <c r="CR76" s="58"/>
      <c r="CS76" s="32"/>
      <c r="CT76" s="33"/>
      <c r="CU76" s="33"/>
      <c r="CV76" s="33">
        <f t="shared" si="17"/>
        <v>1000</v>
      </c>
      <c r="CW76" s="56"/>
      <c r="CX76" s="4"/>
      <c r="CY76" s="56"/>
      <c r="CZ76" s="33"/>
      <c r="DA76" s="33"/>
      <c r="DB76" s="33">
        <f t="shared" si="18"/>
        <v>14500</v>
      </c>
      <c r="DC76" s="109"/>
      <c r="DD76" s="101"/>
      <c r="DE76" s="103">
        <v>45677.0</v>
      </c>
      <c r="DF76" s="112"/>
      <c r="DG76" s="106">
        <v>1.0</v>
      </c>
      <c r="DH76" s="36">
        <f t="shared" si="19"/>
        <v>44</v>
      </c>
      <c r="DI76" s="39" t="s">
        <v>84</v>
      </c>
      <c r="DJ76" s="58"/>
      <c r="DK76" s="103">
        <v>45674.0</v>
      </c>
      <c r="DL76" s="39"/>
      <c r="DM76" s="37">
        <v>500.0</v>
      </c>
      <c r="DN76" s="36">
        <f t="shared" si="20"/>
        <v>23500</v>
      </c>
      <c r="DO76" s="39" t="s">
        <v>84</v>
      </c>
      <c r="DP76" s="4"/>
      <c r="DQ76" s="56"/>
      <c r="DR76" s="33"/>
      <c r="DS76" s="33"/>
      <c r="DT76" s="33">
        <f t="shared" si="21"/>
        <v>0</v>
      </c>
      <c r="DU76" s="56"/>
      <c r="DV76" s="58"/>
      <c r="DW76" s="56"/>
      <c r="DX76" s="33"/>
      <c r="DY76" s="33"/>
      <c r="DZ76" s="33">
        <f t="shared" si="22"/>
        <v>0</v>
      </c>
      <c r="EA76" s="56"/>
      <c r="EB76" s="4"/>
      <c r="EC76" s="56"/>
      <c r="ED76" s="33"/>
      <c r="EE76" s="33"/>
      <c r="EF76" s="33">
        <f t="shared" si="23"/>
        <v>2</v>
      </c>
      <c r="EG76" s="56"/>
      <c r="EH76" s="58"/>
      <c r="EI76" s="56"/>
      <c r="EJ76" s="33"/>
      <c r="EK76" s="33"/>
      <c r="EL76" s="33">
        <f t="shared" si="24"/>
        <v>15</v>
      </c>
      <c r="EM76" s="56"/>
      <c r="EN76" s="4"/>
      <c r="EO76" s="56"/>
      <c r="EP76" s="33"/>
      <c r="EQ76" s="33"/>
      <c r="ER76" s="33">
        <f t="shared" si="25"/>
        <v>5</v>
      </c>
      <c r="ES76" s="56"/>
      <c r="ET76" s="58"/>
      <c r="EU76" s="56"/>
      <c r="EV76" s="33"/>
      <c r="EW76" s="33"/>
      <c r="EX76" s="33">
        <f t="shared" si="26"/>
        <v>21</v>
      </c>
      <c r="EY76" s="56"/>
      <c r="EZ76" s="58"/>
      <c r="FA76" s="56"/>
      <c r="FB76" s="33"/>
      <c r="FC76" s="33"/>
      <c r="FD76" s="33">
        <f t="shared" si="27"/>
        <v>900</v>
      </c>
      <c r="FE76" s="56"/>
      <c r="FF76" s="58"/>
      <c r="FG76" s="56"/>
      <c r="FH76" s="33"/>
      <c r="FI76" s="33"/>
      <c r="FJ76" s="33">
        <f t="shared" si="28"/>
        <v>500</v>
      </c>
      <c r="FK76" s="56"/>
      <c r="FL76" s="58"/>
      <c r="FM76" s="56"/>
      <c r="FN76" s="33"/>
      <c r="FO76" s="33"/>
      <c r="FP76" s="33">
        <f t="shared" si="29"/>
        <v>1775</v>
      </c>
      <c r="FQ76" s="56"/>
      <c r="FR76" s="58"/>
      <c r="FS76" s="56"/>
      <c r="FT76" s="33"/>
      <c r="FU76" s="33"/>
      <c r="FV76" s="33">
        <f t="shared" si="30"/>
        <v>0</v>
      </c>
      <c r="FW76" s="56"/>
      <c r="FX76" s="58"/>
      <c r="FY76" s="56"/>
      <c r="FZ76" s="33"/>
      <c r="GA76" s="33"/>
      <c r="GB76" s="33">
        <f t="shared" si="31"/>
        <v>0</v>
      </c>
      <c r="GC76" s="56"/>
      <c r="GD76" s="58"/>
      <c r="GE76" s="58"/>
      <c r="GF76" s="58"/>
      <c r="GG76" s="58"/>
      <c r="GH76" s="58"/>
      <c r="GI76" s="58"/>
    </row>
    <row r="77" ht="14.25" customHeight="1">
      <c r="A77" s="113">
        <v>45676.0</v>
      </c>
      <c r="B77" s="105"/>
      <c r="C77" s="81">
        <v>500.0</v>
      </c>
      <c r="D77" s="26">
        <f t="shared" si="1"/>
        <v>64650</v>
      </c>
      <c r="E77" s="29" t="s">
        <v>81</v>
      </c>
      <c r="F77" s="4"/>
      <c r="G77" s="56"/>
      <c r="H77" s="33"/>
      <c r="I77" s="33"/>
      <c r="J77" s="33">
        <f t="shared" si="2"/>
        <v>3650</v>
      </c>
      <c r="K77" s="56"/>
      <c r="L77" s="4"/>
      <c r="M77" s="113">
        <v>45682.0</v>
      </c>
      <c r="N77" s="140"/>
      <c r="O77" s="150">
        <v>100.0</v>
      </c>
      <c r="P77" s="26">
        <f t="shared" si="3"/>
        <v>7800</v>
      </c>
      <c r="Q77" s="29" t="s">
        <v>85</v>
      </c>
      <c r="R77" s="4"/>
      <c r="S77" s="56"/>
      <c r="T77" s="33"/>
      <c r="U77" s="33"/>
      <c r="V77" s="33">
        <f t="shared" si="4"/>
        <v>11750</v>
      </c>
      <c r="W77" s="56"/>
      <c r="X77" s="58"/>
      <c r="Y77" s="32"/>
      <c r="Z77" s="33"/>
      <c r="AA77" s="33"/>
      <c r="AB77" s="33">
        <f t="shared" si="5"/>
        <v>4</v>
      </c>
      <c r="AC77" s="56"/>
      <c r="AD77" s="4"/>
      <c r="AE77" s="56"/>
      <c r="AF77" s="33"/>
      <c r="AG77" s="33"/>
      <c r="AH77" s="33">
        <f t="shared" si="6"/>
        <v>2</v>
      </c>
      <c r="AI77" s="56"/>
      <c r="AJ77" s="4"/>
      <c r="AK77" s="56"/>
      <c r="AL77" s="33"/>
      <c r="AM77" s="33"/>
      <c r="AN77" s="33">
        <f t="shared" si="7"/>
        <v>7</v>
      </c>
      <c r="AO77" s="56"/>
      <c r="AP77" s="4"/>
      <c r="AQ77" s="32"/>
      <c r="AR77" s="33"/>
      <c r="AS77" s="33"/>
      <c r="AT77" s="33">
        <f t="shared" si="8"/>
        <v>15</v>
      </c>
      <c r="AU77" s="56"/>
      <c r="AV77" s="4"/>
      <c r="AW77" s="32"/>
      <c r="AX77" s="33"/>
      <c r="AY77" s="33"/>
      <c r="AZ77" s="33">
        <f t="shared" si="9"/>
        <v>576</v>
      </c>
      <c r="BA77" s="56"/>
      <c r="BB77" s="58"/>
      <c r="BC77" s="56"/>
      <c r="BD77" s="33"/>
      <c r="BE77" s="33"/>
      <c r="BF77" s="33">
        <f t="shared" si="10"/>
        <v>280</v>
      </c>
      <c r="BG77" s="56"/>
      <c r="BH77" s="58"/>
      <c r="BI77" s="56"/>
      <c r="BJ77" s="33"/>
      <c r="BK77" s="33"/>
      <c r="BL77" s="33">
        <f t="shared" si="11"/>
        <v>10</v>
      </c>
      <c r="BM77" s="56"/>
      <c r="BN77" s="4"/>
      <c r="BO77" s="56"/>
      <c r="BP77" s="33"/>
      <c r="BQ77" s="33"/>
      <c r="BR77" s="33">
        <f t="shared" si="12"/>
        <v>0</v>
      </c>
      <c r="BS77" s="56"/>
      <c r="BT77" s="58"/>
      <c r="BU77" s="113">
        <v>45687.0</v>
      </c>
      <c r="BV77" s="140"/>
      <c r="BW77" s="40">
        <v>825.0</v>
      </c>
      <c r="BX77" s="38">
        <f t="shared" si="13"/>
        <v>9075</v>
      </c>
      <c r="BY77" s="29" t="s">
        <v>93</v>
      </c>
      <c r="BZ77" s="4"/>
      <c r="CA77" s="56"/>
      <c r="CB77" s="33"/>
      <c r="CC77" s="33"/>
      <c r="CD77" s="33">
        <f t="shared" si="14"/>
        <v>600</v>
      </c>
      <c r="CE77" s="109"/>
      <c r="CF77" s="101"/>
      <c r="CG77" s="179"/>
      <c r="CH77" s="33"/>
      <c r="CI77" s="33"/>
      <c r="CJ77" s="33">
        <f t="shared" si="15"/>
        <v>820</v>
      </c>
      <c r="CK77" s="56"/>
      <c r="CL77" s="4"/>
      <c r="CM77" s="32"/>
      <c r="CN77" s="33"/>
      <c r="CO77" s="33"/>
      <c r="CP77" s="33">
        <f t="shared" si="16"/>
        <v>0</v>
      </c>
      <c r="CQ77" s="56"/>
      <c r="CR77" s="58"/>
      <c r="CS77" s="32"/>
      <c r="CT77" s="33"/>
      <c r="CU77" s="33"/>
      <c r="CV77" s="33">
        <f t="shared" si="17"/>
        <v>1000</v>
      </c>
      <c r="CW77" s="56"/>
      <c r="CX77" s="4"/>
      <c r="CY77" s="56"/>
      <c r="CZ77" s="33"/>
      <c r="DA77" s="33"/>
      <c r="DB77" s="33">
        <f t="shared" si="18"/>
        <v>14500</v>
      </c>
      <c r="DC77" s="109"/>
      <c r="DD77" s="101"/>
      <c r="DE77" s="103">
        <v>45677.0</v>
      </c>
      <c r="DF77" s="112"/>
      <c r="DG77" s="106">
        <v>1.0</v>
      </c>
      <c r="DH77" s="36">
        <f t="shared" si="19"/>
        <v>43</v>
      </c>
      <c r="DI77" s="39" t="s">
        <v>95</v>
      </c>
      <c r="DJ77" s="58"/>
      <c r="DK77" s="108">
        <v>45675.0</v>
      </c>
      <c r="DL77" s="158">
        <f>8000*2</f>
        <v>16000</v>
      </c>
      <c r="DM77" s="158"/>
      <c r="DN77" s="60">
        <f t="shared" si="20"/>
        <v>39500</v>
      </c>
      <c r="DO77" s="163" t="s">
        <v>88</v>
      </c>
      <c r="DP77" s="4"/>
      <c r="DQ77" s="56"/>
      <c r="DR77" s="33"/>
      <c r="DS77" s="33"/>
      <c r="DT77" s="33">
        <f t="shared" si="21"/>
        <v>0</v>
      </c>
      <c r="DU77" s="56"/>
      <c r="DV77" s="58"/>
      <c r="DW77" s="56"/>
      <c r="DX77" s="33"/>
      <c r="DY77" s="33"/>
      <c r="DZ77" s="33">
        <f t="shared" si="22"/>
        <v>0</v>
      </c>
      <c r="EA77" s="56"/>
      <c r="EB77" s="4"/>
      <c r="EC77" s="56"/>
      <c r="ED77" s="33"/>
      <c r="EE77" s="33"/>
      <c r="EF77" s="33">
        <f t="shared" si="23"/>
        <v>2</v>
      </c>
      <c r="EG77" s="56"/>
      <c r="EH77" s="58"/>
      <c r="EI77" s="56"/>
      <c r="EJ77" s="33"/>
      <c r="EK77" s="33"/>
      <c r="EL77" s="33">
        <f t="shared" si="24"/>
        <v>15</v>
      </c>
      <c r="EM77" s="56"/>
      <c r="EN77" s="4"/>
      <c r="EO77" s="56"/>
      <c r="EP77" s="33"/>
      <c r="EQ77" s="33"/>
      <c r="ER77" s="33">
        <f t="shared" si="25"/>
        <v>5</v>
      </c>
      <c r="ES77" s="56"/>
      <c r="ET77" s="58"/>
      <c r="EU77" s="56"/>
      <c r="EV77" s="33"/>
      <c r="EW77" s="33"/>
      <c r="EX77" s="33">
        <f t="shared" si="26"/>
        <v>21</v>
      </c>
      <c r="EY77" s="56"/>
      <c r="EZ77" s="58"/>
      <c r="FA77" s="56"/>
      <c r="FB77" s="33"/>
      <c r="FC77" s="33"/>
      <c r="FD77" s="33">
        <f t="shared" si="27"/>
        <v>900</v>
      </c>
      <c r="FE77" s="56"/>
      <c r="FF77" s="58"/>
      <c r="FG77" s="56"/>
      <c r="FH77" s="33"/>
      <c r="FI77" s="33"/>
      <c r="FJ77" s="33">
        <f t="shared" si="28"/>
        <v>500</v>
      </c>
      <c r="FK77" s="56"/>
      <c r="FL77" s="58"/>
      <c r="FM77" s="56"/>
      <c r="FN77" s="33"/>
      <c r="FO77" s="33"/>
      <c r="FP77" s="33">
        <f t="shared" si="29"/>
        <v>1775</v>
      </c>
      <c r="FQ77" s="56"/>
      <c r="FR77" s="58"/>
      <c r="FS77" s="56"/>
      <c r="FT77" s="33"/>
      <c r="FU77" s="33"/>
      <c r="FV77" s="33">
        <f t="shared" si="30"/>
        <v>0</v>
      </c>
      <c r="FW77" s="56"/>
      <c r="FX77" s="58"/>
      <c r="FY77" s="56"/>
      <c r="FZ77" s="33"/>
      <c r="GA77" s="33"/>
      <c r="GB77" s="33">
        <f t="shared" si="31"/>
        <v>0</v>
      </c>
      <c r="GC77" s="56"/>
      <c r="GD77" s="58"/>
      <c r="GE77" s="58"/>
      <c r="GF77" s="58"/>
      <c r="GG77" s="58"/>
      <c r="GH77" s="58"/>
      <c r="GI77" s="58"/>
    </row>
    <row r="78" ht="14.25" customHeight="1">
      <c r="A78" s="113">
        <v>45676.0</v>
      </c>
      <c r="B78" s="105"/>
      <c r="C78" s="81">
        <v>500.0</v>
      </c>
      <c r="D78" s="26">
        <f t="shared" si="1"/>
        <v>64150</v>
      </c>
      <c r="E78" s="29" t="s">
        <v>107</v>
      </c>
      <c r="F78" s="4"/>
      <c r="G78" s="56"/>
      <c r="H78" s="33"/>
      <c r="I78" s="33"/>
      <c r="J78" s="33">
        <f t="shared" si="2"/>
        <v>3650</v>
      </c>
      <c r="K78" s="56"/>
      <c r="L78" s="4"/>
      <c r="M78" s="103">
        <v>45683.0</v>
      </c>
      <c r="N78" s="104"/>
      <c r="O78" s="106">
        <v>500.0</v>
      </c>
      <c r="P78" s="36">
        <f t="shared" si="3"/>
        <v>7300</v>
      </c>
      <c r="Q78" s="39" t="s">
        <v>94</v>
      </c>
      <c r="R78" s="4"/>
      <c r="S78" s="56"/>
      <c r="T78" s="33"/>
      <c r="U78" s="33"/>
      <c r="V78" s="33">
        <f t="shared" si="4"/>
        <v>11750</v>
      </c>
      <c r="W78" s="56"/>
      <c r="X78" s="58"/>
      <c r="Y78" s="32"/>
      <c r="Z78" s="33"/>
      <c r="AA78" s="33"/>
      <c r="AB78" s="33">
        <f t="shared" si="5"/>
        <v>4</v>
      </c>
      <c r="AC78" s="56"/>
      <c r="AD78" s="4"/>
      <c r="AE78" s="56"/>
      <c r="AF78" s="33"/>
      <c r="AG78" s="33"/>
      <c r="AH78" s="33">
        <f t="shared" si="6"/>
        <v>2</v>
      </c>
      <c r="AI78" s="56"/>
      <c r="AJ78" s="4"/>
      <c r="AK78" s="56"/>
      <c r="AL78" s="33"/>
      <c r="AM78" s="33"/>
      <c r="AN78" s="33">
        <f t="shared" si="7"/>
        <v>7</v>
      </c>
      <c r="AO78" s="56"/>
      <c r="AP78" s="4"/>
      <c r="AQ78" s="32"/>
      <c r="AR78" s="33"/>
      <c r="AS78" s="33"/>
      <c r="AT78" s="33">
        <f t="shared" si="8"/>
        <v>15</v>
      </c>
      <c r="AU78" s="56"/>
      <c r="AV78" s="4"/>
      <c r="AW78" s="32"/>
      <c r="AX78" s="33"/>
      <c r="AY78" s="33"/>
      <c r="AZ78" s="33">
        <f t="shared" si="9"/>
        <v>576</v>
      </c>
      <c r="BA78" s="56"/>
      <c r="BB78" s="58"/>
      <c r="BC78" s="56"/>
      <c r="BD78" s="33"/>
      <c r="BE78" s="33"/>
      <c r="BF78" s="33">
        <f t="shared" si="10"/>
        <v>280</v>
      </c>
      <c r="BG78" s="56"/>
      <c r="BH78" s="58"/>
      <c r="BI78" s="56"/>
      <c r="BJ78" s="33"/>
      <c r="BK78" s="33"/>
      <c r="BL78" s="33">
        <f t="shared" si="11"/>
        <v>10</v>
      </c>
      <c r="BM78" s="56"/>
      <c r="BN78" s="4"/>
      <c r="BO78" s="56"/>
      <c r="BP78" s="33"/>
      <c r="BQ78" s="33"/>
      <c r="BR78" s="33">
        <f t="shared" si="12"/>
        <v>0</v>
      </c>
      <c r="BS78" s="56"/>
      <c r="BT78" s="58"/>
      <c r="BU78" s="113">
        <v>45687.0</v>
      </c>
      <c r="BV78" s="140"/>
      <c r="BW78" s="40">
        <v>825.0</v>
      </c>
      <c r="BX78" s="38">
        <f t="shared" si="13"/>
        <v>8250</v>
      </c>
      <c r="BY78" s="29" t="s">
        <v>102</v>
      </c>
      <c r="BZ78" s="4"/>
      <c r="CA78" s="56"/>
      <c r="CB78" s="33"/>
      <c r="CC78" s="33"/>
      <c r="CD78" s="33">
        <f t="shared" si="14"/>
        <v>600</v>
      </c>
      <c r="CE78" s="109"/>
      <c r="CF78" s="101"/>
      <c r="CG78" s="179"/>
      <c r="CH78" s="33"/>
      <c r="CI78" s="33"/>
      <c r="CJ78" s="33">
        <f t="shared" si="15"/>
        <v>820</v>
      </c>
      <c r="CK78" s="56"/>
      <c r="CL78" s="4"/>
      <c r="CM78" s="32"/>
      <c r="CN78" s="33"/>
      <c r="CO78" s="33"/>
      <c r="CP78" s="33">
        <f t="shared" si="16"/>
        <v>0</v>
      </c>
      <c r="CQ78" s="56"/>
      <c r="CR78" s="58"/>
      <c r="CS78" s="32"/>
      <c r="CT78" s="33"/>
      <c r="CU78" s="33"/>
      <c r="CV78" s="33">
        <f t="shared" si="17"/>
        <v>1000</v>
      </c>
      <c r="CW78" s="56"/>
      <c r="CX78" s="4"/>
      <c r="CY78" s="56"/>
      <c r="CZ78" s="33"/>
      <c r="DA78" s="33"/>
      <c r="DB78" s="33">
        <f t="shared" si="18"/>
        <v>14500</v>
      </c>
      <c r="DC78" s="109"/>
      <c r="DD78" s="101"/>
      <c r="DE78" s="103">
        <v>45677.0</v>
      </c>
      <c r="DF78" s="112"/>
      <c r="DG78" s="106">
        <v>1.0</v>
      </c>
      <c r="DH78" s="36">
        <f t="shared" si="19"/>
        <v>42</v>
      </c>
      <c r="DI78" s="39" t="s">
        <v>83</v>
      </c>
      <c r="DJ78" s="58"/>
      <c r="DK78" s="62">
        <v>45675.0</v>
      </c>
      <c r="DL78" s="36"/>
      <c r="DM78" s="37">
        <v>500.0</v>
      </c>
      <c r="DN78" s="36">
        <f t="shared" si="20"/>
        <v>39000</v>
      </c>
      <c r="DO78" s="39" t="s">
        <v>91</v>
      </c>
      <c r="DP78" s="4"/>
      <c r="DQ78" s="56"/>
      <c r="DR78" s="33"/>
      <c r="DS78" s="33"/>
      <c r="DT78" s="33">
        <f t="shared" si="21"/>
        <v>0</v>
      </c>
      <c r="DU78" s="56"/>
      <c r="DV78" s="58"/>
      <c r="DW78" s="56"/>
      <c r="DX78" s="33"/>
      <c r="DY78" s="33"/>
      <c r="DZ78" s="33">
        <f t="shared" si="22"/>
        <v>0</v>
      </c>
      <c r="EA78" s="56"/>
      <c r="EB78" s="4"/>
      <c r="EC78" s="56"/>
      <c r="ED78" s="33"/>
      <c r="EE78" s="33"/>
      <c r="EF78" s="33">
        <f t="shared" si="23"/>
        <v>2</v>
      </c>
      <c r="EG78" s="56"/>
      <c r="EH78" s="58"/>
      <c r="EI78" s="56"/>
      <c r="EJ78" s="33"/>
      <c r="EK78" s="33"/>
      <c r="EL78" s="33">
        <f t="shared" si="24"/>
        <v>15</v>
      </c>
      <c r="EM78" s="56"/>
      <c r="EN78" s="4"/>
      <c r="EO78" s="56"/>
      <c r="EP78" s="33"/>
      <c r="EQ78" s="33"/>
      <c r="ER78" s="33">
        <f t="shared" si="25"/>
        <v>5</v>
      </c>
      <c r="ES78" s="56"/>
      <c r="ET78" s="58"/>
      <c r="EU78" s="56"/>
      <c r="EV78" s="33"/>
      <c r="EW78" s="33"/>
      <c r="EX78" s="33">
        <f t="shared" si="26"/>
        <v>21</v>
      </c>
      <c r="EY78" s="56"/>
      <c r="EZ78" s="58"/>
      <c r="FA78" s="56"/>
      <c r="FB78" s="33"/>
      <c r="FC78" s="33"/>
      <c r="FD78" s="33">
        <f t="shared" si="27"/>
        <v>900</v>
      </c>
      <c r="FE78" s="56"/>
      <c r="FF78" s="58"/>
      <c r="FG78" s="56"/>
      <c r="FH78" s="33"/>
      <c r="FI78" s="33"/>
      <c r="FJ78" s="33">
        <f t="shared" si="28"/>
        <v>500</v>
      </c>
      <c r="FK78" s="56"/>
      <c r="FL78" s="58"/>
      <c r="FM78" s="56"/>
      <c r="FN78" s="33"/>
      <c r="FO78" s="33"/>
      <c r="FP78" s="33">
        <f t="shared" si="29"/>
        <v>1775</v>
      </c>
      <c r="FQ78" s="56"/>
      <c r="FR78" s="58"/>
      <c r="FS78" s="56"/>
      <c r="FT78" s="33"/>
      <c r="FU78" s="33"/>
      <c r="FV78" s="33">
        <f t="shared" si="30"/>
        <v>0</v>
      </c>
      <c r="FW78" s="56"/>
      <c r="FX78" s="58"/>
      <c r="FY78" s="56"/>
      <c r="FZ78" s="33"/>
      <c r="GA78" s="33"/>
      <c r="GB78" s="33">
        <f t="shared" si="31"/>
        <v>0</v>
      </c>
      <c r="GC78" s="56"/>
      <c r="GD78" s="58"/>
      <c r="GE78" s="58"/>
      <c r="GF78" s="58"/>
      <c r="GG78" s="58"/>
      <c r="GH78" s="58"/>
      <c r="GI78" s="58"/>
    </row>
    <row r="79" ht="14.25" customHeight="1">
      <c r="A79" s="113">
        <v>45676.0</v>
      </c>
      <c r="B79" s="105"/>
      <c r="C79" s="81">
        <v>500.0</v>
      </c>
      <c r="D79" s="26">
        <f t="shared" si="1"/>
        <v>63650</v>
      </c>
      <c r="E79" s="29" t="s">
        <v>99</v>
      </c>
      <c r="F79" s="4"/>
      <c r="G79" s="56"/>
      <c r="H79" s="33"/>
      <c r="I79" s="33"/>
      <c r="J79" s="33">
        <f t="shared" si="2"/>
        <v>3650</v>
      </c>
      <c r="K79" s="56"/>
      <c r="L79" s="4"/>
      <c r="M79" s="103">
        <v>45684.0</v>
      </c>
      <c r="N79" s="104"/>
      <c r="O79" s="106">
        <v>100.0</v>
      </c>
      <c r="P79" s="36">
        <f t="shared" si="3"/>
        <v>7200</v>
      </c>
      <c r="Q79" s="39" t="s">
        <v>78</v>
      </c>
      <c r="R79" s="4"/>
      <c r="S79" s="56"/>
      <c r="T79" s="33"/>
      <c r="U79" s="33"/>
      <c r="V79" s="33">
        <f t="shared" si="4"/>
        <v>11750</v>
      </c>
      <c r="W79" s="56"/>
      <c r="X79" s="58"/>
      <c r="Y79" s="32"/>
      <c r="Z79" s="33"/>
      <c r="AA79" s="33"/>
      <c r="AB79" s="33">
        <f t="shared" si="5"/>
        <v>4</v>
      </c>
      <c r="AC79" s="56"/>
      <c r="AD79" s="4"/>
      <c r="AE79" s="56"/>
      <c r="AF79" s="33"/>
      <c r="AG79" s="33"/>
      <c r="AH79" s="33">
        <f t="shared" si="6"/>
        <v>2</v>
      </c>
      <c r="AI79" s="56"/>
      <c r="AJ79" s="4"/>
      <c r="AK79" s="56"/>
      <c r="AL79" s="33"/>
      <c r="AM79" s="33"/>
      <c r="AN79" s="33">
        <f t="shared" si="7"/>
        <v>7</v>
      </c>
      <c r="AO79" s="56"/>
      <c r="AP79" s="4"/>
      <c r="AQ79" s="32"/>
      <c r="AR79" s="33"/>
      <c r="AS79" s="33"/>
      <c r="AT79" s="33">
        <f t="shared" si="8"/>
        <v>15</v>
      </c>
      <c r="AU79" s="56"/>
      <c r="AV79" s="4"/>
      <c r="AW79" s="32"/>
      <c r="AX79" s="33"/>
      <c r="AY79" s="33"/>
      <c r="AZ79" s="33">
        <f t="shared" si="9"/>
        <v>576</v>
      </c>
      <c r="BA79" s="56"/>
      <c r="BB79" s="58"/>
      <c r="BC79" s="56"/>
      <c r="BD79" s="33"/>
      <c r="BE79" s="33"/>
      <c r="BF79" s="33">
        <f t="shared" si="10"/>
        <v>280</v>
      </c>
      <c r="BG79" s="56"/>
      <c r="BH79" s="58"/>
      <c r="BI79" s="56"/>
      <c r="BJ79" s="33"/>
      <c r="BK79" s="33"/>
      <c r="BL79" s="33">
        <f t="shared" si="11"/>
        <v>10</v>
      </c>
      <c r="BM79" s="56"/>
      <c r="BN79" s="4"/>
      <c r="BO79" s="56"/>
      <c r="BP79" s="33"/>
      <c r="BQ79" s="33"/>
      <c r="BR79" s="33">
        <f t="shared" si="12"/>
        <v>0</v>
      </c>
      <c r="BS79" s="56"/>
      <c r="BT79" s="58"/>
      <c r="BU79" s="30">
        <v>45687.0</v>
      </c>
      <c r="BV79" s="61"/>
      <c r="BW79" s="40">
        <v>825.0</v>
      </c>
      <c r="BX79" s="38">
        <f t="shared" si="13"/>
        <v>7425</v>
      </c>
      <c r="BY79" s="29" t="s">
        <v>98</v>
      </c>
      <c r="BZ79" s="4"/>
      <c r="CA79" s="56"/>
      <c r="CB79" s="33"/>
      <c r="CC79" s="33"/>
      <c r="CD79" s="33">
        <f t="shared" si="14"/>
        <v>600</v>
      </c>
      <c r="CE79" s="109"/>
      <c r="CF79" s="101"/>
      <c r="CG79" s="179"/>
      <c r="CH79" s="33"/>
      <c r="CI79" s="33"/>
      <c r="CJ79" s="33">
        <f t="shared" si="15"/>
        <v>820</v>
      </c>
      <c r="CK79" s="56"/>
      <c r="CL79" s="4"/>
      <c r="CM79" s="32"/>
      <c r="CN79" s="33"/>
      <c r="CO79" s="33"/>
      <c r="CP79" s="33">
        <f t="shared" si="16"/>
        <v>0</v>
      </c>
      <c r="CQ79" s="56"/>
      <c r="CR79" s="58"/>
      <c r="CS79" s="32"/>
      <c r="CT79" s="33"/>
      <c r="CU79" s="33"/>
      <c r="CV79" s="33">
        <f t="shared" si="17"/>
        <v>1000</v>
      </c>
      <c r="CW79" s="56"/>
      <c r="CX79" s="4"/>
      <c r="CY79" s="56"/>
      <c r="CZ79" s="33"/>
      <c r="DA79" s="33"/>
      <c r="DB79" s="33">
        <f t="shared" si="18"/>
        <v>14500</v>
      </c>
      <c r="DC79" s="109"/>
      <c r="DD79" s="101"/>
      <c r="DE79" s="103">
        <v>45677.0</v>
      </c>
      <c r="DF79" s="112"/>
      <c r="DG79" s="106">
        <v>1.0</v>
      </c>
      <c r="DH79" s="36">
        <f t="shared" si="19"/>
        <v>41</v>
      </c>
      <c r="DI79" s="39" t="s">
        <v>90</v>
      </c>
      <c r="DJ79" s="58"/>
      <c r="DK79" s="103">
        <v>45675.0</v>
      </c>
      <c r="DL79" s="39"/>
      <c r="DM79" s="37">
        <v>500.0</v>
      </c>
      <c r="DN79" s="36">
        <f t="shared" si="20"/>
        <v>38500</v>
      </c>
      <c r="DO79" s="39" t="s">
        <v>97</v>
      </c>
      <c r="DP79" s="4"/>
      <c r="DQ79" s="56"/>
      <c r="DR79" s="33"/>
      <c r="DS79" s="33"/>
      <c r="DT79" s="33">
        <f t="shared" si="21"/>
        <v>0</v>
      </c>
      <c r="DU79" s="56"/>
      <c r="DV79" s="58"/>
      <c r="DW79" s="56"/>
      <c r="DX79" s="33"/>
      <c r="DY79" s="33"/>
      <c r="DZ79" s="33">
        <f t="shared" si="22"/>
        <v>0</v>
      </c>
      <c r="EA79" s="56"/>
      <c r="EB79" s="4"/>
      <c r="EC79" s="56"/>
      <c r="ED79" s="33"/>
      <c r="EE79" s="33"/>
      <c r="EF79" s="33">
        <f t="shared" si="23"/>
        <v>2</v>
      </c>
      <c r="EG79" s="56"/>
      <c r="EH79" s="58"/>
      <c r="EI79" s="56"/>
      <c r="EJ79" s="33"/>
      <c r="EK79" s="33"/>
      <c r="EL79" s="33">
        <f t="shared" si="24"/>
        <v>15</v>
      </c>
      <c r="EM79" s="56"/>
      <c r="EN79" s="4"/>
      <c r="EO79" s="56"/>
      <c r="EP79" s="33"/>
      <c r="EQ79" s="33"/>
      <c r="ER79" s="33">
        <f t="shared" si="25"/>
        <v>5</v>
      </c>
      <c r="ES79" s="56"/>
      <c r="ET79" s="58"/>
      <c r="EU79" s="56"/>
      <c r="EV79" s="33"/>
      <c r="EW79" s="33"/>
      <c r="EX79" s="33">
        <f t="shared" si="26"/>
        <v>21</v>
      </c>
      <c r="EY79" s="56"/>
      <c r="EZ79" s="58"/>
      <c r="FA79" s="56"/>
      <c r="FB79" s="33"/>
      <c r="FC79" s="33"/>
      <c r="FD79" s="33">
        <f t="shared" si="27"/>
        <v>900</v>
      </c>
      <c r="FE79" s="56"/>
      <c r="FF79" s="58"/>
      <c r="FG79" s="56"/>
      <c r="FH79" s="33"/>
      <c r="FI79" s="33"/>
      <c r="FJ79" s="33">
        <f t="shared" si="28"/>
        <v>500</v>
      </c>
      <c r="FK79" s="56"/>
      <c r="FL79" s="58"/>
      <c r="FM79" s="56"/>
      <c r="FN79" s="33"/>
      <c r="FO79" s="33"/>
      <c r="FP79" s="33">
        <f t="shared" si="29"/>
        <v>1775</v>
      </c>
      <c r="FQ79" s="56"/>
      <c r="FR79" s="58"/>
      <c r="FS79" s="56"/>
      <c r="FT79" s="33"/>
      <c r="FU79" s="33"/>
      <c r="FV79" s="33">
        <f t="shared" si="30"/>
        <v>0</v>
      </c>
      <c r="FW79" s="56"/>
      <c r="FX79" s="58"/>
      <c r="FY79" s="56"/>
      <c r="FZ79" s="33"/>
      <c r="GA79" s="33"/>
      <c r="GB79" s="33">
        <f t="shared" si="31"/>
        <v>0</v>
      </c>
      <c r="GC79" s="56"/>
      <c r="GD79" s="58"/>
      <c r="GE79" s="58"/>
      <c r="GF79" s="58"/>
      <c r="GG79" s="58"/>
      <c r="GH79" s="58"/>
      <c r="GI79" s="58"/>
    </row>
    <row r="80" ht="14.25" customHeight="1">
      <c r="A80" s="113">
        <v>45677.0</v>
      </c>
      <c r="B80" s="105"/>
      <c r="C80" s="81">
        <v>500.0</v>
      </c>
      <c r="D80" s="26">
        <f t="shared" si="1"/>
        <v>63150</v>
      </c>
      <c r="E80" s="29" t="s">
        <v>96</v>
      </c>
      <c r="F80" s="4"/>
      <c r="G80" s="56"/>
      <c r="H80" s="33"/>
      <c r="I80" s="33"/>
      <c r="J80" s="33">
        <f t="shared" si="2"/>
        <v>3650</v>
      </c>
      <c r="K80" s="56"/>
      <c r="L80" s="4"/>
      <c r="M80" s="103">
        <v>45684.0</v>
      </c>
      <c r="N80" s="104"/>
      <c r="O80" s="106">
        <v>200.0</v>
      </c>
      <c r="P80" s="36">
        <f t="shared" si="3"/>
        <v>7000</v>
      </c>
      <c r="Q80" s="39" t="s">
        <v>95</v>
      </c>
      <c r="R80" s="4"/>
      <c r="S80" s="56"/>
      <c r="T80" s="33"/>
      <c r="U80" s="33"/>
      <c r="V80" s="33">
        <f t="shared" si="4"/>
        <v>11750</v>
      </c>
      <c r="W80" s="56"/>
      <c r="X80" s="58"/>
      <c r="Y80" s="32"/>
      <c r="Z80" s="33"/>
      <c r="AA80" s="33"/>
      <c r="AB80" s="33">
        <f t="shared" si="5"/>
        <v>4</v>
      </c>
      <c r="AC80" s="56"/>
      <c r="AD80" s="4"/>
      <c r="AE80" s="56"/>
      <c r="AF80" s="33"/>
      <c r="AG80" s="33"/>
      <c r="AH80" s="33">
        <f t="shared" si="6"/>
        <v>2</v>
      </c>
      <c r="AI80" s="56"/>
      <c r="AJ80" s="4"/>
      <c r="AK80" s="56"/>
      <c r="AL80" s="33"/>
      <c r="AM80" s="33"/>
      <c r="AN80" s="33">
        <f t="shared" si="7"/>
        <v>7</v>
      </c>
      <c r="AO80" s="56"/>
      <c r="AP80" s="4"/>
      <c r="AQ80" s="32"/>
      <c r="AR80" s="33"/>
      <c r="AS80" s="33"/>
      <c r="AT80" s="33">
        <f t="shared" si="8"/>
        <v>15</v>
      </c>
      <c r="AU80" s="56"/>
      <c r="AV80" s="4"/>
      <c r="AW80" s="32"/>
      <c r="AX80" s="33"/>
      <c r="AY80" s="33"/>
      <c r="AZ80" s="33">
        <f t="shared" si="9"/>
        <v>576</v>
      </c>
      <c r="BA80" s="56"/>
      <c r="BB80" s="58"/>
      <c r="BC80" s="56"/>
      <c r="BD80" s="33"/>
      <c r="BE80" s="33"/>
      <c r="BF80" s="33">
        <f t="shared" si="10"/>
        <v>280</v>
      </c>
      <c r="BG80" s="56"/>
      <c r="BH80" s="58"/>
      <c r="BI80" s="56"/>
      <c r="BJ80" s="33"/>
      <c r="BK80" s="33"/>
      <c r="BL80" s="33">
        <f t="shared" si="11"/>
        <v>10</v>
      </c>
      <c r="BM80" s="56"/>
      <c r="BN80" s="4"/>
      <c r="BO80" s="56"/>
      <c r="BP80" s="33"/>
      <c r="BQ80" s="33"/>
      <c r="BR80" s="33">
        <f t="shared" si="12"/>
        <v>0</v>
      </c>
      <c r="BS80" s="56"/>
      <c r="BT80" s="58"/>
      <c r="BU80" s="30">
        <v>45687.0</v>
      </c>
      <c r="BV80" s="61"/>
      <c r="BW80" s="40">
        <v>825.0</v>
      </c>
      <c r="BX80" s="38">
        <f t="shared" si="13"/>
        <v>6600</v>
      </c>
      <c r="BY80" s="29" t="s">
        <v>105</v>
      </c>
      <c r="BZ80" s="4"/>
      <c r="CA80" s="56"/>
      <c r="CB80" s="33"/>
      <c r="CC80" s="33"/>
      <c r="CD80" s="33">
        <f t="shared" si="14"/>
        <v>600</v>
      </c>
      <c r="CE80" s="109"/>
      <c r="CF80" s="101"/>
      <c r="CG80" s="179"/>
      <c r="CH80" s="33"/>
      <c r="CI80" s="33"/>
      <c r="CJ80" s="33">
        <f t="shared" si="15"/>
        <v>820</v>
      </c>
      <c r="CK80" s="56"/>
      <c r="CL80" s="4"/>
      <c r="CM80" s="32"/>
      <c r="CN80" s="33"/>
      <c r="CO80" s="33"/>
      <c r="CP80" s="33">
        <f t="shared" si="16"/>
        <v>0</v>
      </c>
      <c r="CQ80" s="56"/>
      <c r="CR80" s="58"/>
      <c r="CS80" s="32"/>
      <c r="CT80" s="33"/>
      <c r="CU80" s="33"/>
      <c r="CV80" s="33">
        <f t="shared" si="17"/>
        <v>1000</v>
      </c>
      <c r="CW80" s="56"/>
      <c r="CX80" s="4"/>
      <c r="CY80" s="56"/>
      <c r="CZ80" s="33"/>
      <c r="DA80" s="33"/>
      <c r="DB80" s="33">
        <f t="shared" si="18"/>
        <v>14500</v>
      </c>
      <c r="DC80" s="109"/>
      <c r="DD80" s="101"/>
      <c r="DE80" s="62">
        <v>45678.0</v>
      </c>
      <c r="DF80" s="65"/>
      <c r="DG80" s="106">
        <v>1.0</v>
      </c>
      <c r="DH80" s="36">
        <f t="shared" si="19"/>
        <v>40</v>
      </c>
      <c r="DI80" s="96" t="s">
        <v>105</v>
      </c>
      <c r="DJ80" s="58"/>
      <c r="DK80" s="103">
        <v>45675.0</v>
      </c>
      <c r="DL80" s="39"/>
      <c r="DM80" s="37">
        <v>500.0</v>
      </c>
      <c r="DN80" s="36">
        <f t="shared" si="20"/>
        <v>38000</v>
      </c>
      <c r="DO80" s="39" t="s">
        <v>90</v>
      </c>
      <c r="DP80" s="4"/>
      <c r="DQ80" s="56"/>
      <c r="DR80" s="33"/>
      <c r="DS80" s="33"/>
      <c r="DT80" s="33">
        <f t="shared" si="21"/>
        <v>0</v>
      </c>
      <c r="DU80" s="56"/>
      <c r="DV80" s="58"/>
      <c r="DW80" s="56"/>
      <c r="DX80" s="33"/>
      <c r="DY80" s="33"/>
      <c r="DZ80" s="33">
        <f t="shared" si="22"/>
        <v>0</v>
      </c>
      <c r="EA80" s="56"/>
      <c r="EB80" s="4"/>
      <c r="EC80" s="56"/>
      <c r="ED80" s="33"/>
      <c r="EE80" s="33"/>
      <c r="EF80" s="33">
        <f t="shared" si="23"/>
        <v>2</v>
      </c>
      <c r="EG80" s="56"/>
      <c r="EH80" s="58"/>
      <c r="EI80" s="56"/>
      <c r="EJ80" s="33"/>
      <c r="EK80" s="33"/>
      <c r="EL80" s="33">
        <f t="shared" si="24"/>
        <v>15</v>
      </c>
      <c r="EM80" s="56"/>
      <c r="EN80" s="4"/>
      <c r="EO80" s="56"/>
      <c r="EP80" s="33"/>
      <c r="EQ80" s="33"/>
      <c r="ER80" s="33">
        <f t="shared" si="25"/>
        <v>5</v>
      </c>
      <c r="ES80" s="56"/>
      <c r="ET80" s="58"/>
      <c r="EU80" s="56"/>
      <c r="EV80" s="33"/>
      <c r="EW80" s="33"/>
      <c r="EX80" s="33">
        <f t="shared" si="26"/>
        <v>21</v>
      </c>
      <c r="EY80" s="56"/>
      <c r="EZ80" s="58"/>
      <c r="FA80" s="56"/>
      <c r="FB80" s="33"/>
      <c r="FC80" s="33"/>
      <c r="FD80" s="33">
        <f t="shared" si="27"/>
        <v>900</v>
      </c>
      <c r="FE80" s="56"/>
      <c r="FF80" s="58"/>
      <c r="FG80" s="56"/>
      <c r="FH80" s="33"/>
      <c r="FI80" s="33"/>
      <c r="FJ80" s="33">
        <f t="shared" si="28"/>
        <v>500</v>
      </c>
      <c r="FK80" s="56"/>
      <c r="FL80" s="58"/>
      <c r="FM80" s="56"/>
      <c r="FN80" s="33"/>
      <c r="FO80" s="33"/>
      <c r="FP80" s="33">
        <f t="shared" si="29"/>
        <v>1775</v>
      </c>
      <c r="FQ80" s="56"/>
      <c r="FR80" s="58"/>
      <c r="FS80" s="56"/>
      <c r="FT80" s="33"/>
      <c r="FU80" s="33"/>
      <c r="FV80" s="33">
        <f t="shared" si="30"/>
        <v>0</v>
      </c>
      <c r="FW80" s="56"/>
      <c r="FX80" s="58"/>
      <c r="FY80" s="56"/>
      <c r="FZ80" s="33"/>
      <c r="GA80" s="33"/>
      <c r="GB80" s="33">
        <f t="shared" si="31"/>
        <v>0</v>
      </c>
      <c r="GC80" s="56"/>
      <c r="GD80" s="58"/>
      <c r="GE80" s="58"/>
      <c r="GF80" s="58"/>
      <c r="GG80" s="58"/>
      <c r="GH80" s="58"/>
      <c r="GI80" s="58"/>
    </row>
    <row r="81" ht="14.25" customHeight="1">
      <c r="A81" s="113">
        <v>45677.0</v>
      </c>
      <c r="B81" s="105"/>
      <c r="C81" s="81">
        <v>500.0</v>
      </c>
      <c r="D81" s="26">
        <f t="shared" si="1"/>
        <v>62650</v>
      </c>
      <c r="E81" s="29" t="s">
        <v>98</v>
      </c>
      <c r="F81" s="4"/>
      <c r="G81" s="56"/>
      <c r="H81" s="33"/>
      <c r="I81" s="33"/>
      <c r="J81" s="33">
        <f t="shared" si="2"/>
        <v>3650</v>
      </c>
      <c r="K81" s="56"/>
      <c r="L81" s="4"/>
      <c r="M81" s="113">
        <v>45684.0</v>
      </c>
      <c r="N81" s="140"/>
      <c r="O81" s="150">
        <v>200.0</v>
      </c>
      <c r="P81" s="26">
        <f t="shared" si="3"/>
        <v>6800</v>
      </c>
      <c r="Q81" s="29" t="s">
        <v>84</v>
      </c>
      <c r="R81" s="4"/>
      <c r="S81" s="56"/>
      <c r="T81" s="33"/>
      <c r="U81" s="33"/>
      <c r="V81" s="33">
        <f t="shared" si="4"/>
        <v>11750</v>
      </c>
      <c r="W81" s="56"/>
      <c r="X81" s="58"/>
      <c r="Y81" s="32"/>
      <c r="Z81" s="33"/>
      <c r="AA81" s="33"/>
      <c r="AB81" s="33">
        <f t="shared" si="5"/>
        <v>4</v>
      </c>
      <c r="AC81" s="56"/>
      <c r="AD81" s="4"/>
      <c r="AE81" s="56"/>
      <c r="AF81" s="33"/>
      <c r="AG81" s="33"/>
      <c r="AH81" s="33">
        <f t="shared" si="6"/>
        <v>2</v>
      </c>
      <c r="AI81" s="56"/>
      <c r="AJ81" s="4"/>
      <c r="AK81" s="56"/>
      <c r="AL81" s="33"/>
      <c r="AM81" s="33"/>
      <c r="AN81" s="33">
        <f t="shared" si="7"/>
        <v>7</v>
      </c>
      <c r="AO81" s="56"/>
      <c r="AP81" s="4"/>
      <c r="AQ81" s="32"/>
      <c r="AR81" s="33"/>
      <c r="AS81" s="33"/>
      <c r="AT81" s="33">
        <f t="shared" si="8"/>
        <v>15</v>
      </c>
      <c r="AU81" s="56"/>
      <c r="AV81" s="4"/>
      <c r="AW81" s="32"/>
      <c r="AX81" s="33"/>
      <c r="AY81" s="33"/>
      <c r="AZ81" s="33">
        <f t="shared" si="9"/>
        <v>576</v>
      </c>
      <c r="BA81" s="56"/>
      <c r="BB81" s="58"/>
      <c r="BC81" s="56"/>
      <c r="BD81" s="33"/>
      <c r="BE81" s="33"/>
      <c r="BF81" s="33">
        <f t="shared" si="10"/>
        <v>280</v>
      </c>
      <c r="BG81" s="56"/>
      <c r="BH81" s="58"/>
      <c r="BI81" s="56"/>
      <c r="BJ81" s="33"/>
      <c r="BK81" s="33"/>
      <c r="BL81" s="33">
        <f t="shared" si="11"/>
        <v>10</v>
      </c>
      <c r="BM81" s="56"/>
      <c r="BN81" s="4"/>
      <c r="BO81" s="56"/>
      <c r="BP81" s="33"/>
      <c r="BQ81" s="33"/>
      <c r="BR81" s="33">
        <f t="shared" si="12"/>
        <v>0</v>
      </c>
      <c r="BS81" s="56"/>
      <c r="BT81" s="58"/>
      <c r="BU81" s="30">
        <v>45688.0</v>
      </c>
      <c r="BV81" s="61"/>
      <c r="BW81" s="40">
        <v>825.0</v>
      </c>
      <c r="BX81" s="38">
        <f t="shared" si="13"/>
        <v>5775</v>
      </c>
      <c r="BY81" s="29" t="s">
        <v>96</v>
      </c>
      <c r="BZ81" s="4"/>
      <c r="CA81" s="56"/>
      <c r="CB81" s="33"/>
      <c r="CC81" s="33"/>
      <c r="CD81" s="33">
        <f t="shared" si="14"/>
        <v>600</v>
      </c>
      <c r="CE81" s="109"/>
      <c r="CF81" s="101"/>
      <c r="CG81" s="179"/>
      <c r="CH81" s="33"/>
      <c r="CI81" s="33"/>
      <c r="CJ81" s="33">
        <f t="shared" si="15"/>
        <v>820</v>
      </c>
      <c r="CK81" s="56"/>
      <c r="CL81" s="4"/>
      <c r="CM81" s="32"/>
      <c r="CN81" s="33"/>
      <c r="CO81" s="33"/>
      <c r="CP81" s="33">
        <f t="shared" si="16"/>
        <v>0</v>
      </c>
      <c r="CQ81" s="56"/>
      <c r="CR81" s="58"/>
      <c r="CS81" s="32"/>
      <c r="CT81" s="33"/>
      <c r="CU81" s="33"/>
      <c r="CV81" s="33">
        <f t="shared" si="17"/>
        <v>1000</v>
      </c>
      <c r="CW81" s="56"/>
      <c r="CX81" s="4"/>
      <c r="CY81" s="56"/>
      <c r="CZ81" s="33"/>
      <c r="DA81" s="33"/>
      <c r="DB81" s="33">
        <f t="shared" si="18"/>
        <v>14500</v>
      </c>
      <c r="DC81" s="109"/>
      <c r="DD81" s="101"/>
      <c r="DE81" s="103">
        <v>45678.0</v>
      </c>
      <c r="DF81" s="112"/>
      <c r="DG81" s="106">
        <v>1.0</v>
      </c>
      <c r="DH81" s="36">
        <f t="shared" si="19"/>
        <v>39</v>
      </c>
      <c r="DI81" s="39" t="s">
        <v>103</v>
      </c>
      <c r="DJ81" s="58"/>
      <c r="DK81" s="103">
        <v>45675.0</v>
      </c>
      <c r="DL81" s="39"/>
      <c r="DM81" s="37">
        <v>500.0</v>
      </c>
      <c r="DN81" s="36">
        <f t="shared" si="20"/>
        <v>37500</v>
      </c>
      <c r="DO81" s="39" t="s">
        <v>99</v>
      </c>
      <c r="DP81" s="4"/>
      <c r="DQ81" s="56"/>
      <c r="DR81" s="33"/>
      <c r="DS81" s="33"/>
      <c r="DT81" s="33">
        <f t="shared" si="21"/>
        <v>0</v>
      </c>
      <c r="DU81" s="56"/>
      <c r="DV81" s="58"/>
      <c r="DW81" s="56"/>
      <c r="DX81" s="33"/>
      <c r="DY81" s="33"/>
      <c r="DZ81" s="33">
        <f t="shared" si="22"/>
        <v>0</v>
      </c>
      <c r="EA81" s="56"/>
      <c r="EB81" s="4"/>
      <c r="EC81" s="56"/>
      <c r="ED81" s="33"/>
      <c r="EE81" s="33"/>
      <c r="EF81" s="33">
        <f t="shared" si="23"/>
        <v>2</v>
      </c>
      <c r="EG81" s="56"/>
      <c r="EH81" s="58"/>
      <c r="EI81" s="56"/>
      <c r="EJ81" s="33"/>
      <c r="EK81" s="33"/>
      <c r="EL81" s="33">
        <f t="shared" si="24"/>
        <v>15</v>
      </c>
      <c r="EM81" s="56"/>
      <c r="EN81" s="4"/>
      <c r="EO81" s="56"/>
      <c r="EP81" s="33"/>
      <c r="EQ81" s="33"/>
      <c r="ER81" s="33">
        <f t="shared" si="25"/>
        <v>5</v>
      </c>
      <c r="ES81" s="56"/>
      <c r="ET81" s="58"/>
      <c r="EU81" s="56"/>
      <c r="EV81" s="33"/>
      <c r="EW81" s="33"/>
      <c r="EX81" s="33">
        <f t="shared" si="26"/>
        <v>21</v>
      </c>
      <c r="EY81" s="56"/>
      <c r="EZ81" s="58"/>
      <c r="FA81" s="56"/>
      <c r="FB81" s="33"/>
      <c r="FC81" s="33"/>
      <c r="FD81" s="33">
        <f t="shared" si="27"/>
        <v>900</v>
      </c>
      <c r="FE81" s="56"/>
      <c r="FF81" s="58"/>
      <c r="FG81" s="56"/>
      <c r="FH81" s="33"/>
      <c r="FI81" s="33"/>
      <c r="FJ81" s="33">
        <f t="shared" si="28"/>
        <v>500</v>
      </c>
      <c r="FK81" s="56"/>
      <c r="FL81" s="58"/>
      <c r="FM81" s="56"/>
      <c r="FN81" s="33"/>
      <c r="FO81" s="33"/>
      <c r="FP81" s="33">
        <f t="shared" si="29"/>
        <v>1775</v>
      </c>
      <c r="FQ81" s="56"/>
      <c r="FR81" s="58"/>
      <c r="FS81" s="56"/>
      <c r="FT81" s="33"/>
      <c r="FU81" s="33"/>
      <c r="FV81" s="33">
        <f t="shared" si="30"/>
        <v>0</v>
      </c>
      <c r="FW81" s="56"/>
      <c r="FX81" s="58"/>
      <c r="FY81" s="56"/>
      <c r="FZ81" s="33"/>
      <c r="GA81" s="33"/>
      <c r="GB81" s="33">
        <f t="shared" si="31"/>
        <v>0</v>
      </c>
      <c r="GC81" s="56"/>
      <c r="GD81" s="58"/>
      <c r="GE81" s="58"/>
      <c r="GF81" s="58"/>
      <c r="GG81" s="58"/>
      <c r="GH81" s="58"/>
      <c r="GI81" s="58"/>
    </row>
    <row r="82" ht="14.25" customHeight="1">
      <c r="A82" s="113">
        <v>45677.0</v>
      </c>
      <c r="B82" s="105"/>
      <c r="C82" s="81">
        <v>500.0</v>
      </c>
      <c r="D82" s="26">
        <f t="shared" si="1"/>
        <v>62150</v>
      </c>
      <c r="E82" s="29" t="s">
        <v>93</v>
      </c>
      <c r="F82" s="4"/>
      <c r="G82" s="56"/>
      <c r="H82" s="33"/>
      <c r="I82" s="33"/>
      <c r="J82" s="33">
        <f t="shared" si="2"/>
        <v>3650</v>
      </c>
      <c r="K82" s="56"/>
      <c r="L82" s="4"/>
      <c r="M82" s="103">
        <v>45685.0</v>
      </c>
      <c r="N82" s="104"/>
      <c r="O82" s="106">
        <v>300.0</v>
      </c>
      <c r="P82" s="36">
        <f t="shared" si="3"/>
        <v>6500</v>
      </c>
      <c r="Q82" s="39" t="s">
        <v>91</v>
      </c>
      <c r="R82" s="4"/>
      <c r="S82" s="56"/>
      <c r="T82" s="33"/>
      <c r="U82" s="33"/>
      <c r="V82" s="33">
        <f t="shared" si="4"/>
        <v>11750</v>
      </c>
      <c r="W82" s="56"/>
      <c r="X82" s="58"/>
      <c r="Y82" s="32"/>
      <c r="Z82" s="33"/>
      <c r="AA82" s="33"/>
      <c r="AB82" s="33">
        <f t="shared" si="5"/>
        <v>4</v>
      </c>
      <c r="AC82" s="56"/>
      <c r="AD82" s="4"/>
      <c r="AE82" s="56"/>
      <c r="AF82" s="33"/>
      <c r="AG82" s="33"/>
      <c r="AH82" s="33">
        <f t="shared" si="6"/>
        <v>2</v>
      </c>
      <c r="AI82" s="56"/>
      <c r="AJ82" s="4"/>
      <c r="AK82" s="56"/>
      <c r="AL82" s="33"/>
      <c r="AM82" s="33"/>
      <c r="AN82" s="33">
        <f t="shared" si="7"/>
        <v>7</v>
      </c>
      <c r="AO82" s="56"/>
      <c r="AP82" s="4"/>
      <c r="AQ82" s="32"/>
      <c r="AR82" s="33"/>
      <c r="AS82" s="33"/>
      <c r="AT82" s="33">
        <f t="shared" si="8"/>
        <v>15</v>
      </c>
      <c r="AU82" s="56"/>
      <c r="AV82" s="4"/>
      <c r="AW82" s="32"/>
      <c r="AX82" s="33"/>
      <c r="AY82" s="33"/>
      <c r="AZ82" s="33">
        <f t="shared" si="9"/>
        <v>576</v>
      </c>
      <c r="BA82" s="56"/>
      <c r="BB82" s="58"/>
      <c r="BC82" s="56"/>
      <c r="BD82" s="33"/>
      <c r="BE82" s="33"/>
      <c r="BF82" s="33">
        <f t="shared" si="10"/>
        <v>280</v>
      </c>
      <c r="BG82" s="56"/>
      <c r="BH82" s="58"/>
      <c r="BI82" s="56"/>
      <c r="BJ82" s="33"/>
      <c r="BK82" s="33"/>
      <c r="BL82" s="33">
        <f t="shared" si="11"/>
        <v>10</v>
      </c>
      <c r="BM82" s="56"/>
      <c r="BN82" s="4"/>
      <c r="BO82" s="56"/>
      <c r="BP82" s="33"/>
      <c r="BQ82" s="33"/>
      <c r="BR82" s="33">
        <f t="shared" si="12"/>
        <v>0</v>
      </c>
      <c r="BS82" s="56"/>
      <c r="BT82" s="58"/>
      <c r="BU82" s="30">
        <v>45688.0</v>
      </c>
      <c r="BV82" s="61"/>
      <c r="BW82" s="40">
        <v>825.0</v>
      </c>
      <c r="BX82" s="38">
        <f t="shared" si="13"/>
        <v>4950</v>
      </c>
      <c r="BY82" s="29" t="s">
        <v>78</v>
      </c>
      <c r="BZ82" s="4"/>
      <c r="CA82" s="56"/>
      <c r="CB82" s="33"/>
      <c r="CC82" s="33"/>
      <c r="CD82" s="33">
        <f t="shared" si="14"/>
        <v>600</v>
      </c>
      <c r="CE82" s="109"/>
      <c r="CF82" s="101"/>
      <c r="CG82" s="179"/>
      <c r="CH82" s="33"/>
      <c r="CI82" s="33"/>
      <c r="CJ82" s="33">
        <f t="shared" si="15"/>
        <v>820</v>
      </c>
      <c r="CK82" s="56"/>
      <c r="CL82" s="4"/>
      <c r="CM82" s="32"/>
      <c r="CN82" s="33"/>
      <c r="CO82" s="33"/>
      <c r="CP82" s="33">
        <f t="shared" si="16"/>
        <v>0</v>
      </c>
      <c r="CQ82" s="56"/>
      <c r="CR82" s="58"/>
      <c r="CS82" s="32"/>
      <c r="CT82" s="33"/>
      <c r="CU82" s="33"/>
      <c r="CV82" s="33">
        <f t="shared" si="17"/>
        <v>1000</v>
      </c>
      <c r="CW82" s="56"/>
      <c r="CX82" s="4"/>
      <c r="CY82" s="56"/>
      <c r="CZ82" s="33"/>
      <c r="DA82" s="33"/>
      <c r="DB82" s="33">
        <f t="shared" si="18"/>
        <v>14500</v>
      </c>
      <c r="DC82" s="109"/>
      <c r="DD82" s="101"/>
      <c r="DE82" s="103">
        <v>45678.0</v>
      </c>
      <c r="DF82" s="112"/>
      <c r="DG82" s="106">
        <v>1.0</v>
      </c>
      <c r="DH82" s="36">
        <f t="shared" si="19"/>
        <v>38</v>
      </c>
      <c r="DI82" s="39" t="s">
        <v>107</v>
      </c>
      <c r="DJ82" s="58"/>
      <c r="DK82" s="103">
        <v>45676.0</v>
      </c>
      <c r="DL82" s="112"/>
      <c r="DM82" s="106">
        <v>1000.0</v>
      </c>
      <c r="DN82" s="36">
        <f t="shared" si="20"/>
        <v>36500</v>
      </c>
      <c r="DO82" s="96" t="s">
        <v>105</v>
      </c>
      <c r="DP82" s="4"/>
      <c r="DQ82" s="56"/>
      <c r="DR82" s="33"/>
      <c r="DS82" s="33"/>
      <c r="DT82" s="33">
        <f t="shared" si="21"/>
        <v>0</v>
      </c>
      <c r="DU82" s="56"/>
      <c r="DV82" s="58"/>
      <c r="DW82" s="56"/>
      <c r="DX82" s="33"/>
      <c r="DY82" s="33"/>
      <c r="DZ82" s="33">
        <f t="shared" si="22"/>
        <v>0</v>
      </c>
      <c r="EA82" s="56"/>
      <c r="EB82" s="4"/>
      <c r="EC82" s="56"/>
      <c r="ED82" s="33"/>
      <c r="EE82" s="33"/>
      <c r="EF82" s="33">
        <f t="shared" si="23"/>
        <v>2</v>
      </c>
      <c r="EG82" s="56"/>
      <c r="EH82" s="58"/>
      <c r="EI82" s="56"/>
      <c r="EJ82" s="33"/>
      <c r="EK82" s="33"/>
      <c r="EL82" s="33">
        <f t="shared" si="24"/>
        <v>15</v>
      </c>
      <c r="EM82" s="56"/>
      <c r="EN82" s="4"/>
      <c r="EO82" s="56"/>
      <c r="EP82" s="33"/>
      <c r="EQ82" s="33"/>
      <c r="ER82" s="33">
        <f t="shared" si="25"/>
        <v>5</v>
      </c>
      <c r="ES82" s="56"/>
      <c r="ET82" s="58"/>
      <c r="EU82" s="56"/>
      <c r="EV82" s="33"/>
      <c r="EW82" s="33"/>
      <c r="EX82" s="33">
        <f t="shared" si="26"/>
        <v>21</v>
      </c>
      <c r="EY82" s="56"/>
      <c r="EZ82" s="58"/>
      <c r="FA82" s="56"/>
      <c r="FB82" s="33"/>
      <c r="FC82" s="33"/>
      <c r="FD82" s="33">
        <f t="shared" si="27"/>
        <v>900</v>
      </c>
      <c r="FE82" s="56"/>
      <c r="FF82" s="58"/>
      <c r="FG82" s="56"/>
      <c r="FH82" s="33"/>
      <c r="FI82" s="33"/>
      <c r="FJ82" s="33">
        <f t="shared" si="28"/>
        <v>500</v>
      </c>
      <c r="FK82" s="56"/>
      <c r="FL82" s="58"/>
      <c r="FM82" s="56"/>
      <c r="FN82" s="33"/>
      <c r="FO82" s="33"/>
      <c r="FP82" s="33">
        <f t="shared" si="29"/>
        <v>1775</v>
      </c>
      <c r="FQ82" s="56"/>
      <c r="FR82" s="58"/>
      <c r="FS82" s="56"/>
      <c r="FT82" s="33"/>
      <c r="FU82" s="33"/>
      <c r="FV82" s="33">
        <f t="shared" si="30"/>
        <v>0</v>
      </c>
      <c r="FW82" s="56"/>
      <c r="FX82" s="58"/>
      <c r="FY82" s="56"/>
      <c r="FZ82" s="33"/>
      <c r="GA82" s="33"/>
      <c r="GB82" s="33">
        <f t="shared" si="31"/>
        <v>0</v>
      </c>
      <c r="GC82" s="56"/>
      <c r="GD82" s="58"/>
      <c r="GE82" s="58"/>
      <c r="GF82" s="58"/>
      <c r="GG82" s="58"/>
      <c r="GH82" s="58"/>
      <c r="GI82" s="58"/>
    </row>
    <row r="83" ht="14.25" customHeight="1">
      <c r="A83" s="113">
        <v>45677.0</v>
      </c>
      <c r="B83" s="105"/>
      <c r="C83" s="81">
        <v>500.0</v>
      </c>
      <c r="D83" s="26">
        <f t="shared" si="1"/>
        <v>61650</v>
      </c>
      <c r="E83" s="29" t="s">
        <v>84</v>
      </c>
      <c r="F83" s="4"/>
      <c r="G83" s="56"/>
      <c r="H83" s="33"/>
      <c r="I83" s="33"/>
      <c r="J83" s="33">
        <f t="shared" si="2"/>
        <v>3650</v>
      </c>
      <c r="K83" s="56"/>
      <c r="L83" s="4"/>
      <c r="M83" s="103">
        <v>45685.0</v>
      </c>
      <c r="N83" s="104"/>
      <c r="O83" s="106">
        <v>150.0</v>
      </c>
      <c r="P83" s="36">
        <f t="shared" si="3"/>
        <v>6350</v>
      </c>
      <c r="Q83" s="39" t="s">
        <v>80</v>
      </c>
      <c r="R83" s="4"/>
      <c r="S83" s="56"/>
      <c r="T83" s="33"/>
      <c r="U83" s="33"/>
      <c r="V83" s="33">
        <f t="shared" si="4"/>
        <v>11750</v>
      </c>
      <c r="W83" s="56"/>
      <c r="X83" s="58"/>
      <c r="Y83" s="32"/>
      <c r="Z83" s="33"/>
      <c r="AA83" s="33"/>
      <c r="AB83" s="33">
        <f t="shared" si="5"/>
        <v>4</v>
      </c>
      <c r="AC83" s="56"/>
      <c r="AD83" s="4"/>
      <c r="AE83" s="56"/>
      <c r="AF83" s="33"/>
      <c r="AG83" s="33"/>
      <c r="AH83" s="33">
        <f t="shared" si="6"/>
        <v>2</v>
      </c>
      <c r="AI83" s="56"/>
      <c r="AJ83" s="4"/>
      <c r="AK83" s="56"/>
      <c r="AL83" s="33"/>
      <c r="AM83" s="33"/>
      <c r="AN83" s="33">
        <f t="shared" si="7"/>
        <v>7</v>
      </c>
      <c r="AO83" s="56"/>
      <c r="AP83" s="4"/>
      <c r="AQ83" s="32"/>
      <c r="AR83" s="33"/>
      <c r="AS83" s="33"/>
      <c r="AT83" s="33">
        <f t="shared" si="8"/>
        <v>15</v>
      </c>
      <c r="AU83" s="56"/>
      <c r="AV83" s="4"/>
      <c r="AW83" s="32"/>
      <c r="AX83" s="33"/>
      <c r="AY83" s="33"/>
      <c r="AZ83" s="33">
        <f t="shared" si="9"/>
        <v>576</v>
      </c>
      <c r="BA83" s="56"/>
      <c r="BB83" s="58"/>
      <c r="BC83" s="56"/>
      <c r="BD83" s="33"/>
      <c r="BE83" s="33"/>
      <c r="BF83" s="33">
        <f t="shared" si="10"/>
        <v>280</v>
      </c>
      <c r="BG83" s="56"/>
      <c r="BH83" s="58"/>
      <c r="BI83" s="56"/>
      <c r="BJ83" s="33"/>
      <c r="BK83" s="33"/>
      <c r="BL83" s="33">
        <f t="shared" si="11"/>
        <v>10</v>
      </c>
      <c r="BM83" s="56"/>
      <c r="BN83" s="4"/>
      <c r="BO83" s="56"/>
      <c r="BP83" s="33"/>
      <c r="BQ83" s="33"/>
      <c r="BR83" s="33">
        <f t="shared" si="12"/>
        <v>0</v>
      </c>
      <c r="BS83" s="56"/>
      <c r="BT83" s="58"/>
      <c r="BU83" s="30">
        <v>45687.0</v>
      </c>
      <c r="BV83" s="61"/>
      <c r="BW83" s="152">
        <f>825*2</f>
        <v>1650</v>
      </c>
      <c r="BX83" s="38">
        <f t="shared" si="13"/>
        <v>3300</v>
      </c>
      <c r="BY83" s="81" t="s">
        <v>108</v>
      </c>
      <c r="BZ83" s="4"/>
      <c r="CA83" s="56"/>
      <c r="CB83" s="33"/>
      <c r="CC83" s="33"/>
      <c r="CD83" s="33">
        <f t="shared" si="14"/>
        <v>600</v>
      </c>
      <c r="CE83" s="109"/>
      <c r="CF83" s="101"/>
      <c r="CG83" s="179"/>
      <c r="CH83" s="33"/>
      <c r="CI83" s="33"/>
      <c r="CJ83" s="33">
        <f t="shared" si="15"/>
        <v>820</v>
      </c>
      <c r="CK83" s="56"/>
      <c r="CL83" s="4"/>
      <c r="CM83" s="32"/>
      <c r="CN83" s="33"/>
      <c r="CO83" s="33"/>
      <c r="CP83" s="33">
        <f t="shared" si="16"/>
        <v>0</v>
      </c>
      <c r="CQ83" s="56"/>
      <c r="CR83" s="58"/>
      <c r="CS83" s="32"/>
      <c r="CT83" s="33"/>
      <c r="CU83" s="33"/>
      <c r="CV83" s="33">
        <f t="shared" si="17"/>
        <v>1000</v>
      </c>
      <c r="CW83" s="56"/>
      <c r="CX83" s="4"/>
      <c r="CY83" s="56"/>
      <c r="CZ83" s="33"/>
      <c r="DA83" s="33"/>
      <c r="DB83" s="33">
        <f t="shared" si="18"/>
        <v>14500</v>
      </c>
      <c r="DC83" s="109"/>
      <c r="DD83" s="101"/>
      <c r="DE83" s="103">
        <v>45678.0</v>
      </c>
      <c r="DF83" s="112"/>
      <c r="DG83" s="106">
        <v>1.0</v>
      </c>
      <c r="DH83" s="36">
        <f t="shared" si="19"/>
        <v>37</v>
      </c>
      <c r="DI83" s="39" t="s">
        <v>99</v>
      </c>
      <c r="DJ83" s="58"/>
      <c r="DK83" s="103">
        <v>45676.0</v>
      </c>
      <c r="DL83" s="112"/>
      <c r="DM83" s="106">
        <v>500.0</v>
      </c>
      <c r="DN83" s="36">
        <f t="shared" si="20"/>
        <v>36000</v>
      </c>
      <c r="DO83" s="39" t="s">
        <v>93</v>
      </c>
      <c r="DP83" s="4"/>
      <c r="DQ83" s="56"/>
      <c r="DR83" s="33"/>
      <c r="DS83" s="33"/>
      <c r="DT83" s="33">
        <f t="shared" si="21"/>
        <v>0</v>
      </c>
      <c r="DU83" s="56"/>
      <c r="DV83" s="58"/>
      <c r="DW83" s="56"/>
      <c r="DX83" s="33"/>
      <c r="DY83" s="33"/>
      <c r="DZ83" s="33">
        <f t="shared" si="22"/>
        <v>0</v>
      </c>
      <c r="EA83" s="56"/>
      <c r="EB83" s="4"/>
      <c r="EC83" s="56"/>
      <c r="ED83" s="33"/>
      <c r="EE83" s="33"/>
      <c r="EF83" s="33">
        <f t="shared" si="23"/>
        <v>2</v>
      </c>
      <c r="EG83" s="56"/>
      <c r="EH83" s="58"/>
      <c r="EI83" s="56"/>
      <c r="EJ83" s="33"/>
      <c r="EK83" s="33"/>
      <c r="EL83" s="33">
        <f t="shared" si="24"/>
        <v>15</v>
      </c>
      <c r="EM83" s="56"/>
      <c r="EN83" s="4"/>
      <c r="EO83" s="56"/>
      <c r="EP83" s="33"/>
      <c r="EQ83" s="33"/>
      <c r="ER83" s="33">
        <f t="shared" si="25"/>
        <v>5</v>
      </c>
      <c r="ES83" s="56"/>
      <c r="ET83" s="58"/>
      <c r="EU83" s="56"/>
      <c r="EV83" s="33"/>
      <c r="EW83" s="33"/>
      <c r="EX83" s="33">
        <f t="shared" si="26"/>
        <v>21</v>
      </c>
      <c r="EY83" s="56"/>
      <c r="EZ83" s="58"/>
      <c r="FA83" s="56"/>
      <c r="FB83" s="33"/>
      <c r="FC83" s="33"/>
      <c r="FD83" s="33">
        <f t="shared" si="27"/>
        <v>900</v>
      </c>
      <c r="FE83" s="56"/>
      <c r="FF83" s="58"/>
      <c r="FG83" s="56"/>
      <c r="FH83" s="33"/>
      <c r="FI83" s="33"/>
      <c r="FJ83" s="33">
        <f t="shared" si="28"/>
        <v>500</v>
      </c>
      <c r="FK83" s="56"/>
      <c r="FL83" s="58"/>
      <c r="FM83" s="56"/>
      <c r="FN83" s="33"/>
      <c r="FO83" s="33"/>
      <c r="FP83" s="33">
        <f t="shared" si="29"/>
        <v>1775</v>
      </c>
      <c r="FQ83" s="56"/>
      <c r="FR83" s="58"/>
      <c r="FS83" s="56"/>
      <c r="FT83" s="33"/>
      <c r="FU83" s="33"/>
      <c r="FV83" s="33">
        <f t="shared" si="30"/>
        <v>0</v>
      </c>
      <c r="FW83" s="56"/>
      <c r="FX83" s="58"/>
      <c r="FY83" s="56"/>
      <c r="FZ83" s="33"/>
      <c r="GA83" s="33"/>
      <c r="GB83" s="33">
        <f t="shared" si="31"/>
        <v>0</v>
      </c>
      <c r="GC83" s="56"/>
      <c r="GD83" s="58"/>
      <c r="GE83" s="58"/>
      <c r="GF83" s="58"/>
      <c r="GG83" s="58"/>
      <c r="GH83" s="58"/>
      <c r="GI83" s="58"/>
    </row>
    <row r="84" ht="14.25" customHeight="1">
      <c r="A84" s="113">
        <v>45677.0</v>
      </c>
      <c r="B84" s="105"/>
      <c r="C84" s="81">
        <v>500.0</v>
      </c>
      <c r="D84" s="26">
        <f t="shared" si="1"/>
        <v>61150</v>
      </c>
      <c r="E84" s="29" t="s">
        <v>95</v>
      </c>
      <c r="F84" s="4"/>
      <c r="G84" s="56"/>
      <c r="H84" s="33"/>
      <c r="I84" s="33"/>
      <c r="J84" s="33">
        <f t="shared" si="2"/>
        <v>3650</v>
      </c>
      <c r="K84" s="56"/>
      <c r="L84" s="4"/>
      <c r="M84" s="30">
        <v>45686.0</v>
      </c>
      <c r="N84" s="61"/>
      <c r="O84" s="152">
        <v>200.0</v>
      </c>
      <c r="P84" s="26">
        <f t="shared" si="3"/>
        <v>6150</v>
      </c>
      <c r="Q84" s="29" t="s">
        <v>96</v>
      </c>
      <c r="R84" s="4"/>
      <c r="S84" s="56"/>
      <c r="T84" s="33"/>
      <c r="U84" s="33"/>
      <c r="V84" s="33">
        <f t="shared" si="4"/>
        <v>11750</v>
      </c>
      <c r="W84" s="56"/>
      <c r="X84" s="58"/>
      <c r="Y84" s="32"/>
      <c r="Z84" s="33"/>
      <c r="AA84" s="33"/>
      <c r="AB84" s="33">
        <f t="shared" si="5"/>
        <v>4</v>
      </c>
      <c r="AC84" s="56"/>
      <c r="AD84" s="4"/>
      <c r="AE84" s="56"/>
      <c r="AF84" s="33"/>
      <c r="AG84" s="33"/>
      <c r="AH84" s="33">
        <f t="shared" si="6"/>
        <v>2</v>
      </c>
      <c r="AI84" s="56"/>
      <c r="AJ84" s="4"/>
      <c r="AK84" s="56"/>
      <c r="AL84" s="33"/>
      <c r="AM84" s="33"/>
      <c r="AN84" s="33">
        <f t="shared" si="7"/>
        <v>7</v>
      </c>
      <c r="AO84" s="56"/>
      <c r="AP84" s="4"/>
      <c r="AQ84" s="32"/>
      <c r="AR84" s="33"/>
      <c r="AS84" s="33"/>
      <c r="AT84" s="33">
        <f t="shared" si="8"/>
        <v>15</v>
      </c>
      <c r="AU84" s="56"/>
      <c r="AV84" s="4"/>
      <c r="AW84" s="32"/>
      <c r="AX84" s="33"/>
      <c r="AY84" s="33"/>
      <c r="AZ84" s="33">
        <f t="shared" si="9"/>
        <v>576</v>
      </c>
      <c r="BA84" s="56"/>
      <c r="BB84" s="58"/>
      <c r="BC84" s="56"/>
      <c r="BD84" s="33"/>
      <c r="BE84" s="33"/>
      <c r="BF84" s="33">
        <f t="shared" si="10"/>
        <v>280</v>
      </c>
      <c r="BG84" s="56"/>
      <c r="BH84" s="58"/>
      <c r="BI84" s="56"/>
      <c r="BJ84" s="33"/>
      <c r="BK84" s="33"/>
      <c r="BL84" s="33">
        <f t="shared" si="11"/>
        <v>10</v>
      </c>
      <c r="BM84" s="56"/>
      <c r="BN84" s="4"/>
      <c r="BO84" s="56"/>
      <c r="BP84" s="33"/>
      <c r="BQ84" s="33"/>
      <c r="BR84" s="33">
        <f t="shared" si="12"/>
        <v>0</v>
      </c>
      <c r="BS84" s="56"/>
      <c r="BT84" s="58"/>
      <c r="BU84" s="56"/>
      <c r="BV84" s="33"/>
      <c r="BW84" s="33"/>
      <c r="BX84" s="38">
        <f t="shared" si="13"/>
        <v>3300</v>
      </c>
      <c r="BY84" s="56"/>
      <c r="BZ84" s="4"/>
      <c r="CA84" s="56"/>
      <c r="CB84" s="33"/>
      <c r="CC84" s="33"/>
      <c r="CD84" s="33">
        <f t="shared" si="14"/>
        <v>600</v>
      </c>
      <c r="CE84" s="109"/>
      <c r="CF84" s="101"/>
      <c r="CG84" s="179"/>
      <c r="CH84" s="33"/>
      <c r="CI84" s="33"/>
      <c r="CJ84" s="33">
        <f t="shared" si="15"/>
        <v>820</v>
      </c>
      <c r="CK84" s="56"/>
      <c r="CL84" s="4"/>
      <c r="CM84" s="32"/>
      <c r="CN84" s="33"/>
      <c r="CO84" s="33"/>
      <c r="CP84" s="33">
        <f t="shared" si="16"/>
        <v>0</v>
      </c>
      <c r="CQ84" s="56"/>
      <c r="CR84" s="58"/>
      <c r="CS84" s="32"/>
      <c r="CT84" s="33"/>
      <c r="CU84" s="33"/>
      <c r="CV84" s="33">
        <f t="shared" si="17"/>
        <v>1000</v>
      </c>
      <c r="CW84" s="56"/>
      <c r="CX84" s="4"/>
      <c r="CY84" s="56"/>
      <c r="CZ84" s="33"/>
      <c r="DA84" s="33"/>
      <c r="DB84" s="33">
        <f t="shared" si="18"/>
        <v>14500</v>
      </c>
      <c r="DC84" s="109"/>
      <c r="DD84" s="101"/>
      <c r="DE84" s="103">
        <v>45678.0</v>
      </c>
      <c r="DF84" s="112"/>
      <c r="DG84" s="106">
        <v>1.0</v>
      </c>
      <c r="DH84" s="36">
        <f t="shared" si="19"/>
        <v>36</v>
      </c>
      <c r="DI84" s="39" t="s">
        <v>101</v>
      </c>
      <c r="DJ84" s="58"/>
      <c r="DK84" s="103">
        <v>45676.0</v>
      </c>
      <c r="DL84" s="112"/>
      <c r="DM84" s="106">
        <v>500.0</v>
      </c>
      <c r="DN84" s="36">
        <f t="shared" si="20"/>
        <v>35500</v>
      </c>
      <c r="DO84" s="39" t="s">
        <v>107</v>
      </c>
      <c r="DP84" s="4"/>
      <c r="DQ84" s="56"/>
      <c r="DR84" s="33"/>
      <c r="DS84" s="33"/>
      <c r="DT84" s="33">
        <f t="shared" si="21"/>
        <v>0</v>
      </c>
      <c r="DU84" s="56"/>
      <c r="DV84" s="58"/>
      <c r="DW84" s="56"/>
      <c r="DX84" s="33"/>
      <c r="DY84" s="33"/>
      <c r="DZ84" s="33">
        <f t="shared" si="22"/>
        <v>0</v>
      </c>
      <c r="EA84" s="56"/>
      <c r="EB84" s="4"/>
      <c r="EC84" s="56"/>
      <c r="ED84" s="33"/>
      <c r="EE84" s="33"/>
      <c r="EF84" s="33">
        <f t="shared" si="23"/>
        <v>2</v>
      </c>
      <c r="EG84" s="56"/>
      <c r="EH84" s="58"/>
      <c r="EI84" s="56"/>
      <c r="EJ84" s="33"/>
      <c r="EK84" s="33"/>
      <c r="EL84" s="33">
        <f t="shared" si="24"/>
        <v>15</v>
      </c>
      <c r="EM84" s="56"/>
      <c r="EN84" s="4"/>
      <c r="EO84" s="56"/>
      <c r="EP84" s="33"/>
      <c r="EQ84" s="33"/>
      <c r="ER84" s="33">
        <f t="shared" si="25"/>
        <v>5</v>
      </c>
      <c r="ES84" s="56"/>
      <c r="ET84" s="58"/>
      <c r="EU84" s="56"/>
      <c r="EV84" s="33"/>
      <c r="EW84" s="33"/>
      <c r="EX84" s="33">
        <f t="shared" si="26"/>
        <v>21</v>
      </c>
      <c r="EY84" s="56"/>
      <c r="EZ84" s="58"/>
      <c r="FA84" s="56"/>
      <c r="FB84" s="33"/>
      <c r="FC84" s="33"/>
      <c r="FD84" s="33">
        <f t="shared" si="27"/>
        <v>900</v>
      </c>
      <c r="FE84" s="56"/>
      <c r="FF84" s="58"/>
      <c r="FG84" s="56"/>
      <c r="FH84" s="33"/>
      <c r="FI84" s="33"/>
      <c r="FJ84" s="33">
        <f t="shared" si="28"/>
        <v>500</v>
      </c>
      <c r="FK84" s="56"/>
      <c r="FL84" s="58"/>
      <c r="FM84" s="56"/>
      <c r="FN84" s="33"/>
      <c r="FO84" s="33"/>
      <c r="FP84" s="33">
        <f t="shared" si="29"/>
        <v>1775</v>
      </c>
      <c r="FQ84" s="56"/>
      <c r="FR84" s="58"/>
      <c r="FS84" s="56"/>
      <c r="FT84" s="33"/>
      <c r="FU84" s="33"/>
      <c r="FV84" s="33">
        <f t="shared" si="30"/>
        <v>0</v>
      </c>
      <c r="FW84" s="56"/>
      <c r="FX84" s="58"/>
      <c r="FY84" s="56"/>
      <c r="FZ84" s="33"/>
      <c r="GA84" s="33"/>
      <c r="GB84" s="33">
        <f t="shared" si="31"/>
        <v>0</v>
      </c>
      <c r="GC84" s="56"/>
      <c r="GD84" s="58"/>
      <c r="GE84" s="58"/>
      <c r="GF84" s="58"/>
      <c r="GG84" s="58"/>
      <c r="GH84" s="58"/>
      <c r="GI84" s="58"/>
    </row>
    <row r="85" ht="14.25" customHeight="1">
      <c r="A85" s="113">
        <v>45677.0</v>
      </c>
      <c r="B85" s="105"/>
      <c r="C85" s="81">
        <v>500.0</v>
      </c>
      <c r="D85" s="26">
        <f t="shared" si="1"/>
        <v>60650</v>
      </c>
      <c r="E85" s="29" t="s">
        <v>83</v>
      </c>
      <c r="F85" s="4"/>
      <c r="G85" s="56"/>
      <c r="H85" s="33"/>
      <c r="I85" s="33"/>
      <c r="J85" s="33">
        <f t="shared" si="2"/>
        <v>3650</v>
      </c>
      <c r="K85" s="56"/>
      <c r="L85" s="4"/>
      <c r="M85" s="30">
        <v>45686.0</v>
      </c>
      <c r="N85" s="61"/>
      <c r="O85" s="152">
        <v>100.0</v>
      </c>
      <c r="P85" s="26">
        <f t="shared" si="3"/>
        <v>6050</v>
      </c>
      <c r="Q85" s="29" t="s">
        <v>85</v>
      </c>
      <c r="R85" s="4"/>
      <c r="S85" s="56"/>
      <c r="T85" s="33"/>
      <c r="U85" s="33"/>
      <c r="V85" s="33">
        <f t="shared" si="4"/>
        <v>11750</v>
      </c>
      <c r="W85" s="56"/>
      <c r="X85" s="58"/>
      <c r="Y85" s="32"/>
      <c r="Z85" s="33"/>
      <c r="AA85" s="33"/>
      <c r="AB85" s="33">
        <f t="shared" si="5"/>
        <v>4</v>
      </c>
      <c r="AC85" s="56"/>
      <c r="AD85" s="4"/>
      <c r="AE85" s="56"/>
      <c r="AF85" s="33"/>
      <c r="AG85" s="33"/>
      <c r="AH85" s="33">
        <f t="shared" si="6"/>
        <v>2</v>
      </c>
      <c r="AI85" s="56"/>
      <c r="AJ85" s="4"/>
      <c r="AK85" s="56"/>
      <c r="AL85" s="33"/>
      <c r="AM85" s="33"/>
      <c r="AN85" s="33">
        <f t="shared" si="7"/>
        <v>7</v>
      </c>
      <c r="AO85" s="56"/>
      <c r="AP85" s="4"/>
      <c r="AQ85" s="32"/>
      <c r="AR85" s="33"/>
      <c r="AS85" s="33"/>
      <c r="AT85" s="33">
        <f t="shared" si="8"/>
        <v>15</v>
      </c>
      <c r="AU85" s="56"/>
      <c r="AV85" s="4"/>
      <c r="AW85" s="32"/>
      <c r="AX85" s="33"/>
      <c r="AY85" s="33"/>
      <c r="AZ85" s="33">
        <f t="shared" si="9"/>
        <v>576</v>
      </c>
      <c r="BA85" s="56"/>
      <c r="BB85" s="58"/>
      <c r="BC85" s="56"/>
      <c r="BD85" s="33"/>
      <c r="BE85" s="33"/>
      <c r="BF85" s="33">
        <f t="shared" si="10"/>
        <v>280</v>
      </c>
      <c r="BG85" s="56"/>
      <c r="BH85" s="58"/>
      <c r="BI85" s="56"/>
      <c r="BJ85" s="33"/>
      <c r="BK85" s="33"/>
      <c r="BL85" s="33">
        <f t="shared" si="11"/>
        <v>10</v>
      </c>
      <c r="BM85" s="56"/>
      <c r="BN85" s="4"/>
      <c r="BO85" s="56"/>
      <c r="BP85" s="33"/>
      <c r="BQ85" s="33"/>
      <c r="BR85" s="33">
        <f t="shared" si="12"/>
        <v>0</v>
      </c>
      <c r="BS85" s="56"/>
      <c r="BT85" s="58"/>
      <c r="BU85" s="56"/>
      <c r="BV85" s="33"/>
      <c r="BW85" s="33"/>
      <c r="BX85" s="38">
        <f t="shared" si="13"/>
        <v>3300</v>
      </c>
      <c r="BY85" s="56"/>
      <c r="BZ85" s="4"/>
      <c r="CA85" s="56"/>
      <c r="CB85" s="33"/>
      <c r="CC85" s="33"/>
      <c r="CD85" s="33">
        <f t="shared" si="14"/>
        <v>600</v>
      </c>
      <c r="CE85" s="109"/>
      <c r="CF85" s="101"/>
      <c r="CG85" s="179"/>
      <c r="CH85" s="33"/>
      <c r="CI85" s="33"/>
      <c r="CJ85" s="33">
        <f t="shared" si="15"/>
        <v>820</v>
      </c>
      <c r="CK85" s="56"/>
      <c r="CL85" s="4"/>
      <c r="CM85" s="32"/>
      <c r="CN85" s="33"/>
      <c r="CO85" s="33"/>
      <c r="CP85" s="33">
        <f t="shared" si="16"/>
        <v>0</v>
      </c>
      <c r="CQ85" s="56"/>
      <c r="CR85" s="58"/>
      <c r="CS85" s="32"/>
      <c r="CT85" s="33"/>
      <c r="CU85" s="33"/>
      <c r="CV85" s="33">
        <f t="shared" si="17"/>
        <v>1000</v>
      </c>
      <c r="CW85" s="56"/>
      <c r="CX85" s="4"/>
      <c r="CY85" s="56"/>
      <c r="CZ85" s="33"/>
      <c r="DA85" s="33"/>
      <c r="DB85" s="33">
        <f t="shared" si="18"/>
        <v>14500</v>
      </c>
      <c r="DC85" s="109"/>
      <c r="DD85" s="101"/>
      <c r="DE85" s="103">
        <v>45679.0</v>
      </c>
      <c r="DF85" s="104"/>
      <c r="DG85" s="106">
        <v>1.0</v>
      </c>
      <c r="DH85" s="36">
        <f t="shared" si="19"/>
        <v>35</v>
      </c>
      <c r="DI85" s="39" t="s">
        <v>96</v>
      </c>
      <c r="DJ85" s="58"/>
      <c r="DK85" s="103">
        <v>45677.0</v>
      </c>
      <c r="DL85" s="112"/>
      <c r="DM85" s="106">
        <v>500.0</v>
      </c>
      <c r="DN85" s="36">
        <f t="shared" si="20"/>
        <v>35000</v>
      </c>
      <c r="DO85" s="39" t="s">
        <v>80</v>
      </c>
      <c r="DP85" s="4"/>
      <c r="DQ85" s="56"/>
      <c r="DR85" s="33"/>
      <c r="DS85" s="33"/>
      <c r="DT85" s="33">
        <f t="shared" si="21"/>
        <v>0</v>
      </c>
      <c r="DU85" s="56"/>
      <c r="DV85" s="58"/>
      <c r="DW85" s="56"/>
      <c r="DX85" s="33"/>
      <c r="DY85" s="33"/>
      <c r="DZ85" s="33">
        <f t="shared" si="22"/>
        <v>0</v>
      </c>
      <c r="EA85" s="56"/>
      <c r="EB85" s="4"/>
      <c r="EC85" s="56"/>
      <c r="ED85" s="33"/>
      <c r="EE85" s="33"/>
      <c r="EF85" s="33">
        <f t="shared" si="23"/>
        <v>2</v>
      </c>
      <c r="EG85" s="56"/>
      <c r="EH85" s="58"/>
      <c r="EI85" s="56"/>
      <c r="EJ85" s="33"/>
      <c r="EK85" s="33"/>
      <c r="EL85" s="33">
        <f t="shared" si="24"/>
        <v>15</v>
      </c>
      <c r="EM85" s="56"/>
      <c r="EN85" s="4"/>
      <c r="EO85" s="56"/>
      <c r="EP85" s="33"/>
      <c r="EQ85" s="33"/>
      <c r="ER85" s="33">
        <f t="shared" si="25"/>
        <v>5</v>
      </c>
      <c r="ES85" s="56"/>
      <c r="ET85" s="58"/>
      <c r="EU85" s="56"/>
      <c r="EV85" s="33"/>
      <c r="EW85" s="33"/>
      <c r="EX85" s="33">
        <f t="shared" si="26"/>
        <v>21</v>
      </c>
      <c r="EY85" s="56"/>
      <c r="EZ85" s="58"/>
      <c r="FA85" s="56"/>
      <c r="FB85" s="33"/>
      <c r="FC85" s="33"/>
      <c r="FD85" s="33">
        <f t="shared" si="27"/>
        <v>900</v>
      </c>
      <c r="FE85" s="56"/>
      <c r="FF85" s="58"/>
      <c r="FG85" s="56"/>
      <c r="FH85" s="33"/>
      <c r="FI85" s="33"/>
      <c r="FJ85" s="33">
        <f t="shared" si="28"/>
        <v>500</v>
      </c>
      <c r="FK85" s="56"/>
      <c r="FL85" s="58"/>
      <c r="FM85" s="56"/>
      <c r="FN85" s="33"/>
      <c r="FO85" s="33"/>
      <c r="FP85" s="33">
        <f t="shared" si="29"/>
        <v>1775</v>
      </c>
      <c r="FQ85" s="56"/>
      <c r="FR85" s="58"/>
      <c r="FS85" s="56"/>
      <c r="FT85" s="33"/>
      <c r="FU85" s="33"/>
      <c r="FV85" s="33">
        <f t="shared" si="30"/>
        <v>0</v>
      </c>
      <c r="FW85" s="56"/>
      <c r="FX85" s="58"/>
      <c r="FY85" s="56"/>
      <c r="FZ85" s="33"/>
      <c r="GA85" s="33"/>
      <c r="GB85" s="33">
        <f t="shared" si="31"/>
        <v>0</v>
      </c>
      <c r="GC85" s="56"/>
      <c r="GD85" s="58"/>
      <c r="GE85" s="58"/>
      <c r="GF85" s="58"/>
      <c r="GG85" s="58"/>
      <c r="GH85" s="58"/>
      <c r="GI85" s="58"/>
    </row>
    <row r="86" ht="14.25" customHeight="1">
      <c r="A86" s="113">
        <v>45678.0</v>
      </c>
      <c r="B86" s="105"/>
      <c r="C86" s="150">
        <v>1000.0</v>
      </c>
      <c r="D86" s="26">
        <f t="shared" si="1"/>
        <v>59650</v>
      </c>
      <c r="E86" s="29" t="s">
        <v>105</v>
      </c>
      <c r="F86" s="4"/>
      <c r="G86" s="56"/>
      <c r="H86" s="33"/>
      <c r="I86" s="33"/>
      <c r="J86" s="33">
        <f t="shared" si="2"/>
        <v>3650</v>
      </c>
      <c r="K86" s="56"/>
      <c r="L86" s="4"/>
      <c r="M86" s="62">
        <v>45686.0</v>
      </c>
      <c r="N86" s="65"/>
      <c r="O86" s="134">
        <v>500.0</v>
      </c>
      <c r="P86" s="36">
        <f t="shared" si="3"/>
        <v>5550</v>
      </c>
      <c r="Q86" s="37" t="s">
        <v>108</v>
      </c>
      <c r="R86" s="4"/>
      <c r="S86" s="56"/>
      <c r="T86" s="33"/>
      <c r="U86" s="33"/>
      <c r="V86" s="33">
        <f t="shared" si="4"/>
        <v>11750</v>
      </c>
      <c r="W86" s="56"/>
      <c r="X86" s="58"/>
      <c r="Y86" s="32"/>
      <c r="Z86" s="33"/>
      <c r="AA86" s="33"/>
      <c r="AB86" s="33">
        <f t="shared" si="5"/>
        <v>4</v>
      </c>
      <c r="AC86" s="56"/>
      <c r="AD86" s="4"/>
      <c r="AE86" s="56"/>
      <c r="AF86" s="33"/>
      <c r="AG86" s="33"/>
      <c r="AH86" s="33">
        <f t="shared" si="6"/>
        <v>2</v>
      </c>
      <c r="AI86" s="56"/>
      <c r="AJ86" s="4"/>
      <c r="AK86" s="56"/>
      <c r="AL86" s="33"/>
      <c r="AM86" s="33"/>
      <c r="AN86" s="33">
        <f t="shared" si="7"/>
        <v>7</v>
      </c>
      <c r="AO86" s="56"/>
      <c r="AP86" s="4"/>
      <c r="AQ86" s="32"/>
      <c r="AR86" s="33"/>
      <c r="AS86" s="33"/>
      <c r="AT86" s="33">
        <f t="shared" si="8"/>
        <v>15</v>
      </c>
      <c r="AU86" s="56"/>
      <c r="AV86" s="4"/>
      <c r="AW86" s="32"/>
      <c r="AX86" s="33"/>
      <c r="AY86" s="33"/>
      <c r="AZ86" s="33">
        <f t="shared" si="9"/>
        <v>576</v>
      </c>
      <c r="BA86" s="56"/>
      <c r="BB86" s="58"/>
      <c r="BC86" s="56"/>
      <c r="BD86" s="33"/>
      <c r="BE86" s="33"/>
      <c r="BF86" s="33">
        <f t="shared" si="10"/>
        <v>280</v>
      </c>
      <c r="BG86" s="56"/>
      <c r="BH86" s="58"/>
      <c r="BI86" s="56"/>
      <c r="BJ86" s="33"/>
      <c r="BK86" s="33"/>
      <c r="BL86" s="33">
        <f t="shared" si="11"/>
        <v>10</v>
      </c>
      <c r="BM86" s="56"/>
      <c r="BN86" s="4"/>
      <c r="BO86" s="56"/>
      <c r="BP86" s="33"/>
      <c r="BQ86" s="33"/>
      <c r="BR86" s="33">
        <f t="shared" si="12"/>
        <v>0</v>
      </c>
      <c r="BS86" s="56"/>
      <c r="BT86" s="58"/>
      <c r="BU86" s="56"/>
      <c r="BV86" s="33"/>
      <c r="BW86" s="33"/>
      <c r="BX86" s="38">
        <f t="shared" si="13"/>
        <v>3300</v>
      </c>
      <c r="BY86" s="56"/>
      <c r="BZ86" s="4"/>
      <c r="CA86" s="56"/>
      <c r="CB86" s="33"/>
      <c r="CC86" s="33"/>
      <c r="CD86" s="33">
        <f t="shared" si="14"/>
        <v>600</v>
      </c>
      <c r="CE86" s="109"/>
      <c r="CF86" s="101"/>
      <c r="CG86" s="179"/>
      <c r="CH86" s="33"/>
      <c r="CI86" s="33"/>
      <c r="CJ86" s="33">
        <f t="shared" si="15"/>
        <v>820</v>
      </c>
      <c r="CK86" s="56"/>
      <c r="CL86" s="4"/>
      <c r="CM86" s="32"/>
      <c r="CN86" s="33"/>
      <c r="CO86" s="33"/>
      <c r="CP86" s="33">
        <f t="shared" si="16"/>
        <v>0</v>
      </c>
      <c r="CQ86" s="56"/>
      <c r="CR86" s="58"/>
      <c r="CS86" s="32"/>
      <c r="CT86" s="33"/>
      <c r="CU86" s="33"/>
      <c r="CV86" s="33">
        <f t="shared" si="17"/>
        <v>1000</v>
      </c>
      <c r="CW86" s="56"/>
      <c r="CX86" s="4"/>
      <c r="CY86" s="56"/>
      <c r="CZ86" s="33"/>
      <c r="DA86" s="33"/>
      <c r="DB86" s="33">
        <f t="shared" si="18"/>
        <v>14500</v>
      </c>
      <c r="DC86" s="109"/>
      <c r="DD86" s="101"/>
      <c r="DE86" s="113">
        <v>45680.0</v>
      </c>
      <c r="DF86" s="140"/>
      <c r="DG86" s="150">
        <v>1.0</v>
      </c>
      <c r="DH86" s="26">
        <f t="shared" si="19"/>
        <v>34</v>
      </c>
      <c r="DI86" s="29" t="s">
        <v>104</v>
      </c>
      <c r="DJ86" s="58"/>
      <c r="DK86" s="103">
        <v>45677.0</v>
      </c>
      <c r="DL86" s="112"/>
      <c r="DM86" s="106">
        <v>500.0</v>
      </c>
      <c r="DN86" s="36">
        <f t="shared" si="20"/>
        <v>34500</v>
      </c>
      <c r="DO86" s="39" t="s">
        <v>104</v>
      </c>
      <c r="DP86" s="4"/>
      <c r="DQ86" s="56"/>
      <c r="DR86" s="33"/>
      <c r="DS86" s="33"/>
      <c r="DT86" s="33">
        <f t="shared" si="21"/>
        <v>0</v>
      </c>
      <c r="DU86" s="56"/>
      <c r="DV86" s="58"/>
      <c r="DW86" s="56"/>
      <c r="DX86" s="33"/>
      <c r="DY86" s="33"/>
      <c r="DZ86" s="33">
        <f t="shared" si="22"/>
        <v>0</v>
      </c>
      <c r="EA86" s="56"/>
      <c r="EB86" s="4"/>
      <c r="EC86" s="56"/>
      <c r="ED86" s="33"/>
      <c r="EE86" s="33"/>
      <c r="EF86" s="33">
        <f t="shared" si="23"/>
        <v>2</v>
      </c>
      <c r="EG86" s="56"/>
      <c r="EH86" s="58"/>
      <c r="EI86" s="56"/>
      <c r="EJ86" s="33"/>
      <c r="EK86" s="33"/>
      <c r="EL86" s="33">
        <f t="shared" si="24"/>
        <v>15</v>
      </c>
      <c r="EM86" s="56"/>
      <c r="EN86" s="4"/>
      <c r="EO86" s="56"/>
      <c r="EP86" s="33"/>
      <c r="EQ86" s="33"/>
      <c r="ER86" s="33">
        <f t="shared" si="25"/>
        <v>5</v>
      </c>
      <c r="ES86" s="56"/>
      <c r="ET86" s="58"/>
      <c r="EU86" s="56"/>
      <c r="EV86" s="33"/>
      <c r="EW86" s="33"/>
      <c r="EX86" s="33">
        <f t="shared" si="26"/>
        <v>21</v>
      </c>
      <c r="EY86" s="56"/>
      <c r="EZ86" s="58"/>
      <c r="FA86" s="56"/>
      <c r="FB86" s="33"/>
      <c r="FC86" s="33"/>
      <c r="FD86" s="33">
        <f t="shared" si="27"/>
        <v>900</v>
      </c>
      <c r="FE86" s="56"/>
      <c r="FF86" s="58"/>
      <c r="FG86" s="56"/>
      <c r="FH86" s="33"/>
      <c r="FI86" s="33"/>
      <c r="FJ86" s="33">
        <f t="shared" si="28"/>
        <v>500</v>
      </c>
      <c r="FK86" s="56"/>
      <c r="FL86" s="58"/>
      <c r="FM86" s="56"/>
      <c r="FN86" s="33"/>
      <c r="FO86" s="33"/>
      <c r="FP86" s="33">
        <f t="shared" si="29"/>
        <v>1775</v>
      </c>
      <c r="FQ86" s="56"/>
      <c r="FR86" s="58"/>
      <c r="FS86" s="56"/>
      <c r="FT86" s="33"/>
      <c r="FU86" s="33"/>
      <c r="FV86" s="33">
        <f t="shared" si="30"/>
        <v>0</v>
      </c>
      <c r="FW86" s="56"/>
      <c r="FX86" s="58"/>
      <c r="FY86" s="56"/>
      <c r="FZ86" s="33"/>
      <c r="GA86" s="33"/>
      <c r="GB86" s="33">
        <f t="shared" si="31"/>
        <v>0</v>
      </c>
      <c r="GC86" s="56"/>
      <c r="GD86" s="58"/>
      <c r="GE86" s="58"/>
      <c r="GF86" s="58"/>
      <c r="GG86" s="58"/>
      <c r="GH86" s="58"/>
      <c r="GI86" s="58"/>
    </row>
    <row r="87" ht="14.25" customHeight="1">
      <c r="A87" s="113">
        <v>45678.0</v>
      </c>
      <c r="B87" s="105"/>
      <c r="C87" s="150">
        <v>500.0</v>
      </c>
      <c r="D87" s="26">
        <f t="shared" si="1"/>
        <v>59150</v>
      </c>
      <c r="E87" s="29" t="s">
        <v>85</v>
      </c>
      <c r="F87" s="4"/>
      <c r="G87" s="56"/>
      <c r="H87" s="33"/>
      <c r="I87" s="33"/>
      <c r="J87" s="33">
        <f t="shared" si="2"/>
        <v>3650</v>
      </c>
      <c r="K87" s="56"/>
      <c r="L87" s="4"/>
      <c r="M87" s="30">
        <v>45686.0</v>
      </c>
      <c r="N87" s="61"/>
      <c r="O87" s="152">
        <v>200.0</v>
      </c>
      <c r="P87" s="26">
        <f t="shared" si="3"/>
        <v>5350</v>
      </c>
      <c r="Q87" s="29" t="s">
        <v>90</v>
      </c>
      <c r="R87" s="4"/>
      <c r="S87" s="56"/>
      <c r="T87" s="33"/>
      <c r="U87" s="33"/>
      <c r="V87" s="33">
        <f t="shared" si="4"/>
        <v>11750</v>
      </c>
      <c r="W87" s="56"/>
      <c r="X87" s="58"/>
      <c r="Y87" s="32"/>
      <c r="Z87" s="33"/>
      <c r="AA87" s="33"/>
      <c r="AB87" s="33">
        <f t="shared" si="5"/>
        <v>4</v>
      </c>
      <c r="AC87" s="56"/>
      <c r="AD87" s="4"/>
      <c r="AE87" s="56"/>
      <c r="AF87" s="33"/>
      <c r="AG87" s="33"/>
      <c r="AH87" s="33">
        <f t="shared" si="6"/>
        <v>2</v>
      </c>
      <c r="AI87" s="56"/>
      <c r="AJ87" s="4"/>
      <c r="AK87" s="56"/>
      <c r="AL87" s="33"/>
      <c r="AM87" s="33"/>
      <c r="AN87" s="33">
        <f t="shared" si="7"/>
        <v>7</v>
      </c>
      <c r="AO87" s="56"/>
      <c r="AP87" s="4"/>
      <c r="AQ87" s="32"/>
      <c r="AR87" s="33"/>
      <c r="AS87" s="33"/>
      <c r="AT87" s="33">
        <f t="shared" si="8"/>
        <v>15</v>
      </c>
      <c r="AU87" s="56"/>
      <c r="AV87" s="4"/>
      <c r="AW87" s="32"/>
      <c r="AX87" s="33"/>
      <c r="AY87" s="33"/>
      <c r="AZ87" s="33">
        <f t="shared" si="9"/>
        <v>576</v>
      </c>
      <c r="BA87" s="56"/>
      <c r="BB87" s="58"/>
      <c r="BC87" s="56"/>
      <c r="BD87" s="33"/>
      <c r="BE87" s="33"/>
      <c r="BF87" s="33">
        <f t="shared" si="10"/>
        <v>280</v>
      </c>
      <c r="BG87" s="56"/>
      <c r="BH87" s="58"/>
      <c r="BI87" s="56"/>
      <c r="BJ87" s="33"/>
      <c r="BK87" s="33"/>
      <c r="BL87" s="33">
        <f t="shared" si="11"/>
        <v>10</v>
      </c>
      <c r="BM87" s="56"/>
      <c r="BN87" s="4"/>
      <c r="BO87" s="56"/>
      <c r="BP87" s="33"/>
      <c r="BQ87" s="33"/>
      <c r="BR87" s="33">
        <f t="shared" si="12"/>
        <v>0</v>
      </c>
      <c r="BS87" s="56"/>
      <c r="BT87" s="58"/>
      <c r="BU87" s="56"/>
      <c r="BV87" s="33"/>
      <c r="BW87" s="33"/>
      <c r="BX87" s="38">
        <f t="shared" si="13"/>
        <v>3300</v>
      </c>
      <c r="BY87" s="56"/>
      <c r="BZ87" s="4"/>
      <c r="CA87" s="56"/>
      <c r="CB87" s="33"/>
      <c r="CC87" s="33"/>
      <c r="CD87" s="33">
        <f t="shared" si="14"/>
        <v>600</v>
      </c>
      <c r="CE87" s="109"/>
      <c r="CF87" s="101"/>
      <c r="CG87" s="179"/>
      <c r="CH87" s="33"/>
      <c r="CI87" s="33"/>
      <c r="CJ87" s="33">
        <f t="shared" si="15"/>
        <v>820</v>
      </c>
      <c r="CK87" s="56"/>
      <c r="CL87" s="4"/>
      <c r="CM87" s="32"/>
      <c r="CN87" s="33"/>
      <c r="CO87" s="33"/>
      <c r="CP87" s="33">
        <f t="shared" si="16"/>
        <v>0</v>
      </c>
      <c r="CQ87" s="56"/>
      <c r="CR87" s="58"/>
      <c r="CS87" s="32"/>
      <c r="CT87" s="33"/>
      <c r="CU87" s="33"/>
      <c r="CV87" s="33">
        <f t="shared" si="17"/>
        <v>1000</v>
      </c>
      <c r="CW87" s="56"/>
      <c r="CX87" s="4"/>
      <c r="CY87" s="56"/>
      <c r="CZ87" s="33"/>
      <c r="DA87" s="33"/>
      <c r="DB87" s="33">
        <f t="shared" si="18"/>
        <v>14500</v>
      </c>
      <c r="DC87" s="109"/>
      <c r="DD87" s="101"/>
      <c r="DE87" s="113">
        <v>45680.0</v>
      </c>
      <c r="DF87" s="140"/>
      <c r="DG87" s="150">
        <v>1.0</v>
      </c>
      <c r="DH87" s="26">
        <f t="shared" si="19"/>
        <v>33</v>
      </c>
      <c r="DI87" s="29" t="s">
        <v>97</v>
      </c>
      <c r="DJ87" s="58"/>
      <c r="DK87" s="103">
        <v>45677.0</v>
      </c>
      <c r="DL87" s="112"/>
      <c r="DM87" s="106">
        <v>500.0</v>
      </c>
      <c r="DN87" s="36">
        <f t="shared" si="20"/>
        <v>34000</v>
      </c>
      <c r="DO87" s="39" t="s">
        <v>96</v>
      </c>
      <c r="DP87" s="4"/>
      <c r="DQ87" s="56"/>
      <c r="DR87" s="33"/>
      <c r="DS87" s="33"/>
      <c r="DT87" s="33">
        <f t="shared" si="21"/>
        <v>0</v>
      </c>
      <c r="DU87" s="56"/>
      <c r="DV87" s="58"/>
      <c r="DW87" s="56"/>
      <c r="DX87" s="33"/>
      <c r="DY87" s="33"/>
      <c r="DZ87" s="33">
        <f t="shared" si="22"/>
        <v>0</v>
      </c>
      <c r="EA87" s="56"/>
      <c r="EB87" s="4"/>
      <c r="EC87" s="56"/>
      <c r="ED87" s="33"/>
      <c r="EE87" s="33"/>
      <c r="EF87" s="33">
        <f t="shared" si="23"/>
        <v>2</v>
      </c>
      <c r="EG87" s="56"/>
      <c r="EH87" s="58"/>
      <c r="EI87" s="56"/>
      <c r="EJ87" s="33"/>
      <c r="EK87" s="33"/>
      <c r="EL87" s="33">
        <f t="shared" si="24"/>
        <v>15</v>
      </c>
      <c r="EM87" s="56"/>
      <c r="EN87" s="4"/>
      <c r="EO87" s="56"/>
      <c r="EP87" s="33"/>
      <c r="EQ87" s="33"/>
      <c r="ER87" s="33">
        <f t="shared" si="25"/>
        <v>5</v>
      </c>
      <c r="ES87" s="56"/>
      <c r="ET87" s="58"/>
      <c r="EU87" s="56"/>
      <c r="EV87" s="33"/>
      <c r="EW87" s="33"/>
      <c r="EX87" s="33">
        <f t="shared" si="26"/>
        <v>21</v>
      </c>
      <c r="EY87" s="56"/>
      <c r="EZ87" s="58"/>
      <c r="FA87" s="56"/>
      <c r="FB87" s="33"/>
      <c r="FC87" s="33"/>
      <c r="FD87" s="33">
        <f t="shared" si="27"/>
        <v>900</v>
      </c>
      <c r="FE87" s="56"/>
      <c r="FF87" s="58"/>
      <c r="FG87" s="56"/>
      <c r="FH87" s="33"/>
      <c r="FI87" s="33"/>
      <c r="FJ87" s="33">
        <f t="shared" si="28"/>
        <v>500</v>
      </c>
      <c r="FK87" s="56"/>
      <c r="FL87" s="58"/>
      <c r="FM87" s="56"/>
      <c r="FN87" s="33"/>
      <c r="FO87" s="33"/>
      <c r="FP87" s="33">
        <f t="shared" si="29"/>
        <v>1775</v>
      </c>
      <c r="FQ87" s="56"/>
      <c r="FR87" s="58"/>
      <c r="FS87" s="56"/>
      <c r="FT87" s="33"/>
      <c r="FU87" s="33"/>
      <c r="FV87" s="33">
        <f t="shared" si="30"/>
        <v>0</v>
      </c>
      <c r="FW87" s="56"/>
      <c r="FX87" s="58"/>
      <c r="FY87" s="56"/>
      <c r="FZ87" s="33"/>
      <c r="GA87" s="33"/>
      <c r="GB87" s="33">
        <f t="shared" si="31"/>
        <v>0</v>
      </c>
      <c r="GC87" s="56"/>
      <c r="GD87" s="58"/>
      <c r="GE87" s="58"/>
      <c r="GF87" s="58"/>
      <c r="GG87" s="58"/>
      <c r="GH87" s="58"/>
      <c r="GI87" s="58"/>
    </row>
    <row r="88" ht="14.25" customHeight="1">
      <c r="A88" s="30">
        <v>45678.0</v>
      </c>
      <c r="B88" s="61"/>
      <c r="C88" s="150">
        <v>500.0</v>
      </c>
      <c r="D88" s="26">
        <f t="shared" si="1"/>
        <v>58650</v>
      </c>
      <c r="E88" s="29" t="s">
        <v>104</v>
      </c>
      <c r="F88" s="4"/>
      <c r="G88" s="56"/>
      <c r="H88" s="33"/>
      <c r="I88" s="33"/>
      <c r="J88" s="33">
        <f t="shared" si="2"/>
        <v>3650</v>
      </c>
      <c r="K88" s="56"/>
      <c r="L88" s="4"/>
      <c r="M88" s="113">
        <v>45687.0</v>
      </c>
      <c r="N88" s="140"/>
      <c r="O88" s="152">
        <v>200.0</v>
      </c>
      <c r="P88" s="26">
        <f t="shared" si="3"/>
        <v>5150</v>
      </c>
      <c r="Q88" s="29" t="s">
        <v>99</v>
      </c>
      <c r="R88" s="4"/>
      <c r="S88" s="56"/>
      <c r="T88" s="33"/>
      <c r="U88" s="33"/>
      <c r="V88" s="33">
        <f t="shared" si="4"/>
        <v>11750</v>
      </c>
      <c r="W88" s="56"/>
      <c r="X88" s="58"/>
      <c r="Y88" s="32"/>
      <c r="Z88" s="33"/>
      <c r="AA88" s="33"/>
      <c r="AB88" s="33">
        <f t="shared" si="5"/>
        <v>4</v>
      </c>
      <c r="AC88" s="56"/>
      <c r="AD88" s="4"/>
      <c r="AE88" s="56"/>
      <c r="AF88" s="33"/>
      <c r="AG88" s="33"/>
      <c r="AH88" s="33">
        <f t="shared" si="6"/>
        <v>2</v>
      </c>
      <c r="AI88" s="56"/>
      <c r="AJ88" s="4"/>
      <c r="AK88" s="56"/>
      <c r="AL88" s="33"/>
      <c r="AM88" s="33"/>
      <c r="AN88" s="33">
        <f t="shared" si="7"/>
        <v>7</v>
      </c>
      <c r="AO88" s="56"/>
      <c r="AP88" s="4"/>
      <c r="AQ88" s="32"/>
      <c r="AR88" s="33"/>
      <c r="AS88" s="33"/>
      <c r="AT88" s="33">
        <f t="shared" si="8"/>
        <v>15</v>
      </c>
      <c r="AU88" s="56"/>
      <c r="AV88" s="4"/>
      <c r="AW88" s="32"/>
      <c r="AX88" s="33"/>
      <c r="AY88" s="33"/>
      <c r="AZ88" s="33">
        <f t="shared" si="9"/>
        <v>576</v>
      </c>
      <c r="BA88" s="56"/>
      <c r="BB88" s="58"/>
      <c r="BC88" s="56"/>
      <c r="BD88" s="33"/>
      <c r="BE88" s="33"/>
      <c r="BF88" s="33">
        <f t="shared" si="10"/>
        <v>280</v>
      </c>
      <c r="BG88" s="56"/>
      <c r="BH88" s="58"/>
      <c r="BI88" s="56"/>
      <c r="BJ88" s="33"/>
      <c r="BK88" s="33"/>
      <c r="BL88" s="33">
        <f t="shared" si="11"/>
        <v>10</v>
      </c>
      <c r="BM88" s="56"/>
      <c r="BN88" s="4"/>
      <c r="BO88" s="56"/>
      <c r="BP88" s="33"/>
      <c r="BQ88" s="33"/>
      <c r="BR88" s="33">
        <f t="shared" si="12"/>
        <v>0</v>
      </c>
      <c r="BS88" s="56"/>
      <c r="BT88" s="58"/>
      <c r="BU88" s="56"/>
      <c r="BV88" s="33"/>
      <c r="BW88" s="33"/>
      <c r="BX88" s="38">
        <f t="shared" si="13"/>
        <v>3300</v>
      </c>
      <c r="BY88" s="56"/>
      <c r="BZ88" s="4"/>
      <c r="CA88" s="56"/>
      <c r="CB88" s="33"/>
      <c r="CC88" s="33"/>
      <c r="CD88" s="33">
        <f t="shared" si="14"/>
        <v>600</v>
      </c>
      <c r="CE88" s="109"/>
      <c r="CF88" s="101"/>
      <c r="CG88" s="179"/>
      <c r="CH88" s="33"/>
      <c r="CI88" s="33"/>
      <c r="CJ88" s="33">
        <f t="shared" si="15"/>
        <v>820</v>
      </c>
      <c r="CK88" s="56"/>
      <c r="CL88" s="4"/>
      <c r="CM88" s="32"/>
      <c r="CN88" s="33"/>
      <c r="CO88" s="33"/>
      <c r="CP88" s="33">
        <f t="shared" si="16"/>
        <v>0</v>
      </c>
      <c r="CQ88" s="56"/>
      <c r="CR88" s="58"/>
      <c r="CS88" s="32"/>
      <c r="CT88" s="33"/>
      <c r="CU88" s="33"/>
      <c r="CV88" s="33">
        <f t="shared" si="17"/>
        <v>1000</v>
      </c>
      <c r="CW88" s="56"/>
      <c r="CX88" s="4"/>
      <c r="CY88" s="56"/>
      <c r="CZ88" s="33"/>
      <c r="DA88" s="33"/>
      <c r="DB88" s="33">
        <f t="shared" si="18"/>
        <v>14500</v>
      </c>
      <c r="DC88" s="109"/>
      <c r="DD88" s="101"/>
      <c r="DE88" s="30">
        <v>45681.0</v>
      </c>
      <c r="DF88" s="61"/>
      <c r="DG88" s="153">
        <v>1.0</v>
      </c>
      <c r="DH88" s="26">
        <f t="shared" si="19"/>
        <v>32</v>
      </c>
      <c r="DI88" s="29" t="s">
        <v>85</v>
      </c>
      <c r="DJ88" s="58"/>
      <c r="DK88" s="103">
        <v>45677.0</v>
      </c>
      <c r="DL88" s="112"/>
      <c r="DM88" s="106">
        <v>500.0</v>
      </c>
      <c r="DN88" s="36">
        <f t="shared" si="20"/>
        <v>33500</v>
      </c>
      <c r="DO88" s="39" t="s">
        <v>78</v>
      </c>
      <c r="DP88" s="4"/>
      <c r="DQ88" s="56"/>
      <c r="DR88" s="33"/>
      <c r="DS88" s="33"/>
      <c r="DT88" s="33">
        <f t="shared" si="21"/>
        <v>0</v>
      </c>
      <c r="DU88" s="56"/>
      <c r="DV88" s="58"/>
      <c r="DW88" s="56"/>
      <c r="DX88" s="33"/>
      <c r="DY88" s="33"/>
      <c r="DZ88" s="33">
        <f t="shared" si="22"/>
        <v>0</v>
      </c>
      <c r="EA88" s="56"/>
      <c r="EB88" s="4"/>
      <c r="EC88" s="56"/>
      <c r="ED88" s="33"/>
      <c r="EE88" s="33"/>
      <c r="EF88" s="33">
        <f t="shared" si="23"/>
        <v>2</v>
      </c>
      <c r="EG88" s="56"/>
      <c r="EH88" s="58"/>
      <c r="EI88" s="56"/>
      <c r="EJ88" s="33"/>
      <c r="EK88" s="33"/>
      <c r="EL88" s="33">
        <f t="shared" si="24"/>
        <v>15</v>
      </c>
      <c r="EM88" s="56"/>
      <c r="EN88" s="4"/>
      <c r="EO88" s="56"/>
      <c r="EP88" s="33"/>
      <c r="EQ88" s="33"/>
      <c r="ER88" s="33">
        <f t="shared" si="25"/>
        <v>5</v>
      </c>
      <c r="ES88" s="56"/>
      <c r="ET88" s="58"/>
      <c r="EU88" s="56"/>
      <c r="EV88" s="33"/>
      <c r="EW88" s="33"/>
      <c r="EX88" s="33">
        <f t="shared" si="26"/>
        <v>21</v>
      </c>
      <c r="EY88" s="56"/>
      <c r="EZ88" s="58"/>
      <c r="FA88" s="56"/>
      <c r="FB88" s="33"/>
      <c r="FC88" s="33"/>
      <c r="FD88" s="33">
        <f t="shared" si="27"/>
        <v>900</v>
      </c>
      <c r="FE88" s="56"/>
      <c r="FF88" s="58"/>
      <c r="FG88" s="56"/>
      <c r="FH88" s="33"/>
      <c r="FI88" s="33"/>
      <c r="FJ88" s="33">
        <f t="shared" si="28"/>
        <v>500</v>
      </c>
      <c r="FK88" s="56"/>
      <c r="FL88" s="58"/>
      <c r="FM88" s="56"/>
      <c r="FN88" s="33"/>
      <c r="FO88" s="33"/>
      <c r="FP88" s="33">
        <f t="shared" si="29"/>
        <v>1775</v>
      </c>
      <c r="FQ88" s="56"/>
      <c r="FR88" s="58"/>
      <c r="FS88" s="56"/>
      <c r="FT88" s="33"/>
      <c r="FU88" s="33"/>
      <c r="FV88" s="33">
        <f t="shared" si="30"/>
        <v>0</v>
      </c>
      <c r="FW88" s="56"/>
      <c r="FX88" s="58"/>
      <c r="FY88" s="56"/>
      <c r="FZ88" s="33"/>
      <c r="GA88" s="33"/>
      <c r="GB88" s="33">
        <f t="shared" si="31"/>
        <v>0</v>
      </c>
      <c r="GC88" s="56"/>
      <c r="GD88" s="58"/>
      <c r="GE88" s="58"/>
      <c r="GF88" s="58"/>
      <c r="GG88" s="58"/>
      <c r="GH88" s="58"/>
      <c r="GI88" s="58"/>
    </row>
    <row r="89" ht="14.25" customHeight="1">
      <c r="A89" s="113">
        <v>45678.0</v>
      </c>
      <c r="B89" s="105"/>
      <c r="C89" s="150">
        <v>500.0</v>
      </c>
      <c r="D89" s="26">
        <f t="shared" si="1"/>
        <v>58150</v>
      </c>
      <c r="E89" s="29" t="s">
        <v>90</v>
      </c>
      <c r="F89" s="4"/>
      <c r="G89" s="56"/>
      <c r="H89" s="33"/>
      <c r="I89" s="33"/>
      <c r="J89" s="33">
        <f t="shared" si="2"/>
        <v>3650</v>
      </c>
      <c r="K89" s="56"/>
      <c r="L89" s="4"/>
      <c r="M89" s="103">
        <v>45687.0</v>
      </c>
      <c r="N89" s="104"/>
      <c r="O89" s="134">
        <v>200.0</v>
      </c>
      <c r="P89" s="36">
        <f t="shared" si="3"/>
        <v>4950</v>
      </c>
      <c r="Q89" s="39" t="s">
        <v>107</v>
      </c>
      <c r="R89" s="4"/>
      <c r="S89" s="56"/>
      <c r="T89" s="33"/>
      <c r="U89" s="33"/>
      <c r="V89" s="33">
        <f t="shared" si="4"/>
        <v>11750</v>
      </c>
      <c r="W89" s="56"/>
      <c r="X89" s="58"/>
      <c r="Y89" s="32"/>
      <c r="Z89" s="33"/>
      <c r="AA89" s="33"/>
      <c r="AB89" s="33">
        <f t="shared" si="5"/>
        <v>4</v>
      </c>
      <c r="AC89" s="56"/>
      <c r="AD89" s="4"/>
      <c r="AE89" s="56"/>
      <c r="AF89" s="33"/>
      <c r="AG89" s="33"/>
      <c r="AH89" s="33">
        <f t="shared" si="6"/>
        <v>2</v>
      </c>
      <c r="AI89" s="56"/>
      <c r="AJ89" s="4"/>
      <c r="AK89" s="56"/>
      <c r="AL89" s="33"/>
      <c r="AM89" s="33"/>
      <c r="AN89" s="33">
        <f t="shared" si="7"/>
        <v>7</v>
      </c>
      <c r="AO89" s="56"/>
      <c r="AP89" s="4"/>
      <c r="AQ89" s="32"/>
      <c r="AR89" s="33"/>
      <c r="AS89" s="33"/>
      <c r="AT89" s="33">
        <f t="shared" si="8"/>
        <v>15</v>
      </c>
      <c r="AU89" s="56"/>
      <c r="AV89" s="4"/>
      <c r="AW89" s="32"/>
      <c r="AX89" s="33"/>
      <c r="AY89" s="33"/>
      <c r="AZ89" s="33">
        <f t="shared" si="9"/>
        <v>576</v>
      </c>
      <c r="BA89" s="56"/>
      <c r="BB89" s="58"/>
      <c r="BC89" s="56"/>
      <c r="BD89" s="33"/>
      <c r="BE89" s="33"/>
      <c r="BF89" s="33">
        <f t="shared" si="10"/>
        <v>280</v>
      </c>
      <c r="BG89" s="56"/>
      <c r="BH89" s="58"/>
      <c r="BI89" s="56"/>
      <c r="BJ89" s="33"/>
      <c r="BK89" s="33"/>
      <c r="BL89" s="33">
        <f t="shared" si="11"/>
        <v>10</v>
      </c>
      <c r="BM89" s="56"/>
      <c r="BN89" s="4"/>
      <c r="BO89" s="56"/>
      <c r="BP89" s="33"/>
      <c r="BQ89" s="33"/>
      <c r="BR89" s="33">
        <f t="shared" si="12"/>
        <v>0</v>
      </c>
      <c r="BS89" s="56"/>
      <c r="BT89" s="58"/>
      <c r="BU89" s="56"/>
      <c r="BV89" s="33"/>
      <c r="BW89" s="33"/>
      <c r="BX89" s="33">
        <f t="shared" si="13"/>
        <v>3300</v>
      </c>
      <c r="BY89" s="56"/>
      <c r="BZ89" s="4"/>
      <c r="CA89" s="56"/>
      <c r="CB89" s="33"/>
      <c r="CC89" s="33"/>
      <c r="CD89" s="33">
        <f t="shared" si="14"/>
        <v>600</v>
      </c>
      <c r="CE89" s="109"/>
      <c r="CF89" s="101"/>
      <c r="CG89" s="179"/>
      <c r="CH89" s="33"/>
      <c r="CI89" s="33"/>
      <c r="CJ89" s="33">
        <f t="shared" si="15"/>
        <v>820</v>
      </c>
      <c r="CK89" s="56"/>
      <c r="CL89" s="4"/>
      <c r="CM89" s="32"/>
      <c r="CN89" s="33"/>
      <c r="CO89" s="33"/>
      <c r="CP89" s="33">
        <f t="shared" si="16"/>
        <v>0</v>
      </c>
      <c r="CQ89" s="56"/>
      <c r="CR89" s="58"/>
      <c r="CS89" s="32"/>
      <c r="CT89" s="33"/>
      <c r="CU89" s="33"/>
      <c r="CV89" s="33">
        <f t="shared" si="17"/>
        <v>1000</v>
      </c>
      <c r="CW89" s="56"/>
      <c r="CX89" s="4"/>
      <c r="CY89" s="56"/>
      <c r="CZ89" s="33"/>
      <c r="DA89" s="33"/>
      <c r="DB89" s="33">
        <f t="shared" si="18"/>
        <v>14500</v>
      </c>
      <c r="DC89" s="109"/>
      <c r="DD89" s="101"/>
      <c r="DE89" s="113">
        <v>45682.0</v>
      </c>
      <c r="DF89" s="140"/>
      <c r="DG89" s="150">
        <v>1.0</v>
      </c>
      <c r="DH89" s="26">
        <f t="shared" si="19"/>
        <v>31</v>
      </c>
      <c r="DI89" s="29" t="s">
        <v>81</v>
      </c>
      <c r="DJ89" s="58"/>
      <c r="DK89" s="103">
        <v>45677.0</v>
      </c>
      <c r="DL89" s="112"/>
      <c r="DM89" s="106">
        <v>500.0</v>
      </c>
      <c r="DN89" s="36">
        <f t="shared" si="20"/>
        <v>33000</v>
      </c>
      <c r="DO89" s="39" t="s">
        <v>98</v>
      </c>
      <c r="DP89" s="4"/>
      <c r="DQ89" s="56"/>
      <c r="DR89" s="33"/>
      <c r="DS89" s="33"/>
      <c r="DT89" s="33">
        <f t="shared" si="21"/>
        <v>0</v>
      </c>
      <c r="DU89" s="56"/>
      <c r="DV89" s="58"/>
      <c r="DW89" s="56"/>
      <c r="DX89" s="33"/>
      <c r="DY89" s="33"/>
      <c r="DZ89" s="33">
        <f t="shared" si="22"/>
        <v>0</v>
      </c>
      <c r="EA89" s="56"/>
      <c r="EB89" s="4"/>
      <c r="EC89" s="56"/>
      <c r="ED89" s="33"/>
      <c r="EE89" s="33"/>
      <c r="EF89" s="33">
        <f t="shared" si="23"/>
        <v>2</v>
      </c>
      <c r="EG89" s="56"/>
      <c r="EH89" s="58"/>
      <c r="EI89" s="56"/>
      <c r="EJ89" s="33"/>
      <c r="EK89" s="33"/>
      <c r="EL89" s="33">
        <f t="shared" si="24"/>
        <v>15</v>
      </c>
      <c r="EM89" s="56"/>
      <c r="EN89" s="4"/>
      <c r="EO89" s="56"/>
      <c r="EP89" s="33"/>
      <c r="EQ89" s="33"/>
      <c r="ER89" s="33">
        <f t="shared" si="25"/>
        <v>5</v>
      </c>
      <c r="ES89" s="56"/>
      <c r="ET89" s="58"/>
      <c r="EU89" s="56"/>
      <c r="EV89" s="33"/>
      <c r="EW89" s="33"/>
      <c r="EX89" s="33">
        <f t="shared" si="26"/>
        <v>21</v>
      </c>
      <c r="EY89" s="56"/>
      <c r="EZ89" s="58"/>
      <c r="FA89" s="56"/>
      <c r="FB89" s="33"/>
      <c r="FC89" s="33"/>
      <c r="FD89" s="33">
        <f t="shared" si="27"/>
        <v>900</v>
      </c>
      <c r="FE89" s="56"/>
      <c r="FF89" s="58"/>
      <c r="FG89" s="56"/>
      <c r="FH89" s="33"/>
      <c r="FI89" s="33"/>
      <c r="FJ89" s="33">
        <f t="shared" si="28"/>
        <v>500</v>
      </c>
      <c r="FK89" s="56"/>
      <c r="FL89" s="58"/>
      <c r="FM89" s="56"/>
      <c r="FN89" s="33"/>
      <c r="FO89" s="33"/>
      <c r="FP89" s="33">
        <f t="shared" si="29"/>
        <v>1775</v>
      </c>
      <c r="FQ89" s="56"/>
      <c r="FR89" s="58"/>
      <c r="FS89" s="56"/>
      <c r="FT89" s="33"/>
      <c r="FU89" s="33"/>
      <c r="FV89" s="33">
        <f t="shared" si="30"/>
        <v>0</v>
      </c>
      <c r="FW89" s="56"/>
      <c r="FX89" s="58"/>
      <c r="FY89" s="56"/>
      <c r="FZ89" s="33"/>
      <c r="GA89" s="33"/>
      <c r="GB89" s="33">
        <f t="shared" si="31"/>
        <v>0</v>
      </c>
      <c r="GC89" s="56"/>
      <c r="GD89" s="58"/>
      <c r="GE89" s="58"/>
      <c r="GF89" s="58"/>
      <c r="GG89" s="58"/>
      <c r="GH89" s="58"/>
      <c r="GI89" s="58"/>
    </row>
    <row r="90" ht="14.25" customHeight="1">
      <c r="A90" s="113">
        <v>45680.0</v>
      </c>
      <c r="B90" s="140"/>
      <c r="C90" s="150">
        <v>500.0</v>
      </c>
      <c r="D90" s="26">
        <f t="shared" si="1"/>
        <v>57650</v>
      </c>
      <c r="E90" s="29" t="s">
        <v>97</v>
      </c>
      <c r="F90" s="4"/>
      <c r="G90" s="56"/>
      <c r="H90" s="33"/>
      <c r="I90" s="33"/>
      <c r="J90" s="33">
        <f t="shared" si="2"/>
        <v>3650</v>
      </c>
      <c r="K90" s="56"/>
      <c r="L90" s="4"/>
      <c r="M90" s="113">
        <v>45687.0</v>
      </c>
      <c r="N90" s="140"/>
      <c r="O90" s="152">
        <v>100.0</v>
      </c>
      <c r="P90" s="26">
        <f t="shared" si="3"/>
        <v>4850</v>
      </c>
      <c r="Q90" s="29" t="s">
        <v>81</v>
      </c>
      <c r="R90" s="4"/>
      <c r="S90" s="56"/>
      <c r="T90" s="33"/>
      <c r="U90" s="33"/>
      <c r="V90" s="33">
        <f t="shared" si="4"/>
        <v>11750</v>
      </c>
      <c r="W90" s="56"/>
      <c r="X90" s="58"/>
      <c r="Y90" s="32"/>
      <c r="Z90" s="33"/>
      <c r="AA90" s="33"/>
      <c r="AB90" s="33">
        <f t="shared" si="5"/>
        <v>4</v>
      </c>
      <c r="AC90" s="56"/>
      <c r="AD90" s="4"/>
      <c r="AE90" s="56"/>
      <c r="AF90" s="33"/>
      <c r="AG90" s="33"/>
      <c r="AH90" s="33">
        <f t="shared" si="6"/>
        <v>2</v>
      </c>
      <c r="AI90" s="56"/>
      <c r="AJ90" s="4"/>
      <c r="AK90" s="56"/>
      <c r="AL90" s="33"/>
      <c r="AM90" s="33"/>
      <c r="AN90" s="33">
        <f t="shared" si="7"/>
        <v>7</v>
      </c>
      <c r="AO90" s="56"/>
      <c r="AP90" s="4"/>
      <c r="AQ90" s="32"/>
      <c r="AR90" s="33"/>
      <c r="AS90" s="33"/>
      <c r="AT90" s="33">
        <f t="shared" si="8"/>
        <v>15</v>
      </c>
      <c r="AU90" s="56"/>
      <c r="AV90" s="4"/>
      <c r="AW90" s="32"/>
      <c r="AX90" s="33"/>
      <c r="AY90" s="33"/>
      <c r="AZ90" s="33">
        <f t="shared" si="9"/>
        <v>576</v>
      </c>
      <c r="BA90" s="56"/>
      <c r="BB90" s="58"/>
      <c r="BC90" s="56"/>
      <c r="BD90" s="33"/>
      <c r="BE90" s="33"/>
      <c r="BF90" s="33">
        <f t="shared" si="10"/>
        <v>280</v>
      </c>
      <c r="BG90" s="56"/>
      <c r="BH90" s="58"/>
      <c r="BI90" s="56"/>
      <c r="BJ90" s="33"/>
      <c r="BK90" s="33"/>
      <c r="BL90" s="33">
        <f t="shared" si="11"/>
        <v>10</v>
      </c>
      <c r="BM90" s="56"/>
      <c r="BN90" s="4"/>
      <c r="BO90" s="56"/>
      <c r="BP90" s="33"/>
      <c r="BQ90" s="33"/>
      <c r="BR90" s="33">
        <f t="shared" si="12"/>
        <v>0</v>
      </c>
      <c r="BS90" s="56"/>
      <c r="BT90" s="58"/>
      <c r="BU90" s="56"/>
      <c r="BV90" s="33"/>
      <c r="BW90" s="33"/>
      <c r="BX90" s="33">
        <f t="shared" si="13"/>
        <v>3300</v>
      </c>
      <c r="BY90" s="56"/>
      <c r="BZ90" s="4"/>
      <c r="CA90" s="56"/>
      <c r="CB90" s="33"/>
      <c r="CC90" s="33"/>
      <c r="CD90" s="33">
        <f t="shared" si="14"/>
        <v>600</v>
      </c>
      <c r="CE90" s="109"/>
      <c r="CF90" s="101"/>
      <c r="CG90" s="179"/>
      <c r="CH90" s="33"/>
      <c r="CI90" s="33"/>
      <c r="CJ90" s="33">
        <f t="shared" si="15"/>
        <v>820</v>
      </c>
      <c r="CK90" s="56"/>
      <c r="CL90" s="4"/>
      <c r="CM90" s="32"/>
      <c r="CN90" s="33"/>
      <c r="CO90" s="33"/>
      <c r="CP90" s="33">
        <f t="shared" si="16"/>
        <v>0</v>
      </c>
      <c r="CQ90" s="56"/>
      <c r="CR90" s="58"/>
      <c r="CS90" s="32"/>
      <c r="CT90" s="33"/>
      <c r="CU90" s="33"/>
      <c r="CV90" s="33">
        <f t="shared" si="17"/>
        <v>1000</v>
      </c>
      <c r="CW90" s="56"/>
      <c r="CX90" s="4"/>
      <c r="CY90" s="56"/>
      <c r="CZ90" s="33"/>
      <c r="DA90" s="33"/>
      <c r="DB90" s="33">
        <f t="shared" si="18"/>
        <v>14500</v>
      </c>
      <c r="DC90" s="109"/>
      <c r="DD90" s="101"/>
      <c r="DE90" s="113">
        <v>45682.0</v>
      </c>
      <c r="DF90" s="140"/>
      <c r="DG90" s="150">
        <v>1.0</v>
      </c>
      <c r="DH90" s="26">
        <f t="shared" si="19"/>
        <v>30</v>
      </c>
      <c r="DI90" s="29" t="s">
        <v>91</v>
      </c>
      <c r="DJ90" s="58"/>
      <c r="DK90" s="103">
        <v>45677.0</v>
      </c>
      <c r="DL90" s="112"/>
      <c r="DM90" s="106">
        <v>500.0</v>
      </c>
      <c r="DN90" s="36">
        <f t="shared" si="20"/>
        <v>32500</v>
      </c>
      <c r="DO90" s="39" t="s">
        <v>81</v>
      </c>
      <c r="DP90" s="4"/>
      <c r="DQ90" s="56"/>
      <c r="DR90" s="33"/>
      <c r="DS90" s="33"/>
      <c r="DT90" s="33">
        <f t="shared" si="21"/>
        <v>0</v>
      </c>
      <c r="DU90" s="56"/>
      <c r="DV90" s="58"/>
      <c r="DW90" s="56"/>
      <c r="DX90" s="33"/>
      <c r="DY90" s="33"/>
      <c r="DZ90" s="33">
        <f t="shared" si="22"/>
        <v>0</v>
      </c>
      <c r="EA90" s="56"/>
      <c r="EB90" s="4"/>
      <c r="EC90" s="56"/>
      <c r="ED90" s="33"/>
      <c r="EE90" s="33"/>
      <c r="EF90" s="33">
        <f t="shared" si="23"/>
        <v>2</v>
      </c>
      <c r="EG90" s="56"/>
      <c r="EH90" s="58"/>
      <c r="EI90" s="56"/>
      <c r="EJ90" s="33"/>
      <c r="EK90" s="33"/>
      <c r="EL90" s="33">
        <f t="shared" si="24"/>
        <v>15</v>
      </c>
      <c r="EM90" s="56"/>
      <c r="EN90" s="4"/>
      <c r="EO90" s="56"/>
      <c r="EP90" s="33"/>
      <c r="EQ90" s="33"/>
      <c r="ER90" s="33">
        <f t="shared" si="25"/>
        <v>5</v>
      </c>
      <c r="ES90" s="56"/>
      <c r="ET90" s="58"/>
      <c r="EU90" s="56"/>
      <c r="EV90" s="33"/>
      <c r="EW90" s="33"/>
      <c r="EX90" s="33">
        <f t="shared" si="26"/>
        <v>21</v>
      </c>
      <c r="EY90" s="56"/>
      <c r="EZ90" s="58"/>
      <c r="FA90" s="56"/>
      <c r="FB90" s="33"/>
      <c r="FC90" s="33"/>
      <c r="FD90" s="33">
        <f t="shared" si="27"/>
        <v>900</v>
      </c>
      <c r="FE90" s="56"/>
      <c r="FF90" s="58"/>
      <c r="FG90" s="56"/>
      <c r="FH90" s="33"/>
      <c r="FI90" s="33"/>
      <c r="FJ90" s="33">
        <f t="shared" si="28"/>
        <v>500</v>
      </c>
      <c r="FK90" s="56"/>
      <c r="FL90" s="58"/>
      <c r="FM90" s="56"/>
      <c r="FN90" s="33"/>
      <c r="FO90" s="33"/>
      <c r="FP90" s="33">
        <f t="shared" si="29"/>
        <v>1775</v>
      </c>
      <c r="FQ90" s="56"/>
      <c r="FR90" s="58"/>
      <c r="FS90" s="56"/>
      <c r="FT90" s="33"/>
      <c r="FU90" s="33"/>
      <c r="FV90" s="33">
        <f t="shared" si="30"/>
        <v>0</v>
      </c>
      <c r="FW90" s="56"/>
      <c r="FX90" s="58"/>
      <c r="FY90" s="56"/>
      <c r="FZ90" s="33"/>
      <c r="GA90" s="33"/>
      <c r="GB90" s="33">
        <f t="shared" si="31"/>
        <v>0</v>
      </c>
      <c r="GC90" s="56"/>
      <c r="GD90" s="58"/>
      <c r="GE90" s="58"/>
      <c r="GF90" s="58"/>
      <c r="GG90" s="58"/>
      <c r="GH90" s="58"/>
      <c r="GI90" s="58"/>
    </row>
    <row r="91" ht="14.25" customHeight="1">
      <c r="A91" s="30">
        <v>45680.0</v>
      </c>
      <c r="B91" s="61"/>
      <c r="C91" s="152">
        <v>1000.0</v>
      </c>
      <c r="D91" s="26">
        <f t="shared" si="1"/>
        <v>56650</v>
      </c>
      <c r="E91" s="29" t="s">
        <v>102</v>
      </c>
      <c r="F91" s="4"/>
      <c r="G91" s="56"/>
      <c r="H91" s="33"/>
      <c r="I91" s="33"/>
      <c r="J91" s="33">
        <f t="shared" si="2"/>
        <v>3650</v>
      </c>
      <c r="K91" s="56"/>
      <c r="L91" s="4"/>
      <c r="M91" s="62">
        <v>45687.0</v>
      </c>
      <c r="N91" s="65"/>
      <c r="O91" s="134">
        <v>200.0</v>
      </c>
      <c r="P91" s="36">
        <f t="shared" si="3"/>
        <v>4650</v>
      </c>
      <c r="Q91" s="39" t="s">
        <v>104</v>
      </c>
      <c r="R91" s="4"/>
      <c r="S91" s="56"/>
      <c r="T91" s="33"/>
      <c r="U91" s="33"/>
      <c r="V91" s="33">
        <f t="shared" si="4"/>
        <v>11750</v>
      </c>
      <c r="W91" s="56"/>
      <c r="X91" s="58"/>
      <c r="Y91" s="32"/>
      <c r="Z91" s="33"/>
      <c r="AA91" s="33"/>
      <c r="AB91" s="33">
        <f t="shared" si="5"/>
        <v>4</v>
      </c>
      <c r="AC91" s="56"/>
      <c r="AD91" s="4"/>
      <c r="AE91" s="56"/>
      <c r="AF91" s="33"/>
      <c r="AG91" s="33"/>
      <c r="AH91" s="33">
        <f t="shared" si="6"/>
        <v>2</v>
      </c>
      <c r="AI91" s="56"/>
      <c r="AJ91" s="4"/>
      <c r="AK91" s="56"/>
      <c r="AL91" s="33"/>
      <c r="AM91" s="33"/>
      <c r="AN91" s="33">
        <f t="shared" si="7"/>
        <v>7</v>
      </c>
      <c r="AO91" s="56"/>
      <c r="AP91" s="4"/>
      <c r="AQ91" s="32"/>
      <c r="AR91" s="33"/>
      <c r="AS91" s="33"/>
      <c r="AT91" s="33">
        <f t="shared" si="8"/>
        <v>15</v>
      </c>
      <c r="AU91" s="56"/>
      <c r="AV91" s="4"/>
      <c r="AW91" s="32"/>
      <c r="AX91" s="33"/>
      <c r="AY91" s="33"/>
      <c r="AZ91" s="33">
        <f t="shared" si="9"/>
        <v>576</v>
      </c>
      <c r="BA91" s="56"/>
      <c r="BB91" s="58"/>
      <c r="BC91" s="56"/>
      <c r="BD91" s="33"/>
      <c r="BE91" s="33"/>
      <c r="BF91" s="33">
        <f t="shared" si="10"/>
        <v>280</v>
      </c>
      <c r="BG91" s="56"/>
      <c r="BH91" s="58"/>
      <c r="BI91" s="56"/>
      <c r="BJ91" s="33"/>
      <c r="BK91" s="33"/>
      <c r="BL91" s="33">
        <f t="shared" si="11"/>
        <v>10</v>
      </c>
      <c r="BM91" s="56"/>
      <c r="BN91" s="4"/>
      <c r="BO91" s="56"/>
      <c r="BP91" s="33"/>
      <c r="BQ91" s="33"/>
      <c r="BR91" s="33">
        <f t="shared" si="12"/>
        <v>0</v>
      </c>
      <c r="BS91" s="56"/>
      <c r="BT91" s="58"/>
      <c r="BU91" s="56"/>
      <c r="BV91" s="33"/>
      <c r="BW91" s="33"/>
      <c r="BX91" s="33">
        <f t="shared" si="13"/>
        <v>3300</v>
      </c>
      <c r="BY91" s="56"/>
      <c r="BZ91" s="4"/>
      <c r="CA91" s="56"/>
      <c r="CB91" s="33"/>
      <c r="CC91" s="33"/>
      <c r="CD91" s="33">
        <f t="shared" si="14"/>
        <v>600</v>
      </c>
      <c r="CE91" s="109"/>
      <c r="CF91" s="101"/>
      <c r="CG91" s="179"/>
      <c r="CH91" s="33"/>
      <c r="CI91" s="33"/>
      <c r="CJ91" s="33">
        <f t="shared" si="15"/>
        <v>820</v>
      </c>
      <c r="CK91" s="56"/>
      <c r="CL91" s="4"/>
      <c r="CM91" s="32"/>
      <c r="CN91" s="33"/>
      <c r="CO91" s="33"/>
      <c r="CP91" s="33">
        <f t="shared" si="16"/>
        <v>0</v>
      </c>
      <c r="CQ91" s="56"/>
      <c r="CR91" s="58"/>
      <c r="CS91" s="32"/>
      <c r="CT91" s="33"/>
      <c r="CU91" s="33"/>
      <c r="CV91" s="33">
        <f t="shared" si="17"/>
        <v>1000</v>
      </c>
      <c r="CW91" s="56"/>
      <c r="CX91" s="4"/>
      <c r="CY91" s="56"/>
      <c r="CZ91" s="33"/>
      <c r="DA91" s="33"/>
      <c r="DB91" s="33">
        <f t="shared" si="18"/>
        <v>14500</v>
      </c>
      <c r="DC91" s="109"/>
      <c r="DD91" s="101"/>
      <c r="DE91" s="113">
        <v>45682.0</v>
      </c>
      <c r="DF91" s="140"/>
      <c r="DG91" s="150">
        <v>1.0</v>
      </c>
      <c r="DH91" s="26">
        <f t="shared" si="19"/>
        <v>29</v>
      </c>
      <c r="DI91" s="29" t="s">
        <v>78</v>
      </c>
      <c r="DJ91" s="58"/>
      <c r="DK91" s="103">
        <v>45677.0</v>
      </c>
      <c r="DL91" s="112"/>
      <c r="DM91" s="106">
        <v>500.0</v>
      </c>
      <c r="DN91" s="36">
        <f t="shared" si="20"/>
        <v>32000</v>
      </c>
      <c r="DO91" s="39" t="s">
        <v>77</v>
      </c>
      <c r="DP91" s="4"/>
      <c r="DQ91" s="56"/>
      <c r="DR91" s="33"/>
      <c r="DS91" s="33"/>
      <c r="DT91" s="33">
        <f t="shared" si="21"/>
        <v>0</v>
      </c>
      <c r="DU91" s="56"/>
      <c r="DV91" s="58"/>
      <c r="DW91" s="56"/>
      <c r="DX91" s="33"/>
      <c r="DY91" s="33"/>
      <c r="DZ91" s="33">
        <f t="shared" si="22"/>
        <v>0</v>
      </c>
      <c r="EA91" s="56"/>
      <c r="EB91" s="4"/>
      <c r="EC91" s="56"/>
      <c r="ED91" s="33"/>
      <c r="EE91" s="33"/>
      <c r="EF91" s="33">
        <f t="shared" si="23"/>
        <v>2</v>
      </c>
      <c r="EG91" s="56"/>
      <c r="EH91" s="58"/>
      <c r="EI91" s="56"/>
      <c r="EJ91" s="33"/>
      <c r="EK91" s="33"/>
      <c r="EL91" s="33">
        <f t="shared" si="24"/>
        <v>15</v>
      </c>
      <c r="EM91" s="56"/>
      <c r="EN91" s="4"/>
      <c r="EO91" s="56"/>
      <c r="EP91" s="33"/>
      <c r="EQ91" s="33"/>
      <c r="ER91" s="33">
        <f t="shared" si="25"/>
        <v>5</v>
      </c>
      <c r="ES91" s="56"/>
      <c r="ET91" s="58"/>
      <c r="EU91" s="56"/>
      <c r="EV91" s="33"/>
      <c r="EW91" s="33"/>
      <c r="EX91" s="33">
        <f t="shared" si="26"/>
        <v>21</v>
      </c>
      <c r="EY91" s="56"/>
      <c r="EZ91" s="58"/>
      <c r="FA91" s="56"/>
      <c r="FB91" s="33"/>
      <c r="FC91" s="33"/>
      <c r="FD91" s="33">
        <f t="shared" si="27"/>
        <v>900</v>
      </c>
      <c r="FE91" s="56"/>
      <c r="FF91" s="58"/>
      <c r="FG91" s="56"/>
      <c r="FH91" s="33"/>
      <c r="FI91" s="33"/>
      <c r="FJ91" s="33">
        <f t="shared" si="28"/>
        <v>500</v>
      </c>
      <c r="FK91" s="56"/>
      <c r="FL91" s="58"/>
      <c r="FM91" s="56"/>
      <c r="FN91" s="33"/>
      <c r="FO91" s="33"/>
      <c r="FP91" s="33">
        <f t="shared" si="29"/>
        <v>1775</v>
      </c>
      <c r="FQ91" s="56"/>
      <c r="FR91" s="58"/>
      <c r="FS91" s="56"/>
      <c r="FT91" s="33"/>
      <c r="FU91" s="33"/>
      <c r="FV91" s="33">
        <f t="shared" si="30"/>
        <v>0</v>
      </c>
      <c r="FW91" s="56"/>
      <c r="FX91" s="58"/>
      <c r="FY91" s="56"/>
      <c r="FZ91" s="33"/>
      <c r="GA91" s="33"/>
      <c r="GB91" s="33">
        <f t="shared" si="31"/>
        <v>0</v>
      </c>
      <c r="GC91" s="56"/>
      <c r="GD91" s="58"/>
      <c r="GE91" s="58"/>
      <c r="GF91" s="58"/>
      <c r="GG91" s="58"/>
      <c r="GH91" s="58"/>
      <c r="GI91" s="58"/>
    </row>
    <row r="92" ht="14.25" customHeight="1">
      <c r="A92" s="113">
        <v>45681.0</v>
      </c>
      <c r="B92" s="105"/>
      <c r="C92" s="150">
        <v>500.0</v>
      </c>
      <c r="D92" s="26">
        <f t="shared" si="1"/>
        <v>56150</v>
      </c>
      <c r="E92" s="29" t="s">
        <v>77</v>
      </c>
      <c r="F92" s="4"/>
      <c r="G92" s="56"/>
      <c r="H92" s="33"/>
      <c r="I92" s="33"/>
      <c r="J92" s="33">
        <f t="shared" si="2"/>
        <v>3650</v>
      </c>
      <c r="K92" s="56"/>
      <c r="L92" s="4"/>
      <c r="M92" s="30">
        <v>45687.0</v>
      </c>
      <c r="N92" s="61"/>
      <c r="O92" s="152">
        <v>200.0</v>
      </c>
      <c r="P92" s="26">
        <f t="shared" si="3"/>
        <v>4450</v>
      </c>
      <c r="Q92" s="29" t="s">
        <v>105</v>
      </c>
      <c r="R92" s="4"/>
      <c r="S92" s="56"/>
      <c r="T92" s="33"/>
      <c r="U92" s="33"/>
      <c r="V92" s="33">
        <f t="shared" si="4"/>
        <v>11750</v>
      </c>
      <c r="W92" s="56"/>
      <c r="X92" s="58"/>
      <c r="Y92" s="32"/>
      <c r="Z92" s="33"/>
      <c r="AA92" s="33"/>
      <c r="AB92" s="33">
        <f t="shared" si="5"/>
        <v>4</v>
      </c>
      <c r="AC92" s="56"/>
      <c r="AD92" s="4"/>
      <c r="AE92" s="56"/>
      <c r="AF92" s="33"/>
      <c r="AG92" s="33"/>
      <c r="AH92" s="33">
        <f t="shared" si="6"/>
        <v>2</v>
      </c>
      <c r="AI92" s="56"/>
      <c r="AJ92" s="4"/>
      <c r="AK92" s="56"/>
      <c r="AL92" s="33"/>
      <c r="AM92" s="33"/>
      <c r="AN92" s="33">
        <f t="shared" si="7"/>
        <v>7</v>
      </c>
      <c r="AO92" s="56"/>
      <c r="AP92" s="4"/>
      <c r="AQ92" s="32"/>
      <c r="AR92" s="33"/>
      <c r="AS92" s="33"/>
      <c r="AT92" s="33">
        <f t="shared" si="8"/>
        <v>15</v>
      </c>
      <c r="AU92" s="56"/>
      <c r="AV92" s="4"/>
      <c r="AW92" s="32"/>
      <c r="AX92" s="33"/>
      <c r="AY92" s="33"/>
      <c r="AZ92" s="33">
        <f t="shared" si="9"/>
        <v>576</v>
      </c>
      <c r="BA92" s="56"/>
      <c r="BB92" s="58"/>
      <c r="BC92" s="56"/>
      <c r="BD92" s="33"/>
      <c r="BE92" s="33"/>
      <c r="BF92" s="33">
        <f t="shared" si="10"/>
        <v>280</v>
      </c>
      <c r="BG92" s="56"/>
      <c r="BH92" s="58"/>
      <c r="BI92" s="56"/>
      <c r="BJ92" s="33"/>
      <c r="BK92" s="33"/>
      <c r="BL92" s="33">
        <f t="shared" si="11"/>
        <v>10</v>
      </c>
      <c r="BM92" s="56"/>
      <c r="BN92" s="4"/>
      <c r="BO92" s="56"/>
      <c r="BP92" s="33"/>
      <c r="BQ92" s="33"/>
      <c r="BR92" s="33">
        <f t="shared" si="12"/>
        <v>0</v>
      </c>
      <c r="BS92" s="56"/>
      <c r="BT92" s="58"/>
      <c r="BU92" s="56"/>
      <c r="BV92" s="33"/>
      <c r="BW92" s="33"/>
      <c r="BX92" s="33">
        <f t="shared" si="13"/>
        <v>3300</v>
      </c>
      <c r="BY92" s="56"/>
      <c r="BZ92" s="4"/>
      <c r="CA92" s="56"/>
      <c r="CB92" s="33"/>
      <c r="CC92" s="33"/>
      <c r="CD92" s="33">
        <f t="shared" si="14"/>
        <v>600</v>
      </c>
      <c r="CE92" s="109"/>
      <c r="CF92" s="101"/>
      <c r="CG92" s="179"/>
      <c r="CH92" s="33"/>
      <c r="CI92" s="33"/>
      <c r="CJ92" s="33">
        <f t="shared" si="15"/>
        <v>820</v>
      </c>
      <c r="CK92" s="56"/>
      <c r="CL92" s="4"/>
      <c r="CM92" s="32"/>
      <c r="CN92" s="33"/>
      <c r="CO92" s="33"/>
      <c r="CP92" s="33">
        <f t="shared" si="16"/>
        <v>0</v>
      </c>
      <c r="CQ92" s="56"/>
      <c r="CR92" s="58"/>
      <c r="CS92" s="32"/>
      <c r="CT92" s="33"/>
      <c r="CU92" s="33"/>
      <c r="CV92" s="33">
        <f t="shared" si="17"/>
        <v>1000</v>
      </c>
      <c r="CW92" s="56"/>
      <c r="CX92" s="4"/>
      <c r="CY92" s="56"/>
      <c r="CZ92" s="33"/>
      <c r="DA92" s="33"/>
      <c r="DB92" s="33">
        <f t="shared" si="18"/>
        <v>14500</v>
      </c>
      <c r="DC92" s="109"/>
      <c r="DD92" s="101"/>
      <c r="DE92" s="113">
        <v>45684.0</v>
      </c>
      <c r="DF92" s="140"/>
      <c r="DG92" s="150">
        <v>1.0</v>
      </c>
      <c r="DH92" s="26">
        <f t="shared" si="19"/>
        <v>28</v>
      </c>
      <c r="DI92" s="29" t="s">
        <v>93</v>
      </c>
      <c r="DJ92" s="58"/>
      <c r="DK92" s="103">
        <v>45678.0</v>
      </c>
      <c r="DL92" s="112"/>
      <c r="DM92" s="106">
        <v>500.0</v>
      </c>
      <c r="DN92" s="36">
        <f t="shared" si="20"/>
        <v>31500</v>
      </c>
      <c r="DO92" s="39" t="s">
        <v>103</v>
      </c>
      <c r="DP92" s="4"/>
      <c r="DQ92" s="56"/>
      <c r="DR92" s="33"/>
      <c r="DS92" s="33"/>
      <c r="DT92" s="33">
        <f t="shared" si="21"/>
        <v>0</v>
      </c>
      <c r="DU92" s="56"/>
      <c r="DV92" s="58"/>
      <c r="DW92" s="56"/>
      <c r="DX92" s="33"/>
      <c r="DY92" s="33"/>
      <c r="DZ92" s="33">
        <f t="shared" si="22"/>
        <v>0</v>
      </c>
      <c r="EA92" s="56"/>
      <c r="EB92" s="4"/>
      <c r="EC92" s="56"/>
      <c r="ED92" s="33"/>
      <c r="EE92" s="33"/>
      <c r="EF92" s="33">
        <f t="shared" si="23"/>
        <v>2</v>
      </c>
      <c r="EG92" s="56"/>
      <c r="EH92" s="58"/>
      <c r="EI92" s="56"/>
      <c r="EJ92" s="33"/>
      <c r="EK92" s="33"/>
      <c r="EL92" s="33">
        <f t="shared" si="24"/>
        <v>15</v>
      </c>
      <c r="EM92" s="56"/>
      <c r="EN92" s="4"/>
      <c r="EO92" s="56"/>
      <c r="EP92" s="33"/>
      <c r="EQ92" s="33"/>
      <c r="ER92" s="33">
        <f t="shared" si="25"/>
        <v>5</v>
      </c>
      <c r="ES92" s="56"/>
      <c r="ET92" s="58"/>
      <c r="EU92" s="56"/>
      <c r="EV92" s="33"/>
      <c r="EW92" s="33"/>
      <c r="EX92" s="33">
        <f t="shared" si="26"/>
        <v>21</v>
      </c>
      <c r="EY92" s="56"/>
      <c r="EZ92" s="58"/>
      <c r="FA92" s="56"/>
      <c r="FB92" s="33"/>
      <c r="FC92" s="33"/>
      <c r="FD92" s="33">
        <f t="shared" si="27"/>
        <v>900</v>
      </c>
      <c r="FE92" s="56"/>
      <c r="FF92" s="58"/>
      <c r="FG92" s="56"/>
      <c r="FH92" s="33"/>
      <c r="FI92" s="33"/>
      <c r="FJ92" s="33">
        <f t="shared" si="28"/>
        <v>500</v>
      </c>
      <c r="FK92" s="56"/>
      <c r="FL92" s="58"/>
      <c r="FM92" s="56"/>
      <c r="FN92" s="33"/>
      <c r="FO92" s="33"/>
      <c r="FP92" s="33">
        <f t="shared" si="29"/>
        <v>1775</v>
      </c>
      <c r="FQ92" s="56"/>
      <c r="FR92" s="58"/>
      <c r="FS92" s="56"/>
      <c r="FT92" s="33"/>
      <c r="FU92" s="33"/>
      <c r="FV92" s="33">
        <f t="shared" si="30"/>
        <v>0</v>
      </c>
      <c r="FW92" s="56"/>
      <c r="FX92" s="58"/>
      <c r="FY92" s="56"/>
      <c r="FZ92" s="33"/>
      <c r="GA92" s="33"/>
      <c r="GB92" s="33">
        <f t="shared" si="31"/>
        <v>0</v>
      </c>
      <c r="GC92" s="56"/>
      <c r="GD92" s="58"/>
      <c r="GE92" s="58"/>
      <c r="GF92" s="58"/>
      <c r="GG92" s="58"/>
      <c r="GH92" s="58"/>
      <c r="GI92" s="58"/>
    </row>
    <row r="93" ht="14.25" customHeight="1">
      <c r="A93" s="113">
        <v>45681.0</v>
      </c>
      <c r="B93" s="105"/>
      <c r="C93" s="150">
        <v>500.0</v>
      </c>
      <c r="D93" s="26">
        <f t="shared" si="1"/>
        <v>55650</v>
      </c>
      <c r="E93" s="81" t="s">
        <v>81</v>
      </c>
      <c r="F93" s="4"/>
      <c r="G93" s="56"/>
      <c r="H93" s="33"/>
      <c r="I93" s="33"/>
      <c r="J93" s="33">
        <f t="shared" si="2"/>
        <v>3650</v>
      </c>
      <c r="K93" s="56"/>
      <c r="L93" s="4"/>
      <c r="M93" s="30">
        <v>45688.0</v>
      </c>
      <c r="N93" s="61"/>
      <c r="O93" s="152">
        <v>100.0</v>
      </c>
      <c r="P93" s="26">
        <f t="shared" si="3"/>
        <v>4350</v>
      </c>
      <c r="Q93" s="29" t="s">
        <v>85</v>
      </c>
      <c r="R93" s="4"/>
      <c r="S93" s="56"/>
      <c r="T93" s="33"/>
      <c r="U93" s="33"/>
      <c r="V93" s="33">
        <f t="shared" si="4"/>
        <v>11750</v>
      </c>
      <c r="W93" s="56"/>
      <c r="X93" s="58"/>
      <c r="Y93" s="32"/>
      <c r="Z93" s="33"/>
      <c r="AA93" s="33"/>
      <c r="AB93" s="33">
        <f t="shared" si="5"/>
        <v>4</v>
      </c>
      <c r="AC93" s="56"/>
      <c r="AD93" s="4"/>
      <c r="AE93" s="56"/>
      <c r="AF93" s="33"/>
      <c r="AG93" s="33"/>
      <c r="AH93" s="33">
        <f t="shared" si="6"/>
        <v>2</v>
      </c>
      <c r="AI93" s="56"/>
      <c r="AJ93" s="4"/>
      <c r="AK93" s="56"/>
      <c r="AL93" s="33"/>
      <c r="AM93" s="33"/>
      <c r="AN93" s="33">
        <f t="shared" si="7"/>
        <v>7</v>
      </c>
      <c r="AO93" s="56"/>
      <c r="AP93" s="4"/>
      <c r="AQ93" s="32"/>
      <c r="AR93" s="33"/>
      <c r="AS93" s="33"/>
      <c r="AT93" s="33">
        <f t="shared" si="8"/>
        <v>15</v>
      </c>
      <c r="AU93" s="56"/>
      <c r="AV93" s="4"/>
      <c r="AW93" s="32"/>
      <c r="AX93" s="33"/>
      <c r="AY93" s="33"/>
      <c r="AZ93" s="33">
        <f t="shared" si="9"/>
        <v>576</v>
      </c>
      <c r="BA93" s="56"/>
      <c r="BB93" s="58"/>
      <c r="BC93" s="56"/>
      <c r="BD93" s="33"/>
      <c r="BE93" s="33"/>
      <c r="BF93" s="33">
        <f t="shared" si="10"/>
        <v>280</v>
      </c>
      <c r="BG93" s="56"/>
      <c r="BH93" s="58"/>
      <c r="BI93" s="56"/>
      <c r="BJ93" s="33"/>
      <c r="BK93" s="33"/>
      <c r="BL93" s="33">
        <f t="shared" si="11"/>
        <v>10</v>
      </c>
      <c r="BM93" s="56"/>
      <c r="BN93" s="4"/>
      <c r="BO93" s="56"/>
      <c r="BP93" s="33"/>
      <c r="BQ93" s="33"/>
      <c r="BR93" s="33">
        <f t="shared" si="12"/>
        <v>0</v>
      </c>
      <c r="BS93" s="56"/>
      <c r="BT93" s="58"/>
      <c r="BU93" s="56"/>
      <c r="BV93" s="33"/>
      <c r="BW93" s="33"/>
      <c r="BX93" s="33">
        <f t="shared" si="13"/>
        <v>3300</v>
      </c>
      <c r="BY93" s="56"/>
      <c r="BZ93" s="4"/>
      <c r="CA93" s="56"/>
      <c r="CB93" s="33"/>
      <c r="CC93" s="33"/>
      <c r="CD93" s="33">
        <f t="shared" si="14"/>
        <v>600</v>
      </c>
      <c r="CE93" s="109"/>
      <c r="CF93" s="101"/>
      <c r="CG93" s="179"/>
      <c r="CH93" s="33"/>
      <c r="CI93" s="33"/>
      <c r="CJ93" s="33">
        <f t="shared" si="15"/>
        <v>820</v>
      </c>
      <c r="CK93" s="56"/>
      <c r="CL93" s="4"/>
      <c r="CM93" s="32"/>
      <c r="CN93" s="33"/>
      <c r="CO93" s="33"/>
      <c r="CP93" s="33">
        <f t="shared" si="16"/>
        <v>0</v>
      </c>
      <c r="CQ93" s="56"/>
      <c r="CR93" s="58"/>
      <c r="CS93" s="32"/>
      <c r="CT93" s="33"/>
      <c r="CU93" s="33"/>
      <c r="CV93" s="33">
        <f t="shared" si="17"/>
        <v>1000</v>
      </c>
      <c r="CW93" s="56"/>
      <c r="CX93" s="4"/>
      <c r="CY93" s="56"/>
      <c r="CZ93" s="33"/>
      <c r="DA93" s="33"/>
      <c r="DB93" s="33">
        <f t="shared" si="18"/>
        <v>14500</v>
      </c>
      <c r="DC93" s="109"/>
      <c r="DD93" s="101"/>
      <c r="DE93" s="113">
        <v>45685.0</v>
      </c>
      <c r="DF93" s="105"/>
      <c r="DG93" s="150">
        <v>1.0</v>
      </c>
      <c r="DH93" s="26">
        <f t="shared" si="19"/>
        <v>27</v>
      </c>
      <c r="DI93" s="29" t="s">
        <v>90</v>
      </c>
      <c r="DJ93" s="58"/>
      <c r="DK93" s="103">
        <v>45678.0</v>
      </c>
      <c r="DL93" s="112"/>
      <c r="DM93" s="106">
        <v>500.0</v>
      </c>
      <c r="DN93" s="36">
        <f t="shared" si="20"/>
        <v>31000</v>
      </c>
      <c r="DO93" s="39" t="s">
        <v>79</v>
      </c>
      <c r="DP93" s="4"/>
      <c r="DQ93" s="56"/>
      <c r="DR93" s="33"/>
      <c r="DS93" s="33"/>
      <c r="DT93" s="33">
        <f t="shared" si="21"/>
        <v>0</v>
      </c>
      <c r="DU93" s="56"/>
      <c r="DV93" s="58"/>
      <c r="DW93" s="56"/>
      <c r="DX93" s="33"/>
      <c r="DY93" s="33"/>
      <c r="DZ93" s="33">
        <f t="shared" si="22"/>
        <v>0</v>
      </c>
      <c r="EA93" s="56"/>
      <c r="EB93" s="4"/>
      <c r="EC93" s="56"/>
      <c r="ED93" s="33"/>
      <c r="EE93" s="33"/>
      <c r="EF93" s="33">
        <f t="shared" si="23"/>
        <v>2</v>
      </c>
      <c r="EG93" s="56"/>
      <c r="EH93" s="58"/>
      <c r="EI93" s="56"/>
      <c r="EJ93" s="33"/>
      <c r="EK93" s="33"/>
      <c r="EL93" s="33">
        <f t="shared" si="24"/>
        <v>15</v>
      </c>
      <c r="EM93" s="56"/>
      <c r="EN93" s="4"/>
      <c r="EO93" s="56"/>
      <c r="EP93" s="33"/>
      <c r="EQ93" s="33"/>
      <c r="ER93" s="33">
        <f t="shared" si="25"/>
        <v>5</v>
      </c>
      <c r="ES93" s="56"/>
      <c r="ET93" s="58"/>
      <c r="EU93" s="56"/>
      <c r="EV93" s="33"/>
      <c r="EW93" s="33"/>
      <c r="EX93" s="33">
        <f t="shared" si="26"/>
        <v>21</v>
      </c>
      <c r="EY93" s="56"/>
      <c r="EZ93" s="58"/>
      <c r="FA93" s="56"/>
      <c r="FB93" s="33"/>
      <c r="FC93" s="33"/>
      <c r="FD93" s="33">
        <f t="shared" si="27"/>
        <v>900</v>
      </c>
      <c r="FE93" s="56"/>
      <c r="FF93" s="58"/>
      <c r="FG93" s="56"/>
      <c r="FH93" s="33"/>
      <c r="FI93" s="33"/>
      <c r="FJ93" s="33">
        <f t="shared" si="28"/>
        <v>500</v>
      </c>
      <c r="FK93" s="56"/>
      <c r="FL93" s="58"/>
      <c r="FM93" s="56"/>
      <c r="FN93" s="33"/>
      <c r="FO93" s="33"/>
      <c r="FP93" s="33">
        <f t="shared" si="29"/>
        <v>1775</v>
      </c>
      <c r="FQ93" s="56"/>
      <c r="FR93" s="58"/>
      <c r="FS93" s="56"/>
      <c r="FT93" s="33"/>
      <c r="FU93" s="33"/>
      <c r="FV93" s="33">
        <f t="shared" si="30"/>
        <v>0</v>
      </c>
      <c r="FW93" s="56"/>
      <c r="FX93" s="58"/>
      <c r="FY93" s="56"/>
      <c r="FZ93" s="33"/>
      <c r="GA93" s="33"/>
      <c r="GB93" s="33">
        <f t="shared" si="31"/>
        <v>0</v>
      </c>
      <c r="GC93" s="56"/>
      <c r="GD93" s="58"/>
      <c r="GE93" s="58"/>
      <c r="GF93" s="58"/>
      <c r="GG93" s="58"/>
      <c r="GH93" s="58"/>
      <c r="GI93" s="58"/>
    </row>
    <row r="94" ht="14.25" customHeight="1">
      <c r="A94" s="113">
        <v>45681.0</v>
      </c>
      <c r="B94" s="140"/>
      <c r="C94" s="150">
        <v>500.0</v>
      </c>
      <c r="D94" s="26">
        <f t="shared" si="1"/>
        <v>55150</v>
      </c>
      <c r="E94" s="29" t="s">
        <v>91</v>
      </c>
      <c r="F94" s="4"/>
      <c r="G94" s="56"/>
      <c r="H94" s="33"/>
      <c r="I94" s="33"/>
      <c r="J94" s="33">
        <f t="shared" si="2"/>
        <v>3650</v>
      </c>
      <c r="K94" s="56"/>
      <c r="L94" s="4"/>
      <c r="M94" s="113">
        <v>45688.0</v>
      </c>
      <c r="N94" s="140"/>
      <c r="O94" s="150">
        <v>200.0</v>
      </c>
      <c r="P94" s="26">
        <f t="shared" si="3"/>
        <v>4150</v>
      </c>
      <c r="Q94" s="146" t="s">
        <v>93</v>
      </c>
      <c r="R94" s="4"/>
      <c r="S94" s="56"/>
      <c r="T94" s="33"/>
      <c r="U94" s="33"/>
      <c r="V94" s="33">
        <f t="shared" si="4"/>
        <v>11750</v>
      </c>
      <c r="W94" s="56"/>
      <c r="X94" s="58"/>
      <c r="Y94" s="32"/>
      <c r="Z94" s="33"/>
      <c r="AA94" s="33"/>
      <c r="AB94" s="33">
        <f t="shared" si="5"/>
        <v>4</v>
      </c>
      <c r="AC94" s="56"/>
      <c r="AD94" s="4"/>
      <c r="AE94" s="56"/>
      <c r="AF94" s="33"/>
      <c r="AG94" s="33"/>
      <c r="AH94" s="33">
        <f t="shared" si="6"/>
        <v>2</v>
      </c>
      <c r="AI94" s="56"/>
      <c r="AJ94" s="4"/>
      <c r="AK94" s="56"/>
      <c r="AL94" s="33"/>
      <c r="AM94" s="33"/>
      <c r="AN94" s="33">
        <f t="shared" si="7"/>
        <v>7</v>
      </c>
      <c r="AO94" s="56"/>
      <c r="AP94" s="4"/>
      <c r="AQ94" s="32"/>
      <c r="AR94" s="33"/>
      <c r="AS94" s="33"/>
      <c r="AT94" s="33">
        <f t="shared" si="8"/>
        <v>15</v>
      </c>
      <c r="AU94" s="56"/>
      <c r="AV94" s="4"/>
      <c r="AW94" s="32"/>
      <c r="AX94" s="33"/>
      <c r="AY94" s="33"/>
      <c r="AZ94" s="33">
        <f t="shared" si="9"/>
        <v>576</v>
      </c>
      <c r="BA94" s="56"/>
      <c r="BB94" s="58"/>
      <c r="BC94" s="56"/>
      <c r="BD94" s="33"/>
      <c r="BE94" s="33"/>
      <c r="BF94" s="33">
        <f t="shared" si="10"/>
        <v>280</v>
      </c>
      <c r="BG94" s="56"/>
      <c r="BH94" s="58"/>
      <c r="BI94" s="56"/>
      <c r="BJ94" s="33"/>
      <c r="BK94" s="33"/>
      <c r="BL94" s="33">
        <f t="shared" si="11"/>
        <v>10</v>
      </c>
      <c r="BM94" s="56"/>
      <c r="BN94" s="4"/>
      <c r="BO94" s="56"/>
      <c r="BP94" s="33"/>
      <c r="BQ94" s="33"/>
      <c r="BR94" s="33">
        <f t="shared" si="12"/>
        <v>0</v>
      </c>
      <c r="BS94" s="56"/>
      <c r="BT94" s="58"/>
      <c r="BU94" s="56"/>
      <c r="BV94" s="33"/>
      <c r="BW94" s="33"/>
      <c r="BX94" s="33">
        <f t="shared" si="13"/>
        <v>3300</v>
      </c>
      <c r="BY94" s="56"/>
      <c r="BZ94" s="4"/>
      <c r="CA94" s="56"/>
      <c r="CB94" s="33"/>
      <c r="CC94" s="33"/>
      <c r="CD94" s="33">
        <f t="shared" si="14"/>
        <v>600</v>
      </c>
      <c r="CE94" s="109"/>
      <c r="CF94" s="101"/>
      <c r="CG94" s="179"/>
      <c r="CH94" s="33"/>
      <c r="CI94" s="33"/>
      <c r="CJ94" s="33">
        <f t="shared" si="15"/>
        <v>820</v>
      </c>
      <c r="CK94" s="56"/>
      <c r="CL94" s="4"/>
      <c r="CM94" s="32"/>
      <c r="CN94" s="33"/>
      <c r="CO94" s="33"/>
      <c r="CP94" s="33">
        <f t="shared" si="16"/>
        <v>0</v>
      </c>
      <c r="CQ94" s="56"/>
      <c r="CR94" s="58"/>
      <c r="CS94" s="32"/>
      <c r="CT94" s="33"/>
      <c r="CU94" s="33"/>
      <c r="CV94" s="33">
        <f t="shared" si="17"/>
        <v>1000</v>
      </c>
      <c r="CW94" s="56"/>
      <c r="CX94" s="4"/>
      <c r="CY94" s="56"/>
      <c r="CZ94" s="33"/>
      <c r="DA94" s="33"/>
      <c r="DB94" s="33">
        <f t="shared" si="18"/>
        <v>14500</v>
      </c>
      <c r="DC94" s="109"/>
      <c r="DD94" s="101"/>
      <c r="DE94" s="113">
        <v>45685.0</v>
      </c>
      <c r="DF94" s="140"/>
      <c r="DG94" s="150">
        <v>1.0</v>
      </c>
      <c r="DH94" s="26">
        <f t="shared" si="19"/>
        <v>26</v>
      </c>
      <c r="DI94" s="29" t="s">
        <v>84</v>
      </c>
      <c r="DJ94" s="58"/>
      <c r="DK94" s="103">
        <v>45678.0</v>
      </c>
      <c r="DL94" s="112"/>
      <c r="DM94" s="106">
        <v>500.0</v>
      </c>
      <c r="DN94" s="36">
        <f t="shared" si="20"/>
        <v>30500</v>
      </c>
      <c r="DO94" s="39" t="s">
        <v>84</v>
      </c>
      <c r="DP94" s="4"/>
      <c r="DQ94" s="56"/>
      <c r="DR94" s="33"/>
      <c r="DS94" s="33"/>
      <c r="DT94" s="33">
        <f t="shared" si="21"/>
        <v>0</v>
      </c>
      <c r="DU94" s="56"/>
      <c r="DV94" s="58"/>
      <c r="DW94" s="56"/>
      <c r="DX94" s="33"/>
      <c r="DY94" s="33"/>
      <c r="DZ94" s="33">
        <f t="shared" si="22"/>
        <v>0</v>
      </c>
      <c r="EA94" s="56"/>
      <c r="EB94" s="4"/>
      <c r="EC94" s="56"/>
      <c r="ED94" s="33"/>
      <c r="EE94" s="33"/>
      <c r="EF94" s="33">
        <f t="shared" si="23"/>
        <v>2</v>
      </c>
      <c r="EG94" s="56"/>
      <c r="EH94" s="58"/>
      <c r="EI94" s="56"/>
      <c r="EJ94" s="33"/>
      <c r="EK94" s="33"/>
      <c r="EL94" s="33">
        <f t="shared" si="24"/>
        <v>15</v>
      </c>
      <c r="EM94" s="56"/>
      <c r="EN94" s="4"/>
      <c r="EO94" s="56"/>
      <c r="EP94" s="33"/>
      <c r="EQ94" s="33"/>
      <c r="ER94" s="33">
        <f t="shared" si="25"/>
        <v>5</v>
      </c>
      <c r="ES94" s="56"/>
      <c r="ET94" s="58"/>
      <c r="EU94" s="56"/>
      <c r="EV94" s="33"/>
      <c r="EW94" s="33"/>
      <c r="EX94" s="33">
        <f t="shared" si="26"/>
        <v>21</v>
      </c>
      <c r="EY94" s="56"/>
      <c r="EZ94" s="58"/>
      <c r="FA94" s="56"/>
      <c r="FB94" s="33"/>
      <c r="FC94" s="33"/>
      <c r="FD94" s="33">
        <f t="shared" si="27"/>
        <v>900</v>
      </c>
      <c r="FE94" s="56"/>
      <c r="FF94" s="58"/>
      <c r="FG94" s="56"/>
      <c r="FH94" s="33"/>
      <c r="FI94" s="33"/>
      <c r="FJ94" s="33">
        <f t="shared" si="28"/>
        <v>500</v>
      </c>
      <c r="FK94" s="56"/>
      <c r="FL94" s="58"/>
      <c r="FM94" s="56"/>
      <c r="FN94" s="33"/>
      <c r="FO94" s="33"/>
      <c r="FP94" s="33">
        <f t="shared" si="29"/>
        <v>1775</v>
      </c>
      <c r="FQ94" s="56"/>
      <c r="FR94" s="58"/>
      <c r="FS94" s="56"/>
      <c r="FT94" s="33"/>
      <c r="FU94" s="33"/>
      <c r="FV94" s="33">
        <f t="shared" si="30"/>
        <v>0</v>
      </c>
      <c r="FW94" s="56"/>
      <c r="FX94" s="58"/>
      <c r="FY94" s="56"/>
      <c r="FZ94" s="33"/>
      <c r="GA94" s="33"/>
      <c r="GB94" s="33">
        <f t="shared" si="31"/>
        <v>0</v>
      </c>
      <c r="GC94" s="56"/>
      <c r="GD94" s="58"/>
      <c r="GE94" s="58"/>
      <c r="GF94" s="58"/>
      <c r="GG94" s="58"/>
      <c r="GH94" s="58"/>
      <c r="GI94" s="58"/>
    </row>
    <row r="95" ht="14.25" customHeight="1">
      <c r="A95" s="113">
        <v>45681.0</v>
      </c>
      <c r="B95" s="140"/>
      <c r="C95" s="150">
        <v>500.0</v>
      </c>
      <c r="D95" s="26">
        <f t="shared" si="1"/>
        <v>54650</v>
      </c>
      <c r="E95" s="29" t="s">
        <v>96</v>
      </c>
      <c r="F95" s="4"/>
      <c r="G95" s="56"/>
      <c r="H95" s="33"/>
      <c r="I95" s="33"/>
      <c r="J95" s="33">
        <f t="shared" si="2"/>
        <v>3650</v>
      </c>
      <c r="K95" s="56"/>
      <c r="L95" s="4"/>
      <c r="M95" s="56"/>
      <c r="N95" s="33"/>
      <c r="O95" s="33"/>
      <c r="P95" s="33">
        <f t="shared" si="3"/>
        <v>4150</v>
      </c>
      <c r="Q95" s="56"/>
      <c r="R95" s="4"/>
      <c r="S95" s="56"/>
      <c r="T95" s="33"/>
      <c r="U95" s="33"/>
      <c r="V95" s="33">
        <f t="shared" si="4"/>
        <v>11750</v>
      </c>
      <c r="W95" s="56"/>
      <c r="X95" s="58"/>
      <c r="Y95" s="32"/>
      <c r="Z95" s="33"/>
      <c r="AA95" s="33"/>
      <c r="AB95" s="33">
        <f t="shared" si="5"/>
        <v>4</v>
      </c>
      <c r="AC95" s="56"/>
      <c r="AD95" s="4"/>
      <c r="AE95" s="56"/>
      <c r="AF95" s="33"/>
      <c r="AG95" s="33"/>
      <c r="AH95" s="33">
        <f t="shared" si="6"/>
        <v>2</v>
      </c>
      <c r="AI95" s="56"/>
      <c r="AJ95" s="4"/>
      <c r="AK95" s="56"/>
      <c r="AL95" s="33"/>
      <c r="AM95" s="33"/>
      <c r="AN95" s="33">
        <f t="shared" si="7"/>
        <v>7</v>
      </c>
      <c r="AO95" s="56"/>
      <c r="AP95" s="4"/>
      <c r="AQ95" s="32"/>
      <c r="AR95" s="33"/>
      <c r="AS95" s="33"/>
      <c r="AT95" s="33">
        <f t="shared" si="8"/>
        <v>15</v>
      </c>
      <c r="AU95" s="56"/>
      <c r="AV95" s="4"/>
      <c r="AW95" s="32"/>
      <c r="AX95" s="33"/>
      <c r="AY95" s="33"/>
      <c r="AZ95" s="33">
        <f t="shared" si="9"/>
        <v>576</v>
      </c>
      <c r="BA95" s="56"/>
      <c r="BB95" s="58"/>
      <c r="BC95" s="56"/>
      <c r="BD95" s="33"/>
      <c r="BE95" s="33"/>
      <c r="BF95" s="33">
        <f t="shared" si="10"/>
        <v>280</v>
      </c>
      <c r="BG95" s="56"/>
      <c r="BH95" s="58"/>
      <c r="BI95" s="56"/>
      <c r="BJ95" s="33"/>
      <c r="BK95" s="33"/>
      <c r="BL95" s="33">
        <f t="shared" si="11"/>
        <v>10</v>
      </c>
      <c r="BM95" s="56"/>
      <c r="BN95" s="4"/>
      <c r="BO95" s="56"/>
      <c r="BP95" s="33"/>
      <c r="BQ95" s="33"/>
      <c r="BR95" s="33">
        <f t="shared" si="12"/>
        <v>0</v>
      </c>
      <c r="BS95" s="56"/>
      <c r="BT95" s="58"/>
      <c r="BU95" s="56"/>
      <c r="BV95" s="33"/>
      <c r="BW95" s="33"/>
      <c r="BX95" s="33">
        <f t="shared" si="13"/>
        <v>3300</v>
      </c>
      <c r="BY95" s="56"/>
      <c r="BZ95" s="4"/>
      <c r="CA95" s="56"/>
      <c r="CB95" s="33"/>
      <c r="CC95" s="33"/>
      <c r="CD95" s="33">
        <f t="shared" si="14"/>
        <v>600</v>
      </c>
      <c r="CE95" s="109"/>
      <c r="CF95" s="101"/>
      <c r="CG95" s="179"/>
      <c r="CH95" s="33"/>
      <c r="CI95" s="33"/>
      <c r="CJ95" s="33">
        <f t="shared" si="15"/>
        <v>820</v>
      </c>
      <c r="CK95" s="56"/>
      <c r="CL95" s="4"/>
      <c r="CM95" s="32"/>
      <c r="CN95" s="33"/>
      <c r="CO95" s="33"/>
      <c r="CP95" s="33">
        <f t="shared" si="16"/>
        <v>0</v>
      </c>
      <c r="CQ95" s="56"/>
      <c r="CR95" s="58"/>
      <c r="CS95" s="32"/>
      <c r="CT95" s="33"/>
      <c r="CU95" s="33"/>
      <c r="CV95" s="33">
        <f t="shared" si="17"/>
        <v>1000</v>
      </c>
      <c r="CW95" s="56"/>
      <c r="CX95" s="4"/>
      <c r="CY95" s="56"/>
      <c r="CZ95" s="33"/>
      <c r="DA95" s="33"/>
      <c r="DB95" s="33">
        <f t="shared" si="18"/>
        <v>14500</v>
      </c>
      <c r="DC95" s="109"/>
      <c r="DD95" s="101"/>
      <c r="DE95" s="113">
        <v>45685.0</v>
      </c>
      <c r="DF95" s="140"/>
      <c r="DG95" s="150">
        <v>1.0</v>
      </c>
      <c r="DH95" s="26">
        <f t="shared" si="19"/>
        <v>25</v>
      </c>
      <c r="DI95" s="29" t="s">
        <v>79</v>
      </c>
      <c r="DJ95" s="58"/>
      <c r="DK95" s="103">
        <v>45678.0</v>
      </c>
      <c r="DL95" s="112"/>
      <c r="DM95" s="106">
        <v>500.0</v>
      </c>
      <c r="DN95" s="36">
        <f t="shared" si="20"/>
        <v>30000</v>
      </c>
      <c r="DO95" s="39" t="s">
        <v>97</v>
      </c>
      <c r="DP95" s="4"/>
      <c r="DQ95" s="56"/>
      <c r="DR95" s="33"/>
      <c r="DS95" s="33"/>
      <c r="DT95" s="33">
        <f t="shared" si="21"/>
        <v>0</v>
      </c>
      <c r="DU95" s="56"/>
      <c r="DV95" s="58"/>
      <c r="DW95" s="56"/>
      <c r="DX95" s="33"/>
      <c r="DY95" s="33"/>
      <c r="DZ95" s="33">
        <f t="shared" si="22"/>
        <v>0</v>
      </c>
      <c r="EA95" s="56"/>
      <c r="EB95" s="4"/>
      <c r="EC95" s="56"/>
      <c r="ED95" s="33"/>
      <c r="EE95" s="33"/>
      <c r="EF95" s="33">
        <f t="shared" si="23"/>
        <v>2</v>
      </c>
      <c r="EG95" s="56"/>
      <c r="EH95" s="58"/>
      <c r="EI95" s="56"/>
      <c r="EJ95" s="33"/>
      <c r="EK95" s="33"/>
      <c r="EL95" s="33">
        <f t="shared" si="24"/>
        <v>15</v>
      </c>
      <c r="EM95" s="56"/>
      <c r="EN95" s="4"/>
      <c r="EO95" s="56"/>
      <c r="EP95" s="33"/>
      <c r="EQ95" s="33"/>
      <c r="ER95" s="33">
        <f t="shared" si="25"/>
        <v>5</v>
      </c>
      <c r="ES95" s="56"/>
      <c r="ET95" s="58"/>
      <c r="EU95" s="56"/>
      <c r="EV95" s="33"/>
      <c r="EW95" s="33"/>
      <c r="EX95" s="33">
        <f t="shared" si="26"/>
        <v>21</v>
      </c>
      <c r="EY95" s="56"/>
      <c r="EZ95" s="58"/>
      <c r="FA95" s="56"/>
      <c r="FB95" s="33"/>
      <c r="FC95" s="33"/>
      <c r="FD95" s="33">
        <f t="shared" si="27"/>
        <v>900</v>
      </c>
      <c r="FE95" s="56"/>
      <c r="FF95" s="58"/>
      <c r="FG95" s="56"/>
      <c r="FH95" s="33"/>
      <c r="FI95" s="33"/>
      <c r="FJ95" s="33">
        <f t="shared" si="28"/>
        <v>500</v>
      </c>
      <c r="FK95" s="56"/>
      <c r="FL95" s="58"/>
      <c r="FM95" s="56"/>
      <c r="FN95" s="33"/>
      <c r="FO95" s="33"/>
      <c r="FP95" s="33">
        <f t="shared" si="29"/>
        <v>1775</v>
      </c>
      <c r="FQ95" s="56"/>
      <c r="FR95" s="58"/>
      <c r="FS95" s="56"/>
      <c r="FT95" s="33"/>
      <c r="FU95" s="33"/>
      <c r="FV95" s="33">
        <f t="shared" si="30"/>
        <v>0</v>
      </c>
      <c r="FW95" s="56"/>
      <c r="FX95" s="58"/>
      <c r="FY95" s="56"/>
      <c r="FZ95" s="33"/>
      <c r="GA95" s="33"/>
      <c r="GB95" s="33">
        <f t="shared" si="31"/>
        <v>0</v>
      </c>
      <c r="GC95" s="56"/>
      <c r="GD95" s="58"/>
      <c r="GE95" s="58"/>
      <c r="GF95" s="58"/>
      <c r="GG95" s="58"/>
      <c r="GH95" s="58"/>
      <c r="GI95" s="58"/>
    </row>
    <row r="96" ht="14.25" customHeight="1">
      <c r="A96" s="113">
        <v>45682.0</v>
      </c>
      <c r="B96" s="140"/>
      <c r="C96" s="150">
        <v>500.0</v>
      </c>
      <c r="D96" s="26">
        <f t="shared" si="1"/>
        <v>54150</v>
      </c>
      <c r="E96" s="29" t="s">
        <v>101</v>
      </c>
      <c r="F96" s="4"/>
      <c r="G96" s="56"/>
      <c r="H96" s="33"/>
      <c r="I96" s="33"/>
      <c r="J96" s="33">
        <f t="shared" si="2"/>
        <v>3650</v>
      </c>
      <c r="K96" s="56"/>
      <c r="L96" s="4"/>
      <c r="M96" s="56"/>
      <c r="N96" s="33"/>
      <c r="O96" s="33"/>
      <c r="P96" s="33">
        <f t="shared" si="3"/>
        <v>4150</v>
      </c>
      <c r="Q96" s="56"/>
      <c r="R96" s="4"/>
      <c r="S96" s="56"/>
      <c r="T96" s="33"/>
      <c r="U96" s="33"/>
      <c r="V96" s="33">
        <f t="shared" si="4"/>
        <v>11750</v>
      </c>
      <c r="W96" s="56"/>
      <c r="X96" s="58"/>
      <c r="Y96" s="32"/>
      <c r="Z96" s="33"/>
      <c r="AA96" s="33"/>
      <c r="AB96" s="33">
        <f t="shared" si="5"/>
        <v>4</v>
      </c>
      <c r="AC96" s="56"/>
      <c r="AD96" s="4"/>
      <c r="AE96" s="56"/>
      <c r="AF96" s="33"/>
      <c r="AG96" s="33"/>
      <c r="AH96" s="33">
        <f t="shared" si="6"/>
        <v>2</v>
      </c>
      <c r="AI96" s="56"/>
      <c r="AJ96" s="4"/>
      <c r="AK96" s="56"/>
      <c r="AL96" s="33"/>
      <c r="AM96" s="33"/>
      <c r="AN96" s="33">
        <f t="shared" si="7"/>
        <v>7</v>
      </c>
      <c r="AO96" s="56"/>
      <c r="AP96" s="4"/>
      <c r="AQ96" s="32"/>
      <c r="AR96" s="33"/>
      <c r="AS96" s="33"/>
      <c r="AT96" s="33">
        <f t="shared" si="8"/>
        <v>15</v>
      </c>
      <c r="AU96" s="56"/>
      <c r="AV96" s="4"/>
      <c r="AW96" s="32"/>
      <c r="AX96" s="33"/>
      <c r="AY96" s="33"/>
      <c r="AZ96" s="33">
        <f t="shared" si="9"/>
        <v>576</v>
      </c>
      <c r="BA96" s="56"/>
      <c r="BB96" s="58"/>
      <c r="BC96" s="56"/>
      <c r="BD96" s="33"/>
      <c r="BE96" s="33"/>
      <c r="BF96" s="33">
        <f t="shared" si="10"/>
        <v>280</v>
      </c>
      <c r="BG96" s="56"/>
      <c r="BH96" s="58"/>
      <c r="BI96" s="56"/>
      <c r="BJ96" s="33"/>
      <c r="BK96" s="33"/>
      <c r="BL96" s="33">
        <f t="shared" si="11"/>
        <v>10</v>
      </c>
      <c r="BM96" s="56"/>
      <c r="BN96" s="4"/>
      <c r="BO96" s="56"/>
      <c r="BP96" s="33"/>
      <c r="BQ96" s="33"/>
      <c r="BR96" s="33">
        <f t="shared" si="12"/>
        <v>0</v>
      </c>
      <c r="BS96" s="56"/>
      <c r="BT96" s="58"/>
      <c r="BU96" s="56"/>
      <c r="BV96" s="33"/>
      <c r="BW96" s="33"/>
      <c r="BX96" s="33">
        <f t="shared" si="13"/>
        <v>3300</v>
      </c>
      <c r="BY96" s="56"/>
      <c r="BZ96" s="4"/>
      <c r="CA96" s="56"/>
      <c r="CB96" s="33"/>
      <c r="CC96" s="33"/>
      <c r="CD96" s="33">
        <f t="shared" si="14"/>
        <v>600</v>
      </c>
      <c r="CE96" s="109"/>
      <c r="CF96" s="101"/>
      <c r="CG96" s="179"/>
      <c r="CH96" s="33"/>
      <c r="CI96" s="33"/>
      <c r="CJ96" s="33">
        <f t="shared" si="15"/>
        <v>820</v>
      </c>
      <c r="CK96" s="56"/>
      <c r="CL96" s="4"/>
      <c r="CM96" s="32"/>
      <c r="CN96" s="33"/>
      <c r="CO96" s="33"/>
      <c r="CP96" s="33">
        <f t="shared" si="16"/>
        <v>0</v>
      </c>
      <c r="CQ96" s="56"/>
      <c r="CR96" s="58"/>
      <c r="CS96" s="32"/>
      <c r="CT96" s="33"/>
      <c r="CU96" s="33"/>
      <c r="CV96" s="33">
        <f t="shared" si="17"/>
        <v>1000</v>
      </c>
      <c r="CW96" s="56"/>
      <c r="CX96" s="4"/>
      <c r="CY96" s="56"/>
      <c r="CZ96" s="33"/>
      <c r="DA96" s="33"/>
      <c r="DB96" s="33">
        <f t="shared" si="18"/>
        <v>14500</v>
      </c>
      <c r="DC96" s="109"/>
      <c r="DD96" s="101"/>
      <c r="DE96" s="113">
        <v>45685.0</v>
      </c>
      <c r="DF96" s="140"/>
      <c r="DG96" s="150">
        <v>1.0</v>
      </c>
      <c r="DH96" s="26">
        <f t="shared" si="19"/>
        <v>24</v>
      </c>
      <c r="DI96" s="29" t="s">
        <v>96</v>
      </c>
      <c r="DJ96" s="58"/>
      <c r="DK96" s="103">
        <v>45678.0</v>
      </c>
      <c r="DL96" s="112"/>
      <c r="DM96" s="106">
        <v>500.0</v>
      </c>
      <c r="DN96" s="36">
        <f t="shared" si="20"/>
        <v>29500</v>
      </c>
      <c r="DO96" s="39" t="s">
        <v>99</v>
      </c>
      <c r="DP96" s="4"/>
      <c r="DQ96" s="56"/>
      <c r="DR96" s="33"/>
      <c r="DS96" s="33"/>
      <c r="DT96" s="33">
        <f t="shared" si="21"/>
        <v>0</v>
      </c>
      <c r="DU96" s="56"/>
      <c r="DV96" s="58"/>
      <c r="DW96" s="56"/>
      <c r="DX96" s="33"/>
      <c r="DY96" s="33"/>
      <c r="DZ96" s="33">
        <f t="shared" si="22"/>
        <v>0</v>
      </c>
      <c r="EA96" s="56"/>
      <c r="EB96" s="4"/>
      <c r="EC96" s="56"/>
      <c r="ED96" s="33"/>
      <c r="EE96" s="33"/>
      <c r="EF96" s="33">
        <f t="shared" si="23"/>
        <v>2</v>
      </c>
      <c r="EG96" s="56"/>
      <c r="EH96" s="58"/>
      <c r="EI96" s="56"/>
      <c r="EJ96" s="33"/>
      <c r="EK96" s="33"/>
      <c r="EL96" s="33">
        <f t="shared" si="24"/>
        <v>15</v>
      </c>
      <c r="EM96" s="56"/>
      <c r="EN96" s="4"/>
      <c r="EO96" s="56"/>
      <c r="EP96" s="33"/>
      <c r="EQ96" s="33"/>
      <c r="ER96" s="33">
        <f t="shared" si="25"/>
        <v>5</v>
      </c>
      <c r="ES96" s="56"/>
      <c r="ET96" s="58"/>
      <c r="EU96" s="56"/>
      <c r="EV96" s="33"/>
      <c r="EW96" s="33"/>
      <c r="EX96" s="33">
        <f t="shared" si="26"/>
        <v>21</v>
      </c>
      <c r="EY96" s="56"/>
      <c r="EZ96" s="58"/>
      <c r="FA96" s="56"/>
      <c r="FB96" s="33"/>
      <c r="FC96" s="33"/>
      <c r="FD96" s="33">
        <f t="shared" si="27"/>
        <v>900</v>
      </c>
      <c r="FE96" s="56"/>
      <c r="FF96" s="58"/>
      <c r="FG96" s="56"/>
      <c r="FH96" s="33"/>
      <c r="FI96" s="33"/>
      <c r="FJ96" s="33">
        <f t="shared" si="28"/>
        <v>500</v>
      </c>
      <c r="FK96" s="56"/>
      <c r="FL96" s="58"/>
      <c r="FM96" s="56"/>
      <c r="FN96" s="33"/>
      <c r="FO96" s="33"/>
      <c r="FP96" s="33">
        <f t="shared" si="29"/>
        <v>1775</v>
      </c>
      <c r="FQ96" s="56"/>
      <c r="FR96" s="58"/>
      <c r="FS96" s="56"/>
      <c r="FT96" s="33"/>
      <c r="FU96" s="33"/>
      <c r="FV96" s="33">
        <f t="shared" si="30"/>
        <v>0</v>
      </c>
      <c r="FW96" s="56"/>
      <c r="FX96" s="58"/>
      <c r="FY96" s="56"/>
      <c r="FZ96" s="33"/>
      <c r="GA96" s="33"/>
      <c r="GB96" s="33">
        <f t="shared" si="31"/>
        <v>0</v>
      </c>
      <c r="GC96" s="56"/>
      <c r="GD96" s="58"/>
      <c r="GE96" s="58"/>
      <c r="GF96" s="58"/>
      <c r="GG96" s="58"/>
      <c r="GH96" s="58"/>
      <c r="GI96" s="58"/>
    </row>
    <row r="97" ht="14.25" customHeight="1">
      <c r="A97" s="113">
        <v>45682.0</v>
      </c>
      <c r="B97" s="140"/>
      <c r="C97" s="150">
        <v>500.0</v>
      </c>
      <c r="D97" s="26">
        <f t="shared" si="1"/>
        <v>53650</v>
      </c>
      <c r="E97" s="29" t="s">
        <v>99</v>
      </c>
      <c r="F97" s="4"/>
      <c r="G97" s="56"/>
      <c r="H97" s="33"/>
      <c r="I97" s="33"/>
      <c r="J97" s="33">
        <f t="shared" si="2"/>
        <v>3650</v>
      </c>
      <c r="K97" s="56"/>
      <c r="L97" s="4"/>
      <c r="M97" s="56"/>
      <c r="N97" s="33"/>
      <c r="O97" s="33"/>
      <c r="P97" s="33">
        <f t="shared" si="3"/>
        <v>4150</v>
      </c>
      <c r="Q97" s="56"/>
      <c r="R97" s="4"/>
      <c r="S97" s="56"/>
      <c r="T97" s="33"/>
      <c r="U97" s="33"/>
      <c r="V97" s="33">
        <f t="shared" si="4"/>
        <v>11750</v>
      </c>
      <c r="W97" s="56"/>
      <c r="X97" s="58"/>
      <c r="Y97" s="32"/>
      <c r="Z97" s="33"/>
      <c r="AA97" s="33"/>
      <c r="AB97" s="33">
        <f t="shared" si="5"/>
        <v>4</v>
      </c>
      <c r="AC97" s="56"/>
      <c r="AD97" s="4"/>
      <c r="AE97" s="56"/>
      <c r="AF97" s="33"/>
      <c r="AG97" s="33"/>
      <c r="AH97" s="33">
        <f t="shared" si="6"/>
        <v>2</v>
      </c>
      <c r="AI97" s="56"/>
      <c r="AJ97" s="4"/>
      <c r="AK97" s="56"/>
      <c r="AL97" s="33"/>
      <c r="AM97" s="33"/>
      <c r="AN97" s="33">
        <f t="shared" si="7"/>
        <v>7</v>
      </c>
      <c r="AO97" s="56"/>
      <c r="AP97" s="4"/>
      <c r="AQ97" s="32"/>
      <c r="AR97" s="33"/>
      <c r="AS97" s="33"/>
      <c r="AT97" s="33">
        <f t="shared" si="8"/>
        <v>15</v>
      </c>
      <c r="AU97" s="56"/>
      <c r="AV97" s="4"/>
      <c r="AW97" s="32"/>
      <c r="AX97" s="33"/>
      <c r="AY97" s="33"/>
      <c r="AZ97" s="33">
        <f t="shared" si="9"/>
        <v>576</v>
      </c>
      <c r="BA97" s="56"/>
      <c r="BB97" s="58"/>
      <c r="BC97" s="56"/>
      <c r="BD97" s="33"/>
      <c r="BE97" s="33"/>
      <c r="BF97" s="33">
        <f t="shared" si="10"/>
        <v>280</v>
      </c>
      <c r="BG97" s="56"/>
      <c r="BH97" s="58"/>
      <c r="BI97" s="56"/>
      <c r="BJ97" s="33"/>
      <c r="BK97" s="33"/>
      <c r="BL97" s="33">
        <f t="shared" si="11"/>
        <v>10</v>
      </c>
      <c r="BM97" s="56"/>
      <c r="BN97" s="4"/>
      <c r="BO97" s="56"/>
      <c r="BP97" s="33"/>
      <c r="BQ97" s="33"/>
      <c r="BR97" s="33">
        <f t="shared" si="12"/>
        <v>0</v>
      </c>
      <c r="BS97" s="56"/>
      <c r="BT97" s="58"/>
      <c r="BU97" s="56"/>
      <c r="BV97" s="33"/>
      <c r="BW97" s="33"/>
      <c r="BX97" s="33">
        <f t="shared" si="13"/>
        <v>3300</v>
      </c>
      <c r="BY97" s="56"/>
      <c r="BZ97" s="4"/>
      <c r="CA97" s="56"/>
      <c r="CB97" s="33"/>
      <c r="CC97" s="33"/>
      <c r="CD97" s="33">
        <f t="shared" si="14"/>
        <v>600</v>
      </c>
      <c r="CE97" s="109"/>
      <c r="CF97" s="101"/>
      <c r="CG97" s="179"/>
      <c r="CH97" s="33"/>
      <c r="CI97" s="33"/>
      <c r="CJ97" s="33">
        <f t="shared" si="15"/>
        <v>820</v>
      </c>
      <c r="CK97" s="56"/>
      <c r="CL97" s="4"/>
      <c r="CM97" s="32"/>
      <c r="CN97" s="33"/>
      <c r="CO97" s="33"/>
      <c r="CP97" s="33">
        <f t="shared" si="16"/>
        <v>0</v>
      </c>
      <c r="CQ97" s="56"/>
      <c r="CR97" s="58"/>
      <c r="CS97" s="32"/>
      <c r="CT97" s="33"/>
      <c r="CU97" s="33"/>
      <c r="CV97" s="33">
        <f t="shared" si="17"/>
        <v>1000</v>
      </c>
      <c r="CW97" s="56"/>
      <c r="CX97" s="4"/>
      <c r="CY97" s="56"/>
      <c r="CZ97" s="33"/>
      <c r="DA97" s="33"/>
      <c r="DB97" s="33">
        <f t="shared" si="18"/>
        <v>14500</v>
      </c>
      <c r="DC97" s="109"/>
      <c r="DD97" s="101"/>
      <c r="DE97" s="30">
        <v>45686.0</v>
      </c>
      <c r="DF97" s="61"/>
      <c r="DG97" s="153">
        <v>1.0</v>
      </c>
      <c r="DH97" s="26">
        <f t="shared" si="19"/>
        <v>23</v>
      </c>
      <c r="DI97" s="81" t="s">
        <v>98</v>
      </c>
      <c r="DJ97" s="58"/>
      <c r="DK97" s="103">
        <v>45678.0</v>
      </c>
      <c r="DL97" s="112"/>
      <c r="DM97" s="106">
        <v>500.0</v>
      </c>
      <c r="DN97" s="36">
        <f t="shared" si="20"/>
        <v>29000</v>
      </c>
      <c r="DO97" s="39" t="s">
        <v>101</v>
      </c>
      <c r="DP97" s="4"/>
      <c r="DQ97" s="56"/>
      <c r="DR97" s="33"/>
      <c r="DS97" s="33"/>
      <c r="DT97" s="33">
        <f t="shared" si="21"/>
        <v>0</v>
      </c>
      <c r="DU97" s="56"/>
      <c r="DV97" s="58"/>
      <c r="DW97" s="56"/>
      <c r="DX97" s="33"/>
      <c r="DY97" s="33"/>
      <c r="DZ97" s="33">
        <f t="shared" si="22"/>
        <v>0</v>
      </c>
      <c r="EA97" s="56"/>
      <c r="EB97" s="4"/>
      <c r="EC97" s="56"/>
      <c r="ED97" s="33"/>
      <c r="EE97" s="33"/>
      <c r="EF97" s="33">
        <f t="shared" si="23"/>
        <v>2</v>
      </c>
      <c r="EG97" s="56"/>
      <c r="EH97" s="58"/>
      <c r="EI97" s="56"/>
      <c r="EJ97" s="33"/>
      <c r="EK97" s="33"/>
      <c r="EL97" s="33">
        <f t="shared" si="24"/>
        <v>15</v>
      </c>
      <c r="EM97" s="56"/>
      <c r="EN97" s="4"/>
      <c r="EO97" s="56"/>
      <c r="EP97" s="33"/>
      <c r="EQ97" s="33"/>
      <c r="ER97" s="33">
        <f t="shared" si="25"/>
        <v>5</v>
      </c>
      <c r="ES97" s="56"/>
      <c r="ET97" s="58"/>
      <c r="EU97" s="56"/>
      <c r="EV97" s="33"/>
      <c r="EW97" s="33"/>
      <c r="EX97" s="33">
        <f t="shared" si="26"/>
        <v>21</v>
      </c>
      <c r="EY97" s="56"/>
      <c r="EZ97" s="58"/>
      <c r="FA97" s="56"/>
      <c r="FB97" s="33"/>
      <c r="FC97" s="33"/>
      <c r="FD97" s="33">
        <f t="shared" si="27"/>
        <v>900</v>
      </c>
      <c r="FE97" s="56"/>
      <c r="FF97" s="58"/>
      <c r="FG97" s="56"/>
      <c r="FH97" s="33"/>
      <c r="FI97" s="33"/>
      <c r="FJ97" s="33">
        <f t="shared" si="28"/>
        <v>500</v>
      </c>
      <c r="FK97" s="56"/>
      <c r="FL97" s="58"/>
      <c r="FM97" s="56"/>
      <c r="FN97" s="33"/>
      <c r="FO97" s="33"/>
      <c r="FP97" s="33">
        <f t="shared" si="29"/>
        <v>1775</v>
      </c>
      <c r="FQ97" s="56"/>
      <c r="FR97" s="58"/>
      <c r="FS97" s="56"/>
      <c r="FT97" s="33"/>
      <c r="FU97" s="33"/>
      <c r="FV97" s="33">
        <f t="shared" si="30"/>
        <v>0</v>
      </c>
      <c r="FW97" s="56"/>
      <c r="FX97" s="58"/>
      <c r="FY97" s="56"/>
      <c r="FZ97" s="33"/>
      <c r="GA97" s="33"/>
      <c r="GB97" s="33">
        <f t="shared" si="31"/>
        <v>0</v>
      </c>
      <c r="GC97" s="56"/>
      <c r="GD97" s="58"/>
      <c r="GE97" s="58"/>
      <c r="GF97" s="58"/>
      <c r="GG97" s="58"/>
      <c r="GH97" s="58"/>
      <c r="GI97" s="58"/>
    </row>
    <row r="98" ht="14.25" customHeight="1">
      <c r="A98" s="113">
        <v>45682.0</v>
      </c>
      <c r="B98" s="140"/>
      <c r="C98" s="150">
        <v>500.0</v>
      </c>
      <c r="D98" s="26">
        <f t="shared" si="1"/>
        <v>53150</v>
      </c>
      <c r="E98" s="29" t="s">
        <v>95</v>
      </c>
      <c r="F98" s="4"/>
      <c r="G98" s="56"/>
      <c r="H98" s="33"/>
      <c r="I98" s="33"/>
      <c r="J98" s="33">
        <f t="shared" si="2"/>
        <v>3650</v>
      </c>
      <c r="K98" s="56"/>
      <c r="L98" s="4"/>
      <c r="M98" s="56"/>
      <c r="N98" s="33"/>
      <c r="O98" s="33"/>
      <c r="P98" s="33">
        <f t="shared" si="3"/>
        <v>4150</v>
      </c>
      <c r="Q98" s="56"/>
      <c r="R98" s="4"/>
      <c r="S98" s="56"/>
      <c r="T98" s="33"/>
      <c r="U98" s="33"/>
      <c r="V98" s="33">
        <f t="shared" si="4"/>
        <v>11750</v>
      </c>
      <c r="W98" s="56"/>
      <c r="X98" s="58"/>
      <c r="Y98" s="32"/>
      <c r="Z98" s="33"/>
      <c r="AA98" s="33"/>
      <c r="AB98" s="33">
        <f t="shared" si="5"/>
        <v>4</v>
      </c>
      <c r="AC98" s="56"/>
      <c r="AD98" s="4"/>
      <c r="AE98" s="56"/>
      <c r="AF98" s="33"/>
      <c r="AG98" s="33"/>
      <c r="AH98" s="33">
        <f t="shared" si="6"/>
        <v>2</v>
      </c>
      <c r="AI98" s="56"/>
      <c r="AJ98" s="4"/>
      <c r="AK98" s="56"/>
      <c r="AL98" s="33"/>
      <c r="AM98" s="33"/>
      <c r="AN98" s="33">
        <f t="shared" si="7"/>
        <v>7</v>
      </c>
      <c r="AO98" s="56"/>
      <c r="AP98" s="4"/>
      <c r="AQ98" s="32"/>
      <c r="AR98" s="33"/>
      <c r="AS98" s="33"/>
      <c r="AT98" s="33">
        <f t="shared" si="8"/>
        <v>15</v>
      </c>
      <c r="AU98" s="56"/>
      <c r="AV98" s="4"/>
      <c r="AW98" s="32"/>
      <c r="AX98" s="33"/>
      <c r="AY98" s="33"/>
      <c r="AZ98" s="33">
        <f t="shared" si="9"/>
        <v>576</v>
      </c>
      <c r="BA98" s="56"/>
      <c r="BB98" s="58"/>
      <c r="BC98" s="56"/>
      <c r="BD98" s="33"/>
      <c r="BE98" s="33"/>
      <c r="BF98" s="33">
        <f t="shared" si="10"/>
        <v>280</v>
      </c>
      <c r="BG98" s="56"/>
      <c r="BH98" s="58"/>
      <c r="BI98" s="56"/>
      <c r="BJ98" s="33"/>
      <c r="BK98" s="33"/>
      <c r="BL98" s="33">
        <f t="shared" si="11"/>
        <v>10</v>
      </c>
      <c r="BM98" s="56"/>
      <c r="BN98" s="4"/>
      <c r="BO98" s="56"/>
      <c r="BP98" s="33"/>
      <c r="BQ98" s="33"/>
      <c r="BR98" s="33">
        <f t="shared" si="12"/>
        <v>0</v>
      </c>
      <c r="BS98" s="56"/>
      <c r="BT98" s="58"/>
      <c r="BU98" s="56"/>
      <c r="BV98" s="33"/>
      <c r="BW98" s="33"/>
      <c r="BX98" s="33">
        <f t="shared" si="13"/>
        <v>3300</v>
      </c>
      <c r="BY98" s="56"/>
      <c r="BZ98" s="4"/>
      <c r="CA98" s="56"/>
      <c r="CB98" s="33"/>
      <c r="CC98" s="33"/>
      <c r="CD98" s="33">
        <f t="shared" si="14"/>
        <v>600</v>
      </c>
      <c r="CE98" s="109"/>
      <c r="CF98" s="101"/>
      <c r="CG98" s="179"/>
      <c r="CH98" s="33"/>
      <c r="CI98" s="33"/>
      <c r="CJ98" s="33">
        <f t="shared" si="15"/>
        <v>820</v>
      </c>
      <c r="CK98" s="56"/>
      <c r="CL98" s="4"/>
      <c r="CM98" s="32"/>
      <c r="CN98" s="33"/>
      <c r="CO98" s="33"/>
      <c r="CP98" s="33">
        <f t="shared" si="16"/>
        <v>0</v>
      </c>
      <c r="CQ98" s="56"/>
      <c r="CR98" s="58"/>
      <c r="CS98" s="32"/>
      <c r="CT98" s="33"/>
      <c r="CU98" s="33"/>
      <c r="CV98" s="33">
        <f t="shared" si="17"/>
        <v>1000</v>
      </c>
      <c r="CW98" s="56"/>
      <c r="CX98" s="4"/>
      <c r="CY98" s="56"/>
      <c r="CZ98" s="33"/>
      <c r="DA98" s="33"/>
      <c r="DB98" s="33">
        <f t="shared" si="18"/>
        <v>14500</v>
      </c>
      <c r="DC98" s="109"/>
      <c r="DD98" s="101"/>
      <c r="DE98" s="30">
        <v>45686.0</v>
      </c>
      <c r="DF98" s="61"/>
      <c r="DG98" s="153">
        <v>1.0</v>
      </c>
      <c r="DH98" s="26">
        <f t="shared" si="19"/>
        <v>22</v>
      </c>
      <c r="DI98" s="29" t="s">
        <v>95</v>
      </c>
      <c r="DJ98" s="58"/>
      <c r="DK98" s="103">
        <v>45679.0</v>
      </c>
      <c r="DL98" s="104"/>
      <c r="DM98" s="106">
        <v>500.0</v>
      </c>
      <c r="DN98" s="36">
        <f t="shared" si="20"/>
        <v>28500</v>
      </c>
      <c r="DO98" s="39" t="s">
        <v>85</v>
      </c>
      <c r="DP98" s="4"/>
      <c r="DQ98" s="56"/>
      <c r="DR98" s="33"/>
      <c r="DS98" s="33"/>
      <c r="DT98" s="33">
        <f t="shared" si="21"/>
        <v>0</v>
      </c>
      <c r="DU98" s="56"/>
      <c r="DV98" s="58"/>
      <c r="DW98" s="56"/>
      <c r="DX98" s="33"/>
      <c r="DY98" s="33"/>
      <c r="DZ98" s="33">
        <f t="shared" si="22"/>
        <v>0</v>
      </c>
      <c r="EA98" s="56"/>
      <c r="EB98" s="4"/>
      <c r="EC98" s="56"/>
      <c r="ED98" s="33"/>
      <c r="EE98" s="33"/>
      <c r="EF98" s="33">
        <f t="shared" si="23"/>
        <v>2</v>
      </c>
      <c r="EG98" s="56"/>
      <c r="EH98" s="58"/>
      <c r="EI98" s="56"/>
      <c r="EJ98" s="33"/>
      <c r="EK98" s="33"/>
      <c r="EL98" s="33">
        <f t="shared" si="24"/>
        <v>15</v>
      </c>
      <c r="EM98" s="56"/>
      <c r="EN98" s="4"/>
      <c r="EO98" s="56"/>
      <c r="EP98" s="33"/>
      <c r="EQ98" s="33"/>
      <c r="ER98" s="33">
        <f t="shared" si="25"/>
        <v>5</v>
      </c>
      <c r="ES98" s="56"/>
      <c r="ET98" s="58"/>
      <c r="EU98" s="56"/>
      <c r="EV98" s="33"/>
      <c r="EW98" s="33"/>
      <c r="EX98" s="33">
        <f t="shared" si="26"/>
        <v>21</v>
      </c>
      <c r="EY98" s="56"/>
      <c r="EZ98" s="58"/>
      <c r="FA98" s="56"/>
      <c r="FB98" s="33"/>
      <c r="FC98" s="33"/>
      <c r="FD98" s="33">
        <f t="shared" si="27"/>
        <v>900</v>
      </c>
      <c r="FE98" s="56"/>
      <c r="FF98" s="58"/>
      <c r="FG98" s="56"/>
      <c r="FH98" s="33"/>
      <c r="FI98" s="33"/>
      <c r="FJ98" s="33">
        <f t="shared" si="28"/>
        <v>500</v>
      </c>
      <c r="FK98" s="56"/>
      <c r="FL98" s="58"/>
      <c r="FM98" s="56"/>
      <c r="FN98" s="33"/>
      <c r="FO98" s="33"/>
      <c r="FP98" s="33">
        <f t="shared" si="29"/>
        <v>1775</v>
      </c>
      <c r="FQ98" s="56"/>
      <c r="FR98" s="58"/>
      <c r="FS98" s="56"/>
      <c r="FT98" s="33"/>
      <c r="FU98" s="33"/>
      <c r="FV98" s="33">
        <f t="shared" si="30"/>
        <v>0</v>
      </c>
      <c r="FW98" s="56"/>
      <c r="FX98" s="58"/>
      <c r="FY98" s="56"/>
      <c r="FZ98" s="33"/>
      <c r="GA98" s="33"/>
      <c r="GB98" s="33">
        <f t="shared" si="31"/>
        <v>0</v>
      </c>
      <c r="GC98" s="56"/>
      <c r="GD98" s="58"/>
      <c r="GE98" s="58"/>
      <c r="GF98" s="58"/>
      <c r="GG98" s="58"/>
      <c r="GH98" s="58"/>
      <c r="GI98" s="58"/>
    </row>
    <row r="99" ht="14.25" customHeight="1">
      <c r="A99" s="113">
        <v>45682.0</v>
      </c>
      <c r="B99" s="140"/>
      <c r="C99" s="150">
        <v>500.0</v>
      </c>
      <c r="D99" s="26">
        <f t="shared" si="1"/>
        <v>52650</v>
      </c>
      <c r="E99" s="29" t="s">
        <v>84</v>
      </c>
      <c r="F99" s="4"/>
      <c r="G99" s="56"/>
      <c r="H99" s="33"/>
      <c r="I99" s="33"/>
      <c r="J99" s="33">
        <f t="shared" si="2"/>
        <v>3650</v>
      </c>
      <c r="K99" s="56"/>
      <c r="L99" s="4"/>
      <c r="M99" s="56"/>
      <c r="N99" s="33"/>
      <c r="O99" s="33"/>
      <c r="P99" s="33">
        <f t="shared" si="3"/>
        <v>4150</v>
      </c>
      <c r="Q99" s="56"/>
      <c r="R99" s="4"/>
      <c r="S99" s="56"/>
      <c r="T99" s="33"/>
      <c r="U99" s="33"/>
      <c r="V99" s="33">
        <f t="shared" si="4"/>
        <v>11750</v>
      </c>
      <c r="W99" s="56"/>
      <c r="X99" s="58"/>
      <c r="Y99" s="32"/>
      <c r="Z99" s="33"/>
      <c r="AA99" s="33"/>
      <c r="AB99" s="33">
        <f t="shared" si="5"/>
        <v>4</v>
      </c>
      <c r="AC99" s="56"/>
      <c r="AD99" s="4"/>
      <c r="AE99" s="56"/>
      <c r="AF99" s="33"/>
      <c r="AG99" s="33"/>
      <c r="AH99" s="33">
        <f t="shared" si="6"/>
        <v>2</v>
      </c>
      <c r="AI99" s="56"/>
      <c r="AJ99" s="4"/>
      <c r="AK99" s="56"/>
      <c r="AL99" s="33"/>
      <c r="AM99" s="33"/>
      <c r="AN99" s="33">
        <f t="shared" si="7"/>
        <v>7</v>
      </c>
      <c r="AO99" s="56"/>
      <c r="AP99" s="4"/>
      <c r="AQ99" s="32"/>
      <c r="AR99" s="33"/>
      <c r="AS99" s="33"/>
      <c r="AT99" s="33">
        <f t="shared" si="8"/>
        <v>15</v>
      </c>
      <c r="AU99" s="56"/>
      <c r="AV99" s="4"/>
      <c r="AW99" s="32"/>
      <c r="AX99" s="33"/>
      <c r="AY99" s="33"/>
      <c r="AZ99" s="33">
        <f t="shared" si="9"/>
        <v>576</v>
      </c>
      <c r="BA99" s="56"/>
      <c r="BB99" s="58"/>
      <c r="BC99" s="56"/>
      <c r="BD99" s="33"/>
      <c r="BE99" s="33"/>
      <c r="BF99" s="33">
        <f t="shared" si="10"/>
        <v>280</v>
      </c>
      <c r="BG99" s="56"/>
      <c r="BH99" s="58"/>
      <c r="BI99" s="56"/>
      <c r="BJ99" s="33"/>
      <c r="BK99" s="33"/>
      <c r="BL99" s="33">
        <f t="shared" si="11"/>
        <v>10</v>
      </c>
      <c r="BM99" s="56"/>
      <c r="BN99" s="4"/>
      <c r="BO99" s="56"/>
      <c r="BP99" s="33"/>
      <c r="BQ99" s="33"/>
      <c r="BR99" s="33">
        <f t="shared" si="12"/>
        <v>0</v>
      </c>
      <c r="BS99" s="56"/>
      <c r="BT99" s="58"/>
      <c r="BU99" s="56"/>
      <c r="BV99" s="33"/>
      <c r="BW99" s="33"/>
      <c r="BX99" s="33">
        <f t="shared" si="13"/>
        <v>3300</v>
      </c>
      <c r="BY99" s="56"/>
      <c r="BZ99" s="4"/>
      <c r="CA99" s="56"/>
      <c r="CB99" s="33"/>
      <c r="CC99" s="33"/>
      <c r="CD99" s="33">
        <f t="shared" si="14"/>
        <v>600</v>
      </c>
      <c r="CE99" s="109"/>
      <c r="CF99" s="101"/>
      <c r="CG99" s="179"/>
      <c r="CH99" s="33"/>
      <c r="CI99" s="33"/>
      <c r="CJ99" s="33">
        <f t="shared" si="15"/>
        <v>820</v>
      </c>
      <c r="CK99" s="56"/>
      <c r="CL99" s="4"/>
      <c r="CM99" s="32"/>
      <c r="CN99" s="33"/>
      <c r="CO99" s="33"/>
      <c r="CP99" s="33">
        <f t="shared" si="16"/>
        <v>0</v>
      </c>
      <c r="CQ99" s="56"/>
      <c r="CR99" s="58"/>
      <c r="CS99" s="32"/>
      <c r="CT99" s="33"/>
      <c r="CU99" s="33"/>
      <c r="CV99" s="33">
        <f t="shared" si="17"/>
        <v>1000</v>
      </c>
      <c r="CW99" s="56"/>
      <c r="CX99" s="4"/>
      <c r="CY99" s="56"/>
      <c r="CZ99" s="33"/>
      <c r="DA99" s="33"/>
      <c r="DB99" s="33">
        <f t="shared" si="18"/>
        <v>14500</v>
      </c>
      <c r="DC99" s="109"/>
      <c r="DD99" s="101"/>
      <c r="DE99" s="30">
        <v>45687.0</v>
      </c>
      <c r="DF99" s="61"/>
      <c r="DG99" s="153">
        <v>1.0</v>
      </c>
      <c r="DH99" s="26">
        <f t="shared" si="19"/>
        <v>21</v>
      </c>
      <c r="DI99" s="29" t="s">
        <v>101</v>
      </c>
      <c r="DJ99" s="58"/>
      <c r="DK99" s="103">
        <v>45680.0</v>
      </c>
      <c r="DL99" s="104"/>
      <c r="DM99" s="106">
        <v>500.0</v>
      </c>
      <c r="DN99" s="36">
        <f t="shared" si="20"/>
        <v>28000</v>
      </c>
      <c r="DO99" s="37" t="s">
        <v>134</v>
      </c>
      <c r="DP99" s="4"/>
      <c r="DQ99" s="56"/>
      <c r="DR99" s="33"/>
      <c r="DS99" s="33"/>
      <c r="DT99" s="33">
        <f t="shared" si="21"/>
        <v>0</v>
      </c>
      <c r="DU99" s="56"/>
      <c r="DV99" s="58"/>
      <c r="DW99" s="56"/>
      <c r="DX99" s="33"/>
      <c r="DY99" s="33"/>
      <c r="DZ99" s="33">
        <f t="shared" si="22"/>
        <v>0</v>
      </c>
      <c r="EA99" s="56"/>
      <c r="EB99" s="4"/>
      <c r="EC99" s="56"/>
      <c r="ED99" s="33"/>
      <c r="EE99" s="33"/>
      <c r="EF99" s="33">
        <f t="shared" si="23"/>
        <v>2</v>
      </c>
      <c r="EG99" s="56"/>
      <c r="EH99" s="58"/>
      <c r="EI99" s="56"/>
      <c r="EJ99" s="33"/>
      <c r="EK99" s="33"/>
      <c r="EL99" s="33">
        <f t="shared" si="24"/>
        <v>15</v>
      </c>
      <c r="EM99" s="56"/>
      <c r="EN99" s="4"/>
      <c r="EO99" s="56"/>
      <c r="EP99" s="33"/>
      <c r="EQ99" s="33"/>
      <c r="ER99" s="33">
        <f t="shared" si="25"/>
        <v>5</v>
      </c>
      <c r="ES99" s="56"/>
      <c r="ET99" s="58"/>
      <c r="EU99" s="56"/>
      <c r="EV99" s="33"/>
      <c r="EW99" s="33"/>
      <c r="EX99" s="33">
        <f t="shared" si="26"/>
        <v>21</v>
      </c>
      <c r="EY99" s="56"/>
      <c r="EZ99" s="58"/>
      <c r="FA99" s="56"/>
      <c r="FB99" s="33"/>
      <c r="FC99" s="33"/>
      <c r="FD99" s="33">
        <f t="shared" si="27"/>
        <v>900</v>
      </c>
      <c r="FE99" s="56"/>
      <c r="FF99" s="58"/>
      <c r="FG99" s="56"/>
      <c r="FH99" s="33"/>
      <c r="FI99" s="33"/>
      <c r="FJ99" s="33">
        <f t="shared" si="28"/>
        <v>500</v>
      </c>
      <c r="FK99" s="56"/>
      <c r="FL99" s="58"/>
      <c r="FM99" s="56"/>
      <c r="FN99" s="33"/>
      <c r="FO99" s="33"/>
      <c r="FP99" s="33">
        <f t="shared" si="29"/>
        <v>1775</v>
      </c>
      <c r="FQ99" s="56"/>
      <c r="FR99" s="58"/>
      <c r="FS99" s="56"/>
      <c r="FT99" s="33"/>
      <c r="FU99" s="33"/>
      <c r="FV99" s="33">
        <f t="shared" si="30"/>
        <v>0</v>
      </c>
      <c r="FW99" s="56"/>
      <c r="FX99" s="58"/>
      <c r="FY99" s="56"/>
      <c r="FZ99" s="33"/>
      <c r="GA99" s="33"/>
      <c r="GB99" s="33">
        <f t="shared" si="31"/>
        <v>0</v>
      </c>
      <c r="GC99" s="56"/>
      <c r="GD99" s="58"/>
      <c r="GE99" s="58"/>
      <c r="GF99" s="58"/>
      <c r="GG99" s="58"/>
      <c r="GH99" s="58"/>
      <c r="GI99" s="58"/>
    </row>
    <row r="100" ht="14.25" customHeight="1">
      <c r="A100" s="113">
        <v>45682.0</v>
      </c>
      <c r="B100" s="140"/>
      <c r="C100" s="150">
        <v>500.0</v>
      </c>
      <c r="D100" s="26">
        <f t="shared" si="1"/>
        <v>52150</v>
      </c>
      <c r="E100" s="29" t="s">
        <v>100</v>
      </c>
      <c r="F100" s="4"/>
      <c r="G100" s="56"/>
      <c r="H100" s="33"/>
      <c r="I100" s="33"/>
      <c r="J100" s="33">
        <f t="shared" si="2"/>
        <v>3650</v>
      </c>
      <c r="K100" s="56"/>
      <c r="L100" s="4"/>
      <c r="M100" s="56"/>
      <c r="N100" s="33"/>
      <c r="O100" s="33"/>
      <c r="P100" s="33">
        <f t="shared" si="3"/>
        <v>4150</v>
      </c>
      <c r="Q100" s="56"/>
      <c r="R100" s="4"/>
      <c r="S100" s="56"/>
      <c r="T100" s="33"/>
      <c r="U100" s="33"/>
      <c r="V100" s="33">
        <f t="shared" si="4"/>
        <v>11750</v>
      </c>
      <c r="W100" s="56"/>
      <c r="X100" s="58"/>
      <c r="Y100" s="32"/>
      <c r="Z100" s="33"/>
      <c r="AA100" s="33"/>
      <c r="AB100" s="33">
        <f t="shared" si="5"/>
        <v>4</v>
      </c>
      <c r="AC100" s="56"/>
      <c r="AD100" s="4"/>
      <c r="AE100" s="56"/>
      <c r="AF100" s="33"/>
      <c r="AG100" s="33"/>
      <c r="AH100" s="33">
        <f t="shared" si="6"/>
        <v>2</v>
      </c>
      <c r="AI100" s="56"/>
      <c r="AJ100" s="4"/>
      <c r="AK100" s="56"/>
      <c r="AL100" s="33"/>
      <c r="AM100" s="33"/>
      <c r="AN100" s="33">
        <f t="shared" si="7"/>
        <v>7</v>
      </c>
      <c r="AO100" s="56"/>
      <c r="AP100" s="4"/>
      <c r="AQ100" s="32"/>
      <c r="AR100" s="33"/>
      <c r="AS100" s="33"/>
      <c r="AT100" s="33">
        <f t="shared" si="8"/>
        <v>15</v>
      </c>
      <c r="AU100" s="56"/>
      <c r="AV100" s="4"/>
      <c r="AW100" s="32"/>
      <c r="AX100" s="33"/>
      <c r="AY100" s="33"/>
      <c r="AZ100" s="33">
        <f t="shared" si="9"/>
        <v>576</v>
      </c>
      <c r="BA100" s="56"/>
      <c r="BB100" s="58"/>
      <c r="BC100" s="56"/>
      <c r="BD100" s="33"/>
      <c r="BE100" s="33"/>
      <c r="BF100" s="33">
        <f t="shared" si="10"/>
        <v>280</v>
      </c>
      <c r="BG100" s="56"/>
      <c r="BH100" s="58"/>
      <c r="BI100" s="56"/>
      <c r="BJ100" s="33"/>
      <c r="BK100" s="33"/>
      <c r="BL100" s="33">
        <f t="shared" si="11"/>
        <v>10</v>
      </c>
      <c r="BM100" s="56"/>
      <c r="BN100" s="4"/>
      <c r="BO100" s="56"/>
      <c r="BP100" s="33"/>
      <c r="BQ100" s="33"/>
      <c r="BR100" s="33">
        <f t="shared" si="12"/>
        <v>0</v>
      </c>
      <c r="BS100" s="56"/>
      <c r="BT100" s="58"/>
      <c r="BU100" s="56"/>
      <c r="BV100" s="33"/>
      <c r="BW100" s="33"/>
      <c r="BX100" s="33">
        <f t="shared" si="13"/>
        <v>3300</v>
      </c>
      <c r="BY100" s="56"/>
      <c r="BZ100" s="4"/>
      <c r="CA100" s="56"/>
      <c r="CB100" s="33"/>
      <c r="CC100" s="33"/>
      <c r="CD100" s="33">
        <f t="shared" si="14"/>
        <v>600</v>
      </c>
      <c r="CE100" s="109"/>
      <c r="CF100" s="101"/>
      <c r="CG100" s="179"/>
      <c r="CH100" s="33"/>
      <c r="CI100" s="33"/>
      <c r="CJ100" s="33">
        <f t="shared" si="15"/>
        <v>820</v>
      </c>
      <c r="CK100" s="56"/>
      <c r="CL100" s="4"/>
      <c r="CM100" s="32"/>
      <c r="CN100" s="33"/>
      <c r="CO100" s="33"/>
      <c r="CP100" s="33">
        <f t="shared" si="16"/>
        <v>0</v>
      </c>
      <c r="CQ100" s="56"/>
      <c r="CR100" s="58"/>
      <c r="CS100" s="32"/>
      <c r="CT100" s="33"/>
      <c r="CU100" s="33"/>
      <c r="CV100" s="33">
        <f t="shared" si="17"/>
        <v>1000</v>
      </c>
      <c r="CW100" s="56"/>
      <c r="CX100" s="4"/>
      <c r="CY100" s="56"/>
      <c r="CZ100" s="33"/>
      <c r="DA100" s="33"/>
      <c r="DB100" s="33">
        <f t="shared" si="18"/>
        <v>14500</v>
      </c>
      <c r="DC100" s="109"/>
      <c r="DD100" s="101"/>
      <c r="DE100" s="113">
        <v>45687.0</v>
      </c>
      <c r="DF100" s="140"/>
      <c r="DG100" s="153">
        <v>1.0</v>
      </c>
      <c r="DH100" s="26">
        <f t="shared" si="19"/>
        <v>20</v>
      </c>
      <c r="DI100" s="29" t="s">
        <v>81</v>
      </c>
      <c r="DJ100" s="58"/>
      <c r="DK100" s="103">
        <v>45680.0</v>
      </c>
      <c r="DL100" s="104"/>
      <c r="DM100" s="106">
        <v>500.0</v>
      </c>
      <c r="DN100" s="36">
        <f t="shared" si="20"/>
        <v>27500</v>
      </c>
      <c r="DO100" s="39" t="s">
        <v>93</v>
      </c>
      <c r="DP100" s="4"/>
      <c r="DQ100" s="56"/>
      <c r="DR100" s="33"/>
      <c r="DS100" s="33"/>
      <c r="DT100" s="33">
        <f t="shared" si="21"/>
        <v>0</v>
      </c>
      <c r="DU100" s="56"/>
      <c r="DV100" s="58"/>
      <c r="DW100" s="56"/>
      <c r="DX100" s="33"/>
      <c r="DY100" s="33"/>
      <c r="DZ100" s="33">
        <f t="shared" si="22"/>
        <v>0</v>
      </c>
      <c r="EA100" s="56"/>
      <c r="EB100" s="4"/>
      <c r="EC100" s="56"/>
      <c r="ED100" s="33"/>
      <c r="EE100" s="33"/>
      <c r="EF100" s="33">
        <f t="shared" si="23"/>
        <v>2</v>
      </c>
      <c r="EG100" s="56"/>
      <c r="EH100" s="58"/>
      <c r="EI100" s="56"/>
      <c r="EJ100" s="33"/>
      <c r="EK100" s="33"/>
      <c r="EL100" s="33">
        <f t="shared" si="24"/>
        <v>15</v>
      </c>
      <c r="EM100" s="56"/>
      <c r="EN100" s="4"/>
      <c r="EO100" s="56"/>
      <c r="EP100" s="33"/>
      <c r="EQ100" s="33"/>
      <c r="ER100" s="33">
        <f t="shared" si="25"/>
        <v>5</v>
      </c>
      <c r="ES100" s="56"/>
      <c r="ET100" s="58"/>
      <c r="EU100" s="56"/>
      <c r="EV100" s="33"/>
      <c r="EW100" s="33"/>
      <c r="EX100" s="33">
        <f t="shared" si="26"/>
        <v>21</v>
      </c>
      <c r="EY100" s="56"/>
      <c r="EZ100" s="58"/>
      <c r="FA100" s="56"/>
      <c r="FB100" s="33"/>
      <c r="FC100" s="33"/>
      <c r="FD100" s="33">
        <f t="shared" si="27"/>
        <v>900</v>
      </c>
      <c r="FE100" s="56"/>
      <c r="FF100" s="58"/>
      <c r="FG100" s="56"/>
      <c r="FH100" s="33"/>
      <c r="FI100" s="33"/>
      <c r="FJ100" s="33">
        <f t="shared" si="28"/>
        <v>500</v>
      </c>
      <c r="FK100" s="56"/>
      <c r="FL100" s="58"/>
      <c r="FM100" s="56"/>
      <c r="FN100" s="33"/>
      <c r="FO100" s="33"/>
      <c r="FP100" s="33">
        <f t="shared" si="29"/>
        <v>1775</v>
      </c>
      <c r="FQ100" s="56"/>
      <c r="FR100" s="58"/>
      <c r="FS100" s="56"/>
      <c r="FT100" s="33"/>
      <c r="FU100" s="33"/>
      <c r="FV100" s="33">
        <f t="shared" si="30"/>
        <v>0</v>
      </c>
      <c r="FW100" s="56"/>
      <c r="FX100" s="58"/>
      <c r="FY100" s="56"/>
      <c r="FZ100" s="33"/>
      <c r="GA100" s="33"/>
      <c r="GB100" s="33">
        <f t="shared" si="31"/>
        <v>0</v>
      </c>
      <c r="GC100" s="56"/>
      <c r="GD100" s="58"/>
      <c r="GE100" s="58"/>
      <c r="GF100" s="58"/>
      <c r="GG100" s="58"/>
      <c r="GH100" s="58"/>
      <c r="GI100" s="58"/>
    </row>
    <row r="101" ht="14.25" customHeight="1">
      <c r="A101" s="113">
        <v>45683.0</v>
      </c>
      <c r="B101" s="140"/>
      <c r="C101" s="150">
        <v>1000.0</v>
      </c>
      <c r="D101" s="26">
        <f t="shared" si="1"/>
        <v>51150</v>
      </c>
      <c r="E101" s="29" t="s">
        <v>94</v>
      </c>
      <c r="F101" s="4"/>
      <c r="G101" s="56"/>
      <c r="H101" s="33"/>
      <c r="I101" s="33"/>
      <c r="J101" s="33">
        <f t="shared" si="2"/>
        <v>3650</v>
      </c>
      <c r="K101" s="56"/>
      <c r="L101" s="4"/>
      <c r="M101" s="56"/>
      <c r="N101" s="33"/>
      <c r="O101" s="33"/>
      <c r="P101" s="33">
        <f t="shared" si="3"/>
        <v>4150</v>
      </c>
      <c r="Q101" s="56"/>
      <c r="R101" s="4"/>
      <c r="S101" s="56"/>
      <c r="T101" s="33"/>
      <c r="U101" s="33"/>
      <c r="V101" s="33">
        <f t="shared" si="4"/>
        <v>11750</v>
      </c>
      <c r="W101" s="56"/>
      <c r="X101" s="58"/>
      <c r="Y101" s="32"/>
      <c r="Z101" s="33"/>
      <c r="AA101" s="33"/>
      <c r="AB101" s="33">
        <f t="shared" si="5"/>
        <v>4</v>
      </c>
      <c r="AC101" s="56"/>
      <c r="AD101" s="4"/>
      <c r="AE101" s="56"/>
      <c r="AF101" s="33"/>
      <c r="AG101" s="33"/>
      <c r="AH101" s="33">
        <f t="shared" si="6"/>
        <v>2</v>
      </c>
      <c r="AI101" s="56"/>
      <c r="AJ101" s="4"/>
      <c r="AK101" s="56"/>
      <c r="AL101" s="33"/>
      <c r="AM101" s="33"/>
      <c r="AN101" s="33">
        <f t="shared" si="7"/>
        <v>7</v>
      </c>
      <c r="AO101" s="56"/>
      <c r="AP101" s="4"/>
      <c r="AQ101" s="32"/>
      <c r="AR101" s="33"/>
      <c r="AS101" s="33"/>
      <c r="AT101" s="33">
        <f t="shared" si="8"/>
        <v>15</v>
      </c>
      <c r="AU101" s="56"/>
      <c r="AV101" s="4"/>
      <c r="AW101" s="32"/>
      <c r="AX101" s="33"/>
      <c r="AY101" s="33"/>
      <c r="AZ101" s="33">
        <f t="shared" si="9"/>
        <v>576</v>
      </c>
      <c r="BA101" s="56"/>
      <c r="BB101" s="58"/>
      <c r="BC101" s="56"/>
      <c r="BD101" s="33"/>
      <c r="BE101" s="33"/>
      <c r="BF101" s="33">
        <f t="shared" si="10"/>
        <v>280</v>
      </c>
      <c r="BG101" s="56"/>
      <c r="BH101" s="58"/>
      <c r="BI101" s="56"/>
      <c r="BJ101" s="33"/>
      <c r="BK101" s="33"/>
      <c r="BL101" s="33">
        <f t="shared" si="11"/>
        <v>10</v>
      </c>
      <c r="BM101" s="56"/>
      <c r="BN101" s="4"/>
      <c r="BO101" s="56"/>
      <c r="BP101" s="33"/>
      <c r="BQ101" s="33"/>
      <c r="BR101" s="33">
        <f t="shared" si="12"/>
        <v>0</v>
      </c>
      <c r="BS101" s="56"/>
      <c r="BT101" s="58"/>
      <c r="BU101" s="56"/>
      <c r="BV101" s="33"/>
      <c r="BW101" s="33"/>
      <c r="BX101" s="33">
        <f t="shared" si="13"/>
        <v>3300</v>
      </c>
      <c r="BY101" s="56"/>
      <c r="BZ101" s="4"/>
      <c r="CA101" s="56"/>
      <c r="CB101" s="33"/>
      <c r="CC101" s="33"/>
      <c r="CD101" s="33">
        <f t="shared" si="14"/>
        <v>600</v>
      </c>
      <c r="CE101" s="109"/>
      <c r="CF101" s="101"/>
      <c r="CG101" s="179"/>
      <c r="CH101" s="33"/>
      <c r="CI101" s="33"/>
      <c r="CJ101" s="33">
        <f t="shared" si="15"/>
        <v>820</v>
      </c>
      <c r="CK101" s="56"/>
      <c r="CL101" s="4"/>
      <c r="CM101" s="32"/>
      <c r="CN101" s="33"/>
      <c r="CO101" s="33"/>
      <c r="CP101" s="33">
        <f t="shared" si="16"/>
        <v>0</v>
      </c>
      <c r="CQ101" s="56"/>
      <c r="CR101" s="58"/>
      <c r="CS101" s="32"/>
      <c r="CT101" s="33"/>
      <c r="CU101" s="33"/>
      <c r="CV101" s="33">
        <f t="shared" si="17"/>
        <v>1000</v>
      </c>
      <c r="CW101" s="56"/>
      <c r="CX101" s="4"/>
      <c r="CY101" s="56"/>
      <c r="CZ101" s="33"/>
      <c r="DA101" s="33"/>
      <c r="DB101" s="33">
        <f t="shared" si="18"/>
        <v>14500</v>
      </c>
      <c r="DC101" s="109"/>
      <c r="DD101" s="101"/>
      <c r="DE101" s="113">
        <v>45687.0</v>
      </c>
      <c r="DF101" s="140"/>
      <c r="DG101" s="150">
        <v>1.0</v>
      </c>
      <c r="DH101" s="26">
        <f t="shared" si="19"/>
        <v>19</v>
      </c>
      <c r="DI101" s="29" t="s">
        <v>93</v>
      </c>
      <c r="DJ101" s="58"/>
      <c r="DK101" s="62">
        <v>45680.0</v>
      </c>
      <c r="DL101" s="65"/>
      <c r="DM101" s="190">
        <v>1000.0</v>
      </c>
      <c r="DN101" s="36">
        <f t="shared" si="20"/>
        <v>26500</v>
      </c>
      <c r="DO101" s="39" t="s">
        <v>102</v>
      </c>
      <c r="DP101" s="4"/>
      <c r="DQ101" s="56"/>
      <c r="DR101" s="33"/>
      <c r="DS101" s="33"/>
      <c r="DT101" s="33">
        <f t="shared" si="21"/>
        <v>0</v>
      </c>
      <c r="DU101" s="56"/>
      <c r="DV101" s="58"/>
      <c r="DW101" s="56"/>
      <c r="DX101" s="33"/>
      <c r="DY101" s="33"/>
      <c r="DZ101" s="33">
        <f t="shared" si="22"/>
        <v>0</v>
      </c>
      <c r="EA101" s="56"/>
      <c r="EB101" s="4"/>
      <c r="EC101" s="56"/>
      <c r="ED101" s="33"/>
      <c r="EE101" s="33"/>
      <c r="EF101" s="33">
        <f t="shared" si="23"/>
        <v>2</v>
      </c>
      <c r="EG101" s="56"/>
      <c r="EH101" s="58"/>
      <c r="EI101" s="56"/>
      <c r="EJ101" s="33"/>
      <c r="EK101" s="33"/>
      <c r="EL101" s="33">
        <f t="shared" si="24"/>
        <v>15</v>
      </c>
      <c r="EM101" s="56"/>
      <c r="EN101" s="4"/>
      <c r="EO101" s="56"/>
      <c r="EP101" s="33"/>
      <c r="EQ101" s="33"/>
      <c r="ER101" s="33">
        <f t="shared" si="25"/>
        <v>5</v>
      </c>
      <c r="ES101" s="56"/>
      <c r="ET101" s="58"/>
      <c r="EU101" s="56"/>
      <c r="EV101" s="33"/>
      <c r="EW101" s="33"/>
      <c r="EX101" s="33">
        <f t="shared" si="26"/>
        <v>21</v>
      </c>
      <c r="EY101" s="56"/>
      <c r="EZ101" s="58"/>
      <c r="FA101" s="56"/>
      <c r="FB101" s="33"/>
      <c r="FC101" s="33"/>
      <c r="FD101" s="33">
        <f t="shared" si="27"/>
        <v>900</v>
      </c>
      <c r="FE101" s="56"/>
      <c r="FF101" s="58"/>
      <c r="FG101" s="56"/>
      <c r="FH101" s="33"/>
      <c r="FI101" s="33"/>
      <c r="FJ101" s="33">
        <f t="shared" si="28"/>
        <v>500</v>
      </c>
      <c r="FK101" s="56"/>
      <c r="FL101" s="58"/>
      <c r="FM101" s="56"/>
      <c r="FN101" s="33"/>
      <c r="FO101" s="33"/>
      <c r="FP101" s="33">
        <f t="shared" si="29"/>
        <v>1775</v>
      </c>
      <c r="FQ101" s="56"/>
      <c r="FR101" s="58"/>
      <c r="FS101" s="56"/>
      <c r="FT101" s="33"/>
      <c r="FU101" s="33"/>
      <c r="FV101" s="33">
        <f t="shared" si="30"/>
        <v>0</v>
      </c>
      <c r="FW101" s="56"/>
      <c r="FX101" s="58"/>
      <c r="FY101" s="56"/>
      <c r="FZ101" s="33"/>
      <c r="GA101" s="33"/>
      <c r="GB101" s="33">
        <f t="shared" si="31"/>
        <v>0</v>
      </c>
      <c r="GC101" s="56"/>
      <c r="GD101" s="58"/>
      <c r="GE101" s="58"/>
      <c r="GF101" s="58"/>
      <c r="GG101" s="58"/>
      <c r="GH101" s="58"/>
      <c r="GI101" s="58"/>
    </row>
    <row r="102" ht="14.25" customHeight="1">
      <c r="A102" s="113">
        <v>45683.0</v>
      </c>
      <c r="B102" s="140"/>
      <c r="C102" s="150">
        <v>500.0</v>
      </c>
      <c r="D102" s="26">
        <f t="shared" si="1"/>
        <v>50650</v>
      </c>
      <c r="E102" s="29" t="s">
        <v>93</v>
      </c>
      <c r="F102" s="4"/>
      <c r="G102" s="56"/>
      <c r="H102" s="33"/>
      <c r="I102" s="33"/>
      <c r="J102" s="33">
        <f t="shared" si="2"/>
        <v>3650</v>
      </c>
      <c r="K102" s="56"/>
      <c r="L102" s="4"/>
      <c r="M102" s="56"/>
      <c r="N102" s="33"/>
      <c r="O102" s="33"/>
      <c r="P102" s="33">
        <f t="shared" si="3"/>
        <v>4150</v>
      </c>
      <c r="Q102" s="56"/>
      <c r="R102" s="4"/>
      <c r="S102" s="56"/>
      <c r="T102" s="33"/>
      <c r="U102" s="33"/>
      <c r="V102" s="33">
        <f t="shared" si="4"/>
        <v>11750</v>
      </c>
      <c r="W102" s="56"/>
      <c r="X102" s="58"/>
      <c r="Y102" s="32"/>
      <c r="Z102" s="33"/>
      <c r="AA102" s="33"/>
      <c r="AB102" s="33">
        <f t="shared" si="5"/>
        <v>4</v>
      </c>
      <c r="AC102" s="56"/>
      <c r="AD102" s="4"/>
      <c r="AE102" s="56"/>
      <c r="AF102" s="33"/>
      <c r="AG102" s="33"/>
      <c r="AH102" s="33">
        <f t="shared" si="6"/>
        <v>2</v>
      </c>
      <c r="AI102" s="56"/>
      <c r="AJ102" s="4"/>
      <c r="AK102" s="56"/>
      <c r="AL102" s="33"/>
      <c r="AM102" s="33"/>
      <c r="AN102" s="33">
        <f t="shared" si="7"/>
        <v>7</v>
      </c>
      <c r="AO102" s="56"/>
      <c r="AP102" s="4"/>
      <c r="AQ102" s="32"/>
      <c r="AR102" s="33"/>
      <c r="AS102" s="33"/>
      <c r="AT102" s="33">
        <f t="shared" si="8"/>
        <v>15</v>
      </c>
      <c r="AU102" s="56"/>
      <c r="AV102" s="4"/>
      <c r="AW102" s="32"/>
      <c r="AX102" s="33"/>
      <c r="AY102" s="33"/>
      <c r="AZ102" s="33">
        <f t="shared" si="9"/>
        <v>576</v>
      </c>
      <c r="BA102" s="56"/>
      <c r="BB102" s="58"/>
      <c r="BC102" s="56"/>
      <c r="BD102" s="33"/>
      <c r="BE102" s="33"/>
      <c r="BF102" s="33">
        <f t="shared" si="10"/>
        <v>280</v>
      </c>
      <c r="BG102" s="56"/>
      <c r="BH102" s="58"/>
      <c r="BI102" s="56"/>
      <c r="BJ102" s="33"/>
      <c r="BK102" s="33"/>
      <c r="BL102" s="33">
        <f t="shared" si="11"/>
        <v>10</v>
      </c>
      <c r="BM102" s="56"/>
      <c r="BN102" s="4"/>
      <c r="BO102" s="56"/>
      <c r="BP102" s="33"/>
      <c r="BQ102" s="33"/>
      <c r="BR102" s="33">
        <f t="shared" si="12"/>
        <v>0</v>
      </c>
      <c r="BS102" s="56"/>
      <c r="BT102" s="58"/>
      <c r="BU102" s="56"/>
      <c r="BV102" s="33"/>
      <c r="BW102" s="33"/>
      <c r="BX102" s="33">
        <f t="shared" si="13"/>
        <v>3300</v>
      </c>
      <c r="BY102" s="56"/>
      <c r="BZ102" s="4"/>
      <c r="CA102" s="56"/>
      <c r="CB102" s="33"/>
      <c r="CC102" s="33"/>
      <c r="CD102" s="33">
        <f t="shared" si="14"/>
        <v>600</v>
      </c>
      <c r="CE102" s="109"/>
      <c r="CF102" s="101"/>
      <c r="CG102" s="179"/>
      <c r="CH102" s="33"/>
      <c r="CI102" s="33"/>
      <c r="CJ102" s="33">
        <f t="shared" si="15"/>
        <v>820</v>
      </c>
      <c r="CK102" s="56"/>
      <c r="CL102" s="4"/>
      <c r="CM102" s="32"/>
      <c r="CN102" s="33"/>
      <c r="CO102" s="33"/>
      <c r="CP102" s="33">
        <f t="shared" si="16"/>
        <v>0</v>
      </c>
      <c r="CQ102" s="56"/>
      <c r="CR102" s="58"/>
      <c r="CS102" s="32"/>
      <c r="CT102" s="33"/>
      <c r="CU102" s="33"/>
      <c r="CV102" s="33">
        <f t="shared" si="17"/>
        <v>1000</v>
      </c>
      <c r="CW102" s="56"/>
      <c r="CX102" s="4"/>
      <c r="CY102" s="56"/>
      <c r="CZ102" s="33"/>
      <c r="DA102" s="33"/>
      <c r="DB102" s="33">
        <f t="shared" si="18"/>
        <v>14500</v>
      </c>
      <c r="DC102" s="109"/>
      <c r="DD102" s="101"/>
      <c r="DE102" s="113">
        <v>45687.0</v>
      </c>
      <c r="DF102" s="140"/>
      <c r="DG102" s="150">
        <v>1.0</v>
      </c>
      <c r="DH102" s="26">
        <f t="shared" si="19"/>
        <v>18</v>
      </c>
      <c r="DI102" s="29" t="s">
        <v>80</v>
      </c>
      <c r="DJ102" s="58"/>
      <c r="DK102" s="103">
        <v>45681.0</v>
      </c>
      <c r="DL102" s="104"/>
      <c r="DM102" s="106">
        <v>500.0</v>
      </c>
      <c r="DN102" s="36">
        <f t="shared" si="20"/>
        <v>26000</v>
      </c>
      <c r="DO102" s="39" t="s">
        <v>90</v>
      </c>
      <c r="DP102" s="4"/>
      <c r="DQ102" s="56"/>
      <c r="DR102" s="33"/>
      <c r="DS102" s="33"/>
      <c r="DT102" s="33">
        <f t="shared" si="21"/>
        <v>0</v>
      </c>
      <c r="DU102" s="56"/>
      <c r="DV102" s="58"/>
      <c r="DW102" s="56"/>
      <c r="DX102" s="33"/>
      <c r="DY102" s="33"/>
      <c r="DZ102" s="33">
        <f t="shared" si="22"/>
        <v>0</v>
      </c>
      <c r="EA102" s="56"/>
      <c r="EB102" s="4"/>
      <c r="EC102" s="56"/>
      <c r="ED102" s="33"/>
      <c r="EE102" s="33"/>
      <c r="EF102" s="33">
        <f t="shared" si="23"/>
        <v>2</v>
      </c>
      <c r="EG102" s="56"/>
      <c r="EH102" s="58"/>
      <c r="EI102" s="56"/>
      <c r="EJ102" s="33"/>
      <c r="EK102" s="33"/>
      <c r="EL102" s="33">
        <f t="shared" si="24"/>
        <v>15</v>
      </c>
      <c r="EM102" s="56"/>
      <c r="EN102" s="4"/>
      <c r="EO102" s="56"/>
      <c r="EP102" s="33"/>
      <c r="EQ102" s="33"/>
      <c r="ER102" s="33">
        <f t="shared" si="25"/>
        <v>5</v>
      </c>
      <c r="ES102" s="56"/>
      <c r="ET102" s="58"/>
      <c r="EU102" s="56"/>
      <c r="EV102" s="33"/>
      <c r="EW102" s="33"/>
      <c r="EX102" s="33">
        <f t="shared" si="26"/>
        <v>21</v>
      </c>
      <c r="EY102" s="56"/>
      <c r="EZ102" s="58"/>
      <c r="FA102" s="56"/>
      <c r="FB102" s="33"/>
      <c r="FC102" s="33"/>
      <c r="FD102" s="33">
        <f t="shared" si="27"/>
        <v>900</v>
      </c>
      <c r="FE102" s="56"/>
      <c r="FF102" s="58"/>
      <c r="FG102" s="56"/>
      <c r="FH102" s="33"/>
      <c r="FI102" s="33"/>
      <c r="FJ102" s="33">
        <f t="shared" si="28"/>
        <v>500</v>
      </c>
      <c r="FK102" s="56"/>
      <c r="FL102" s="58"/>
      <c r="FM102" s="56"/>
      <c r="FN102" s="33"/>
      <c r="FO102" s="33"/>
      <c r="FP102" s="33">
        <f t="shared" si="29"/>
        <v>1775</v>
      </c>
      <c r="FQ102" s="56"/>
      <c r="FR102" s="58"/>
      <c r="FS102" s="56"/>
      <c r="FT102" s="33"/>
      <c r="FU102" s="33"/>
      <c r="FV102" s="33">
        <f t="shared" si="30"/>
        <v>0</v>
      </c>
      <c r="FW102" s="56"/>
      <c r="FX102" s="58"/>
      <c r="FY102" s="56"/>
      <c r="FZ102" s="33"/>
      <c r="GA102" s="33"/>
      <c r="GB102" s="33">
        <f t="shared" si="31"/>
        <v>0</v>
      </c>
      <c r="GC102" s="56"/>
      <c r="GD102" s="58"/>
      <c r="GE102" s="58"/>
      <c r="GF102" s="58"/>
      <c r="GG102" s="58"/>
      <c r="GH102" s="58"/>
      <c r="GI102" s="58"/>
    </row>
    <row r="103" ht="14.25" customHeight="1">
      <c r="A103" s="113">
        <v>45684.0</v>
      </c>
      <c r="B103" s="140"/>
      <c r="C103" s="150">
        <v>500.0</v>
      </c>
      <c r="D103" s="26">
        <f t="shared" si="1"/>
        <v>50150</v>
      </c>
      <c r="E103" s="29" t="s">
        <v>78</v>
      </c>
      <c r="F103" s="4"/>
      <c r="G103" s="56"/>
      <c r="H103" s="33"/>
      <c r="I103" s="33"/>
      <c r="J103" s="33">
        <f t="shared" si="2"/>
        <v>3650</v>
      </c>
      <c r="K103" s="56"/>
      <c r="L103" s="4"/>
      <c r="M103" s="56"/>
      <c r="N103" s="33"/>
      <c r="O103" s="33"/>
      <c r="P103" s="33">
        <f t="shared" si="3"/>
        <v>4150</v>
      </c>
      <c r="Q103" s="56"/>
      <c r="R103" s="4"/>
      <c r="S103" s="56"/>
      <c r="T103" s="33"/>
      <c r="U103" s="33"/>
      <c r="V103" s="33">
        <f t="shared" si="4"/>
        <v>11750</v>
      </c>
      <c r="W103" s="56"/>
      <c r="X103" s="58"/>
      <c r="Y103" s="32"/>
      <c r="Z103" s="33"/>
      <c r="AA103" s="33"/>
      <c r="AB103" s="33">
        <f t="shared" si="5"/>
        <v>4</v>
      </c>
      <c r="AC103" s="56"/>
      <c r="AD103" s="4"/>
      <c r="AE103" s="56"/>
      <c r="AF103" s="33"/>
      <c r="AG103" s="33"/>
      <c r="AH103" s="33">
        <f t="shared" si="6"/>
        <v>2</v>
      </c>
      <c r="AI103" s="56"/>
      <c r="AJ103" s="4"/>
      <c r="AK103" s="56"/>
      <c r="AL103" s="33"/>
      <c r="AM103" s="33"/>
      <c r="AN103" s="33">
        <f t="shared" si="7"/>
        <v>7</v>
      </c>
      <c r="AO103" s="56"/>
      <c r="AP103" s="4"/>
      <c r="AQ103" s="32"/>
      <c r="AR103" s="33"/>
      <c r="AS103" s="33"/>
      <c r="AT103" s="33">
        <f t="shared" si="8"/>
        <v>15</v>
      </c>
      <c r="AU103" s="56"/>
      <c r="AV103" s="4"/>
      <c r="AW103" s="32"/>
      <c r="AX103" s="33"/>
      <c r="AY103" s="33"/>
      <c r="AZ103" s="33">
        <f t="shared" si="9"/>
        <v>576</v>
      </c>
      <c r="BA103" s="56"/>
      <c r="BB103" s="58"/>
      <c r="BC103" s="56"/>
      <c r="BD103" s="33"/>
      <c r="BE103" s="33"/>
      <c r="BF103" s="33">
        <f t="shared" si="10"/>
        <v>280</v>
      </c>
      <c r="BG103" s="56"/>
      <c r="BH103" s="58"/>
      <c r="BI103" s="56"/>
      <c r="BJ103" s="33"/>
      <c r="BK103" s="33"/>
      <c r="BL103" s="33">
        <f t="shared" si="11"/>
        <v>10</v>
      </c>
      <c r="BM103" s="56"/>
      <c r="BN103" s="4"/>
      <c r="BO103" s="56"/>
      <c r="BP103" s="33"/>
      <c r="BQ103" s="33"/>
      <c r="BR103" s="33">
        <f t="shared" si="12"/>
        <v>0</v>
      </c>
      <c r="BS103" s="56"/>
      <c r="BT103" s="58"/>
      <c r="BU103" s="56"/>
      <c r="BV103" s="33"/>
      <c r="BW103" s="33"/>
      <c r="BX103" s="33">
        <f t="shared" si="13"/>
        <v>3300</v>
      </c>
      <c r="BY103" s="56"/>
      <c r="BZ103" s="4"/>
      <c r="CA103" s="56"/>
      <c r="CB103" s="33"/>
      <c r="CC103" s="33"/>
      <c r="CD103" s="33">
        <f t="shared" si="14"/>
        <v>600</v>
      </c>
      <c r="CE103" s="109"/>
      <c r="CF103" s="101"/>
      <c r="CG103" s="179"/>
      <c r="CH103" s="33"/>
      <c r="CI103" s="33"/>
      <c r="CJ103" s="33">
        <f t="shared" si="15"/>
        <v>820</v>
      </c>
      <c r="CK103" s="56"/>
      <c r="CL103" s="4"/>
      <c r="CM103" s="32"/>
      <c r="CN103" s="33"/>
      <c r="CO103" s="33"/>
      <c r="CP103" s="33">
        <f t="shared" si="16"/>
        <v>0</v>
      </c>
      <c r="CQ103" s="56"/>
      <c r="CR103" s="58"/>
      <c r="CS103" s="32"/>
      <c r="CT103" s="33"/>
      <c r="CU103" s="33"/>
      <c r="CV103" s="33">
        <f t="shared" si="17"/>
        <v>1000</v>
      </c>
      <c r="CW103" s="56"/>
      <c r="CX103" s="4"/>
      <c r="CY103" s="56"/>
      <c r="CZ103" s="33"/>
      <c r="DA103" s="33"/>
      <c r="DB103" s="33">
        <f t="shared" si="18"/>
        <v>14500</v>
      </c>
      <c r="DC103" s="109"/>
      <c r="DD103" s="101"/>
      <c r="DE103" s="30">
        <v>45687.0</v>
      </c>
      <c r="DF103" s="61"/>
      <c r="DG103" s="153">
        <v>1.0</v>
      </c>
      <c r="DH103" s="26">
        <f t="shared" si="19"/>
        <v>17</v>
      </c>
      <c r="DI103" s="29" t="s">
        <v>104</v>
      </c>
      <c r="DJ103" s="58"/>
      <c r="DK103" s="103">
        <v>45681.0</v>
      </c>
      <c r="DL103" s="104"/>
      <c r="DM103" s="106">
        <v>500.0</v>
      </c>
      <c r="DN103" s="36">
        <f t="shared" si="20"/>
        <v>25500</v>
      </c>
      <c r="DO103" s="37" t="s">
        <v>93</v>
      </c>
      <c r="DP103" s="4"/>
      <c r="DQ103" s="56"/>
      <c r="DR103" s="33"/>
      <c r="DS103" s="33"/>
      <c r="DT103" s="33">
        <f t="shared" si="21"/>
        <v>0</v>
      </c>
      <c r="DU103" s="56"/>
      <c r="DV103" s="58"/>
      <c r="DW103" s="56"/>
      <c r="DX103" s="33"/>
      <c r="DY103" s="33"/>
      <c r="DZ103" s="33">
        <f t="shared" si="22"/>
        <v>0</v>
      </c>
      <c r="EA103" s="56"/>
      <c r="EB103" s="4"/>
      <c r="EC103" s="56"/>
      <c r="ED103" s="33"/>
      <c r="EE103" s="33"/>
      <c r="EF103" s="33">
        <f t="shared" si="23"/>
        <v>2</v>
      </c>
      <c r="EG103" s="56"/>
      <c r="EH103" s="58"/>
      <c r="EI103" s="56"/>
      <c r="EJ103" s="33"/>
      <c r="EK103" s="33"/>
      <c r="EL103" s="33">
        <f t="shared" si="24"/>
        <v>15</v>
      </c>
      <c r="EM103" s="56"/>
      <c r="EN103" s="4"/>
      <c r="EO103" s="56"/>
      <c r="EP103" s="33"/>
      <c r="EQ103" s="33"/>
      <c r="ER103" s="33">
        <f t="shared" si="25"/>
        <v>5</v>
      </c>
      <c r="ES103" s="56"/>
      <c r="ET103" s="58"/>
      <c r="EU103" s="56"/>
      <c r="EV103" s="33"/>
      <c r="EW103" s="33"/>
      <c r="EX103" s="33">
        <f t="shared" si="26"/>
        <v>21</v>
      </c>
      <c r="EY103" s="56"/>
      <c r="EZ103" s="58"/>
      <c r="FA103" s="56"/>
      <c r="FB103" s="33"/>
      <c r="FC103" s="33"/>
      <c r="FD103" s="33">
        <f t="shared" si="27"/>
        <v>900</v>
      </c>
      <c r="FE103" s="56"/>
      <c r="FF103" s="58"/>
      <c r="FG103" s="56"/>
      <c r="FH103" s="33"/>
      <c r="FI103" s="33"/>
      <c r="FJ103" s="33">
        <f t="shared" si="28"/>
        <v>500</v>
      </c>
      <c r="FK103" s="56"/>
      <c r="FL103" s="58"/>
      <c r="FM103" s="56"/>
      <c r="FN103" s="33"/>
      <c r="FO103" s="33"/>
      <c r="FP103" s="33">
        <f t="shared" si="29"/>
        <v>1775</v>
      </c>
      <c r="FQ103" s="56"/>
      <c r="FR103" s="58"/>
      <c r="FS103" s="56"/>
      <c r="FT103" s="33"/>
      <c r="FU103" s="33"/>
      <c r="FV103" s="33">
        <f t="shared" si="30"/>
        <v>0</v>
      </c>
      <c r="FW103" s="56"/>
      <c r="FX103" s="58"/>
      <c r="FY103" s="56"/>
      <c r="FZ103" s="33"/>
      <c r="GA103" s="33"/>
      <c r="GB103" s="33">
        <f t="shared" si="31"/>
        <v>0</v>
      </c>
      <c r="GC103" s="56"/>
      <c r="GD103" s="58"/>
      <c r="GE103" s="58"/>
      <c r="GF103" s="58"/>
      <c r="GG103" s="58"/>
      <c r="GH103" s="58"/>
      <c r="GI103" s="58"/>
    </row>
    <row r="104" ht="14.25" customHeight="1">
      <c r="A104" s="113">
        <v>45685.0</v>
      </c>
      <c r="B104" s="140"/>
      <c r="C104" s="150">
        <v>500.0</v>
      </c>
      <c r="D104" s="26">
        <f t="shared" si="1"/>
        <v>49650</v>
      </c>
      <c r="E104" s="29" t="s">
        <v>83</v>
      </c>
      <c r="F104" s="4"/>
      <c r="G104" s="56"/>
      <c r="H104" s="33"/>
      <c r="I104" s="33"/>
      <c r="J104" s="33">
        <f t="shared" si="2"/>
        <v>3650</v>
      </c>
      <c r="K104" s="56"/>
      <c r="L104" s="4"/>
      <c r="M104" s="56"/>
      <c r="N104" s="33"/>
      <c r="O104" s="33"/>
      <c r="P104" s="33">
        <f t="shared" si="3"/>
        <v>4150</v>
      </c>
      <c r="Q104" s="56"/>
      <c r="R104" s="4"/>
      <c r="S104" s="56"/>
      <c r="T104" s="33"/>
      <c r="U104" s="33"/>
      <c r="V104" s="33">
        <f t="shared" si="4"/>
        <v>11750</v>
      </c>
      <c r="W104" s="56"/>
      <c r="X104" s="58"/>
      <c r="Y104" s="32"/>
      <c r="Z104" s="33"/>
      <c r="AA104" s="33"/>
      <c r="AB104" s="33">
        <f t="shared" si="5"/>
        <v>4</v>
      </c>
      <c r="AC104" s="56"/>
      <c r="AD104" s="4"/>
      <c r="AE104" s="56"/>
      <c r="AF104" s="33"/>
      <c r="AG104" s="33"/>
      <c r="AH104" s="33">
        <f t="shared" si="6"/>
        <v>2</v>
      </c>
      <c r="AI104" s="56"/>
      <c r="AJ104" s="4"/>
      <c r="AK104" s="56"/>
      <c r="AL104" s="33"/>
      <c r="AM104" s="33"/>
      <c r="AN104" s="33">
        <f t="shared" si="7"/>
        <v>7</v>
      </c>
      <c r="AO104" s="56"/>
      <c r="AP104" s="4"/>
      <c r="AQ104" s="32"/>
      <c r="AR104" s="33"/>
      <c r="AS104" s="33"/>
      <c r="AT104" s="33">
        <f t="shared" si="8"/>
        <v>15</v>
      </c>
      <c r="AU104" s="56"/>
      <c r="AV104" s="4"/>
      <c r="AW104" s="32"/>
      <c r="AX104" s="33"/>
      <c r="AY104" s="33"/>
      <c r="AZ104" s="33">
        <f t="shared" si="9"/>
        <v>576</v>
      </c>
      <c r="BA104" s="56"/>
      <c r="BB104" s="58"/>
      <c r="BC104" s="56"/>
      <c r="BD104" s="33"/>
      <c r="BE104" s="33"/>
      <c r="BF104" s="33">
        <f t="shared" si="10"/>
        <v>280</v>
      </c>
      <c r="BG104" s="56"/>
      <c r="BH104" s="58"/>
      <c r="BI104" s="56"/>
      <c r="BJ104" s="33"/>
      <c r="BK104" s="33"/>
      <c r="BL104" s="33">
        <f t="shared" si="11"/>
        <v>10</v>
      </c>
      <c r="BM104" s="56"/>
      <c r="BN104" s="4"/>
      <c r="BO104" s="56"/>
      <c r="BP104" s="33"/>
      <c r="BQ104" s="33"/>
      <c r="BR104" s="33">
        <f t="shared" si="12"/>
        <v>0</v>
      </c>
      <c r="BS104" s="56"/>
      <c r="BT104" s="58"/>
      <c r="BU104" s="56"/>
      <c r="BV104" s="33"/>
      <c r="BW104" s="33"/>
      <c r="BX104" s="33">
        <f t="shared" si="13"/>
        <v>3300</v>
      </c>
      <c r="BY104" s="56"/>
      <c r="BZ104" s="4"/>
      <c r="CA104" s="56"/>
      <c r="CB104" s="33"/>
      <c r="CC104" s="33"/>
      <c r="CD104" s="33">
        <f t="shared" si="14"/>
        <v>600</v>
      </c>
      <c r="CE104" s="109"/>
      <c r="CF104" s="101"/>
      <c r="CG104" s="179"/>
      <c r="CH104" s="33"/>
      <c r="CI104" s="33"/>
      <c r="CJ104" s="33">
        <f t="shared" si="15"/>
        <v>820</v>
      </c>
      <c r="CK104" s="56"/>
      <c r="CL104" s="4"/>
      <c r="CM104" s="32"/>
      <c r="CN104" s="33"/>
      <c r="CO104" s="33"/>
      <c r="CP104" s="33">
        <f t="shared" si="16"/>
        <v>0</v>
      </c>
      <c r="CQ104" s="56"/>
      <c r="CR104" s="58"/>
      <c r="CS104" s="32"/>
      <c r="CT104" s="33"/>
      <c r="CU104" s="33"/>
      <c r="CV104" s="33">
        <f t="shared" si="17"/>
        <v>1000</v>
      </c>
      <c r="CW104" s="56"/>
      <c r="CX104" s="4"/>
      <c r="CY104" s="56"/>
      <c r="CZ104" s="33"/>
      <c r="DA104" s="33"/>
      <c r="DB104" s="33">
        <f t="shared" si="18"/>
        <v>14500</v>
      </c>
      <c r="DC104" s="109"/>
      <c r="DD104" s="101"/>
      <c r="DE104" s="30">
        <v>45687.0</v>
      </c>
      <c r="DF104" s="61"/>
      <c r="DG104" s="153">
        <v>1.0</v>
      </c>
      <c r="DH104" s="26">
        <f t="shared" si="19"/>
        <v>16</v>
      </c>
      <c r="DI104" s="29" t="s">
        <v>85</v>
      </c>
      <c r="DJ104" s="58"/>
      <c r="DK104" s="103">
        <v>45682.0</v>
      </c>
      <c r="DL104" s="104"/>
      <c r="DM104" s="106">
        <v>500.0</v>
      </c>
      <c r="DN104" s="36">
        <f t="shared" si="20"/>
        <v>25000</v>
      </c>
      <c r="DO104" s="39" t="s">
        <v>96</v>
      </c>
      <c r="DP104" s="4"/>
      <c r="DQ104" s="56"/>
      <c r="DR104" s="33"/>
      <c r="DS104" s="33"/>
      <c r="DT104" s="33">
        <f t="shared" si="21"/>
        <v>0</v>
      </c>
      <c r="DU104" s="56"/>
      <c r="DV104" s="58"/>
      <c r="DW104" s="56"/>
      <c r="DX104" s="33"/>
      <c r="DY104" s="33"/>
      <c r="DZ104" s="33">
        <f t="shared" si="22"/>
        <v>0</v>
      </c>
      <c r="EA104" s="56"/>
      <c r="EB104" s="4"/>
      <c r="EC104" s="56"/>
      <c r="ED104" s="33"/>
      <c r="EE104" s="33"/>
      <c r="EF104" s="33">
        <f t="shared" si="23"/>
        <v>2</v>
      </c>
      <c r="EG104" s="56"/>
      <c r="EH104" s="58"/>
      <c r="EI104" s="56"/>
      <c r="EJ104" s="33"/>
      <c r="EK104" s="33"/>
      <c r="EL104" s="33">
        <f t="shared" si="24"/>
        <v>15</v>
      </c>
      <c r="EM104" s="56"/>
      <c r="EN104" s="4"/>
      <c r="EO104" s="56"/>
      <c r="EP104" s="33"/>
      <c r="EQ104" s="33"/>
      <c r="ER104" s="33">
        <f t="shared" si="25"/>
        <v>5</v>
      </c>
      <c r="ES104" s="56"/>
      <c r="ET104" s="58"/>
      <c r="EU104" s="56"/>
      <c r="EV104" s="33"/>
      <c r="EW104" s="33"/>
      <c r="EX104" s="33">
        <f t="shared" si="26"/>
        <v>21</v>
      </c>
      <c r="EY104" s="56"/>
      <c r="EZ104" s="58"/>
      <c r="FA104" s="56"/>
      <c r="FB104" s="33"/>
      <c r="FC104" s="33"/>
      <c r="FD104" s="33">
        <f t="shared" si="27"/>
        <v>900</v>
      </c>
      <c r="FE104" s="56"/>
      <c r="FF104" s="58"/>
      <c r="FG104" s="56"/>
      <c r="FH104" s="33"/>
      <c r="FI104" s="33"/>
      <c r="FJ104" s="33">
        <f t="shared" si="28"/>
        <v>500</v>
      </c>
      <c r="FK104" s="56"/>
      <c r="FL104" s="58"/>
      <c r="FM104" s="56"/>
      <c r="FN104" s="33"/>
      <c r="FO104" s="33"/>
      <c r="FP104" s="33">
        <f t="shared" si="29"/>
        <v>1775</v>
      </c>
      <c r="FQ104" s="56"/>
      <c r="FR104" s="58"/>
      <c r="FS104" s="56"/>
      <c r="FT104" s="33"/>
      <c r="FU104" s="33"/>
      <c r="FV104" s="33">
        <f t="shared" si="30"/>
        <v>0</v>
      </c>
      <c r="FW104" s="56"/>
      <c r="FX104" s="58"/>
      <c r="FY104" s="56"/>
      <c r="FZ104" s="33"/>
      <c r="GA104" s="33"/>
      <c r="GB104" s="33">
        <f t="shared" si="31"/>
        <v>0</v>
      </c>
      <c r="GC104" s="56"/>
      <c r="GD104" s="58"/>
      <c r="GE104" s="58"/>
      <c r="GF104" s="58"/>
      <c r="GG104" s="58"/>
      <c r="GH104" s="58"/>
      <c r="GI104" s="58"/>
    </row>
    <row r="105" ht="14.25" customHeight="1">
      <c r="A105" s="113">
        <v>45685.0</v>
      </c>
      <c r="B105" s="140"/>
      <c r="C105" s="150">
        <v>500.0</v>
      </c>
      <c r="D105" s="26">
        <f t="shared" si="1"/>
        <v>49150</v>
      </c>
      <c r="E105" s="29" t="s">
        <v>107</v>
      </c>
      <c r="F105" s="4"/>
      <c r="G105" s="56"/>
      <c r="H105" s="33"/>
      <c r="I105" s="33"/>
      <c r="J105" s="33">
        <f t="shared" si="2"/>
        <v>3650</v>
      </c>
      <c r="K105" s="56"/>
      <c r="L105" s="4"/>
      <c r="M105" s="56"/>
      <c r="N105" s="33"/>
      <c r="O105" s="33"/>
      <c r="P105" s="33">
        <f t="shared" si="3"/>
        <v>4150</v>
      </c>
      <c r="Q105" s="56"/>
      <c r="R105" s="4"/>
      <c r="S105" s="56"/>
      <c r="T105" s="33"/>
      <c r="U105" s="33"/>
      <c r="V105" s="33">
        <f t="shared" si="4"/>
        <v>11750</v>
      </c>
      <c r="W105" s="56"/>
      <c r="X105" s="58"/>
      <c r="Y105" s="32"/>
      <c r="Z105" s="33"/>
      <c r="AA105" s="33"/>
      <c r="AB105" s="33">
        <f t="shared" si="5"/>
        <v>4</v>
      </c>
      <c r="AC105" s="56"/>
      <c r="AD105" s="4"/>
      <c r="AE105" s="56"/>
      <c r="AF105" s="33"/>
      <c r="AG105" s="33"/>
      <c r="AH105" s="33">
        <f t="shared" si="6"/>
        <v>2</v>
      </c>
      <c r="AI105" s="56"/>
      <c r="AJ105" s="4"/>
      <c r="AK105" s="56"/>
      <c r="AL105" s="33"/>
      <c r="AM105" s="33"/>
      <c r="AN105" s="33">
        <f t="shared" si="7"/>
        <v>7</v>
      </c>
      <c r="AO105" s="56"/>
      <c r="AP105" s="4"/>
      <c r="AQ105" s="32"/>
      <c r="AR105" s="33"/>
      <c r="AS105" s="33"/>
      <c r="AT105" s="33">
        <f t="shared" si="8"/>
        <v>15</v>
      </c>
      <c r="AU105" s="56"/>
      <c r="AV105" s="4"/>
      <c r="AW105" s="32"/>
      <c r="AX105" s="33"/>
      <c r="AY105" s="33"/>
      <c r="AZ105" s="33">
        <f t="shared" si="9"/>
        <v>576</v>
      </c>
      <c r="BA105" s="56"/>
      <c r="BB105" s="58"/>
      <c r="BC105" s="56"/>
      <c r="BD105" s="33"/>
      <c r="BE105" s="33"/>
      <c r="BF105" s="33">
        <f t="shared" si="10"/>
        <v>280</v>
      </c>
      <c r="BG105" s="56"/>
      <c r="BH105" s="58"/>
      <c r="BI105" s="56"/>
      <c r="BJ105" s="33"/>
      <c r="BK105" s="33"/>
      <c r="BL105" s="33">
        <f t="shared" si="11"/>
        <v>10</v>
      </c>
      <c r="BM105" s="56"/>
      <c r="BN105" s="4"/>
      <c r="BO105" s="56"/>
      <c r="BP105" s="33"/>
      <c r="BQ105" s="33"/>
      <c r="BR105" s="33">
        <f t="shared" si="12"/>
        <v>0</v>
      </c>
      <c r="BS105" s="56"/>
      <c r="BT105" s="58"/>
      <c r="BU105" s="56"/>
      <c r="BV105" s="33"/>
      <c r="BW105" s="33"/>
      <c r="BX105" s="33">
        <f t="shared" si="13"/>
        <v>3300</v>
      </c>
      <c r="BY105" s="56"/>
      <c r="BZ105" s="4"/>
      <c r="CA105" s="56"/>
      <c r="CB105" s="33"/>
      <c r="CC105" s="33"/>
      <c r="CD105" s="33">
        <f t="shared" si="14"/>
        <v>600</v>
      </c>
      <c r="CE105" s="109"/>
      <c r="CF105" s="101"/>
      <c r="CG105" s="179"/>
      <c r="CH105" s="33"/>
      <c r="CI105" s="33"/>
      <c r="CJ105" s="33">
        <f t="shared" si="15"/>
        <v>820</v>
      </c>
      <c r="CK105" s="56"/>
      <c r="CL105" s="4"/>
      <c r="CM105" s="32"/>
      <c r="CN105" s="33"/>
      <c r="CO105" s="33"/>
      <c r="CP105" s="33">
        <f t="shared" si="16"/>
        <v>0</v>
      </c>
      <c r="CQ105" s="56"/>
      <c r="CR105" s="58"/>
      <c r="CS105" s="32"/>
      <c r="CT105" s="33"/>
      <c r="CU105" s="33"/>
      <c r="CV105" s="33">
        <f t="shared" si="17"/>
        <v>1000</v>
      </c>
      <c r="CW105" s="56"/>
      <c r="CX105" s="4"/>
      <c r="CY105" s="56"/>
      <c r="CZ105" s="33"/>
      <c r="DA105" s="33"/>
      <c r="DB105" s="33">
        <f t="shared" si="18"/>
        <v>14500</v>
      </c>
      <c r="DC105" s="109"/>
      <c r="DD105" s="101"/>
      <c r="DE105" s="113">
        <v>45688.0</v>
      </c>
      <c r="DF105" s="140"/>
      <c r="DG105" s="153">
        <v>1.0</v>
      </c>
      <c r="DH105" s="26">
        <f t="shared" si="19"/>
        <v>15</v>
      </c>
      <c r="DI105" s="146" t="s">
        <v>99</v>
      </c>
      <c r="DJ105" s="58"/>
      <c r="DK105" s="103">
        <v>45683.0</v>
      </c>
      <c r="DL105" s="104"/>
      <c r="DM105" s="106">
        <v>500.0</v>
      </c>
      <c r="DN105" s="36">
        <f t="shared" si="20"/>
        <v>24500</v>
      </c>
      <c r="DO105" s="39" t="s">
        <v>83</v>
      </c>
      <c r="DP105" s="4"/>
      <c r="DQ105" s="56"/>
      <c r="DR105" s="33"/>
      <c r="DS105" s="33"/>
      <c r="DT105" s="33">
        <f t="shared" si="21"/>
        <v>0</v>
      </c>
      <c r="DU105" s="56"/>
      <c r="DV105" s="58"/>
      <c r="DW105" s="56"/>
      <c r="DX105" s="33"/>
      <c r="DY105" s="33"/>
      <c r="DZ105" s="33">
        <f t="shared" si="22"/>
        <v>0</v>
      </c>
      <c r="EA105" s="56"/>
      <c r="EB105" s="4"/>
      <c r="EC105" s="56"/>
      <c r="ED105" s="33"/>
      <c r="EE105" s="33"/>
      <c r="EF105" s="33">
        <f t="shared" si="23"/>
        <v>2</v>
      </c>
      <c r="EG105" s="56"/>
      <c r="EH105" s="58"/>
      <c r="EI105" s="56"/>
      <c r="EJ105" s="33"/>
      <c r="EK105" s="33"/>
      <c r="EL105" s="33">
        <f t="shared" si="24"/>
        <v>15</v>
      </c>
      <c r="EM105" s="56"/>
      <c r="EN105" s="4"/>
      <c r="EO105" s="56"/>
      <c r="EP105" s="33"/>
      <c r="EQ105" s="33"/>
      <c r="ER105" s="33">
        <f t="shared" si="25"/>
        <v>5</v>
      </c>
      <c r="ES105" s="56"/>
      <c r="ET105" s="58"/>
      <c r="EU105" s="56"/>
      <c r="EV105" s="33"/>
      <c r="EW105" s="33"/>
      <c r="EX105" s="33">
        <f t="shared" si="26"/>
        <v>21</v>
      </c>
      <c r="EY105" s="56"/>
      <c r="EZ105" s="58"/>
      <c r="FA105" s="56"/>
      <c r="FB105" s="33"/>
      <c r="FC105" s="33"/>
      <c r="FD105" s="33">
        <f t="shared" si="27"/>
        <v>900</v>
      </c>
      <c r="FE105" s="56"/>
      <c r="FF105" s="58"/>
      <c r="FG105" s="56"/>
      <c r="FH105" s="33"/>
      <c r="FI105" s="33"/>
      <c r="FJ105" s="33">
        <f t="shared" si="28"/>
        <v>500</v>
      </c>
      <c r="FK105" s="56"/>
      <c r="FL105" s="58"/>
      <c r="FM105" s="56"/>
      <c r="FN105" s="33"/>
      <c r="FO105" s="33"/>
      <c r="FP105" s="33">
        <f t="shared" si="29"/>
        <v>1775</v>
      </c>
      <c r="FQ105" s="56"/>
      <c r="FR105" s="58"/>
      <c r="FS105" s="56"/>
      <c r="FT105" s="33"/>
      <c r="FU105" s="33"/>
      <c r="FV105" s="33">
        <f t="shared" si="30"/>
        <v>0</v>
      </c>
      <c r="FW105" s="56"/>
      <c r="FX105" s="58"/>
      <c r="FY105" s="56"/>
      <c r="FZ105" s="33"/>
      <c r="GA105" s="33"/>
      <c r="GB105" s="33">
        <f t="shared" si="31"/>
        <v>0</v>
      </c>
      <c r="GC105" s="56"/>
      <c r="GD105" s="58"/>
      <c r="GE105" s="58"/>
      <c r="GF105" s="58"/>
      <c r="GG105" s="58"/>
      <c r="GH105" s="58"/>
      <c r="GI105" s="58"/>
    </row>
    <row r="106" ht="14.25" customHeight="1">
      <c r="A106" s="113">
        <v>45685.0</v>
      </c>
      <c r="B106" s="140"/>
      <c r="C106" s="150">
        <v>500.0</v>
      </c>
      <c r="D106" s="26">
        <f t="shared" si="1"/>
        <v>48650</v>
      </c>
      <c r="E106" s="29" t="s">
        <v>93</v>
      </c>
      <c r="F106" s="4"/>
      <c r="G106" s="56"/>
      <c r="H106" s="33"/>
      <c r="I106" s="33"/>
      <c r="J106" s="33">
        <f t="shared" si="2"/>
        <v>3650</v>
      </c>
      <c r="K106" s="56"/>
      <c r="L106" s="4"/>
      <c r="M106" s="56"/>
      <c r="N106" s="33"/>
      <c r="O106" s="33"/>
      <c r="P106" s="33">
        <f t="shared" si="3"/>
        <v>4150</v>
      </c>
      <c r="Q106" s="56"/>
      <c r="R106" s="4"/>
      <c r="S106" s="56"/>
      <c r="T106" s="33"/>
      <c r="U106" s="33"/>
      <c r="V106" s="33">
        <f t="shared" si="4"/>
        <v>11750</v>
      </c>
      <c r="W106" s="56"/>
      <c r="X106" s="58"/>
      <c r="Y106" s="32"/>
      <c r="Z106" s="33"/>
      <c r="AA106" s="33"/>
      <c r="AB106" s="33">
        <f t="shared" si="5"/>
        <v>4</v>
      </c>
      <c r="AC106" s="56"/>
      <c r="AD106" s="4"/>
      <c r="AE106" s="56"/>
      <c r="AF106" s="33"/>
      <c r="AG106" s="33"/>
      <c r="AH106" s="33">
        <f t="shared" si="6"/>
        <v>2</v>
      </c>
      <c r="AI106" s="56"/>
      <c r="AJ106" s="4"/>
      <c r="AK106" s="56"/>
      <c r="AL106" s="33"/>
      <c r="AM106" s="33"/>
      <c r="AN106" s="33">
        <f t="shared" si="7"/>
        <v>7</v>
      </c>
      <c r="AO106" s="56"/>
      <c r="AP106" s="4"/>
      <c r="AQ106" s="32"/>
      <c r="AR106" s="33"/>
      <c r="AS106" s="33"/>
      <c r="AT106" s="33">
        <f t="shared" si="8"/>
        <v>15</v>
      </c>
      <c r="AU106" s="56"/>
      <c r="AV106" s="4"/>
      <c r="AW106" s="32"/>
      <c r="AX106" s="33"/>
      <c r="AY106" s="33"/>
      <c r="AZ106" s="33">
        <f t="shared" si="9"/>
        <v>576</v>
      </c>
      <c r="BA106" s="56"/>
      <c r="BB106" s="58"/>
      <c r="BC106" s="56"/>
      <c r="BD106" s="33"/>
      <c r="BE106" s="33"/>
      <c r="BF106" s="33">
        <f t="shared" si="10"/>
        <v>280</v>
      </c>
      <c r="BG106" s="56"/>
      <c r="BH106" s="58"/>
      <c r="BI106" s="56"/>
      <c r="BJ106" s="33"/>
      <c r="BK106" s="33"/>
      <c r="BL106" s="33">
        <f t="shared" si="11"/>
        <v>10</v>
      </c>
      <c r="BM106" s="56"/>
      <c r="BN106" s="4"/>
      <c r="BO106" s="56"/>
      <c r="BP106" s="33"/>
      <c r="BQ106" s="33"/>
      <c r="BR106" s="33">
        <f t="shared" si="12"/>
        <v>0</v>
      </c>
      <c r="BS106" s="56"/>
      <c r="BT106" s="58"/>
      <c r="BU106" s="56"/>
      <c r="BV106" s="33"/>
      <c r="BW106" s="33"/>
      <c r="BX106" s="33">
        <f t="shared" si="13"/>
        <v>3300</v>
      </c>
      <c r="BY106" s="56"/>
      <c r="BZ106" s="4"/>
      <c r="CA106" s="56"/>
      <c r="CB106" s="33"/>
      <c r="CC106" s="33"/>
      <c r="CD106" s="33">
        <f t="shared" si="14"/>
        <v>600</v>
      </c>
      <c r="CE106" s="109"/>
      <c r="CF106" s="101"/>
      <c r="CG106" s="179"/>
      <c r="CH106" s="33"/>
      <c r="CI106" s="33"/>
      <c r="CJ106" s="33">
        <f t="shared" si="15"/>
        <v>820</v>
      </c>
      <c r="CK106" s="56"/>
      <c r="CL106" s="4"/>
      <c r="CM106" s="32"/>
      <c r="CN106" s="33"/>
      <c r="CO106" s="33"/>
      <c r="CP106" s="33">
        <f t="shared" si="16"/>
        <v>0</v>
      </c>
      <c r="CQ106" s="56"/>
      <c r="CR106" s="58"/>
      <c r="CS106" s="32"/>
      <c r="CT106" s="33"/>
      <c r="CU106" s="33"/>
      <c r="CV106" s="33">
        <f t="shared" si="17"/>
        <v>1000</v>
      </c>
      <c r="CW106" s="56"/>
      <c r="CX106" s="4"/>
      <c r="CY106" s="56"/>
      <c r="CZ106" s="33"/>
      <c r="DA106" s="33"/>
      <c r="DB106" s="33">
        <f t="shared" si="18"/>
        <v>14500</v>
      </c>
      <c r="DC106" s="109"/>
      <c r="DD106" s="101"/>
      <c r="DE106" s="113">
        <v>45688.0</v>
      </c>
      <c r="DF106" s="140"/>
      <c r="DG106" s="153">
        <v>1.0</v>
      </c>
      <c r="DH106" s="26">
        <f t="shared" si="19"/>
        <v>14</v>
      </c>
      <c r="DI106" s="146" t="s">
        <v>83</v>
      </c>
      <c r="DJ106" s="58"/>
      <c r="DK106" s="103">
        <v>45683.0</v>
      </c>
      <c r="DL106" s="112"/>
      <c r="DM106" s="106">
        <v>500.0</v>
      </c>
      <c r="DN106" s="36">
        <f t="shared" si="20"/>
        <v>24000</v>
      </c>
      <c r="DO106" s="39" t="s">
        <v>95</v>
      </c>
      <c r="DP106" s="4"/>
      <c r="DQ106" s="56"/>
      <c r="DR106" s="33"/>
      <c r="DS106" s="33"/>
      <c r="DT106" s="33">
        <f t="shared" si="21"/>
        <v>0</v>
      </c>
      <c r="DU106" s="56"/>
      <c r="DV106" s="58"/>
      <c r="DW106" s="56"/>
      <c r="DX106" s="33"/>
      <c r="DY106" s="33"/>
      <c r="DZ106" s="33">
        <f t="shared" si="22"/>
        <v>0</v>
      </c>
      <c r="EA106" s="56"/>
      <c r="EB106" s="4"/>
      <c r="EC106" s="56"/>
      <c r="ED106" s="33"/>
      <c r="EE106" s="33"/>
      <c r="EF106" s="33">
        <f t="shared" si="23"/>
        <v>2</v>
      </c>
      <c r="EG106" s="56"/>
      <c r="EH106" s="58"/>
      <c r="EI106" s="56"/>
      <c r="EJ106" s="33"/>
      <c r="EK106" s="33"/>
      <c r="EL106" s="33">
        <f t="shared" si="24"/>
        <v>15</v>
      </c>
      <c r="EM106" s="56"/>
      <c r="EN106" s="4"/>
      <c r="EO106" s="56"/>
      <c r="EP106" s="33"/>
      <c r="EQ106" s="33"/>
      <c r="ER106" s="33">
        <f t="shared" si="25"/>
        <v>5</v>
      </c>
      <c r="ES106" s="56"/>
      <c r="ET106" s="58"/>
      <c r="EU106" s="56"/>
      <c r="EV106" s="33"/>
      <c r="EW106" s="33"/>
      <c r="EX106" s="33">
        <f t="shared" si="26"/>
        <v>21</v>
      </c>
      <c r="EY106" s="56"/>
      <c r="EZ106" s="58"/>
      <c r="FA106" s="56"/>
      <c r="FB106" s="33"/>
      <c r="FC106" s="33"/>
      <c r="FD106" s="33">
        <f t="shared" si="27"/>
        <v>900</v>
      </c>
      <c r="FE106" s="56"/>
      <c r="FF106" s="58"/>
      <c r="FG106" s="56"/>
      <c r="FH106" s="33"/>
      <c r="FI106" s="33"/>
      <c r="FJ106" s="33">
        <f t="shared" si="28"/>
        <v>500</v>
      </c>
      <c r="FK106" s="56"/>
      <c r="FL106" s="58"/>
      <c r="FM106" s="56"/>
      <c r="FN106" s="33"/>
      <c r="FO106" s="33"/>
      <c r="FP106" s="33">
        <f t="shared" si="29"/>
        <v>1775</v>
      </c>
      <c r="FQ106" s="56"/>
      <c r="FR106" s="58"/>
      <c r="FS106" s="56"/>
      <c r="FT106" s="33"/>
      <c r="FU106" s="33"/>
      <c r="FV106" s="33">
        <f t="shared" si="30"/>
        <v>0</v>
      </c>
      <c r="FW106" s="56"/>
      <c r="FX106" s="58"/>
      <c r="FY106" s="56"/>
      <c r="FZ106" s="33"/>
      <c r="GA106" s="33"/>
      <c r="GB106" s="33">
        <f t="shared" si="31"/>
        <v>0</v>
      </c>
      <c r="GC106" s="56"/>
      <c r="GD106" s="58"/>
      <c r="GE106" s="58"/>
      <c r="GF106" s="58"/>
      <c r="GG106" s="58"/>
      <c r="GH106" s="58"/>
      <c r="GI106" s="58"/>
    </row>
    <row r="107" ht="14.25" customHeight="1">
      <c r="A107" s="113">
        <v>45685.0</v>
      </c>
      <c r="B107" s="140"/>
      <c r="C107" s="150">
        <v>500.0</v>
      </c>
      <c r="D107" s="26">
        <f t="shared" si="1"/>
        <v>48150</v>
      </c>
      <c r="E107" s="29" t="s">
        <v>79</v>
      </c>
      <c r="F107" s="4"/>
      <c r="G107" s="56"/>
      <c r="H107" s="33"/>
      <c r="I107" s="33"/>
      <c r="J107" s="33">
        <f t="shared" si="2"/>
        <v>3650</v>
      </c>
      <c r="K107" s="56"/>
      <c r="L107" s="4"/>
      <c r="M107" s="56"/>
      <c r="N107" s="33"/>
      <c r="O107" s="33"/>
      <c r="P107" s="33">
        <f t="shared" si="3"/>
        <v>4150</v>
      </c>
      <c r="Q107" s="56"/>
      <c r="R107" s="4"/>
      <c r="S107" s="56"/>
      <c r="T107" s="33"/>
      <c r="U107" s="33"/>
      <c r="V107" s="33">
        <f t="shared" si="4"/>
        <v>11750</v>
      </c>
      <c r="W107" s="56"/>
      <c r="X107" s="58"/>
      <c r="Y107" s="32"/>
      <c r="Z107" s="33"/>
      <c r="AA107" s="33"/>
      <c r="AB107" s="33">
        <f t="shared" si="5"/>
        <v>4</v>
      </c>
      <c r="AC107" s="56"/>
      <c r="AD107" s="4"/>
      <c r="AE107" s="56"/>
      <c r="AF107" s="33"/>
      <c r="AG107" s="33"/>
      <c r="AH107" s="33">
        <f t="shared" si="6"/>
        <v>2</v>
      </c>
      <c r="AI107" s="56"/>
      <c r="AJ107" s="4"/>
      <c r="AK107" s="56"/>
      <c r="AL107" s="33"/>
      <c r="AM107" s="33"/>
      <c r="AN107" s="33">
        <f t="shared" si="7"/>
        <v>7</v>
      </c>
      <c r="AO107" s="56"/>
      <c r="AP107" s="4"/>
      <c r="AQ107" s="32"/>
      <c r="AR107" s="33"/>
      <c r="AS107" s="33"/>
      <c r="AT107" s="33">
        <f t="shared" si="8"/>
        <v>15</v>
      </c>
      <c r="AU107" s="56"/>
      <c r="AV107" s="4"/>
      <c r="AW107" s="32"/>
      <c r="AX107" s="33"/>
      <c r="AY107" s="33"/>
      <c r="AZ107" s="33">
        <f t="shared" si="9"/>
        <v>576</v>
      </c>
      <c r="BA107" s="56"/>
      <c r="BB107" s="58"/>
      <c r="BC107" s="56"/>
      <c r="BD107" s="33"/>
      <c r="BE107" s="33"/>
      <c r="BF107" s="33">
        <f t="shared" si="10"/>
        <v>280</v>
      </c>
      <c r="BG107" s="56"/>
      <c r="BH107" s="58"/>
      <c r="BI107" s="56"/>
      <c r="BJ107" s="33"/>
      <c r="BK107" s="33"/>
      <c r="BL107" s="33">
        <f t="shared" si="11"/>
        <v>10</v>
      </c>
      <c r="BM107" s="56"/>
      <c r="BN107" s="4"/>
      <c r="BO107" s="56"/>
      <c r="BP107" s="33"/>
      <c r="BQ107" s="33"/>
      <c r="BR107" s="33">
        <f t="shared" si="12"/>
        <v>0</v>
      </c>
      <c r="BS107" s="56"/>
      <c r="BT107" s="58"/>
      <c r="BU107" s="56"/>
      <c r="BV107" s="33"/>
      <c r="BW107" s="33"/>
      <c r="BX107" s="33">
        <f t="shared" si="13"/>
        <v>3300</v>
      </c>
      <c r="BY107" s="56"/>
      <c r="BZ107" s="4"/>
      <c r="CA107" s="56"/>
      <c r="CB107" s="33"/>
      <c r="CC107" s="33"/>
      <c r="CD107" s="33">
        <f t="shared" si="14"/>
        <v>600</v>
      </c>
      <c r="CE107" s="109"/>
      <c r="CF107" s="101"/>
      <c r="CG107" s="179"/>
      <c r="CH107" s="33"/>
      <c r="CI107" s="33"/>
      <c r="CJ107" s="33">
        <f t="shared" si="15"/>
        <v>820</v>
      </c>
      <c r="CK107" s="56"/>
      <c r="CL107" s="4"/>
      <c r="CM107" s="32"/>
      <c r="CN107" s="33"/>
      <c r="CO107" s="33"/>
      <c r="CP107" s="33">
        <f t="shared" si="16"/>
        <v>0</v>
      </c>
      <c r="CQ107" s="56"/>
      <c r="CR107" s="58"/>
      <c r="CS107" s="32"/>
      <c r="CT107" s="33"/>
      <c r="CU107" s="33"/>
      <c r="CV107" s="33">
        <f t="shared" si="17"/>
        <v>1000</v>
      </c>
      <c r="CW107" s="56"/>
      <c r="CX107" s="4"/>
      <c r="CY107" s="56"/>
      <c r="CZ107" s="33"/>
      <c r="DA107" s="33"/>
      <c r="DB107" s="33">
        <f t="shared" si="18"/>
        <v>14500</v>
      </c>
      <c r="DC107" s="109"/>
      <c r="DD107" s="101"/>
      <c r="DE107" s="113">
        <v>45688.0</v>
      </c>
      <c r="DF107" s="140"/>
      <c r="DG107" s="150">
        <v>1.0</v>
      </c>
      <c r="DH107" s="26">
        <f t="shared" si="19"/>
        <v>13</v>
      </c>
      <c r="DI107" s="146" t="s">
        <v>107</v>
      </c>
      <c r="DJ107" s="58"/>
      <c r="DK107" s="103">
        <v>45684.0</v>
      </c>
      <c r="DL107" s="104"/>
      <c r="DM107" s="106">
        <v>500.0</v>
      </c>
      <c r="DN107" s="36">
        <f t="shared" si="20"/>
        <v>23500</v>
      </c>
      <c r="DO107" s="39" t="s">
        <v>104</v>
      </c>
      <c r="DP107" s="4"/>
      <c r="DQ107" s="56"/>
      <c r="DR107" s="33"/>
      <c r="DS107" s="33"/>
      <c r="DT107" s="33">
        <f t="shared" si="21"/>
        <v>0</v>
      </c>
      <c r="DU107" s="56"/>
      <c r="DV107" s="58"/>
      <c r="DW107" s="56"/>
      <c r="DX107" s="33"/>
      <c r="DY107" s="33"/>
      <c r="DZ107" s="33">
        <f t="shared" si="22"/>
        <v>0</v>
      </c>
      <c r="EA107" s="56"/>
      <c r="EB107" s="4"/>
      <c r="EC107" s="56"/>
      <c r="ED107" s="33"/>
      <c r="EE107" s="33"/>
      <c r="EF107" s="33">
        <f t="shared" si="23"/>
        <v>2</v>
      </c>
      <c r="EG107" s="56"/>
      <c r="EH107" s="58"/>
      <c r="EI107" s="56"/>
      <c r="EJ107" s="33"/>
      <c r="EK107" s="33"/>
      <c r="EL107" s="33">
        <f t="shared" si="24"/>
        <v>15</v>
      </c>
      <c r="EM107" s="56"/>
      <c r="EN107" s="4"/>
      <c r="EO107" s="56"/>
      <c r="EP107" s="33"/>
      <c r="EQ107" s="33"/>
      <c r="ER107" s="33">
        <f t="shared" si="25"/>
        <v>5</v>
      </c>
      <c r="ES107" s="56"/>
      <c r="ET107" s="58"/>
      <c r="EU107" s="56"/>
      <c r="EV107" s="33"/>
      <c r="EW107" s="33"/>
      <c r="EX107" s="33">
        <f t="shared" si="26"/>
        <v>21</v>
      </c>
      <c r="EY107" s="56"/>
      <c r="EZ107" s="58"/>
      <c r="FA107" s="56"/>
      <c r="FB107" s="33"/>
      <c r="FC107" s="33"/>
      <c r="FD107" s="33">
        <f t="shared" si="27"/>
        <v>900</v>
      </c>
      <c r="FE107" s="56"/>
      <c r="FF107" s="58"/>
      <c r="FG107" s="56"/>
      <c r="FH107" s="33"/>
      <c r="FI107" s="33"/>
      <c r="FJ107" s="33">
        <f t="shared" si="28"/>
        <v>500</v>
      </c>
      <c r="FK107" s="56"/>
      <c r="FL107" s="58"/>
      <c r="FM107" s="56"/>
      <c r="FN107" s="33"/>
      <c r="FO107" s="33"/>
      <c r="FP107" s="33">
        <f t="shared" si="29"/>
        <v>1775</v>
      </c>
      <c r="FQ107" s="56"/>
      <c r="FR107" s="58"/>
      <c r="FS107" s="56"/>
      <c r="FT107" s="33"/>
      <c r="FU107" s="33"/>
      <c r="FV107" s="33">
        <f t="shared" si="30"/>
        <v>0</v>
      </c>
      <c r="FW107" s="56"/>
      <c r="FX107" s="58"/>
      <c r="FY107" s="56"/>
      <c r="FZ107" s="33"/>
      <c r="GA107" s="33"/>
      <c r="GB107" s="33">
        <f t="shared" si="31"/>
        <v>0</v>
      </c>
      <c r="GC107" s="56"/>
      <c r="GD107" s="58"/>
      <c r="GE107" s="58"/>
      <c r="GF107" s="58"/>
      <c r="GG107" s="58"/>
      <c r="GH107" s="58"/>
      <c r="GI107" s="58"/>
    </row>
    <row r="108" ht="14.25" customHeight="1">
      <c r="A108" s="113">
        <v>45685.0</v>
      </c>
      <c r="B108" s="140"/>
      <c r="C108" s="150">
        <v>500.0</v>
      </c>
      <c r="D108" s="26">
        <f t="shared" si="1"/>
        <v>47650</v>
      </c>
      <c r="E108" s="29" t="s">
        <v>85</v>
      </c>
      <c r="F108" s="4"/>
      <c r="G108" s="56"/>
      <c r="H108" s="33"/>
      <c r="I108" s="33"/>
      <c r="J108" s="33">
        <f t="shared" si="2"/>
        <v>3650</v>
      </c>
      <c r="K108" s="56"/>
      <c r="L108" s="4"/>
      <c r="M108" s="56"/>
      <c r="N108" s="33"/>
      <c r="O108" s="33"/>
      <c r="P108" s="33">
        <f t="shared" si="3"/>
        <v>4150</v>
      </c>
      <c r="Q108" s="56"/>
      <c r="R108" s="4"/>
      <c r="S108" s="56"/>
      <c r="T108" s="33"/>
      <c r="U108" s="33"/>
      <c r="V108" s="33">
        <f t="shared" si="4"/>
        <v>11750</v>
      </c>
      <c r="W108" s="56"/>
      <c r="X108" s="58"/>
      <c r="Y108" s="32"/>
      <c r="Z108" s="33"/>
      <c r="AA108" s="33"/>
      <c r="AB108" s="33">
        <f t="shared" si="5"/>
        <v>4</v>
      </c>
      <c r="AC108" s="56"/>
      <c r="AD108" s="4"/>
      <c r="AE108" s="56"/>
      <c r="AF108" s="33"/>
      <c r="AG108" s="33"/>
      <c r="AH108" s="33">
        <f t="shared" si="6"/>
        <v>2</v>
      </c>
      <c r="AI108" s="56"/>
      <c r="AJ108" s="4"/>
      <c r="AK108" s="56"/>
      <c r="AL108" s="33"/>
      <c r="AM108" s="33"/>
      <c r="AN108" s="33">
        <f t="shared" si="7"/>
        <v>7</v>
      </c>
      <c r="AO108" s="56"/>
      <c r="AP108" s="4"/>
      <c r="AQ108" s="32"/>
      <c r="AR108" s="33"/>
      <c r="AS108" s="33"/>
      <c r="AT108" s="33">
        <f t="shared" si="8"/>
        <v>15</v>
      </c>
      <c r="AU108" s="56"/>
      <c r="AV108" s="4"/>
      <c r="AW108" s="32"/>
      <c r="AX108" s="33"/>
      <c r="AY108" s="33"/>
      <c r="AZ108" s="33">
        <f t="shared" si="9"/>
        <v>576</v>
      </c>
      <c r="BA108" s="56"/>
      <c r="BB108" s="58"/>
      <c r="BC108" s="56"/>
      <c r="BD108" s="33"/>
      <c r="BE108" s="33"/>
      <c r="BF108" s="33">
        <f t="shared" si="10"/>
        <v>280</v>
      </c>
      <c r="BG108" s="56"/>
      <c r="BH108" s="58"/>
      <c r="BI108" s="56"/>
      <c r="BJ108" s="33"/>
      <c r="BK108" s="33"/>
      <c r="BL108" s="33">
        <f t="shared" si="11"/>
        <v>10</v>
      </c>
      <c r="BM108" s="56"/>
      <c r="BN108" s="4"/>
      <c r="BO108" s="56"/>
      <c r="BP108" s="33"/>
      <c r="BQ108" s="33"/>
      <c r="BR108" s="33">
        <f t="shared" si="12"/>
        <v>0</v>
      </c>
      <c r="BS108" s="56"/>
      <c r="BT108" s="58"/>
      <c r="BU108" s="56"/>
      <c r="BV108" s="33"/>
      <c r="BW108" s="33"/>
      <c r="BX108" s="33">
        <f t="shared" si="13"/>
        <v>3300</v>
      </c>
      <c r="BY108" s="56"/>
      <c r="BZ108" s="4"/>
      <c r="CA108" s="56"/>
      <c r="CB108" s="33"/>
      <c r="CC108" s="33"/>
      <c r="CD108" s="33">
        <f t="shared" si="14"/>
        <v>600</v>
      </c>
      <c r="CE108" s="109"/>
      <c r="CF108" s="101"/>
      <c r="CG108" s="179"/>
      <c r="CH108" s="33"/>
      <c r="CI108" s="33"/>
      <c r="CJ108" s="33">
        <f t="shared" si="15"/>
        <v>820</v>
      </c>
      <c r="CK108" s="56"/>
      <c r="CL108" s="4"/>
      <c r="CM108" s="32"/>
      <c r="CN108" s="33"/>
      <c r="CO108" s="33"/>
      <c r="CP108" s="33">
        <f t="shared" si="16"/>
        <v>0</v>
      </c>
      <c r="CQ108" s="56"/>
      <c r="CR108" s="58"/>
      <c r="CS108" s="32"/>
      <c r="CT108" s="33"/>
      <c r="CU108" s="33"/>
      <c r="CV108" s="33">
        <f t="shared" si="17"/>
        <v>1000</v>
      </c>
      <c r="CW108" s="56"/>
      <c r="CX108" s="4"/>
      <c r="CY108" s="56"/>
      <c r="CZ108" s="33"/>
      <c r="DA108" s="33"/>
      <c r="DB108" s="33">
        <f t="shared" si="18"/>
        <v>14500</v>
      </c>
      <c r="DC108" s="109"/>
      <c r="DD108" s="101"/>
      <c r="DE108" s="113">
        <v>45688.0</v>
      </c>
      <c r="DF108" s="140"/>
      <c r="DG108" s="150">
        <v>1.0</v>
      </c>
      <c r="DH108" s="26">
        <f t="shared" si="19"/>
        <v>12</v>
      </c>
      <c r="DI108" s="146" t="s">
        <v>77</v>
      </c>
      <c r="DJ108" s="58"/>
      <c r="DK108" s="103">
        <v>45684.0</v>
      </c>
      <c r="DL108" s="104"/>
      <c r="DM108" s="106">
        <v>500.0</v>
      </c>
      <c r="DN108" s="36">
        <f t="shared" si="20"/>
        <v>23000</v>
      </c>
      <c r="DO108" s="39" t="s">
        <v>77</v>
      </c>
      <c r="DP108" s="4"/>
      <c r="DQ108" s="56"/>
      <c r="DR108" s="33"/>
      <c r="DS108" s="33"/>
      <c r="DT108" s="33">
        <f t="shared" si="21"/>
        <v>0</v>
      </c>
      <c r="DU108" s="56"/>
      <c r="DV108" s="58"/>
      <c r="DW108" s="56"/>
      <c r="DX108" s="33"/>
      <c r="DY108" s="33"/>
      <c r="DZ108" s="33">
        <f t="shared" si="22"/>
        <v>0</v>
      </c>
      <c r="EA108" s="56"/>
      <c r="EB108" s="4"/>
      <c r="EC108" s="56"/>
      <c r="ED108" s="33"/>
      <c r="EE108" s="33"/>
      <c r="EF108" s="33">
        <f t="shared" si="23"/>
        <v>2</v>
      </c>
      <c r="EG108" s="56"/>
      <c r="EH108" s="58"/>
      <c r="EI108" s="56"/>
      <c r="EJ108" s="33"/>
      <c r="EK108" s="33"/>
      <c r="EL108" s="33">
        <f t="shared" si="24"/>
        <v>15</v>
      </c>
      <c r="EM108" s="56"/>
      <c r="EN108" s="4"/>
      <c r="EO108" s="56"/>
      <c r="EP108" s="33"/>
      <c r="EQ108" s="33"/>
      <c r="ER108" s="33">
        <f t="shared" si="25"/>
        <v>5</v>
      </c>
      <c r="ES108" s="56"/>
      <c r="ET108" s="58"/>
      <c r="EU108" s="56"/>
      <c r="EV108" s="33"/>
      <c r="EW108" s="33"/>
      <c r="EX108" s="33">
        <f t="shared" si="26"/>
        <v>21</v>
      </c>
      <c r="EY108" s="56"/>
      <c r="EZ108" s="58"/>
      <c r="FA108" s="56"/>
      <c r="FB108" s="33"/>
      <c r="FC108" s="33"/>
      <c r="FD108" s="33">
        <f t="shared" si="27"/>
        <v>900</v>
      </c>
      <c r="FE108" s="56"/>
      <c r="FF108" s="58"/>
      <c r="FG108" s="56"/>
      <c r="FH108" s="33"/>
      <c r="FI108" s="33"/>
      <c r="FJ108" s="33">
        <f t="shared" si="28"/>
        <v>500</v>
      </c>
      <c r="FK108" s="56"/>
      <c r="FL108" s="58"/>
      <c r="FM108" s="56"/>
      <c r="FN108" s="33"/>
      <c r="FO108" s="33"/>
      <c r="FP108" s="33">
        <f t="shared" si="29"/>
        <v>1775</v>
      </c>
      <c r="FQ108" s="56"/>
      <c r="FR108" s="58"/>
      <c r="FS108" s="56"/>
      <c r="FT108" s="33"/>
      <c r="FU108" s="33"/>
      <c r="FV108" s="33">
        <f t="shared" si="30"/>
        <v>0</v>
      </c>
      <c r="FW108" s="56"/>
      <c r="FX108" s="58"/>
      <c r="FY108" s="56"/>
      <c r="FZ108" s="33"/>
      <c r="GA108" s="33"/>
      <c r="GB108" s="33">
        <f t="shared" si="31"/>
        <v>0</v>
      </c>
      <c r="GC108" s="56"/>
      <c r="GD108" s="58"/>
      <c r="GE108" s="58"/>
      <c r="GF108" s="58"/>
      <c r="GG108" s="58"/>
      <c r="GH108" s="58"/>
      <c r="GI108" s="58"/>
    </row>
    <row r="109" ht="14.25" customHeight="1">
      <c r="A109" s="113">
        <v>45685.0</v>
      </c>
      <c r="B109" s="140"/>
      <c r="C109" s="150">
        <v>500.0</v>
      </c>
      <c r="D109" s="26">
        <f t="shared" si="1"/>
        <v>47150</v>
      </c>
      <c r="E109" s="29" t="s">
        <v>96</v>
      </c>
      <c r="F109" s="4"/>
      <c r="G109" s="56"/>
      <c r="H109" s="33"/>
      <c r="I109" s="33"/>
      <c r="J109" s="33">
        <f t="shared" si="2"/>
        <v>3650</v>
      </c>
      <c r="K109" s="56"/>
      <c r="L109" s="4"/>
      <c r="M109" s="56"/>
      <c r="N109" s="33"/>
      <c r="O109" s="33"/>
      <c r="P109" s="33">
        <f t="shared" si="3"/>
        <v>4150</v>
      </c>
      <c r="Q109" s="56"/>
      <c r="R109" s="4"/>
      <c r="S109" s="56"/>
      <c r="T109" s="33"/>
      <c r="U109" s="33"/>
      <c r="V109" s="33">
        <f t="shared" si="4"/>
        <v>11750</v>
      </c>
      <c r="W109" s="56"/>
      <c r="X109" s="58"/>
      <c r="Y109" s="32"/>
      <c r="Z109" s="33"/>
      <c r="AA109" s="33"/>
      <c r="AB109" s="33">
        <f t="shared" si="5"/>
        <v>4</v>
      </c>
      <c r="AC109" s="56"/>
      <c r="AD109" s="4"/>
      <c r="AE109" s="56"/>
      <c r="AF109" s="33"/>
      <c r="AG109" s="33"/>
      <c r="AH109" s="33">
        <f t="shared" si="6"/>
        <v>2</v>
      </c>
      <c r="AI109" s="56"/>
      <c r="AJ109" s="4"/>
      <c r="AK109" s="56"/>
      <c r="AL109" s="33"/>
      <c r="AM109" s="33"/>
      <c r="AN109" s="33">
        <f t="shared" si="7"/>
        <v>7</v>
      </c>
      <c r="AO109" s="56"/>
      <c r="AP109" s="4"/>
      <c r="AQ109" s="32"/>
      <c r="AR109" s="33"/>
      <c r="AS109" s="33"/>
      <c r="AT109" s="33">
        <f t="shared" si="8"/>
        <v>15</v>
      </c>
      <c r="AU109" s="56"/>
      <c r="AV109" s="4"/>
      <c r="AW109" s="32"/>
      <c r="AX109" s="33"/>
      <c r="AY109" s="33"/>
      <c r="AZ109" s="33">
        <f t="shared" si="9"/>
        <v>576</v>
      </c>
      <c r="BA109" s="56"/>
      <c r="BB109" s="58"/>
      <c r="BC109" s="56"/>
      <c r="BD109" s="33"/>
      <c r="BE109" s="33"/>
      <c r="BF109" s="33">
        <f t="shared" si="10"/>
        <v>280</v>
      </c>
      <c r="BG109" s="56"/>
      <c r="BH109" s="58"/>
      <c r="BI109" s="56"/>
      <c r="BJ109" s="33"/>
      <c r="BK109" s="33"/>
      <c r="BL109" s="33">
        <f t="shared" si="11"/>
        <v>10</v>
      </c>
      <c r="BM109" s="56"/>
      <c r="BN109" s="4"/>
      <c r="BO109" s="56"/>
      <c r="BP109" s="33"/>
      <c r="BQ109" s="33"/>
      <c r="BR109" s="33">
        <f t="shared" si="12"/>
        <v>0</v>
      </c>
      <c r="BS109" s="56"/>
      <c r="BT109" s="58"/>
      <c r="BU109" s="56"/>
      <c r="BV109" s="33"/>
      <c r="BW109" s="33"/>
      <c r="BX109" s="33">
        <f t="shared" si="13"/>
        <v>3300</v>
      </c>
      <c r="BY109" s="56"/>
      <c r="BZ109" s="4"/>
      <c r="CA109" s="56"/>
      <c r="CB109" s="33"/>
      <c r="CC109" s="33"/>
      <c r="CD109" s="33">
        <f t="shared" si="14"/>
        <v>600</v>
      </c>
      <c r="CE109" s="109"/>
      <c r="CF109" s="101"/>
      <c r="CG109" s="179"/>
      <c r="CH109" s="33"/>
      <c r="CI109" s="33"/>
      <c r="CJ109" s="33">
        <f t="shared" si="15"/>
        <v>820</v>
      </c>
      <c r="CK109" s="56"/>
      <c r="CL109" s="4"/>
      <c r="CM109" s="32"/>
      <c r="CN109" s="33"/>
      <c r="CO109" s="33"/>
      <c r="CP109" s="33">
        <f t="shared" si="16"/>
        <v>0</v>
      </c>
      <c r="CQ109" s="56"/>
      <c r="CR109" s="58"/>
      <c r="CS109" s="32"/>
      <c r="CT109" s="33"/>
      <c r="CU109" s="33"/>
      <c r="CV109" s="33">
        <f t="shared" si="17"/>
        <v>1000</v>
      </c>
      <c r="CW109" s="56"/>
      <c r="CX109" s="4"/>
      <c r="CY109" s="56"/>
      <c r="CZ109" s="33"/>
      <c r="DA109" s="33"/>
      <c r="DB109" s="33">
        <f t="shared" si="18"/>
        <v>14500</v>
      </c>
      <c r="DC109" s="109"/>
      <c r="DD109" s="101"/>
      <c r="DE109" s="113">
        <v>45688.0</v>
      </c>
      <c r="DF109" s="140"/>
      <c r="DG109" s="150">
        <v>1.0</v>
      </c>
      <c r="DH109" s="26">
        <f t="shared" si="19"/>
        <v>11</v>
      </c>
      <c r="DI109" s="146" t="s">
        <v>97</v>
      </c>
      <c r="DJ109" s="58"/>
      <c r="DK109" s="103">
        <v>45684.0</v>
      </c>
      <c r="DL109" s="104"/>
      <c r="DM109" s="106">
        <v>500.0</v>
      </c>
      <c r="DN109" s="36">
        <f t="shared" si="20"/>
        <v>22500</v>
      </c>
      <c r="DO109" s="39" t="s">
        <v>81</v>
      </c>
      <c r="DP109" s="4"/>
      <c r="DQ109" s="56"/>
      <c r="DR109" s="33"/>
      <c r="DS109" s="33"/>
      <c r="DT109" s="33">
        <f t="shared" si="21"/>
        <v>0</v>
      </c>
      <c r="DU109" s="56"/>
      <c r="DV109" s="58"/>
      <c r="DW109" s="56"/>
      <c r="DX109" s="33"/>
      <c r="DY109" s="33"/>
      <c r="DZ109" s="33">
        <f t="shared" si="22"/>
        <v>0</v>
      </c>
      <c r="EA109" s="56"/>
      <c r="EB109" s="4"/>
      <c r="EC109" s="56"/>
      <c r="ED109" s="33"/>
      <c r="EE109" s="33"/>
      <c r="EF109" s="33">
        <f t="shared" si="23"/>
        <v>2</v>
      </c>
      <c r="EG109" s="56"/>
      <c r="EH109" s="58"/>
      <c r="EI109" s="56"/>
      <c r="EJ109" s="33"/>
      <c r="EK109" s="33"/>
      <c r="EL109" s="33">
        <f t="shared" si="24"/>
        <v>15</v>
      </c>
      <c r="EM109" s="56"/>
      <c r="EN109" s="4"/>
      <c r="EO109" s="56"/>
      <c r="EP109" s="33"/>
      <c r="EQ109" s="33"/>
      <c r="ER109" s="33">
        <f t="shared" si="25"/>
        <v>5</v>
      </c>
      <c r="ES109" s="56"/>
      <c r="ET109" s="58"/>
      <c r="EU109" s="56"/>
      <c r="EV109" s="33"/>
      <c r="EW109" s="33"/>
      <c r="EX109" s="33">
        <f t="shared" si="26"/>
        <v>21</v>
      </c>
      <c r="EY109" s="56"/>
      <c r="EZ109" s="58"/>
      <c r="FA109" s="56"/>
      <c r="FB109" s="33"/>
      <c r="FC109" s="33"/>
      <c r="FD109" s="33">
        <f t="shared" si="27"/>
        <v>900</v>
      </c>
      <c r="FE109" s="56"/>
      <c r="FF109" s="58"/>
      <c r="FG109" s="56"/>
      <c r="FH109" s="33"/>
      <c r="FI109" s="33"/>
      <c r="FJ109" s="33">
        <f t="shared" si="28"/>
        <v>500</v>
      </c>
      <c r="FK109" s="56"/>
      <c r="FL109" s="58"/>
      <c r="FM109" s="56"/>
      <c r="FN109" s="33"/>
      <c r="FO109" s="33"/>
      <c r="FP109" s="33">
        <f t="shared" si="29"/>
        <v>1775</v>
      </c>
      <c r="FQ109" s="56"/>
      <c r="FR109" s="58"/>
      <c r="FS109" s="56"/>
      <c r="FT109" s="33"/>
      <c r="FU109" s="33"/>
      <c r="FV109" s="33">
        <f t="shared" si="30"/>
        <v>0</v>
      </c>
      <c r="FW109" s="56"/>
      <c r="FX109" s="58"/>
      <c r="FY109" s="56"/>
      <c r="FZ109" s="33"/>
      <c r="GA109" s="33"/>
      <c r="GB109" s="33">
        <f t="shared" si="31"/>
        <v>0</v>
      </c>
      <c r="GC109" s="56"/>
      <c r="GD109" s="58"/>
      <c r="GE109" s="58"/>
      <c r="GF109" s="58"/>
      <c r="GG109" s="58"/>
      <c r="GH109" s="58"/>
      <c r="GI109" s="58"/>
    </row>
    <row r="110" ht="14.25" customHeight="1">
      <c r="A110" s="113">
        <v>45686.0</v>
      </c>
      <c r="B110" s="140"/>
      <c r="C110" s="150">
        <v>500.0</v>
      </c>
      <c r="D110" s="26">
        <f t="shared" si="1"/>
        <v>46650</v>
      </c>
      <c r="E110" s="81" t="s">
        <v>80</v>
      </c>
      <c r="F110" s="4"/>
      <c r="G110" s="56"/>
      <c r="H110" s="33"/>
      <c r="I110" s="33"/>
      <c r="J110" s="33">
        <f t="shared" si="2"/>
        <v>3650</v>
      </c>
      <c r="K110" s="56"/>
      <c r="L110" s="4"/>
      <c r="M110" s="56"/>
      <c r="N110" s="33"/>
      <c r="O110" s="33"/>
      <c r="P110" s="33">
        <f t="shared" si="3"/>
        <v>4150</v>
      </c>
      <c r="Q110" s="56"/>
      <c r="R110" s="4"/>
      <c r="S110" s="56"/>
      <c r="T110" s="33"/>
      <c r="U110" s="33"/>
      <c r="V110" s="33">
        <f t="shared" si="4"/>
        <v>11750</v>
      </c>
      <c r="W110" s="56"/>
      <c r="X110" s="58"/>
      <c r="Y110" s="32"/>
      <c r="Z110" s="33"/>
      <c r="AA110" s="33"/>
      <c r="AB110" s="33">
        <f t="shared" si="5"/>
        <v>4</v>
      </c>
      <c r="AC110" s="56"/>
      <c r="AD110" s="4"/>
      <c r="AE110" s="56"/>
      <c r="AF110" s="33"/>
      <c r="AG110" s="33"/>
      <c r="AH110" s="33">
        <f t="shared" si="6"/>
        <v>2</v>
      </c>
      <c r="AI110" s="56"/>
      <c r="AJ110" s="4"/>
      <c r="AK110" s="56"/>
      <c r="AL110" s="33"/>
      <c r="AM110" s="33"/>
      <c r="AN110" s="33">
        <f t="shared" si="7"/>
        <v>7</v>
      </c>
      <c r="AO110" s="56"/>
      <c r="AP110" s="4"/>
      <c r="AQ110" s="32"/>
      <c r="AR110" s="33"/>
      <c r="AS110" s="33"/>
      <c r="AT110" s="33">
        <f t="shared" si="8"/>
        <v>15</v>
      </c>
      <c r="AU110" s="56"/>
      <c r="AV110" s="4"/>
      <c r="AW110" s="32"/>
      <c r="AX110" s="33"/>
      <c r="AY110" s="33"/>
      <c r="AZ110" s="33">
        <f t="shared" si="9"/>
        <v>576</v>
      </c>
      <c r="BA110" s="56"/>
      <c r="BB110" s="58"/>
      <c r="BC110" s="56"/>
      <c r="BD110" s="33"/>
      <c r="BE110" s="33"/>
      <c r="BF110" s="33">
        <f t="shared" si="10"/>
        <v>280</v>
      </c>
      <c r="BG110" s="56"/>
      <c r="BH110" s="58"/>
      <c r="BI110" s="56"/>
      <c r="BJ110" s="33"/>
      <c r="BK110" s="33"/>
      <c r="BL110" s="33">
        <f t="shared" si="11"/>
        <v>10</v>
      </c>
      <c r="BM110" s="56"/>
      <c r="BN110" s="4"/>
      <c r="BO110" s="56"/>
      <c r="BP110" s="33"/>
      <c r="BQ110" s="33"/>
      <c r="BR110" s="33">
        <f t="shared" si="12"/>
        <v>0</v>
      </c>
      <c r="BS110" s="56"/>
      <c r="BT110" s="58"/>
      <c r="BU110" s="56"/>
      <c r="BV110" s="33"/>
      <c r="BW110" s="33"/>
      <c r="BX110" s="33">
        <f t="shared" si="13"/>
        <v>3300</v>
      </c>
      <c r="BY110" s="56"/>
      <c r="BZ110" s="4"/>
      <c r="CA110" s="56"/>
      <c r="CB110" s="33"/>
      <c r="CC110" s="33"/>
      <c r="CD110" s="33">
        <f t="shared" si="14"/>
        <v>600</v>
      </c>
      <c r="CE110" s="109"/>
      <c r="CF110" s="101"/>
      <c r="CG110" s="179"/>
      <c r="CH110" s="33"/>
      <c r="CI110" s="33"/>
      <c r="CJ110" s="33">
        <f t="shared" si="15"/>
        <v>820</v>
      </c>
      <c r="CK110" s="56"/>
      <c r="CL110" s="4"/>
      <c r="CM110" s="32"/>
      <c r="CN110" s="33"/>
      <c r="CO110" s="33"/>
      <c r="CP110" s="33">
        <f t="shared" si="16"/>
        <v>0</v>
      </c>
      <c r="CQ110" s="56"/>
      <c r="CR110" s="58"/>
      <c r="CS110" s="32"/>
      <c r="CT110" s="33"/>
      <c r="CU110" s="33"/>
      <c r="CV110" s="33">
        <f t="shared" si="17"/>
        <v>1000</v>
      </c>
      <c r="CW110" s="56"/>
      <c r="CX110" s="4"/>
      <c r="CY110" s="56"/>
      <c r="CZ110" s="33"/>
      <c r="DA110" s="33"/>
      <c r="DB110" s="33">
        <f t="shared" si="18"/>
        <v>14500</v>
      </c>
      <c r="DC110" s="109"/>
      <c r="DD110" s="101"/>
      <c r="DE110" s="30">
        <v>45687.0</v>
      </c>
      <c r="DF110" s="61"/>
      <c r="DG110" s="152">
        <v>4.0</v>
      </c>
      <c r="DH110" s="26">
        <f t="shared" si="19"/>
        <v>7</v>
      </c>
      <c r="DI110" s="81" t="s">
        <v>108</v>
      </c>
      <c r="DJ110" s="58"/>
      <c r="DK110" s="103">
        <v>45684.0</v>
      </c>
      <c r="DL110" s="104"/>
      <c r="DM110" s="106">
        <v>500.0</v>
      </c>
      <c r="DN110" s="36">
        <f t="shared" si="20"/>
        <v>22000</v>
      </c>
      <c r="DO110" s="39" t="s">
        <v>84</v>
      </c>
      <c r="DP110" s="4"/>
      <c r="DQ110" s="56"/>
      <c r="DR110" s="33"/>
      <c r="DS110" s="33"/>
      <c r="DT110" s="33">
        <f t="shared" si="21"/>
        <v>0</v>
      </c>
      <c r="DU110" s="56"/>
      <c r="DV110" s="58"/>
      <c r="DW110" s="56"/>
      <c r="DX110" s="33"/>
      <c r="DY110" s="33"/>
      <c r="DZ110" s="33">
        <f t="shared" si="22"/>
        <v>0</v>
      </c>
      <c r="EA110" s="56"/>
      <c r="EB110" s="4"/>
      <c r="EC110" s="56"/>
      <c r="ED110" s="33"/>
      <c r="EE110" s="33"/>
      <c r="EF110" s="33">
        <f t="shared" si="23"/>
        <v>2</v>
      </c>
      <c r="EG110" s="56"/>
      <c r="EH110" s="58"/>
      <c r="EI110" s="56"/>
      <c r="EJ110" s="33"/>
      <c r="EK110" s="33"/>
      <c r="EL110" s="33">
        <f t="shared" si="24"/>
        <v>15</v>
      </c>
      <c r="EM110" s="56"/>
      <c r="EN110" s="4"/>
      <c r="EO110" s="56"/>
      <c r="EP110" s="33"/>
      <c r="EQ110" s="33"/>
      <c r="ER110" s="33">
        <f t="shared" si="25"/>
        <v>5</v>
      </c>
      <c r="ES110" s="56"/>
      <c r="ET110" s="58"/>
      <c r="EU110" s="56"/>
      <c r="EV110" s="33"/>
      <c r="EW110" s="33"/>
      <c r="EX110" s="33">
        <f t="shared" si="26"/>
        <v>21</v>
      </c>
      <c r="EY110" s="56"/>
      <c r="EZ110" s="58"/>
      <c r="FA110" s="56"/>
      <c r="FB110" s="33"/>
      <c r="FC110" s="33"/>
      <c r="FD110" s="33">
        <f t="shared" si="27"/>
        <v>900</v>
      </c>
      <c r="FE110" s="56"/>
      <c r="FF110" s="58"/>
      <c r="FG110" s="56"/>
      <c r="FH110" s="33"/>
      <c r="FI110" s="33"/>
      <c r="FJ110" s="33">
        <f t="shared" si="28"/>
        <v>500</v>
      </c>
      <c r="FK110" s="56"/>
      <c r="FL110" s="58"/>
      <c r="FM110" s="56"/>
      <c r="FN110" s="33"/>
      <c r="FO110" s="33"/>
      <c r="FP110" s="33">
        <f t="shared" si="29"/>
        <v>1775</v>
      </c>
      <c r="FQ110" s="56"/>
      <c r="FR110" s="58"/>
      <c r="FS110" s="56"/>
      <c r="FT110" s="33"/>
      <c r="FU110" s="33"/>
      <c r="FV110" s="33">
        <f t="shared" si="30"/>
        <v>0</v>
      </c>
      <c r="FW110" s="56"/>
      <c r="FX110" s="58"/>
      <c r="FY110" s="56"/>
      <c r="FZ110" s="33"/>
      <c r="GA110" s="33"/>
      <c r="GB110" s="33">
        <f t="shared" si="31"/>
        <v>0</v>
      </c>
      <c r="GC110" s="56"/>
      <c r="GD110" s="58"/>
      <c r="GE110" s="58"/>
      <c r="GF110" s="58"/>
      <c r="GG110" s="58"/>
      <c r="GH110" s="58"/>
      <c r="GI110" s="58"/>
    </row>
    <row r="111" ht="14.25" customHeight="1">
      <c r="A111" s="30">
        <v>45686.0</v>
      </c>
      <c r="B111" s="61"/>
      <c r="C111" s="152">
        <v>500.0</v>
      </c>
      <c r="D111" s="26">
        <f t="shared" si="1"/>
        <v>46150</v>
      </c>
      <c r="E111" s="29" t="s">
        <v>90</v>
      </c>
      <c r="F111" s="4"/>
      <c r="G111" s="56"/>
      <c r="H111" s="33"/>
      <c r="I111" s="33"/>
      <c r="J111" s="33">
        <f t="shared" si="2"/>
        <v>3650</v>
      </c>
      <c r="K111" s="56"/>
      <c r="L111" s="4"/>
      <c r="M111" s="56"/>
      <c r="N111" s="33"/>
      <c r="O111" s="33"/>
      <c r="P111" s="33">
        <f t="shared" si="3"/>
        <v>4150</v>
      </c>
      <c r="Q111" s="56"/>
      <c r="R111" s="4"/>
      <c r="S111" s="56"/>
      <c r="T111" s="33"/>
      <c r="U111" s="33"/>
      <c r="V111" s="33">
        <f t="shared" si="4"/>
        <v>11750</v>
      </c>
      <c r="W111" s="56"/>
      <c r="X111" s="58"/>
      <c r="Y111" s="32"/>
      <c r="Z111" s="33"/>
      <c r="AA111" s="33"/>
      <c r="AB111" s="33">
        <f t="shared" si="5"/>
        <v>4</v>
      </c>
      <c r="AC111" s="56"/>
      <c r="AD111" s="4"/>
      <c r="AE111" s="56"/>
      <c r="AF111" s="33"/>
      <c r="AG111" s="33"/>
      <c r="AH111" s="33">
        <f t="shared" si="6"/>
        <v>2</v>
      </c>
      <c r="AI111" s="56"/>
      <c r="AJ111" s="4"/>
      <c r="AK111" s="56"/>
      <c r="AL111" s="33"/>
      <c r="AM111" s="33"/>
      <c r="AN111" s="33">
        <f t="shared" si="7"/>
        <v>7</v>
      </c>
      <c r="AO111" s="56"/>
      <c r="AP111" s="4"/>
      <c r="AQ111" s="32"/>
      <c r="AR111" s="33"/>
      <c r="AS111" s="33"/>
      <c r="AT111" s="33">
        <f t="shared" si="8"/>
        <v>15</v>
      </c>
      <c r="AU111" s="56"/>
      <c r="AV111" s="4"/>
      <c r="AW111" s="32"/>
      <c r="AX111" s="33"/>
      <c r="AY111" s="33"/>
      <c r="AZ111" s="33">
        <f t="shared" si="9"/>
        <v>576</v>
      </c>
      <c r="BA111" s="56"/>
      <c r="BB111" s="58"/>
      <c r="BC111" s="56"/>
      <c r="BD111" s="33"/>
      <c r="BE111" s="33"/>
      <c r="BF111" s="33">
        <f t="shared" si="10"/>
        <v>280</v>
      </c>
      <c r="BG111" s="56"/>
      <c r="BH111" s="58"/>
      <c r="BI111" s="56"/>
      <c r="BJ111" s="33"/>
      <c r="BK111" s="33"/>
      <c r="BL111" s="33">
        <f t="shared" si="11"/>
        <v>10</v>
      </c>
      <c r="BM111" s="56"/>
      <c r="BN111" s="4"/>
      <c r="BO111" s="56"/>
      <c r="BP111" s="33"/>
      <c r="BQ111" s="33"/>
      <c r="BR111" s="33">
        <f t="shared" si="12"/>
        <v>0</v>
      </c>
      <c r="BS111" s="56"/>
      <c r="BT111" s="58"/>
      <c r="BU111" s="56"/>
      <c r="BV111" s="33"/>
      <c r="BW111" s="33"/>
      <c r="BX111" s="33">
        <f t="shared" si="13"/>
        <v>3300</v>
      </c>
      <c r="BY111" s="56"/>
      <c r="BZ111" s="4"/>
      <c r="CA111" s="56"/>
      <c r="CB111" s="33"/>
      <c r="CC111" s="33"/>
      <c r="CD111" s="33">
        <f t="shared" si="14"/>
        <v>600</v>
      </c>
      <c r="CE111" s="109"/>
      <c r="CF111" s="101"/>
      <c r="CG111" s="179"/>
      <c r="CH111" s="33"/>
      <c r="CI111" s="33"/>
      <c r="CJ111" s="33">
        <f t="shared" si="15"/>
        <v>820</v>
      </c>
      <c r="CK111" s="56"/>
      <c r="CL111" s="4"/>
      <c r="CM111" s="32"/>
      <c r="CN111" s="33"/>
      <c r="CO111" s="33"/>
      <c r="CP111" s="33">
        <f t="shared" si="16"/>
        <v>0</v>
      </c>
      <c r="CQ111" s="56"/>
      <c r="CR111" s="58"/>
      <c r="CS111" s="32"/>
      <c r="CT111" s="33"/>
      <c r="CU111" s="33"/>
      <c r="CV111" s="33">
        <f t="shared" si="17"/>
        <v>1000</v>
      </c>
      <c r="CW111" s="56"/>
      <c r="CX111" s="4"/>
      <c r="CY111" s="56"/>
      <c r="CZ111" s="33"/>
      <c r="DA111" s="33"/>
      <c r="DB111" s="33">
        <f t="shared" si="18"/>
        <v>14500</v>
      </c>
      <c r="DC111" s="109"/>
      <c r="DD111" s="101"/>
      <c r="DE111" s="177"/>
      <c r="DF111" s="36"/>
      <c r="DG111" s="36"/>
      <c r="DH111" s="36">
        <f t="shared" si="19"/>
        <v>7</v>
      </c>
      <c r="DI111" s="39"/>
      <c r="DJ111" s="58"/>
      <c r="DK111" s="103">
        <v>45684.0</v>
      </c>
      <c r="DL111" s="104"/>
      <c r="DM111" s="106">
        <v>500.0</v>
      </c>
      <c r="DN111" s="36">
        <f t="shared" si="20"/>
        <v>21500</v>
      </c>
      <c r="DO111" s="39" t="s">
        <v>93</v>
      </c>
      <c r="DP111" s="4"/>
      <c r="DQ111" s="56"/>
      <c r="DR111" s="33"/>
      <c r="DS111" s="33"/>
      <c r="DT111" s="33">
        <f t="shared" si="21"/>
        <v>0</v>
      </c>
      <c r="DU111" s="56"/>
      <c r="DV111" s="58"/>
      <c r="DW111" s="56"/>
      <c r="DX111" s="33"/>
      <c r="DY111" s="33"/>
      <c r="DZ111" s="33">
        <f t="shared" si="22"/>
        <v>0</v>
      </c>
      <c r="EA111" s="56"/>
      <c r="EB111" s="4"/>
      <c r="EC111" s="56"/>
      <c r="ED111" s="33"/>
      <c r="EE111" s="33"/>
      <c r="EF111" s="33">
        <f t="shared" si="23"/>
        <v>2</v>
      </c>
      <c r="EG111" s="56"/>
      <c r="EH111" s="58"/>
      <c r="EI111" s="56"/>
      <c r="EJ111" s="33"/>
      <c r="EK111" s="33"/>
      <c r="EL111" s="33">
        <f t="shared" si="24"/>
        <v>15</v>
      </c>
      <c r="EM111" s="56"/>
      <c r="EN111" s="4"/>
      <c r="EO111" s="56"/>
      <c r="EP111" s="33"/>
      <c r="EQ111" s="33"/>
      <c r="ER111" s="33">
        <f t="shared" si="25"/>
        <v>5</v>
      </c>
      <c r="ES111" s="56"/>
      <c r="ET111" s="58"/>
      <c r="EU111" s="56"/>
      <c r="EV111" s="33"/>
      <c r="EW111" s="33"/>
      <c r="EX111" s="33">
        <f t="shared" si="26"/>
        <v>21</v>
      </c>
      <c r="EY111" s="56"/>
      <c r="EZ111" s="58"/>
      <c r="FA111" s="56"/>
      <c r="FB111" s="33"/>
      <c r="FC111" s="33"/>
      <c r="FD111" s="33">
        <f t="shared" si="27"/>
        <v>900</v>
      </c>
      <c r="FE111" s="56"/>
      <c r="FF111" s="58"/>
      <c r="FG111" s="56"/>
      <c r="FH111" s="33"/>
      <c r="FI111" s="33"/>
      <c r="FJ111" s="33">
        <f t="shared" si="28"/>
        <v>500</v>
      </c>
      <c r="FK111" s="56"/>
      <c r="FL111" s="58"/>
      <c r="FM111" s="56"/>
      <c r="FN111" s="33"/>
      <c r="FO111" s="33"/>
      <c r="FP111" s="33">
        <f t="shared" si="29"/>
        <v>1775</v>
      </c>
      <c r="FQ111" s="56"/>
      <c r="FR111" s="58"/>
      <c r="FS111" s="56"/>
      <c r="FT111" s="33"/>
      <c r="FU111" s="33"/>
      <c r="FV111" s="33">
        <f t="shared" si="30"/>
        <v>0</v>
      </c>
      <c r="FW111" s="56"/>
      <c r="FX111" s="58"/>
      <c r="FY111" s="56"/>
      <c r="FZ111" s="33"/>
      <c r="GA111" s="33"/>
      <c r="GB111" s="33">
        <f t="shared" si="31"/>
        <v>0</v>
      </c>
      <c r="GC111" s="56"/>
      <c r="GD111" s="58"/>
      <c r="GE111" s="58"/>
      <c r="GF111" s="58"/>
      <c r="GG111" s="58"/>
      <c r="GH111" s="58"/>
      <c r="GI111" s="58"/>
    </row>
    <row r="112" ht="14.25" customHeight="1">
      <c r="A112" s="30">
        <v>45686.0</v>
      </c>
      <c r="B112" s="61"/>
      <c r="C112" s="152">
        <v>500.0</v>
      </c>
      <c r="D112" s="26">
        <f t="shared" si="1"/>
        <v>45650</v>
      </c>
      <c r="E112" s="29" t="s">
        <v>77</v>
      </c>
      <c r="F112" s="4"/>
      <c r="G112" s="56"/>
      <c r="H112" s="33"/>
      <c r="I112" s="33"/>
      <c r="J112" s="33">
        <f t="shared" si="2"/>
        <v>3650</v>
      </c>
      <c r="K112" s="56"/>
      <c r="L112" s="4"/>
      <c r="M112" s="56"/>
      <c r="N112" s="33"/>
      <c r="O112" s="33"/>
      <c r="P112" s="33">
        <f t="shared" si="3"/>
        <v>4150</v>
      </c>
      <c r="Q112" s="56"/>
      <c r="R112" s="4"/>
      <c r="S112" s="56"/>
      <c r="T112" s="33"/>
      <c r="U112" s="33"/>
      <c r="V112" s="33">
        <f t="shared" si="4"/>
        <v>11750</v>
      </c>
      <c r="W112" s="56"/>
      <c r="X112" s="58"/>
      <c r="Y112" s="32"/>
      <c r="Z112" s="33"/>
      <c r="AA112" s="33"/>
      <c r="AB112" s="33">
        <f t="shared" si="5"/>
        <v>4</v>
      </c>
      <c r="AC112" s="56"/>
      <c r="AD112" s="4"/>
      <c r="AE112" s="56"/>
      <c r="AF112" s="33"/>
      <c r="AG112" s="33"/>
      <c r="AH112" s="33">
        <f t="shared" si="6"/>
        <v>2</v>
      </c>
      <c r="AI112" s="56"/>
      <c r="AJ112" s="4"/>
      <c r="AK112" s="56"/>
      <c r="AL112" s="33"/>
      <c r="AM112" s="33"/>
      <c r="AN112" s="33">
        <f t="shared" si="7"/>
        <v>7</v>
      </c>
      <c r="AO112" s="56"/>
      <c r="AP112" s="4"/>
      <c r="AQ112" s="32"/>
      <c r="AR112" s="33"/>
      <c r="AS112" s="33"/>
      <c r="AT112" s="33">
        <f t="shared" si="8"/>
        <v>15</v>
      </c>
      <c r="AU112" s="56"/>
      <c r="AV112" s="4"/>
      <c r="AW112" s="32"/>
      <c r="AX112" s="33"/>
      <c r="AY112" s="33"/>
      <c r="AZ112" s="33">
        <f t="shared" si="9"/>
        <v>576</v>
      </c>
      <c r="BA112" s="56"/>
      <c r="BB112" s="58"/>
      <c r="BC112" s="56"/>
      <c r="BD112" s="33"/>
      <c r="BE112" s="33"/>
      <c r="BF112" s="33">
        <f t="shared" si="10"/>
        <v>280</v>
      </c>
      <c r="BG112" s="56"/>
      <c r="BH112" s="58"/>
      <c r="BI112" s="56"/>
      <c r="BJ112" s="33"/>
      <c r="BK112" s="33"/>
      <c r="BL112" s="33">
        <f t="shared" si="11"/>
        <v>10</v>
      </c>
      <c r="BM112" s="56"/>
      <c r="BN112" s="4"/>
      <c r="BO112" s="56"/>
      <c r="BP112" s="33"/>
      <c r="BQ112" s="33"/>
      <c r="BR112" s="33">
        <f t="shared" si="12"/>
        <v>0</v>
      </c>
      <c r="BS112" s="56"/>
      <c r="BT112" s="58"/>
      <c r="BU112" s="56"/>
      <c r="BV112" s="33"/>
      <c r="BW112" s="33"/>
      <c r="BX112" s="33">
        <f t="shared" si="13"/>
        <v>3300</v>
      </c>
      <c r="BY112" s="56"/>
      <c r="BZ112" s="4"/>
      <c r="CA112" s="56"/>
      <c r="CB112" s="33"/>
      <c r="CC112" s="33"/>
      <c r="CD112" s="33">
        <f t="shared" si="14"/>
        <v>600</v>
      </c>
      <c r="CE112" s="109"/>
      <c r="CF112" s="101"/>
      <c r="CG112" s="179"/>
      <c r="CH112" s="33"/>
      <c r="CI112" s="33"/>
      <c r="CJ112" s="33">
        <f t="shared" si="15"/>
        <v>820</v>
      </c>
      <c r="CK112" s="56"/>
      <c r="CL112" s="4"/>
      <c r="CM112" s="32"/>
      <c r="CN112" s="33"/>
      <c r="CO112" s="33"/>
      <c r="CP112" s="33">
        <f t="shared" si="16"/>
        <v>0</v>
      </c>
      <c r="CQ112" s="56"/>
      <c r="CR112" s="58"/>
      <c r="CS112" s="32"/>
      <c r="CT112" s="33"/>
      <c r="CU112" s="33"/>
      <c r="CV112" s="33">
        <f t="shared" si="17"/>
        <v>1000</v>
      </c>
      <c r="CW112" s="56"/>
      <c r="CX112" s="4"/>
      <c r="CY112" s="56"/>
      <c r="CZ112" s="33"/>
      <c r="DA112" s="33"/>
      <c r="DB112" s="33">
        <f t="shared" si="18"/>
        <v>14500</v>
      </c>
      <c r="DC112" s="109"/>
      <c r="DD112" s="101"/>
      <c r="DE112" s="177"/>
      <c r="DF112" s="36"/>
      <c r="DG112" s="36"/>
      <c r="DH112" s="36">
        <f t="shared" si="19"/>
        <v>7</v>
      </c>
      <c r="DI112" s="39"/>
      <c r="DJ112" s="58"/>
      <c r="DK112" s="103">
        <v>45685.0</v>
      </c>
      <c r="DL112" s="104"/>
      <c r="DM112" s="106">
        <v>500.0</v>
      </c>
      <c r="DN112" s="36">
        <f t="shared" si="20"/>
        <v>21000</v>
      </c>
      <c r="DO112" s="39" t="s">
        <v>101</v>
      </c>
      <c r="DP112" s="4"/>
      <c r="DQ112" s="56"/>
      <c r="DR112" s="33"/>
      <c r="DS112" s="33"/>
      <c r="DT112" s="33">
        <f t="shared" si="21"/>
        <v>0</v>
      </c>
      <c r="DU112" s="56"/>
      <c r="DV112" s="58"/>
      <c r="DW112" s="56"/>
      <c r="DX112" s="33"/>
      <c r="DY112" s="33"/>
      <c r="DZ112" s="33">
        <f t="shared" si="22"/>
        <v>0</v>
      </c>
      <c r="EA112" s="56"/>
      <c r="EB112" s="4"/>
      <c r="EC112" s="56"/>
      <c r="ED112" s="33"/>
      <c r="EE112" s="33"/>
      <c r="EF112" s="33">
        <f t="shared" si="23"/>
        <v>2</v>
      </c>
      <c r="EG112" s="56"/>
      <c r="EH112" s="58"/>
      <c r="EI112" s="56"/>
      <c r="EJ112" s="33"/>
      <c r="EK112" s="33"/>
      <c r="EL112" s="33">
        <f t="shared" si="24"/>
        <v>15</v>
      </c>
      <c r="EM112" s="56"/>
      <c r="EN112" s="4"/>
      <c r="EO112" s="56"/>
      <c r="EP112" s="33"/>
      <c r="EQ112" s="33"/>
      <c r="ER112" s="33">
        <f t="shared" si="25"/>
        <v>5</v>
      </c>
      <c r="ES112" s="56"/>
      <c r="ET112" s="58"/>
      <c r="EU112" s="56"/>
      <c r="EV112" s="33"/>
      <c r="EW112" s="33"/>
      <c r="EX112" s="33">
        <f t="shared" si="26"/>
        <v>21</v>
      </c>
      <c r="EY112" s="56"/>
      <c r="EZ112" s="58"/>
      <c r="FA112" s="56"/>
      <c r="FB112" s="33"/>
      <c r="FC112" s="33"/>
      <c r="FD112" s="33">
        <f t="shared" si="27"/>
        <v>900</v>
      </c>
      <c r="FE112" s="56"/>
      <c r="FF112" s="58"/>
      <c r="FG112" s="56"/>
      <c r="FH112" s="33"/>
      <c r="FI112" s="33"/>
      <c r="FJ112" s="33">
        <f t="shared" si="28"/>
        <v>500</v>
      </c>
      <c r="FK112" s="56"/>
      <c r="FL112" s="58"/>
      <c r="FM112" s="56"/>
      <c r="FN112" s="33"/>
      <c r="FO112" s="33"/>
      <c r="FP112" s="33">
        <f t="shared" si="29"/>
        <v>1775</v>
      </c>
      <c r="FQ112" s="56"/>
      <c r="FR112" s="58"/>
      <c r="FS112" s="56"/>
      <c r="FT112" s="33"/>
      <c r="FU112" s="33"/>
      <c r="FV112" s="33">
        <f t="shared" si="30"/>
        <v>0</v>
      </c>
      <c r="FW112" s="56"/>
      <c r="FX112" s="58"/>
      <c r="FY112" s="56"/>
      <c r="FZ112" s="33"/>
      <c r="GA112" s="33"/>
      <c r="GB112" s="33">
        <f t="shared" si="31"/>
        <v>0</v>
      </c>
      <c r="GC112" s="56"/>
      <c r="GD112" s="58"/>
      <c r="GE112" s="58"/>
      <c r="GF112" s="58"/>
      <c r="GG112" s="58"/>
      <c r="GH112" s="58"/>
      <c r="GI112" s="58"/>
    </row>
    <row r="113" ht="14.25" customHeight="1">
      <c r="A113" s="30">
        <v>45686.0</v>
      </c>
      <c r="B113" s="61"/>
      <c r="C113" s="152">
        <v>500.0</v>
      </c>
      <c r="D113" s="26">
        <f t="shared" si="1"/>
        <v>45150</v>
      </c>
      <c r="E113" s="29" t="s">
        <v>81</v>
      </c>
      <c r="F113" s="4"/>
      <c r="G113" s="56"/>
      <c r="H113" s="33"/>
      <c r="I113" s="33"/>
      <c r="J113" s="33">
        <f t="shared" si="2"/>
        <v>3650</v>
      </c>
      <c r="K113" s="56"/>
      <c r="L113" s="4"/>
      <c r="M113" s="56"/>
      <c r="N113" s="33"/>
      <c r="O113" s="33"/>
      <c r="P113" s="33">
        <f t="shared" si="3"/>
        <v>4150</v>
      </c>
      <c r="Q113" s="56"/>
      <c r="R113" s="4"/>
      <c r="S113" s="56"/>
      <c r="T113" s="33"/>
      <c r="U113" s="33"/>
      <c r="V113" s="33">
        <f t="shared" si="4"/>
        <v>11750</v>
      </c>
      <c r="W113" s="56"/>
      <c r="X113" s="58"/>
      <c r="Y113" s="32"/>
      <c r="Z113" s="33"/>
      <c r="AA113" s="33"/>
      <c r="AB113" s="33">
        <f t="shared" si="5"/>
        <v>4</v>
      </c>
      <c r="AC113" s="56"/>
      <c r="AD113" s="4"/>
      <c r="AE113" s="56"/>
      <c r="AF113" s="33"/>
      <c r="AG113" s="33"/>
      <c r="AH113" s="33">
        <f t="shared" si="6"/>
        <v>2</v>
      </c>
      <c r="AI113" s="56"/>
      <c r="AJ113" s="4"/>
      <c r="AK113" s="56"/>
      <c r="AL113" s="33"/>
      <c r="AM113" s="33"/>
      <c r="AN113" s="33">
        <f t="shared" si="7"/>
        <v>7</v>
      </c>
      <c r="AO113" s="56"/>
      <c r="AP113" s="4"/>
      <c r="AQ113" s="32"/>
      <c r="AR113" s="33"/>
      <c r="AS113" s="33"/>
      <c r="AT113" s="33">
        <f t="shared" si="8"/>
        <v>15</v>
      </c>
      <c r="AU113" s="56"/>
      <c r="AV113" s="4"/>
      <c r="AW113" s="32"/>
      <c r="AX113" s="33"/>
      <c r="AY113" s="33"/>
      <c r="AZ113" s="33">
        <f t="shared" si="9"/>
        <v>576</v>
      </c>
      <c r="BA113" s="56"/>
      <c r="BB113" s="58"/>
      <c r="BC113" s="56"/>
      <c r="BD113" s="33"/>
      <c r="BE113" s="33"/>
      <c r="BF113" s="33">
        <f t="shared" si="10"/>
        <v>280</v>
      </c>
      <c r="BG113" s="56"/>
      <c r="BH113" s="58"/>
      <c r="BI113" s="56"/>
      <c r="BJ113" s="33"/>
      <c r="BK113" s="33"/>
      <c r="BL113" s="33">
        <f t="shared" si="11"/>
        <v>10</v>
      </c>
      <c r="BM113" s="56"/>
      <c r="BN113" s="4"/>
      <c r="BO113" s="56"/>
      <c r="BP113" s="33"/>
      <c r="BQ113" s="33"/>
      <c r="BR113" s="33">
        <f t="shared" si="12"/>
        <v>0</v>
      </c>
      <c r="BS113" s="56"/>
      <c r="BT113" s="58"/>
      <c r="BU113" s="56"/>
      <c r="BV113" s="33"/>
      <c r="BW113" s="33"/>
      <c r="BX113" s="33">
        <f t="shared" si="13"/>
        <v>3300</v>
      </c>
      <c r="BY113" s="56"/>
      <c r="BZ113" s="4"/>
      <c r="CA113" s="56"/>
      <c r="CB113" s="33"/>
      <c r="CC113" s="33"/>
      <c r="CD113" s="33">
        <f t="shared" si="14"/>
        <v>600</v>
      </c>
      <c r="CE113" s="109"/>
      <c r="CF113" s="101"/>
      <c r="CG113" s="179"/>
      <c r="CH113" s="33"/>
      <c r="CI113" s="33"/>
      <c r="CJ113" s="33">
        <f t="shared" si="15"/>
        <v>820</v>
      </c>
      <c r="CK113" s="56"/>
      <c r="CL113" s="4"/>
      <c r="CM113" s="32"/>
      <c r="CN113" s="33"/>
      <c r="CO113" s="33"/>
      <c r="CP113" s="33">
        <f t="shared" si="16"/>
        <v>0</v>
      </c>
      <c r="CQ113" s="56"/>
      <c r="CR113" s="58"/>
      <c r="CS113" s="32"/>
      <c r="CT113" s="33"/>
      <c r="CU113" s="33"/>
      <c r="CV113" s="33">
        <f t="shared" si="17"/>
        <v>1000</v>
      </c>
      <c r="CW113" s="56"/>
      <c r="CX113" s="4"/>
      <c r="CY113" s="56"/>
      <c r="CZ113" s="33"/>
      <c r="DA113" s="33"/>
      <c r="DB113" s="33">
        <f t="shared" si="18"/>
        <v>14500</v>
      </c>
      <c r="DC113" s="109"/>
      <c r="DD113" s="101"/>
      <c r="DE113" s="196"/>
      <c r="DF113" s="72"/>
      <c r="DG113" s="36"/>
      <c r="DH113" s="33">
        <f t="shared" si="19"/>
        <v>7</v>
      </c>
      <c r="DI113" s="39"/>
      <c r="DJ113" s="58"/>
      <c r="DK113" s="103">
        <v>45685.0</v>
      </c>
      <c r="DL113" s="104"/>
      <c r="DM113" s="106">
        <v>500.0</v>
      </c>
      <c r="DN113" s="36">
        <f t="shared" si="20"/>
        <v>20500</v>
      </c>
      <c r="DO113" s="39" t="s">
        <v>107</v>
      </c>
      <c r="DP113" s="4"/>
      <c r="DQ113" s="56"/>
      <c r="DR113" s="33"/>
      <c r="DS113" s="33"/>
      <c r="DT113" s="33">
        <f t="shared" si="21"/>
        <v>0</v>
      </c>
      <c r="DU113" s="56"/>
      <c r="DV113" s="58"/>
      <c r="DW113" s="56"/>
      <c r="DX113" s="33"/>
      <c r="DY113" s="33"/>
      <c r="DZ113" s="33">
        <f t="shared" si="22"/>
        <v>0</v>
      </c>
      <c r="EA113" s="56"/>
      <c r="EB113" s="4"/>
      <c r="EC113" s="56"/>
      <c r="ED113" s="33"/>
      <c r="EE113" s="33"/>
      <c r="EF113" s="33">
        <f t="shared" si="23"/>
        <v>2</v>
      </c>
      <c r="EG113" s="56"/>
      <c r="EH113" s="58"/>
      <c r="EI113" s="56"/>
      <c r="EJ113" s="33"/>
      <c r="EK113" s="33"/>
      <c r="EL113" s="33">
        <f t="shared" si="24"/>
        <v>15</v>
      </c>
      <c r="EM113" s="56"/>
      <c r="EN113" s="4"/>
      <c r="EO113" s="56"/>
      <c r="EP113" s="33"/>
      <c r="EQ113" s="33"/>
      <c r="ER113" s="33">
        <f t="shared" si="25"/>
        <v>5</v>
      </c>
      <c r="ES113" s="56"/>
      <c r="ET113" s="58"/>
      <c r="EU113" s="56"/>
      <c r="EV113" s="33"/>
      <c r="EW113" s="33"/>
      <c r="EX113" s="33">
        <f t="shared" si="26"/>
        <v>21</v>
      </c>
      <c r="EY113" s="56"/>
      <c r="EZ113" s="58"/>
      <c r="FA113" s="56"/>
      <c r="FB113" s="33"/>
      <c r="FC113" s="33"/>
      <c r="FD113" s="33">
        <f t="shared" si="27"/>
        <v>900</v>
      </c>
      <c r="FE113" s="56"/>
      <c r="FF113" s="58"/>
      <c r="FG113" s="56"/>
      <c r="FH113" s="33"/>
      <c r="FI113" s="33"/>
      <c r="FJ113" s="33">
        <f t="shared" si="28"/>
        <v>500</v>
      </c>
      <c r="FK113" s="56"/>
      <c r="FL113" s="58"/>
      <c r="FM113" s="56"/>
      <c r="FN113" s="33"/>
      <c r="FO113" s="33"/>
      <c r="FP113" s="33">
        <f t="shared" si="29"/>
        <v>1775</v>
      </c>
      <c r="FQ113" s="56"/>
      <c r="FR113" s="58"/>
      <c r="FS113" s="56"/>
      <c r="FT113" s="33"/>
      <c r="FU113" s="33"/>
      <c r="FV113" s="33">
        <f t="shared" si="30"/>
        <v>0</v>
      </c>
      <c r="FW113" s="56"/>
      <c r="FX113" s="58"/>
      <c r="FY113" s="56"/>
      <c r="FZ113" s="33"/>
      <c r="GA113" s="33"/>
      <c r="GB113" s="33">
        <f t="shared" si="31"/>
        <v>0</v>
      </c>
      <c r="GC113" s="56"/>
      <c r="GD113" s="58"/>
      <c r="GE113" s="58"/>
      <c r="GF113" s="58"/>
      <c r="GG113" s="58"/>
      <c r="GH113" s="58"/>
      <c r="GI113" s="58"/>
    </row>
    <row r="114" ht="14.25" customHeight="1">
      <c r="A114" s="113">
        <v>45686.0</v>
      </c>
      <c r="B114" s="140"/>
      <c r="C114" s="150">
        <v>500.0</v>
      </c>
      <c r="D114" s="26">
        <f t="shared" si="1"/>
        <v>44650</v>
      </c>
      <c r="E114" s="29" t="s">
        <v>97</v>
      </c>
      <c r="F114" s="4"/>
      <c r="G114" s="56"/>
      <c r="H114" s="33"/>
      <c r="I114" s="33"/>
      <c r="J114" s="33">
        <f t="shared" si="2"/>
        <v>3650</v>
      </c>
      <c r="K114" s="56"/>
      <c r="L114" s="4"/>
      <c r="M114" s="56"/>
      <c r="N114" s="33"/>
      <c r="O114" s="33"/>
      <c r="P114" s="33">
        <f t="shared" si="3"/>
        <v>4150</v>
      </c>
      <c r="Q114" s="56"/>
      <c r="R114" s="4"/>
      <c r="S114" s="56"/>
      <c r="T114" s="33"/>
      <c r="U114" s="33"/>
      <c r="V114" s="33">
        <f t="shared" si="4"/>
        <v>11750</v>
      </c>
      <c r="W114" s="56"/>
      <c r="X114" s="58"/>
      <c r="Y114" s="32"/>
      <c r="Z114" s="33"/>
      <c r="AA114" s="33"/>
      <c r="AB114" s="33">
        <f t="shared" si="5"/>
        <v>4</v>
      </c>
      <c r="AC114" s="56"/>
      <c r="AD114" s="4"/>
      <c r="AE114" s="56"/>
      <c r="AF114" s="33"/>
      <c r="AG114" s="33"/>
      <c r="AH114" s="33">
        <f t="shared" si="6"/>
        <v>2</v>
      </c>
      <c r="AI114" s="56"/>
      <c r="AJ114" s="4"/>
      <c r="AK114" s="56"/>
      <c r="AL114" s="33"/>
      <c r="AM114" s="33"/>
      <c r="AN114" s="33">
        <f t="shared" si="7"/>
        <v>7</v>
      </c>
      <c r="AO114" s="56"/>
      <c r="AP114" s="4"/>
      <c r="AQ114" s="32"/>
      <c r="AR114" s="33"/>
      <c r="AS114" s="33"/>
      <c r="AT114" s="33">
        <f t="shared" si="8"/>
        <v>15</v>
      </c>
      <c r="AU114" s="56"/>
      <c r="AV114" s="4"/>
      <c r="AW114" s="32"/>
      <c r="AX114" s="33"/>
      <c r="AY114" s="33"/>
      <c r="AZ114" s="33">
        <f t="shared" si="9"/>
        <v>576</v>
      </c>
      <c r="BA114" s="56"/>
      <c r="BB114" s="58"/>
      <c r="BC114" s="56"/>
      <c r="BD114" s="33"/>
      <c r="BE114" s="33"/>
      <c r="BF114" s="33">
        <f t="shared" si="10"/>
        <v>280</v>
      </c>
      <c r="BG114" s="56"/>
      <c r="BH114" s="58"/>
      <c r="BI114" s="56"/>
      <c r="BJ114" s="33"/>
      <c r="BK114" s="33"/>
      <c r="BL114" s="33">
        <f t="shared" si="11"/>
        <v>10</v>
      </c>
      <c r="BM114" s="56"/>
      <c r="BN114" s="4"/>
      <c r="BO114" s="56"/>
      <c r="BP114" s="33"/>
      <c r="BQ114" s="33"/>
      <c r="BR114" s="33">
        <f t="shared" si="12"/>
        <v>0</v>
      </c>
      <c r="BS114" s="56"/>
      <c r="BT114" s="58"/>
      <c r="BU114" s="56"/>
      <c r="BV114" s="33"/>
      <c r="BW114" s="33"/>
      <c r="BX114" s="33">
        <f t="shared" si="13"/>
        <v>3300</v>
      </c>
      <c r="BY114" s="56"/>
      <c r="BZ114" s="4"/>
      <c r="CA114" s="56"/>
      <c r="CB114" s="33"/>
      <c r="CC114" s="33"/>
      <c r="CD114" s="33">
        <f t="shared" si="14"/>
        <v>600</v>
      </c>
      <c r="CE114" s="109"/>
      <c r="CF114" s="101"/>
      <c r="CG114" s="179"/>
      <c r="CH114" s="33"/>
      <c r="CI114" s="33"/>
      <c r="CJ114" s="33">
        <f t="shared" si="15"/>
        <v>820</v>
      </c>
      <c r="CK114" s="56"/>
      <c r="CL114" s="4"/>
      <c r="CM114" s="32"/>
      <c r="CN114" s="33"/>
      <c r="CO114" s="33"/>
      <c r="CP114" s="33">
        <f t="shared" si="16"/>
        <v>0</v>
      </c>
      <c r="CQ114" s="56"/>
      <c r="CR114" s="58"/>
      <c r="CS114" s="32"/>
      <c r="CT114" s="33"/>
      <c r="CU114" s="33"/>
      <c r="CV114" s="33">
        <f t="shared" si="17"/>
        <v>1000</v>
      </c>
      <c r="CW114" s="56"/>
      <c r="CX114" s="4"/>
      <c r="CY114" s="56"/>
      <c r="CZ114" s="33"/>
      <c r="DA114" s="33"/>
      <c r="DB114" s="33">
        <f t="shared" si="18"/>
        <v>14500</v>
      </c>
      <c r="DC114" s="109"/>
      <c r="DD114" s="101"/>
      <c r="DE114" s="177"/>
      <c r="DF114" s="36"/>
      <c r="DG114" s="36"/>
      <c r="DH114" s="36">
        <f t="shared" si="19"/>
        <v>7</v>
      </c>
      <c r="DI114" s="39"/>
      <c r="DJ114" s="58"/>
      <c r="DK114" s="103">
        <v>45685.0</v>
      </c>
      <c r="DL114" s="104"/>
      <c r="DM114" s="106">
        <v>500.0</v>
      </c>
      <c r="DN114" s="36">
        <f t="shared" si="20"/>
        <v>20000</v>
      </c>
      <c r="DO114" s="39" t="s">
        <v>77</v>
      </c>
      <c r="DP114" s="4"/>
      <c r="DQ114" s="56"/>
      <c r="DR114" s="33"/>
      <c r="DS114" s="33"/>
      <c r="DT114" s="33">
        <f t="shared" si="21"/>
        <v>0</v>
      </c>
      <c r="DU114" s="56"/>
      <c r="DV114" s="58"/>
      <c r="DW114" s="56"/>
      <c r="DX114" s="33"/>
      <c r="DY114" s="33"/>
      <c r="DZ114" s="33">
        <f t="shared" si="22"/>
        <v>0</v>
      </c>
      <c r="EA114" s="56"/>
      <c r="EB114" s="4"/>
      <c r="EC114" s="56"/>
      <c r="ED114" s="33"/>
      <c r="EE114" s="33"/>
      <c r="EF114" s="33">
        <f t="shared" si="23"/>
        <v>2</v>
      </c>
      <c r="EG114" s="56"/>
      <c r="EH114" s="58"/>
      <c r="EI114" s="56"/>
      <c r="EJ114" s="33"/>
      <c r="EK114" s="33"/>
      <c r="EL114" s="33">
        <f t="shared" si="24"/>
        <v>15</v>
      </c>
      <c r="EM114" s="56"/>
      <c r="EN114" s="4"/>
      <c r="EO114" s="56"/>
      <c r="EP114" s="33"/>
      <c r="EQ114" s="33"/>
      <c r="ER114" s="33">
        <f t="shared" si="25"/>
        <v>5</v>
      </c>
      <c r="ES114" s="56"/>
      <c r="ET114" s="58"/>
      <c r="EU114" s="56"/>
      <c r="EV114" s="33"/>
      <c r="EW114" s="33"/>
      <c r="EX114" s="33">
        <f t="shared" si="26"/>
        <v>21</v>
      </c>
      <c r="EY114" s="56"/>
      <c r="EZ114" s="58"/>
      <c r="FA114" s="56"/>
      <c r="FB114" s="33"/>
      <c r="FC114" s="33"/>
      <c r="FD114" s="33">
        <f t="shared" si="27"/>
        <v>900</v>
      </c>
      <c r="FE114" s="56"/>
      <c r="FF114" s="58"/>
      <c r="FG114" s="56"/>
      <c r="FH114" s="33"/>
      <c r="FI114" s="33"/>
      <c r="FJ114" s="33">
        <f t="shared" si="28"/>
        <v>500</v>
      </c>
      <c r="FK114" s="56"/>
      <c r="FL114" s="58"/>
      <c r="FM114" s="56"/>
      <c r="FN114" s="33"/>
      <c r="FO114" s="33"/>
      <c r="FP114" s="33">
        <f t="shared" si="29"/>
        <v>1775</v>
      </c>
      <c r="FQ114" s="56"/>
      <c r="FR114" s="58"/>
      <c r="FS114" s="56"/>
      <c r="FT114" s="33"/>
      <c r="FU114" s="33"/>
      <c r="FV114" s="33">
        <f t="shared" si="30"/>
        <v>0</v>
      </c>
      <c r="FW114" s="56"/>
      <c r="FX114" s="58"/>
      <c r="FY114" s="56"/>
      <c r="FZ114" s="33"/>
      <c r="GA114" s="33"/>
      <c r="GB114" s="33">
        <f t="shared" si="31"/>
        <v>0</v>
      </c>
      <c r="GC114" s="56"/>
      <c r="GD114" s="58"/>
      <c r="GE114" s="58"/>
      <c r="GF114" s="58"/>
      <c r="GG114" s="58"/>
      <c r="GH114" s="58"/>
      <c r="GI114" s="58"/>
    </row>
    <row r="115" ht="14.25" customHeight="1">
      <c r="A115" s="30">
        <v>45686.0</v>
      </c>
      <c r="B115" s="61"/>
      <c r="C115" s="152">
        <v>500.0</v>
      </c>
      <c r="D115" s="26">
        <f t="shared" si="1"/>
        <v>44150</v>
      </c>
      <c r="E115" s="29" t="s">
        <v>91</v>
      </c>
      <c r="F115" s="4"/>
      <c r="G115" s="56"/>
      <c r="H115" s="33"/>
      <c r="I115" s="33"/>
      <c r="J115" s="33">
        <f t="shared" si="2"/>
        <v>3650</v>
      </c>
      <c r="K115" s="56"/>
      <c r="L115" s="4"/>
      <c r="M115" s="56"/>
      <c r="N115" s="33"/>
      <c r="O115" s="33"/>
      <c r="P115" s="33">
        <f t="shared" si="3"/>
        <v>4150</v>
      </c>
      <c r="Q115" s="56"/>
      <c r="R115" s="4"/>
      <c r="S115" s="56"/>
      <c r="T115" s="33"/>
      <c r="U115" s="33"/>
      <c r="V115" s="33">
        <f t="shared" si="4"/>
        <v>11750</v>
      </c>
      <c r="W115" s="56"/>
      <c r="X115" s="58"/>
      <c r="Y115" s="32"/>
      <c r="Z115" s="33"/>
      <c r="AA115" s="33"/>
      <c r="AB115" s="33">
        <f t="shared" si="5"/>
        <v>4</v>
      </c>
      <c r="AC115" s="56"/>
      <c r="AD115" s="4"/>
      <c r="AE115" s="56"/>
      <c r="AF115" s="33"/>
      <c r="AG115" s="33"/>
      <c r="AH115" s="33">
        <f t="shared" si="6"/>
        <v>2</v>
      </c>
      <c r="AI115" s="56"/>
      <c r="AJ115" s="4"/>
      <c r="AK115" s="56"/>
      <c r="AL115" s="33"/>
      <c r="AM115" s="33"/>
      <c r="AN115" s="33">
        <f t="shared" si="7"/>
        <v>7</v>
      </c>
      <c r="AO115" s="56"/>
      <c r="AP115" s="4"/>
      <c r="AQ115" s="32"/>
      <c r="AR115" s="33"/>
      <c r="AS115" s="33"/>
      <c r="AT115" s="33">
        <f t="shared" si="8"/>
        <v>15</v>
      </c>
      <c r="AU115" s="56"/>
      <c r="AV115" s="4"/>
      <c r="AW115" s="32"/>
      <c r="AX115" s="33"/>
      <c r="AY115" s="33"/>
      <c r="AZ115" s="33">
        <f t="shared" si="9"/>
        <v>576</v>
      </c>
      <c r="BA115" s="56"/>
      <c r="BB115" s="58"/>
      <c r="BC115" s="56"/>
      <c r="BD115" s="33"/>
      <c r="BE115" s="33"/>
      <c r="BF115" s="33">
        <f t="shared" si="10"/>
        <v>280</v>
      </c>
      <c r="BG115" s="56"/>
      <c r="BH115" s="58"/>
      <c r="BI115" s="56"/>
      <c r="BJ115" s="33"/>
      <c r="BK115" s="33"/>
      <c r="BL115" s="33">
        <f t="shared" si="11"/>
        <v>10</v>
      </c>
      <c r="BM115" s="56"/>
      <c r="BN115" s="4"/>
      <c r="BO115" s="56"/>
      <c r="BP115" s="33"/>
      <c r="BQ115" s="33"/>
      <c r="BR115" s="33">
        <f t="shared" si="12"/>
        <v>0</v>
      </c>
      <c r="BS115" s="56"/>
      <c r="BT115" s="58"/>
      <c r="BU115" s="56"/>
      <c r="BV115" s="33"/>
      <c r="BW115" s="33"/>
      <c r="BX115" s="33">
        <f t="shared" si="13"/>
        <v>3300</v>
      </c>
      <c r="BY115" s="56"/>
      <c r="BZ115" s="4"/>
      <c r="CA115" s="56"/>
      <c r="CB115" s="33"/>
      <c r="CC115" s="33"/>
      <c r="CD115" s="33">
        <f t="shared" si="14"/>
        <v>600</v>
      </c>
      <c r="CE115" s="109"/>
      <c r="CF115" s="101"/>
      <c r="CG115" s="179"/>
      <c r="CH115" s="33"/>
      <c r="CI115" s="33"/>
      <c r="CJ115" s="33">
        <f t="shared" si="15"/>
        <v>820</v>
      </c>
      <c r="CK115" s="56"/>
      <c r="CL115" s="4"/>
      <c r="CM115" s="32"/>
      <c r="CN115" s="33"/>
      <c r="CO115" s="33"/>
      <c r="CP115" s="33">
        <f t="shared" si="16"/>
        <v>0</v>
      </c>
      <c r="CQ115" s="56"/>
      <c r="CR115" s="58"/>
      <c r="CS115" s="32"/>
      <c r="CT115" s="33"/>
      <c r="CU115" s="33"/>
      <c r="CV115" s="33">
        <f t="shared" si="17"/>
        <v>1000</v>
      </c>
      <c r="CW115" s="56"/>
      <c r="CX115" s="4"/>
      <c r="CY115" s="56"/>
      <c r="CZ115" s="33"/>
      <c r="DA115" s="33"/>
      <c r="DB115" s="33">
        <f t="shared" si="18"/>
        <v>14500</v>
      </c>
      <c r="DC115" s="109"/>
      <c r="DD115" s="101"/>
      <c r="DE115" s="177"/>
      <c r="DF115" s="36"/>
      <c r="DG115" s="36"/>
      <c r="DH115" s="36">
        <f t="shared" si="19"/>
        <v>7</v>
      </c>
      <c r="DI115" s="39"/>
      <c r="DJ115" s="58"/>
      <c r="DK115" s="103">
        <v>45685.0</v>
      </c>
      <c r="DL115" s="104"/>
      <c r="DM115" s="106">
        <v>500.0</v>
      </c>
      <c r="DN115" s="36">
        <f t="shared" si="20"/>
        <v>19500</v>
      </c>
      <c r="DO115" s="39" t="s">
        <v>91</v>
      </c>
      <c r="DP115" s="4"/>
      <c r="DQ115" s="56"/>
      <c r="DR115" s="33"/>
      <c r="DS115" s="33"/>
      <c r="DT115" s="33">
        <f t="shared" si="21"/>
        <v>0</v>
      </c>
      <c r="DU115" s="56"/>
      <c r="DV115" s="58"/>
      <c r="DW115" s="56"/>
      <c r="DX115" s="33"/>
      <c r="DY115" s="33"/>
      <c r="DZ115" s="33">
        <f t="shared" si="22"/>
        <v>0</v>
      </c>
      <c r="EA115" s="56"/>
      <c r="EB115" s="4"/>
      <c r="EC115" s="56"/>
      <c r="ED115" s="33"/>
      <c r="EE115" s="33"/>
      <c r="EF115" s="33">
        <f t="shared" si="23"/>
        <v>2</v>
      </c>
      <c r="EG115" s="56"/>
      <c r="EH115" s="58"/>
      <c r="EI115" s="56"/>
      <c r="EJ115" s="33"/>
      <c r="EK115" s="33"/>
      <c r="EL115" s="33">
        <f t="shared" si="24"/>
        <v>15</v>
      </c>
      <c r="EM115" s="56"/>
      <c r="EN115" s="4"/>
      <c r="EO115" s="56"/>
      <c r="EP115" s="33"/>
      <c r="EQ115" s="33"/>
      <c r="ER115" s="33">
        <f t="shared" si="25"/>
        <v>5</v>
      </c>
      <c r="ES115" s="56"/>
      <c r="ET115" s="58"/>
      <c r="EU115" s="56"/>
      <c r="EV115" s="33"/>
      <c r="EW115" s="33"/>
      <c r="EX115" s="33">
        <f t="shared" si="26"/>
        <v>21</v>
      </c>
      <c r="EY115" s="56"/>
      <c r="EZ115" s="58"/>
      <c r="FA115" s="56"/>
      <c r="FB115" s="33"/>
      <c r="FC115" s="33"/>
      <c r="FD115" s="33">
        <f t="shared" si="27"/>
        <v>900</v>
      </c>
      <c r="FE115" s="56"/>
      <c r="FF115" s="58"/>
      <c r="FG115" s="56"/>
      <c r="FH115" s="33"/>
      <c r="FI115" s="33"/>
      <c r="FJ115" s="33">
        <f t="shared" si="28"/>
        <v>500</v>
      </c>
      <c r="FK115" s="56"/>
      <c r="FL115" s="58"/>
      <c r="FM115" s="56"/>
      <c r="FN115" s="33"/>
      <c r="FO115" s="33"/>
      <c r="FP115" s="33">
        <f t="shared" si="29"/>
        <v>1775</v>
      </c>
      <c r="FQ115" s="56"/>
      <c r="FR115" s="58"/>
      <c r="FS115" s="56"/>
      <c r="FT115" s="33"/>
      <c r="FU115" s="33"/>
      <c r="FV115" s="33">
        <f t="shared" si="30"/>
        <v>0</v>
      </c>
      <c r="FW115" s="56"/>
      <c r="FX115" s="58"/>
      <c r="FY115" s="56"/>
      <c r="FZ115" s="33"/>
      <c r="GA115" s="33"/>
      <c r="GB115" s="33">
        <f t="shared" si="31"/>
        <v>0</v>
      </c>
      <c r="GC115" s="56"/>
      <c r="GD115" s="58"/>
      <c r="GE115" s="58"/>
      <c r="GF115" s="58"/>
      <c r="GG115" s="58"/>
      <c r="GH115" s="58"/>
      <c r="GI115" s="58"/>
    </row>
    <row r="116" ht="14.25" customHeight="1">
      <c r="A116" s="113">
        <v>45687.0</v>
      </c>
      <c r="B116" s="140"/>
      <c r="C116" s="152">
        <v>1000.0</v>
      </c>
      <c r="D116" s="26">
        <f t="shared" si="1"/>
        <v>43150</v>
      </c>
      <c r="E116" s="81" t="s">
        <v>108</v>
      </c>
      <c r="F116" s="4"/>
      <c r="G116" s="56"/>
      <c r="H116" s="33"/>
      <c r="I116" s="33"/>
      <c r="J116" s="33">
        <f t="shared" si="2"/>
        <v>3650</v>
      </c>
      <c r="K116" s="56"/>
      <c r="L116" s="4"/>
      <c r="M116" s="56"/>
      <c r="N116" s="33"/>
      <c r="O116" s="33"/>
      <c r="P116" s="33">
        <f t="shared" si="3"/>
        <v>4150</v>
      </c>
      <c r="Q116" s="56"/>
      <c r="R116" s="4"/>
      <c r="S116" s="56"/>
      <c r="T116" s="33"/>
      <c r="U116" s="33"/>
      <c r="V116" s="33">
        <f t="shared" si="4"/>
        <v>11750</v>
      </c>
      <c r="W116" s="56"/>
      <c r="X116" s="58"/>
      <c r="Y116" s="32"/>
      <c r="Z116" s="33"/>
      <c r="AA116" s="33"/>
      <c r="AB116" s="33">
        <f t="shared" si="5"/>
        <v>4</v>
      </c>
      <c r="AC116" s="56"/>
      <c r="AD116" s="4"/>
      <c r="AE116" s="56"/>
      <c r="AF116" s="33"/>
      <c r="AG116" s="33"/>
      <c r="AH116" s="33">
        <f t="shared" si="6"/>
        <v>2</v>
      </c>
      <c r="AI116" s="56"/>
      <c r="AJ116" s="4"/>
      <c r="AK116" s="56"/>
      <c r="AL116" s="33"/>
      <c r="AM116" s="33"/>
      <c r="AN116" s="33">
        <f t="shared" si="7"/>
        <v>7</v>
      </c>
      <c r="AO116" s="56"/>
      <c r="AP116" s="4"/>
      <c r="AQ116" s="32"/>
      <c r="AR116" s="33"/>
      <c r="AS116" s="33"/>
      <c r="AT116" s="33">
        <f t="shared" si="8"/>
        <v>15</v>
      </c>
      <c r="AU116" s="56"/>
      <c r="AV116" s="4"/>
      <c r="AW116" s="32"/>
      <c r="AX116" s="33"/>
      <c r="AY116" s="33"/>
      <c r="AZ116" s="33">
        <f t="shared" si="9"/>
        <v>576</v>
      </c>
      <c r="BA116" s="56"/>
      <c r="BB116" s="58"/>
      <c r="BC116" s="56"/>
      <c r="BD116" s="33"/>
      <c r="BE116" s="33"/>
      <c r="BF116" s="33">
        <f t="shared" si="10"/>
        <v>280</v>
      </c>
      <c r="BG116" s="56"/>
      <c r="BH116" s="58"/>
      <c r="BI116" s="56"/>
      <c r="BJ116" s="33"/>
      <c r="BK116" s="33"/>
      <c r="BL116" s="33">
        <f t="shared" si="11"/>
        <v>10</v>
      </c>
      <c r="BM116" s="56"/>
      <c r="BN116" s="4"/>
      <c r="BO116" s="56"/>
      <c r="BP116" s="33"/>
      <c r="BQ116" s="33"/>
      <c r="BR116" s="33">
        <f t="shared" si="12"/>
        <v>0</v>
      </c>
      <c r="BS116" s="56"/>
      <c r="BT116" s="58"/>
      <c r="BU116" s="56"/>
      <c r="BV116" s="33"/>
      <c r="BW116" s="33"/>
      <c r="BX116" s="33">
        <f t="shared" si="13"/>
        <v>3300</v>
      </c>
      <c r="BY116" s="56"/>
      <c r="BZ116" s="4"/>
      <c r="CA116" s="56"/>
      <c r="CB116" s="33"/>
      <c r="CC116" s="33"/>
      <c r="CD116" s="33">
        <f t="shared" si="14"/>
        <v>600</v>
      </c>
      <c r="CE116" s="109"/>
      <c r="CF116" s="101"/>
      <c r="CG116" s="179"/>
      <c r="CH116" s="33"/>
      <c r="CI116" s="33"/>
      <c r="CJ116" s="33">
        <f t="shared" si="15"/>
        <v>820</v>
      </c>
      <c r="CK116" s="56"/>
      <c r="CL116" s="4"/>
      <c r="CM116" s="32"/>
      <c r="CN116" s="33"/>
      <c r="CO116" s="33"/>
      <c r="CP116" s="33">
        <f t="shared" si="16"/>
        <v>0</v>
      </c>
      <c r="CQ116" s="56"/>
      <c r="CR116" s="58"/>
      <c r="CS116" s="32"/>
      <c r="CT116" s="33"/>
      <c r="CU116" s="33"/>
      <c r="CV116" s="33">
        <f t="shared" si="17"/>
        <v>1000</v>
      </c>
      <c r="CW116" s="56"/>
      <c r="CX116" s="4"/>
      <c r="CY116" s="56"/>
      <c r="CZ116" s="33"/>
      <c r="DA116" s="33"/>
      <c r="DB116" s="33">
        <f t="shared" si="18"/>
        <v>14500</v>
      </c>
      <c r="DC116" s="109"/>
      <c r="DD116" s="101"/>
      <c r="DE116" s="177"/>
      <c r="DF116" s="33"/>
      <c r="DG116" s="33"/>
      <c r="DH116" s="33">
        <f t="shared" si="19"/>
        <v>7</v>
      </c>
      <c r="DI116" s="56"/>
      <c r="DJ116" s="58"/>
      <c r="DK116" s="103">
        <v>45685.0</v>
      </c>
      <c r="DL116" s="104"/>
      <c r="DM116" s="106">
        <v>500.0</v>
      </c>
      <c r="DN116" s="36">
        <f t="shared" si="20"/>
        <v>19000</v>
      </c>
      <c r="DO116" s="39" t="s">
        <v>78</v>
      </c>
      <c r="DP116" s="4"/>
      <c r="DQ116" s="56"/>
      <c r="DR116" s="33"/>
      <c r="DS116" s="33"/>
      <c r="DT116" s="33">
        <f t="shared" si="21"/>
        <v>0</v>
      </c>
      <c r="DU116" s="56"/>
      <c r="DV116" s="58"/>
      <c r="DW116" s="56"/>
      <c r="DX116" s="33"/>
      <c r="DY116" s="33"/>
      <c r="DZ116" s="33">
        <f t="shared" si="22"/>
        <v>0</v>
      </c>
      <c r="EA116" s="56"/>
      <c r="EB116" s="4"/>
      <c r="EC116" s="56"/>
      <c r="ED116" s="33"/>
      <c r="EE116" s="33"/>
      <c r="EF116" s="33">
        <f t="shared" si="23"/>
        <v>2</v>
      </c>
      <c r="EG116" s="56"/>
      <c r="EH116" s="58"/>
      <c r="EI116" s="56"/>
      <c r="EJ116" s="33"/>
      <c r="EK116" s="33"/>
      <c r="EL116" s="33">
        <f t="shared" si="24"/>
        <v>15</v>
      </c>
      <c r="EM116" s="56"/>
      <c r="EN116" s="4"/>
      <c r="EO116" s="56"/>
      <c r="EP116" s="33"/>
      <c r="EQ116" s="33"/>
      <c r="ER116" s="33">
        <f t="shared" si="25"/>
        <v>5</v>
      </c>
      <c r="ES116" s="56"/>
      <c r="ET116" s="58"/>
      <c r="EU116" s="56"/>
      <c r="EV116" s="33"/>
      <c r="EW116" s="33"/>
      <c r="EX116" s="33">
        <f t="shared" si="26"/>
        <v>21</v>
      </c>
      <c r="EY116" s="56"/>
      <c r="EZ116" s="58"/>
      <c r="FA116" s="56"/>
      <c r="FB116" s="33"/>
      <c r="FC116" s="33"/>
      <c r="FD116" s="33">
        <f t="shared" si="27"/>
        <v>900</v>
      </c>
      <c r="FE116" s="56"/>
      <c r="FF116" s="58"/>
      <c r="FG116" s="56"/>
      <c r="FH116" s="33"/>
      <c r="FI116" s="33"/>
      <c r="FJ116" s="33">
        <f t="shared" si="28"/>
        <v>500</v>
      </c>
      <c r="FK116" s="56"/>
      <c r="FL116" s="58"/>
      <c r="FM116" s="56"/>
      <c r="FN116" s="33"/>
      <c r="FO116" s="33"/>
      <c r="FP116" s="33">
        <f t="shared" si="29"/>
        <v>1775</v>
      </c>
      <c r="FQ116" s="56"/>
      <c r="FR116" s="58"/>
      <c r="FS116" s="56"/>
      <c r="FT116" s="33"/>
      <c r="FU116" s="33"/>
      <c r="FV116" s="33">
        <f t="shared" si="30"/>
        <v>0</v>
      </c>
      <c r="FW116" s="56"/>
      <c r="FX116" s="58"/>
      <c r="FY116" s="56"/>
      <c r="FZ116" s="33"/>
      <c r="GA116" s="33"/>
      <c r="GB116" s="33">
        <f t="shared" si="31"/>
        <v>0</v>
      </c>
      <c r="GC116" s="56"/>
      <c r="GD116" s="58"/>
      <c r="GE116" s="58"/>
      <c r="GF116" s="58"/>
      <c r="GG116" s="58"/>
      <c r="GH116" s="58"/>
      <c r="GI116" s="58"/>
    </row>
    <row r="117" ht="14.25" customHeight="1">
      <c r="A117" s="113">
        <v>45687.0</v>
      </c>
      <c r="B117" s="140"/>
      <c r="C117" s="152">
        <v>500.0</v>
      </c>
      <c r="D117" s="26">
        <f t="shared" si="1"/>
        <v>42650</v>
      </c>
      <c r="E117" s="29" t="s">
        <v>95</v>
      </c>
      <c r="F117" s="4"/>
      <c r="G117" s="56"/>
      <c r="H117" s="33"/>
      <c r="I117" s="33"/>
      <c r="J117" s="33">
        <f t="shared" si="2"/>
        <v>3650</v>
      </c>
      <c r="K117" s="56"/>
      <c r="L117" s="4"/>
      <c r="M117" s="56"/>
      <c r="N117" s="33"/>
      <c r="O117" s="33"/>
      <c r="P117" s="33">
        <f t="shared" si="3"/>
        <v>4150</v>
      </c>
      <c r="Q117" s="56"/>
      <c r="R117" s="4"/>
      <c r="S117" s="56"/>
      <c r="T117" s="33"/>
      <c r="U117" s="33"/>
      <c r="V117" s="33">
        <f t="shared" si="4"/>
        <v>11750</v>
      </c>
      <c r="W117" s="56"/>
      <c r="X117" s="58"/>
      <c r="Y117" s="32"/>
      <c r="Z117" s="33"/>
      <c r="AA117" s="33"/>
      <c r="AB117" s="33">
        <f t="shared" si="5"/>
        <v>4</v>
      </c>
      <c r="AC117" s="56"/>
      <c r="AD117" s="4"/>
      <c r="AE117" s="56"/>
      <c r="AF117" s="33"/>
      <c r="AG117" s="33"/>
      <c r="AH117" s="33">
        <f t="shared" si="6"/>
        <v>2</v>
      </c>
      <c r="AI117" s="56"/>
      <c r="AJ117" s="4"/>
      <c r="AK117" s="56"/>
      <c r="AL117" s="33"/>
      <c r="AM117" s="33"/>
      <c r="AN117" s="33">
        <f t="shared" si="7"/>
        <v>7</v>
      </c>
      <c r="AO117" s="56"/>
      <c r="AP117" s="4"/>
      <c r="AQ117" s="32"/>
      <c r="AR117" s="33"/>
      <c r="AS117" s="33"/>
      <c r="AT117" s="33">
        <f t="shared" si="8"/>
        <v>15</v>
      </c>
      <c r="AU117" s="56"/>
      <c r="AV117" s="4"/>
      <c r="AW117" s="32"/>
      <c r="AX117" s="33"/>
      <c r="AY117" s="33"/>
      <c r="AZ117" s="33">
        <f t="shared" si="9"/>
        <v>576</v>
      </c>
      <c r="BA117" s="56"/>
      <c r="BB117" s="58"/>
      <c r="BC117" s="56"/>
      <c r="BD117" s="33"/>
      <c r="BE117" s="33"/>
      <c r="BF117" s="33">
        <f t="shared" si="10"/>
        <v>280</v>
      </c>
      <c r="BG117" s="56"/>
      <c r="BH117" s="58"/>
      <c r="BI117" s="56"/>
      <c r="BJ117" s="33"/>
      <c r="BK117" s="33"/>
      <c r="BL117" s="33">
        <f t="shared" si="11"/>
        <v>10</v>
      </c>
      <c r="BM117" s="56"/>
      <c r="BN117" s="4"/>
      <c r="BO117" s="56"/>
      <c r="BP117" s="33"/>
      <c r="BQ117" s="33"/>
      <c r="BR117" s="33">
        <f t="shared" si="12"/>
        <v>0</v>
      </c>
      <c r="BS117" s="56"/>
      <c r="BT117" s="58"/>
      <c r="BU117" s="56"/>
      <c r="BV117" s="33"/>
      <c r="BW117" s="33"/>
      <c r="BX117" s="33">
        <f t="shared" si="13"/>
        <v>3300</v>
      </c>
      <c r="BY117" s="56"/>
      <c r="BZ117" s="4"/>
      <c r="CA117" s="56"/>
      <c r="CB117" s="33"/>
      <c r="CC117" s="33"/>
      <c r="CD117" s="33">
        <f t="shared" si="14"/>
        <v>600</v>
      </c>
      <c r="CE117" s="109"/>
      <c r="CF117" s="101"/>
      <c r="CG117" s="179"/>
      <c r="CH117" s="33"/>
      <c r="CI117" s="33"/>
      <c r="CJ117" s="33">
        <f t="shared" si="15"/>
        <v>820</v>
      </c>
      <c r="CK117" s="56"/>
      <c r="CL117" s="4"/>
      <c r="CM117" s="32"/>
      <c r="CN117" s="33"/>
      <c r="CO117" s="33"/>
      <c r="CP117" s="33">
        <f t="shared" si="16"/>
        <v>0</v>
      </c>
      <c r="CQ117" s="56"/>
      <c r="CR117" s="58"/>
      <c r="CS117" s="32"/>
      <c r="CT117" s="33"/>
      <c r="CU117" s="33"/>
      <c r="CV117" s="33">
        <f t="shared" si="17"/>
        <v>1000</v>
      </c>
      <c r="CW117" s="56"/>
      <c r="CX117" s="4"/>
      <c r="CY117" s="56"/>
      <c r="CZ117" s="33"/>
      <c r="DA117" s="33"/>
      <c r="DB117" s="33">
        <f t="shared" si="18"/>
        <v>14500</v>
      </c>
      <c r="DC117" s="109"/>
      <c r="DD117" s="101"/>
      <c r="DE117" s="177"/>
      <c r="DF117" s="36"/>
      <c r="DG117" s="36"/>
      <c r="DH117" s="36">
        <f t="shared" si="19"/>
        <v>7</v>
      </c>
      <c r="DI117" s="39"/>
      <c r="DJ117" s="58"/>
      <c r="DK117" s="62">
        <v>45686.0</v>
      </c>
      <c r="DL117" s="65"/>
      <c r="DM117" s="190">
        <v>500.0</v>
      </c>
      <c r="DN117" s="36">
        <f t="shared" si="20"/>
        <v>18500</v>
      </c>
      <c r="DO117" s="37" t="s">
        <v>122</v>
      </c>
      <c r="DP117" s="4"/>
      <c r="DQ117" s="56"/>
      <c r="DR117" s="33"/>
      <c r="DS117" s="33"/>
      <c r="DT117" s="33">
        <f t="shared" si="21"/>
        <v>0</v>
      </c>
      <c r="DU117" s="56"/>
      <c r="DV117" s="58"/>
      <c r="DW117" s="56"/>
      <c r="DX117" s="33"/>
      <c r="DY117" s="33"/>
      <c r="DZ117" s="33">
        <f t="shared" si="22"/>
        <v>0</v>
      </c>
      <c r="EA117" s="56"/>
      <c r="EB117" s="4"/>
      <c r="EC117" s="56"/>
      <c r="ED117" s="33"/>
      <c r="EE117" s="33"/>
      <c r="EF117" s="33">
        <f t="shared" si="23"/>
        <v>2</v>
      </c>
      <c r="EG117" s="56"/>
      <c r="EH117" s="58"/>
      <c r="EI117" s="56"/>
      <c r="EJ117" s="33"/>
      <c r="EK117" s="33"/>
      <c r="EL117" s="33">
        <f t="shared" si="24"/>
        <v>15</v>
      </c>
      <c r="EM117" s="56"/>
      <c r="EN117" s="4"/>
      <c r="EO117" s="56"/>
      <c r="EP117" s="33"/>
      <c r="EQ117" s="33"/>
      <c r="ER117" s="33">
        <f t="shared" si="25"/>
        <v>5</v>
      </c>
      <c r="ES117" s="56"/>
      <c r="ET117" s="58"/>
      <c r="EU117" s="56"/>
      <c r="EV117" s="33"/>
      <c r="EW117" s="33"/>
      <c r="EX117" s="33">
        <f t="shared" si="26"/>
        <v>21</v>
      </c>
      <c r="EY117" s="56"/>
      <c r="EZ117" s="58"/>
      <c r="FA117" s="56"/>
      <c r="FB117" s="33"/>
      <c r="FC117" s="33"/>
      <c r="FD117" s="33">
        <f t="shared" si="27"/>
        <v>900</v>
      </c>
      <c r="FE117" s="56"/>
      <c r="FF117" s="58"/>
      <c r="FG117" s="56"/>
      <c r="FH117" s="33"/>
      <c r="FI117" s="33"/>
      <c r="FJ117" s="33">
        <f t="shared" si="28"/>
        <v>500</v>
      </c>
      <c r="FK117" s="56"/>
      <c r="FL117" s="58"/>
      <c r="FM117" s="56"/>
      <c r="FN117" s="33"/>
      <c r="FO117" s="33"/>
      <c r="FP117" s="33">
        <f t="shared" si="29"/>
        <v>1775</v>
      </c>
      <c r="FQ117" s="56"/>
      <c r="FR117" s="58"/>
      <c r="FS117" s="56"/>
      <c r="FT117" s="33"/>
      <c r="FU117" s="33"/>
      <c r="FV117" s="33">
        <f t="shared" si="30"/>
        <v>0</v>
      </c>
      <c r="FW117" s="56"/>
      <c r="FX117" s="58"/>
      <c r="FY117" s="56"/>
      <c r="FZ117" s="33"/>
      <c r="GA117" s="33"/>
      <c r="GB117" s="33">
        <f t="shared" si="31"/>
        <v>0</v>
      </c>
      <c r="GC117" s="56"/>
      <c r="GD117" s="58"/>
      <c r="GE117" s="58"/>
      <c r="GF117" s="58"/>
      <c r="GG117" s="58"/>
      <c r="GH117" s="58"/>
      <c r="GI117" s="58"/>
    </row>
    <row r="118" ht="14.25" customHeight="1">
      <c r="A118" s="113">
        <v>45687.0</v>
      </c>
      <c r="B118" s="140"/>
      <c r="C118" s="152">
        <v>500.0</v>
      </c>
      <c r="D118" s="26">
        <f t="shared" si="1"/>
        <v>42150</v>
      </c>
      <c r="E118" s="81" t="s">
        <v>103</v>
      </c>
      <c r="F118" s="4"/>
      <c r="G118" s="56"/>
      <c r="H118" s="33"/>
      <c r="I118" s="33"/>
      <c r="J118" s="33">
        <f t="shared" si="2"/>
        <v>3650</v>
      </c>
      <c r="K118" s="56"/>
      <c r="L118" s="4"/>
      <c r="M118" s="56"/>
      <c r="N118" s="33"/>
      <c r="O118" s="33"/>
      <c r="P118" s="33">
        <f t="shared" si="3"/>
        <v>4150</v>
      </c>
      <c r="Q118" s="56"/>
      <c r="R118" s="4"/>
      <c r="S118" s="56"/>
      <c r="T118" s="33"/>
      <c r="U118" s="33"/>
      <c r="V118" s="33">
        <f t="shared" si="4"/>
        <v>11750</v>
      </c>
      <c r="W118" s="56"/>
      <c r="X118" s="58"/>
      <c r="Y118" s="32"/>
      <c r="Z118" s="33"/>
      <c r="AA118" s="33"/>
      <c r="AB118" s="33">
        <f t="shared" si="5"/>
        <v>4</v>
      </c>
      <c r="AC118" s="56"/>
      <c r="AD118" s="4"/>
      <c r="AE118" s="56"/>
      <c r="AF118" s="33"/>
      <c r="AG118" s="33"/>
      <c r="AH118" s="33">
        <f t="shared" si="6"/>
        <v>2</v>
      </c>
      <c r="AI118" s="56"/>
      <c r="AJ118" s="4"/>
      <c r="AK118" s="56"/>
      <c r="AL118" s="33"/>
      <c r="AM118" s="33"/>
      <c r="AN118" s="33">
        <f t="shared" si="7"/>
        <v>7</v>
      </c>
      <c r="AO118" s="56"/>
      <c r="AP118" s="4"/>
      <c r="AQ118" s="32"/>
      <c r="AR118" s="33"/>
      <c r="AS118" s="33"/>
      <c r="AT118" s="33">
        <f t="shared" si="8"/>
        <v>15</v>
      </c>
      <c r="AU118" s="56"/>
      <c r="AV118" s="4"/>
      <c r="AW118" s="32"/>
      <c r="AX118" s="33"/>
      <c r="AY118" s="33"/>
      <c r="AZ118" s="33">
        <f t="shared" si="9"/>
        <v>576</v>
      </c>
      <c r="BA118" s="56"/>
      <c r="BB118" s="58"/>
      <c r="BC118" s="56"/>
      <c r="BD118" s="33"/>
      <c r="BE118" s="33"/>
      <c r="BF118" s="33">
        <f t="shared" si="10"/>
        <v>280</v>
      </c>
      <c r="BG118" s="56"/>
      <c r="BH118" s="58"/>
      <c r="BI118" s="56"/>
      <c r="BJ118" s="33"/>
      <c r="BK118" s="33"/>
      <c r="BL118" s="33">
        <f t="shared" si="11"/>
        <v>10</v>
      </c>
      <c r="BM118" s="56"/>
      <c r="BN118" s="4"/>
      <c r="BO118" s="56"/>
      <c r="BP118" s="33"/>
      <c r="BQ118" s="33"/>
      <c r="BR118" s="33">
        <f t="shared" si="12"/>
        <v>0</v>
      </c>
      <c r="BS118" s="56"/>
      <c r="BT118" s="58"/>
      <c r="BU118" s="56"/>
      <c r="BV118" s="33"/>
      <c r="BW118" s="33"/>
      <c r="BX118" s="33">
        <f t="shared" si="13"/>
        <v>3300</v>
      </c>
      <c r="BY118" s="56"/>
      <c r="BZ118" s="4"/>
      <c r="CA118" s="56"/>
      <c r="CB118" s="33"/>
      <c r="CC118" s="33"/>
      <c r="CD118" s="33">
        <f t="shared" si="14"/>
        <v>600</v>
      </c>
      <c r="CE118" s="109"/>
      <c r="CF118" s="101"/>
      <c r="CG118" s="179"/>
      <c r="CH118" s="33"/>
      <c r="CI118" s="33"/>
      <c r="CJ118" s="33">
        <f t="shared" si="15"/>
        <v>820</v>
      </c>
      <c r="CK118" s="56"/>
      <c r="CL118" s="4"/>
      <c r="CM118" s="32"/>
      <c r="CN118" s="33"/>
      <c r="CO118" s="33"/>
      <c r="CP118" s="33">
        <f t="shared" si="16"/>
        <v>0</v>
      </c>
      <c r="CQ118" s="56"/>
      <c r="CR118" s="58"/>
      <c r="CS118" s="32"/>
      <c r="CT118" s="33"/>
      <c r="CU118" s="33"/>
      <c r="CV118" s="33">
        <f t="shared" si="17"/>
        <v>1000</v>
      </c>
      <c r="CW118" s="56"/>
      <c r="CX118" s="4"/>
      <c r="CY118" s="56"/>
      <c r="CZ118" s="33"/>
      <c r="DA118" s="33"/>
      <c r="DB118" s="33">
        <f t="shared" si="18"/>
        <v>14500</v>
      </c>
      <c r="DC118" s="109"/>
      <c r="DD118" s="101"/>
      <c r="DE118" s="177"/>
      <c r="DF118" s="36"/>
      <c r="DG118" s="36"/>
      <c r="DH118" s="36">
        <f t="shared" si="19"/>
        <v>7</v>
      </c>
      <c r="DI118" s="39"/>
      <c r="DJ118" s="58"/>
      <c r="DK118" s="62">
        <v>45686.0</v>
      </c>
      <c r="DL118" s="65"/>
      <c r="DM118" s="190">
        <v>500.0</v>
      </c>
      <c r="DN118" s="36">
        <f t="shared" si="20"/>
        <v>18000</v>
      </c>
      <c r="DO118" s="39" t="s">
        <v>85</v>
      </c>
      <c r="DP118" s="4"/>
      <c r="DQ118" s="56"/>
      <c r="DR118" s="33"/>
      <c r="DS118" s="33"/>
      <c r="DT118" s="33">
        <f t="shared" si="21"/>
        <v>0</v>
      </c>
      <c r="DU118" s="56"/>
      <c r="DV118" s="58"/>
      <c r="DW118" s="56"/>
      <c r="DX118" s="33"/>
      <c r="DY118" s="33"/>
      <c r="DZ118" s="33">
        <f t="shared" si="22"/>
        <v>0</v>
      </c>
      <c r="EA118" s="56"/>
      <c r="EB118" s="4"/>
      <c r="EC118" s="56"/>
      <c r="ED118" s="33"/>
      <c r="EE118" s="33"/>
      <c r="EF118" s="33">
        <f t="shared" si="23"/>
        <v>2</v>
      </c>
      <c r="EG118" s="56"/>
      <c r="EH118" s="58"/>
      <c r="EI118" s="56"/>
      <c r="EJ118" s="33"/>
      <c r="EK118" s="33"/>
      <c r="EL118" s="33">
        <f t="shared" si="24"/>
        <v>15</v>
      </c>
      <c r="EM118" s="56"/>
      <c r="EN118" s="4"/>
      <c r="EO118" s="56"/>
      <c r="EP118" s="33"/>
      <c r="EQ118" s="33"/>
      <c r="ER118" s="33">
        <f t="shared" si="25"/>
        <v>5</v>
      </c>
      <c r="ES118" s="56"/>
      <c r="ET118" s="58"/>
      <c r="EU118" s="56"/>
      <c r="EV118" s="33"/>
      <c r="EW118" s="33"/>
      <c r="EX118" s="33">
        <f t="shared" si="26"/>
        <v>21</v>
      </c>
      <c r="EY118" s="56"/>
      <c r="EZ118" s="58"/>
      <c r="FA118" s="56"/>
      <c r="FB118" s="33"/>
      <c r="FC118" s="33"/>
      <c r="FD118" s="33">
        <f t="shared" si="27"/>
        <v>900</v>
      </c>
      <c r="FE118" s="56"/>
      <c r="FF118" s="58"/>
      <c r="FG118" s="56"/>
      <c r="FH118" s="33"/>
      <c r="FI118" s="33"/>
      <c r="FJ118" s="33">
        <f t="shared" si="28"/>
        <v>500</v>
      </c>
      <c r="FK118" s="56"/>
      <c r="FL118" s="58"/>
      <c r="FM118" s="56"/>
      <c r="FN118" s="33"/>
      <c r="FO118" s="33"/>
      <c r="FP118" s="33">
        <f t="shared" si="29"/>
        <v>1775</v>
      </c>
      <c r="FQ118" s="56"/>
      <c r="FR118" s="58"/>
      <c r="FS118" s="56"/>
      <c r="FT118" s="33"/>
      <c r="FU118" s="33"/>
      <c r="FV118" s="33">
        <f t="shared" si="30"/>
        <v>0</v>
      </c>
      <c r="FW118" s="56"/>
      <c r="FX118" s="58"/>
      <c r="FY118" s="56"/>
      <c r="FZ118" s="33"/>
      <c r="GA118" s="33"/>
      <c r="GB118" s="33">
        <f t="shared" si="31"/>
        <v>0</v>
      </c>
      <c r="GC118" s="56"/>
      <c r="GD118" s="58"/>
      <c r="GE118" s="58"/>
      <c r="GF118" s="58"/>
      <c r="GG118" s="58"/>
      <c r="GH118" s="58"/>
      <c r="GI118" s="58"/>
    </row>
    <row r="119" ht="14.25" customHeight="1">
      <c r="A119" s="113">
        <v>45687.0</v>
      </c>
      <c r="B119" s="140"/>
      <c r="C119" s="152">
        <v>1000.0</v>
      </c>
      <c r="D119" s="26">
        <f t="shared" si="1"/>
        <v>41150</v>
      </c>
      <c r="E119" s="29" t="s">
        <v>102</v>
      </c>
      <c r="F119" s="4"/>
      <c r="G119" s="56"/>
      <c r="H119" s="33"/>
      <c r="I119" s="33"/>
      <c r="J119" s="33">
        <f t="shared" si="2"/>
        <v>3650</v>
      </c>
      <c r="K119" s="56"/>
      <c r="L119" s="4"/>
      <c r="M119" s="56"/>
      <c r="N119" s="33"/>
      <c r="O119" s="33"/>
      <c r="P119" s="33">
        <f t="shared" si="3"/>
        <v>4150</v>
      </c>
      <c r="Q119" s="56"/>
      <c r="R119" s="4"/>
      <c r="S119" s="56"/>
      <c r="T119" s="33"/>
      <c r="U119" s="33"/>
      <c r="V119" s="33">
        <f t="shared" si="4"/>
        <v>11750</v>
      </c>
      <c r="W119" s="56"/>
      <c r="X119" s="58"/>
      <c r="Y119" s="32"/>
      <c r="Z119" s="33"/>
      <c r="AA119" s="33"/>
      <c r="AB119" s="33">
        <f t="shared" si="5"/>
        <v>4</v>
      </c>
      <c r="AC119" s="56"/>
      <c r="AD119" s="4"/>
      <c r="AE119" s="56"/>
      <c r="AF119" s="33"/>
      <c r="AG119" s="33"/>
      <c r="AH119" s="33">
        <f t="shared" si="6"/>
        <v>2</v>
      </c>
      <c r="AI119" s="56"/>
      <c r="AJ119" s="4"/>
      <c r="AK119" s="56"/>
      <c r="AL119" s="33"/>
      <c r="AM119" s="33"/>
      <c r="AN119" s="33">
        <f t="shared" si="7"/>
        <v>7</v>
      </c>
      <c r="AO119" s="56"/>
      <c r="AP119" s="4"/>
      <c r="AQ119" s="32"/>
      <c r="AR119" s="33"/>
      <c r="AS119" s="33"/>
      <c r="AT119" s="33">
        <f t="shared" si="8"/>
        <v>15</v>
      </c>
      <c r="AU119" s="56"/>
      <c r="AV119" s="4"/>
      <c r="AW119" s="32"/>
      <c r="AX119" s="33"/>
      <c r="AY119" s="33"/>
      <c r="AZ119" s="33">
        <f t="shared" si="9"/>
        <v>576</v>
      </c>
      <c r="BA119" s="56"/>
      <c r="BB119" s="58"/>
      <c r="BC119" s="56"/>
      <c r="BD119" s="33"/>
      <c r="BE119" s="33"/>
      <c r="BF119" s="33">
        <f t="shared" si="10"/>
        <v>280</v>
      </c>
      <c r="BG119" s="56"/>
      <c r="BH119" s="58"/>
      <c r="BI119" s="56"/>
      <c r="BJ119" s="33"/>
      <c r="BK119" s="33"/>
      <c r="BL119" s="33">
        <f t="shared" si="11"/>
        <v>10</v>
      </c>
      <c r="BM119" s="56"/>
      <c r="BN119" s="4"/>
      <c r="BO119" s="56"/>
      <c r="BP119" s="33"/>
      <c r="BQ119" s="33"/>
      <c r="BR119" s="33">
        <f t="shared" si="12"/>
        <v>0</v>
      </c>
      <c r="BS119" s="56"/>
      <c r="BT119" s="58"/>
      <c r="BU119" s="56"/>
      <c r="BV119" s="33"/>
      <c r="BW119" s="33"/>
      <c r="BX119" s="33">
        <f t="shared" si="13"/>
        <v>3300</v>
      </c>
      <c r="BY119" s="56"/>
      <c r="BZ119" s="4"/>
      <c r="CA119" s="56"/>
      <c r="CB119" s="33"/>
      <c r="CC119" s="33"/>
      <c r="CD119" s="33">
        <f t="shared" si="14"/>
        <v>600</v>
      </c>
      <c r="CE119" s="109"/>
      <c r="CF119" s="101"/>
      <c r="CG119" s="179"/>
      <c r="CH119" s="33"/>
      <c r="CI119" s="33"/>
      <c r="CJ119" s="33">
        <f t="shared" si="15"/>
        <v>820</v>
      </c>
      <c r="CK119" s="56"/>
      <c r="CL119" s="4"/>
      <c r="CM119" s="32"/>
      <c r="CN119" s="33"/>
      <c r="CO119" s="33"/>
      <c r="CP119" s="33">
        <f t="shared" si="16"/>
        <v>0</v>
      </c>
      <c r="CQ119" s="56"/>
      <c r="CR119" s="58"/>
      <c r="CS119" s="32"/>
      <c r="CT119" s="33"/>
      <c r="CU119" s="33"/>
      <c r="CV119" s="33">
        <f t="shared" si="17"/>
        <v>1000</v>
      </c>
      <c r="CW119" s="56"/>
      <c r="CX119" s="4"/>
      <c r="CY119" s="56"/>
      <c r="CZ119" s="33"/>
      <c r="DA119" s="33"/>
      <c r="DB119" s="33">
        <f t="shared" si="18"/>
        <v>14500</v>
      </c>
      <c r="DC119" s="109"/>
      <c r="DD119" s="101"/>
      <c r="DE119" s="177"/>
      <c r="DF119" s="36"/>
      <c r="DG119" s="36"/>
      <c r="DH119" s="36">
        <f t="shared" si="19"/>
        <v>7</v>
      </c>
      <c r="DI119" s="39"/>
      <c r="DJ119" s="58"/>
      <c r="DK119" s="62">
        <v>45686.0</v>
      </c>
      <c r="DL119" s="65"/>
      <c r="DM119" s="190">
        <v>500.0</v>
      </c>
      <c r="DN119" s="36">
        <f t="shared" si="20"/>
        <v>17500</v>
      </c>
      <c r="DO119" s="39" t="s">
        <v>99</v>
      </c>
      <c r="DP119" s="4"/>
      <c r="DQ119" s="56"/>
      <c r="DR119" s="33"/>
      <c r="DS119" s="33"/>
      <c r="DT119" s="33">
        <f t="shared" si="21"/>
        <v>0</v>
      </c>
      <c r="DU119" s="56"/>
      <c r="DV119" s="58"/>
      <c r="DW119" s="56"/>
      <c r="DX119" s="33"/>
      <c r="DY119" s="33"/>
      <c r="DZ119" s="33">
        <f t="shared" si="22"/>
        <v>0</v>
      </c>
      <c r="EA119" s="56"/>
      <c r="EB119" s="4"/>
      <c r="EC119" s="56"/>
      <c r="ED119" s="33"/>
      <c r="EE119" s="33"/>
      <c r="EF119" s="33">
        <f t="shared" si="23"/>
        <v>2</v>
      </c>
      <c r="EG119" s="56"/>
      <c r="EH119" s="58"/>
      <c r="EI119" s="56"/>
      <c r="EJ119" s="33"/>
      <c r="EK119" s="33"/>
      <c r="EL119" s="33">
        <f t="shared" si="24"/>
        <v>15</v>
      </c>
      <c r="EM119" s="56"/>
      <c r="EN119" s="4"/>
      <c r="EO119" s="56"/>
      <c r="EP119" s="33"/>
      <c r="EQ119" s="33"/>
      <c r="ER119" s="33">
        <f t="shared" si="25"/>
        <v>5</v>
      </c>
      <c r="ES119" s="56"/>
      <c r="ET119" s="58"/>
      <c r="EU119" s="56"/>
      <c r="EV119" s="33"/>
      <c r="EW119" s="33"/>
      <c r="EX119" s="33">
        <f t="shared" si="26"/>
        <v>21</v>
      </c>
      <c r="EY119" s="56"/>
      <c r="EZ119" s="58"/>
      <c r="FA119" s="56"/>
      <c r="FB119" s="33"/>
      <c r="FC119" s="33"/>
      <c r="FD119" s="33">
        <f t="shared" si="27"/>
        <v>900</v>
      </c>
      <c r="FE119" s="56"/>
      <c r="FF119" s="58"/>
      <c r="FG119" s="56"/>
      <c r="FH119" s="33"/>
      <c r="FI119" s="33"/>
      <c r="FJ119" s="33">
        <f t="shared" si="28"/>
        <v>500</v>
      </c>
      <c r="FK119" s="56"/>
      <c r="FL119" s="58"/>
      <c r="FM119" s="56"/>
      <c r="FN119" s="33"/>
      <c r="FO119" s="33"/>
      <c r="FP119" s="33">
        <f t="shared" si="29"/>
        <v>1775</v>
      </c>
      <c r="FQ119" s="56"/>
      <c r="FR119" s="58"/>
      <c r="FS119" s="56"/>
      <c r="FT119" s="33"/>
      <c r="FU119" s="33"/>
      <c r="FV119" s="33">
        <f t="shared" si="30"/>
        <v>0</v>
      </c>
      <c r="FW119" s="56"/>
      <c r="FX119" s="58"/>
      <c r="FY119" s="56"/>
      <c r="FZ119" s="33"/>
      <c r="GA119" s="33"/>
      <c r="GB119" s="33">
        <f t="shared" si="31"/>
        <v>0</v>
      </c>
      <c r="GC119" s="56"/>
      <c r="GD119" s="58"/>
      <c r="GE119" s="58"/>
      <c r="GF119" s="58"/>
      <c r="GG119" s="58"/>
      <c r="GH119" s="58"/>
      <c r="GI119" s="58"/>
    </row>
    <row r="120" ht="14.25" customHeight="1">
      <c r="A120" s="30">
        <v>45687.0</v>
      </c>
      <c r="B120" s="61"/>
      <c r="C120" s="152">
        <v>500.0</v>
      </c>
      <c r="D120" s="26">
        <f t="shared" si="1"/>
        <v>40650</v>
      </c>
      <c r="E120" s="29" t="s">
        <v>98</v>
      </c>
      <c r="F120" s="4"/>
      <c r="G120" s="56"/>
      <c r="H120" s="33"/>
      <c r="I120" s="33"/>
      <c r="J120" s="33">
        <f t="shared" si="2"/>
        <v>3650</v>
      </c>
      <c r="K120" s="56"/>
      <c r="L120" s="4"/>
      <c r="M120" s="56"/>
      <c r="N120" s="33"/>
      <c r="O120" s="33"/>
      <c r="P120" s="33">
        <f t="shared" si="3"/>
        <v>4150</v>
      </c>
      <c r="Q120" s="56"/>
      <c r="R120" s="4"/>
      <c r="S120" s="56"/>
      <c r="T120" s="33"/>
      <c r="U120" s="33"/>
      <c r="V120" s="33">
        <f t="shared" si="4"/>
        <v>11750</v>
      </c>
      <c r="W120" s="56"/>
      <c r="X120" s="58"/>
      <c r="Y120" s="32"/>
      <c r="Z120" s="33"/>
      <c r="AA120" s="33"/>
      <c r="AB120" s="33">
        <f t="shared" si="5"/>
        <v>4</v>
      </c>
      <c r="AC120" s="56"/>
      <c r="AD120" s="4"/>
      <c r="AE120" s="56"/>
      <c r="AF120" s="33"/>
      <c r="AG120" s="33"/>
      <c r="AH120" s="33">
        <f t="shared" si="6"/>
        <v>2</v>
      </c>
      <c r="AI120" s="56"/>
      <c r="AJ120" s="4"/>
      <c r="AK120" s="56"/>
      <c r="AL120" s="33"/>
      <c r="AM120" s="33"/>
      <c r="AN120" s="33">
        <f t="shared" si="7"/>
        <v>7</v>
      </c>
      <c r="AO120" s="56"/>
      <c r="AP120" s="4"/>
      <c r="AQ120" s="32"/>
      <c r="AR120" s="33"/>
      <c r="AS120" s="33"/>
      <c r="AT120" s="33">
        <f t="shared" si="8"/>
        <v>15</v>
      </c>
      <c r="AU120" s="56"/>
      <c r="AV120" s="4"/>
      <c r="AW120" s="32"/>
      <c r="AX120" s="33"/>
      <c r="AY120" s="33"/>
      <c r="AZ120" s="33">
        <f t="shared" si="9"/>
        <v>576</v>
      </c>
      <c r="BA120" s="56"/>
      <c r="BB120" s="58"/>
      <c r="BC120" s="56"/>
      <c r="BD120" s="33"/>
      <c r="BE120" s="33"/>
      <c r="BF120" s="33">
        <f t="shared" si="10"/>
        <v>280</v>
      </c>
      <c r="BG120" s="56"/>
      <c r="BH120" s="58"/>
      <c r="BI120" s="56"/>
      <c r="BJ120" s="33"/>
      <c r="BK120" s="33"/>
      <c r="BL120" s="33">
        <f t="shared" si="11"/>
        <v>10</v>
      </c>
      <c r="BM120" s="56"/>
      <c r="BN120" s="4"/>
      <c r="BO120" s="56"/>
      <c r="BP120" s="33"/>
      <c r="BQ120" s="33"/>
      <c r="BR120" s="33">
        <f t="shared" si="12"/>
        <v>0</v>
      </c>
      <c r="BS120" s="56"/>
      <c r="BT120" s="58"/>
      <c r="BU120" s="56"/>
      <c r="BV120" s="33"/>
      <c r="BW120" s="33"/>
      <c r="BX120" s="33">
        <f t="shared" si="13"/>
        <v>3300</v>
      </c>
      <c r="BY120" s="56"/>
      <c r="BZ120" s="4"/>
      <c r="CA120" s="56"/>
      <c r="CB120" s="33"/>
      <c r="CC120" s="33"/>
      <c r="CD120" s="33">
        <f t="shared" si="14"/>
        <v>600</v>
      </c>
      <c r="CE120" s="109"/>
      <c r="CF120" s="101"/>
      <c r="CG120" s="179"/>
      <c r="CH120" s="33"/>
      <c r="CI120" s="33"/>
      <c r="CJ120" s="33">
        <f t="shared" si="15"/>
        <v>820</v>
      </c>
      <c r="CK120" s="56"/>
      <c r="CL120" s="4"/>
      <c r="CM120" s="32"/>
      <c r="CN120" s="33"/>
      <c r="CO120" s="33"/>
      <c r="CP120" s="33">
        <f t="shared" si="16"/>
        <v>0</v>
      </c>
      <c r="CQ120" s="56"/>
      <c r="CR120" s="58"/>
      <c r="CS120" s="32"/>
      <c r="CT120" s="33"/>
      <c r="CU120" s="33"/>
      <c r="CV120" s="33">
        <f t="shared" si="17"/>
        <v>1000</v>
      </c>
      <c r="CW120" s="56"/>
      <c r="CX120" s="4"/>
      <c r="CY120" s="56"/>
      <c r="CZ120" s="33"/>
      <c r="DA120" s="33"/>
      <c r="DB120" s="33">
        <f t="shared" si="18"/>
        <v>14500</v>
      </c>
      <c r="DC120" s="109"/>
      <c r="DD120" s="101"/>
      <c r="DE120" s="177"/>
      <c r="DF120" s="36"/>
      <c r="DG120" s="36"/>
      <c r="DH120" s="36">
        <f t="shared" si="19"/>
        <v>7</v>
      </c>
      <c r="DI120" s="39"/>
      <c r="DJ120" s="58"/>
      <c r="DK120" s="62">
        <v>45686.0</v>
      </c>
      <c r="DL120" s="65"/>
      <c r="DM120" s="190">
        <v>500.0</v>
      </c>
      <c r="DN120" s="36">
        <f t="shared" si="20"/>
        <v>17000</v>
      </c>
      <c r="DO120" s="39" t="s">
        <v>90</v>
      </c>
      <c r="DP120" s="4"/>
      <c r="DQ120" s="56"/>
      <c r="DR120" s="33"/>
      <c r="DS120" s="33"/>
      <c r="DT120" s="33">
        <f t="shared" si="21"/>
        <v>0</v>
      </c>
      <c r="DU120" s="56"/>
      <c r="DV120" s="58"/>
      <c r="DW120" s="56"/>
      <c r="DX120" s="33"/>
      <c r="DY120" s="33"/>
      <c r="DZ120" s="33">
        <f t="shared" si="22"/>
        <v>0</v>
      </c>
      <c r="EA120" s="56"/>
      <c r="EB120" s="4"/>
      <c r="EC120" s="56"/>
      <c r="ED120" s="33"/>
      <c r="EE120" s="33"/>
      <c r="EF120" s="33">
        <f t="shared" si="23"/>
        <v>2</v>
      </c>
      <c r="EG120" s="56"/>
      <c r="EH120" s="58"/>
      <c r="EI120" s="56"/>
      <c r="EJ120" s="33"/>
      <c r="EK120" s="33"/>
      <c r="EL120" s="33">
        <f t="shared" si="24"/>
        <v>15</v>
      </c>
      <c r="EM120" s="56"/>
      <c r="EN120" s="4"/>
      <c r="EO120" s="56"/>
      <c r="EP120" s="33"/>
      <c r="EQ120" s="33"/>
      <c r="ER120" s="33">
        <f t="shared" si="25"/>
        <v>5</v>
      </c>
      <c r="ES120" s="56"/>
      <c r="ET120" s="58"/>
      <c r="EU120" s="56"/>
      <c r="EV120" s="33"/>
      <c r="EW120" s="33"/>
      <c r="EX120" s="33">
        <f t="shared" si="26"/>
        <v>21</v>
      </c>
      <c r="EY120" s="56"/>
      <c r="EZ120" s="58"/>
      <c r="FA120" s="56"/>
      <c r="FB120" s="33"/>
      <c r="FC120" s="33"/>
      <c r="FD120" s="33">
        <f t="shared" si="27"/>
        <v>900</v>
      </c>
      <c r="FE120" s="56"/>
      <c r="FF120" s="58"/>
      <c r="FG120" s="56"/>
      <c r="FH120" s="33"/>
      <c r="FI120" s="33"/>
      <c r="FJ120" s="33">
        <f t="shared" si="28"/>
        <v>500</v>
      </c>
      <c r="FK120" s="56"/>
      <c r="FL120" s="58"/>
      <c r="FM120" s="56"/>
      <c r="FN120" s="33"/>
      <c r="FO120" s="33"/>
      <c r="FP120" s="33">
        <f t="shared" si="29"/>
        <v>1775</v>
      </c>
      <c r="FQ120" s="56"/>
      <c r="FR120" s="58"/>
      <c r="FS120" s="56"/>
      <c r="FT120" s="33"/>
      <c r="FU120" s="33"/>
      <c r="FV120" s="33">
        <f t="shared" si="30"/>
        <v>0</v>
      </c>
      <c r="FW120" s="56"/>
      <c r="FX120" s="58"/>
      <c r="FY120" s="56"/>
      <c r="FZ120" s="33"/>
      <c r="GA120" s="33"/>
      <c r="GB120" s="33">
        <f t="shared" si="31"/>
        <v>0</v>
      </c>
      <c r="GC120" s="56"/>
      <c r="GD120" s="58"/>
      <c r="GE120" s="58"/>
      <c r="GF120" s="58"/>
      <c r="GG120" s="58"/>
      <c r="GH120" s="58"/>
      <c r="GI120" s="58"/>
    </row>
    <row r="121" ht="14.25" customHeight="1">
      <c r="A121" s="30">
        <v>45687.0</v>
      </c>
      <c r="B121" s="61"/>
      <c r="C121" s="152">
        <v>500.0</v>
      </c>
      <c r="D121" s="26">
        <f t="shared" si="1"/>
        <v>40150</v>
      </c>
      <c r="E121" s="29" t="s">
        <v>87</v>
      </c>
      <c r="F121" s="4"/>
      <c r="G121" s="56"/>
      <c r="H121" s="33"/>
      <c r="I121" s="33"/>
      <c r="J121" s="33">
        <f t="shared" si="2"/>
        <v>3650</v>
      </c>
      <c r="K121" s="56"/>
      <c r="L121" s="4"/>
      <c r="M121" s="56"/>
      <c r="N121" s="33"/>
      <c r="O121" s="33"/>
      <c r="P121" s="33">
        <f t="shared" si="3"/>
        <v>4150</v>
      </c>
      <c r="Q121" s="56"/>
      <c r="R121" s="4"/>
      <c r="S121" s="56"/>
      <c r="T121" s="33"/>
      <c r="U121" s="33"/>
      <c r="V121" s="33">
        <f t="shared" si="4"/>
        <v>11750</v>
      </c>
      <c r="W121" s="56"/>
      <c r="X121" s="58"/>
      <c r="Y121" s="32"/>
      <c r="Z121" s="33"/>
      <c r="AA121" s="33"/>
      <c r="AB121" s="33">
        <f t="shared" si="5"/>
        <v>4</v>
      </c>
      <c r="AC121" s="56"/>
      <c r="AD121" s="4"/>
      <c r="AE121" s="56"/>
      <c r="AF121" s="33"/>
      <c r="AG121" s="33"/>
      <c r="AH121" s="33">
        <f t="shared" si="6"/>
        <v>2</v>
      </c>
      <c r="AI121" s="56"/>
      <c r="AJ121" s="4"/>
      <c r="AK121" s="56"/>
      <c r="AL121" s="33"/>
      <c r="AM121" s="33"/>
      <c r="AN121" s="33">
        <f t="shared" si="7"/>
        <v>7</v>
      </c>
      <c r="AO121" s="56"/>
      <c r="AP121" s="4"/>
      <c r="AQ121" s="32"/>
      <c r="AR121" s="33"/>
      <c r="AS121" s="33"/>
      <c r="AT121" s="33">
        <f t="shared" si="8"/>
        <v>15</v>
      </c>
      <c r="AU121" s="56"/>
      <c r="AV121" s="4"/>
      <c r="AW121" s="32"/>
      <c r="AX121" s="33"/>
      <c r="AY121" s="33"/>
      <c r="AZ121" s="33">
        <f t="shared" si="9"/>
        <v>576</v>
      </c>
      <c r="BA121" s="56"/>
      <c r="BB121" s="58"/>
      <c r="BC121" s="56"/>
      <c r="BD121" s="33"/>
      <c r="BE121" s="33"/>
      <c r="BF121" s="33">
        <f t="shared" si="10"/>
        <v>280</v>
      </c>
      <c r="BG121" s="56"/>
      <c r="BH121" s="58"/>
      <c r="BI121" s="56"/>
      <c r="BJ121" s="33"/>
      <c r="BK121" s="33"/>
      <c r="BL121" s="33">
        <f t="shared" si="11"/>
        <v>10</v>
      </c>
      <c r="BM121" s="56"/>
      <c r="BN121" s="4"/>
      <c r="BO121" s="56"/>
      <c r="BP121" s="33"/>
      <c r="BQ121" s="33"/>
      <c r="BR121" s="33">
        <f t="shared" si="12"/>
        <v>0</v>
      </c>
      <c r="BS121" s="56"/>
      <c r="BT121" s="58"/>
      <c r="BU121" s="56"/>
      <c r="BV121" s="33"/>
      <c r="BW121" s="33"/>
      <c r="BX121" s="33">
        <f t="shared" si="13"/>
        <v>3300</v>
      </c>
      <c r="BY121" s="56"/>
      <c r="BZ121" s="4"/>
      <c r="CA121" s="56"/>
      <c r="CB121" s="33"/>
      <c r="CC121" s="33"/>
      <c r="CD121" s="33">
        <f t="shared" si="14"/>
        <v>600</v>
      </c>
      <c r="CE121" s="109"/>
      <c r="CF121" s="101"/>
      <c r="CG121" s="179"/>
      <c r="CH121" s="33"/>
      <c r="CI121" s="33"/>
      <c r="CJ121" s="33">
        <f t="shared" si="15"/>
        <v>820</v>
      </c>
      <c r="CK121" s="56"/>
      <c r="CL121" s="4"/>
      <c r="CM121" s="32"/>
      <c r="CN121" s="33"/>
      <c r="CO121" s="33"/>
      <c r="CP121" s="33">
        <f t="shared" si="16"/>
        <v>0</v>
      </c>
      <c r="CQ121" s="56"/>
      <c r="CR121" s="58"/>
      <c r="CS121" s="32"/>
      <c r="CT121" s="33"/>
      <c r="CU121" s="33"/>
      <c r="CV121" s="33">
        <f t="shared" si="17"/>
        <v>1000</v>
      </c>
      <c r="CW121" s="56"/>
      <c r="CX121" s="4"/>
      <c r="CY121" s="56"/>
      <c r="CZ121" s="33"/>
      <c r="DA121" s="33"/>
      <c r="DB121" s="33">
        <f t="shared" si="18"/>
        <v>14500</v>
      </c>
      <c r="DC121" s="109"/>
      <c r="DD121" s="101"/>
      <c r="DE121" s="177"/>
      <c r="DF121" s="36"/>
      <c r="DG121" s="36"/>
      <c r="DH121" s="36">
        <f t="shared" si="19"/>
        <v>7</v>
      </c>
      <c r="DI121" s="39"/>
      <c r="DJ121" s="58"/>
      <c r="DK121" s="103">
        <v>45686.0</v>
      </c>
      <c r="DL121" s="104"/>
      <c r="DM121" s="106">
        <v>500.0</v>
      </c>
      <c r="DN121" s="36">
        <f t="shared" si="20"/>
        <v>16500</v>
      </c>
      <c r="DO121" s="39" t="s">
        <v>97</v>
      </c>
      <c r="DP121" s="4"/>
      <c r="DQ121" s="56"/>
      <c r="DR121" s="33"/>
      <c r="DS121" s="33"/>
      <c r="DT121" s="33">
        <f t="shared" si="21"/>
        <v>0</v>
      </c>
      <c r="DU121" s="56"/>
      <c r="DV121" s="58"/>
      <c r="DW121" s="56"/>
      <c r="DX121" s="33"/>
      <c r="DY121" s="33"/>
      <c r="DZ121" s="33">
        <f t="shared" si="22"/>
        <v>0</v>
      </c>
      <c r="EA121" s="56"/>
      <c r="EB121" s="4"/>
      <c r="EC121" s="56"/>
      <c r="ED121" s="33"/>
      <c r="EE121" s="33"/>
      <c r="EF121" s="33">
        <f t="shared" si="23"/>
        <v>2</v>
      </c>
      <c r="EG121" s="56"/>
      <c r="EH121" s="58"/>
      <c r="EI121" s="56"/>
      <c r="EJ121" s="33"/>
      <c r="EK121" s="33"/>
      <c r="EL121" s="33">
        <f t="shared" si="24"/>
        <v>15</v>
      </c>
      <c r="EM121" s="56"/>
      <c r="EN121" s="4"/>
      <c r="EO121" s="56"/>
      <c r="EP121" s="33"/>
      <c r="EQ121" s="33"/>
      <c r="ER121" s="33">
        <f t="shared" si="25"/>
        <v>5</v>
      </c>
      <c r="ES121" s="56"/>
      <c r="ET121" s="58"/>
      <c r="EU121" s="56"/>
      <c r="EV121" s="33"/>
      <c r="EW121" s="33"/>
      <c r="EX121" s="33">
        <f t="shared" si="26"/>
        <v>21</v>
      </c>
      <c r="EY121" s="56"/>
      <c r="EZ121" s="58"/>
      <c r="FA121" s="56"/>
      <c r="FB121" s="33"/>
      <c r="FC121" s="33"/>
      <c r="FD121" s="33">
        <f t="shared" si="27"/>
        <v>900</v>
      </c>
      <c r="FE121" s="56"/>
      <c r="FF121" s="58"/>
      <c r="FG121" s="56"/>
      <c r="FH121" s="33"/>
      <c r="FI121" s="33"/>
      <c r="FJ121" s="33">
        <f t="shared" si="28"/>
        <v>500</v>
      </c>
      <c r="FK121" s="56"/>
      <c r="FL121" s="58"/>
      <c r="FM121" s="56"/>
      <c r="FN121" s="33"/>
      <c r="FO121" s="33"/>
      <c r="FP121" s="33">
        <f t="shared" si="29"/>
        <v>1775</v>
      </c>
      <c r="FQ121" s="56"/>
      <c r="FR121" s="58"/>
      <c r="FS121" s="56"/>
      <c r="FT121" s="33"/>
      <c r="FU121" s="33"/>
      <c r="FV121" s="33">
        <f t="shared" si="30"/>
        <v>0</v>
      </c>
      <c r="FW121" s="56"/>
      <c r="FX121" s="58"/>
      <c r="FY121" s="56"/>
      <c r="FZ121" s="33"/>
      <c r="GA121" s="33"/>
      <c r="GB121" s="33">
        <f t="shared" si="31"/>
        <v>0</v>
      </c>
      <c r="GC121" s="56"/>
      <c r="GD121" s="58"/>
      <c r="GE121" s="58"/>
      <c r="GF121" s="58"/>
      <c r="GG121" s="58"/>
      <c r="GH121" s="58"/>
      <c r="GI121" s="58"/>
    </row>
    <row r="122" ht="14.25" customHeight="1">
      <c r="A122" s="30">
        <v>45687.0</v>
      </c>
      <c r="B122" s="61"/>
      <c r="C122" s="152">
        <v>500.0</v>
      </c>
      <c r="D122" s="26">
        <f t="shared" si="1"/>
        <v>39650</v>
      </c>
      <c r="E122" s="29" t="s">
        <v>104</v>
      </c>
      <c r="F122" s="4"/>
      <c r="G122" s="56"/>
      <c r="H122" s="33"/>
      <c r="I122" s="33"/>
      <c r="J122" s="33">
        <f t="shared" si="2"/>
        <v>3650</v>
      </c>
      <c r="K122" s="56"/>
      <c r="L122" s="4"/>
      <c r="M122" s="56"/>
      <c r="N122" s="33"/>
      <c r="O122" s="33"/>
      <c r="P122" s="33">
        <f t="shared" si="3"/>
        <v>4150</v>
      </c>
      <c r="Q122" s="56"/>
      <c r="R122" s="4"/>
      <c r="S122" s="56"/>
      <c r="T122" s="33"/>
      <c r="U122" s="33"/>
      <c r="V122" s="33">
        <f t="shared" si="4"/>
        <v>11750</v>
      </c>
      <c r="W122" s="56"/>
      <c r="X122" s="58"/>
      <c r="Y122" s="32"/>
      <c r="Z122" s="33"/>
      <c r="AA122" s="33"/>
      <c r="AB122" s="33">
        <f t="shared" si="5"/>
        <v>4</v>
      </c>
      <c r="AC122" s="56"/>
      <c r="AD122" s="4"/>
      <c r="AE122" s="56"/>
      <c r="AF122" s="33"/>
      <c r="AG122" s="33"/>
      <c r="AH122" s="33">
        <f t="shared" si="6"/>
        <v>2</v>
      </c>
      <c r="AI122" s="56"/>
      <c r="AJ122" s="4"/>
      <c r="AK122" s="56"/>
      <c r="AL122" s="33"/>
      <c r="AM122" s="33"/>
      <c r="AN122" s="33">
        <f t="shared" si="7"/>
        <v>7</v>
      </c>
      <c r="AO122" s="56"/>
      <c r="AP122" s="4"/>
      <c r="AQ122" s="32"/>
      <c r="AR122" s="33"/>
      <c r="AS122" s="33"/>
      <c r="AT122" s="33">
        <f t="shared" si="8"/>
        <v>15</v>
      </c>
      <c r="AU122" s="56"/>
      <c r="AV122" s="4"/>
      <c r="AW122" s="32"/>
      <c r="AX122" s="33"/>
      <c r="AY122" s="33"/>
      <c r="AZ122" s="33">
        <f t="shared" si="9"/>
        <v>576</v>
      </c>
      <c r="BA122" s="56"/>
      <c r="BB122" s="58"/>
      <c r="BC122" s="56"/>
      <c r="BD122" s="33"/>
      <c r="BE122" s="33"/>
      <c r="BF122" s="33">
        <f t="shared" si="10"/>
        <v>280</v>
      </c>
      <c r="BG122" s="56"/>
      <c r="BH122" s="58"/>
      <c r="BI122" s="56"/>
      <c r="BJ122" s="33"/>
      <c r="BK122" s="33"/>
      <c r="BL122" s="33">
        <f t="shared" si="11"/>
        <v>10</v>
      </c>
      <c r="BM122" s="56"/>
      <c r="BN122" s="4"/>
      <c r="BO122" s="56"/>
      <c r="BP122" s="33"/>
      <c r="BQ122" s="33"/>
      <c r="BR122" s="33">
        <f t="shared" si="12"/>
        <v>0</v>
      </c>
      <c r="BS122" s="56"/>
      <c r="BT122" s="58"/>
      <c r="BU122" s="56"/>
      <c r="BV122" s="33"/>
      <c r="BW122" s="33"/>
      <c r="BX122" s="33">
        <f t="shared" si="13"/>
        <v>3300</v>
      </c>
      <c r="BY122" s="56"/>
      <c r="BZ122" s="4"/>
      <c r="CA122" s="56"/>
      <c r="CB122" s="33"/>
      <c r="CC122" s="33"/>
      <c r="CD122" s="33">
        <f t="shared" si="14"/>
        <v>600</v>
      </c>
      <c r="CE122" s="109"/>
      <c r="CF122" s="101"/>
      <c r="CG122" s="179"/>
      <c r="CH122" s="33"/>
      <c r="CI122" s="33"/>
      <c r="CJ122" s="33">
        <f t="shared" si="15"/>
        <v>820</v>
      </c>
      <c r="CK122" s="56"/>
      <c r="CL122" s="4"/>
      <c r="CM122" s="32"/>
      <c r="CN122" s="33"/>
      <c r="CO122" s="33"/>
      <c r="CP122" s="33">
        <f t="shared" si="16"/>
        <v>0</v>
      </c>
      <c r="CQ122" s="56"/>
      <c r="CR122" s="58"/>
      <c r="CS122" s="32"/>
      <c r="CT122" s="33"/>
      <c r="CU122" s="33"/>
      <c r="CV122" s="33">
        <f t="shared" si="17"/>
        <v>1000</v>
      </c>
      <c r="CW122" s="56"/>
      <c r="CX122" s="4"/>
      <c r="CY122" s="56"/>
      <c r="CZ122" s="33"/>
      <c r="DA122" s="33"/>
      <c r="DB122" s="33">
        <f t="shared" si="18"/>
        <v>14500</v>
      </c>
      <c r="DC122" s="109"/>
      <c r="DD122" s="101"/>
      <c r="DE122" s="177"/>
      <c r="DF122" s="36"/>
      <c r="DG122" s="36"/>
      <c r="DH122" s="36">
        <f t="shared" si="19"/>
        <v>7</v>
      </c>
      <c r="DI122" s="39"/>
      <c r="DJ122" s="58"/>
      <c r="DK122" s="103">
        <v>45687.0</v>
      </c>
      <c r="DL122" s="104"/>
      <c r="DM122" s="106">
        <v>500.0</v>
      </c>
      <c r="DN122" s="36">
        <f t="shared" si="20"/>
        <v>16000</v>
      </c>
      <c r="DO122" s="39" t="s">
        <v>95</v>
      </c>
      <c r="DP122" s="4"/>
      <c r="DQ122" s="56"/>
      <c r="DR122" s="33"/>
      <c r="DS122" s="33"/>
      <c r="DT122" s="33">
        <f t="shared" si="21"/>
        <v>0</v>
      </c>
      <c r="DU122" s="56"/>
      <c r="DV122" s="58"/>
      <c r="DW122" s="56"/>
      <c r="DX122" s="33"/>
      <c r="DY122" s="33"/>
      <c r="DZ122" s="33">
        <f t="shared" si="22"/>
        <v>0</v>
      </c>
      <c r="EA122" s="56"/>
      <c r="EB122" s="4"/>
      <c r="EC122" s="56"/>
      <c r="ED122" s="33"/>
      <c r="EE122" s="33"/>
      <c r="EF122" s="33">
        <f t="shared" si="23"/>
        <v>2</v>
      </c>
      <c r="EG122" s="56"/>
      <c r="EH122" s="58"/>
      <c r="EI122" s="56"/>
      <c r="EJ122" s="33"/>
      <c r="EK122" s="33"/>
      <c r="EL122" s="33">
        <f t="shared" si="24"/>
        <v>15</v>
      </c>
      <c r="EM122" s="56"/>
      <c r="EN122" s="4"/>
      <c r="EO122" s="56"/>
      <c r="EP122" s="33"/>
      <c r="EQ122" s="33"/>
      <c r="ER122" s="33">
        <f t="shared" si="25"/>
        <v>5</v>
      </c>
      <c r="ES122" s="56"/>
      <c r="ET122" s="58"/>
      <c r="EU122" s="56"/>
      <c r="EV122" s="33"/>
      <c r="EW122" s="33"/>
      <c r="EX122" s="33">
        <f t="shared" si="26"/>
        <v>21</v>
      </c>
      <c r="EY122" s="56"/>
      <c r="EZ122" s="58"/>
      <c r="FA122" s="56"/>
      <c r="FB122" s="33"/>
      <c r="FC122" s="33"/>
      <c r="FD122" s="33">
        <f t="shared" si="27"/>
        <v>900</v>
      </c>
      <c r="FE122" s="56"/>
      <c r="FF122" s="58"/>
      <c r="FG122" s="56"/>
      <c r="FH122" s="33"/>
      <c r="FI122" s="33"/>
      <c r="FJ122" s="33">
        <f t="shared" si="28"/>
        <v>500</v>
      </c>
      <c r="FK122" s="56"/>
      <c r="FL122" s="58"/>
      <c r="FM122" s="56"/>
      <c r="FN122" s="33"/>
      <c r="FO122" s="33"/>
      <c r="FP122" s="33">
        <f t="shared" si="29"/>
        <v>1775</v>
      </c>
      <c r="FQ122" s="56"/>
      <c r="FR122" s="58"/>
      <c r="FS122" s="56"/>
      <c r="FT122" s="33"/>
      <c r="FU122" s="33"/>
      <c r="FV122" s="33">
        <f t="shared" si="30"/>
        <v>0</v>
      </c>
      <c r="FW122" s="56"/>
      <c r="FX122" s="58"/>
      <c r="FY122" s="56"/>
      <c r="FZ122" s="33"/>
      <c r="GA122" s="33"/>
      <c r="GB122" s="33">
        <f t="shared" si="31"/>
        <v>0</v>
      </c>
      <c r="GC122" s="56"/>
      <c r="GD122" s="58"/>
      <c r="GE122" s="58"/>
      <c r="GF122" s="58"/>
      <c r="GG122" s="58"/>
      <c r="GH122" s="58"/>
      <c r="GI122" s="58"/>
    </row>
    <row r="123" ht="14.25" customHeight="1">
      <c r="A123" s="113">
        <v>45688.0</v>
      </c>
      <c r="B123" s="140"/>
      <c r="C123" s="152">
        <v>500.0</v>
      </c>
      <c r="D123" s="26">
        <f t="shared" si="1"/>
        <v>39150</v>
      </c>
      <c r="E123" s="146" t="s">
        <v>99</v>
      </c>
      <c r="F123" s="4"/>
      <c r="G123" s="56"/>
      <c r="H123" s="33"/>
      <c r="I123" s="33"/>
      <c r="J123" s="33">
        <f t="shared" si="2"/>
        <v>3650</v>
      </c>
      <c r="K123" s="56"/>
      <c r="L123" s="4"/>
      <c r="M123" s="56"/>
      <c r="N123" s="33"/>
      <c r="O123" s="33"/>
      <c r="P123" s="33">
        <f t="shared" si="3"/>
        <v>4150</v>
      </c>
      <c r="Q123" s="56"/>
      <c r="R123" s="4"/>
      <c r="S123" s="56"/>
      <c r="T123" s="33"/>
      <c r="U123" s="33"/>
      <c r="V123" s="33">
        <f t="shared" si="4"/>
        <v>11750</v>
      </c>
      <c r="W123" s="56"/>
      <c r="X123" s="58"/>
      <c r="Y123" s="32"/>
      <c r="Z123" s="33"/>
      <c r="AA123" s="33"/>
      <c r="AB123" s="33">
        <f t="shared" si="5"/>
        <v>4</v>
      </c>
      <c r="AC123" s="56"/>
      <c r="AD123" s="4"/>
      <c r="AE123" s="56"/>
      <c r="AF123" s="33"/>
      <c r="AG123" s="33"/>
      <c r="AH123" s="33">
        <f t="shared" si="6"/>
        <v>2</v>
      </c>
      <c r="AI123" s="56"/>
      <c r="AJ123" s="4"/>
      <c r="AK123" s="56"/>
      <c r="AL123" s="33"/>
      <c r="AM123" s="33"/>
      <c r="AN123" s="33">
        <f t="shared" si="7"/>
        <v>7</v>
      </c>
      <c r="AO123" s="56"/>
      <c r="AP123" s="4"/>
      <c r="AQ123" s="32"/>
      <c r="AR123" s="33"/>
      <c r="AS123" s="33"/>
      <c r="AT123" s="33">
        <f t="shared" si="8"/>
        <v>15</v>
      </c>
      <c r="AU123" s="56"/>
      <c r="AV123" s="4"/>
      <c r="AW123" s="32"/>
      <c r="AX123" s="33"/>
      <c r="AY123" s="33"/>
      <c r="AZ123" s="33">
        <f t="shared" si="9"/>
        <v>576</v>
      </c>
      <c r="BA123" s="56"/>
      <c r="BB123" s="58"/>
      <c r="BC123" s="56"/>
      <c r="BD123" s="33"/>
      <c r="BE123" s="33"/>
      <c r="BF123" s="33">
        <f t="shared" si="10"/>
        <v>280</v>
      </c>
      <c r="BG123" s="56"/>
      <c r="BH123" s="58"/>
      <c r="BI123" s="56"/>
      <c r="BJ123" s="33"/>
      <c r="BK123" s="33"/>
      <c r="BL123" s="33">
        <f t="shared" si="11"/>
        <v>10</v>
      </c>
      <c r="BM123" s="56"/>
      <c r="BN123" s="4"/>
      <c r="BO123" s="56"/>
      <c r="BP123" s="33"/>
      <c r="BQ123" s="33"/>
      <c r="BR123" s="33">
        <f t="shared" si="12"/>
        <v>0</v>
      </c>
      <c r="BS123" s="56"/>
      <c r="BT123" s="58"/>
      <c r="BU123" s="56"/>
      <c r="BV123" s="33"/>
      <c r="BW123" s="33"/>
      <c r="BX123" s="33">
        <f t="shared" si="13"/>
        <v>3300</v>
      </c>
      <c r="BY123" s="56"/>
      <c r="BZ123" s="4"/>
      <c r="CA123" s="56"/>
      <c r="CB123" s="33"/>
      <c r="CC123" s="33"/>
      <c r="CD123" s="33">
        <f t="shared" si="14"/>
        <v>600</v>
      </c>
      <c r="CE123" s="109"/>
      <c r="CF123" s="101"/>
      <c r="CG123" s="179"/>
      <c r="CH123" s="33"/>
      <c r="CI123" s="33"/>
      <c r="CJ123" s="33">
        <f t="shared" si="15"/>
        <v>820</v>
      </c>
      <c r="CK123" s="56"/>
      <c r="CL123" s="4"/>
      <c r="CM123" s="32"/>
      <c r="CN123" s="33"/>
      <c r="CO123" s="33"/>
      <c r="CP123" s="33">
        <f t="shared" si="16"/>
        <v>0</v>
      </c>
      <c r="CQ123" s="56"/>
      <c r="CR123" s="58"/>
      <c r="CS123" s="32"/>
      <c r="CT123" s="33"/>
      <c r="CU123" s="33"/>
      <c r="CV123" s="33">
        <f t="shared" si="17"/>
        <v>1000</v>
      </c>
      <c r="CW123" s="56"/>
      <c r="CX123" s="4"/>
      <c r="CY123" s="56"/>
      <c r="CZ123" s="33"/>
      <c r="DA123" s="33"/>
      <c r="DB123" s="33">
        <f t="shared" si="18"/>
        <v>14500</v>
      </c>
      <c r="DC123" s="109"/>
      <c r="DD123" s="101"/>
      <c r="DE123" s="177"/>
      <c r="DF123" s="36"/>
      <c r="DG123" s="36"/>
      <c r="DH123" s="36">
        <f t="shared" si="19"/>
        <v>7</v>
      </c>
      <c r="DI123" s="39"/>
      <c r="DJ123" s="58"/>
      <c r="DK123" s="103">
        <v>45687.0</v>
      </c>
      <c r="DL123" s="104"/>
      <c r="DM123" s="106">
        <v>500.0</v>
      </c>
      <c r="DN123" s="36">
        <f t="shared" si="20"/>
        <v>15500</v>
      </c>
      <c r="DO123" s="39" t="s">
        <v>81</v>
      </c>
      <c r="DP123" s="4"/>
      <c r="DQ123" s="56"/>
      <c r="DR123" s="33"/>
      <c r="DS123" s="33"/>
      <c r="DT123" s="33">
        <f t="shared" si="21"/>
        <v>0</v>
      </c>
      <c r="DU123" s="56"/>
      <c r="DV123" s="58"/>
      <c r="DW123" s="56"/>
      <c r="DX123" s="33"/>
      <c r="DY123" s="33"/>
      <c r="DZ123" s="33">
        <f t="shared" si="22"/>
        <v>0</v>
      </c>
      <c r="EA123" s="56"/>
      <c r="EB123" s="4"/>
      <c r="EC123" s="56"/>
      <c r="ED123" s="33"/>
      <c r="EE123" s="33"/>
      <c r="EF123" s="33">
        <f t="shared" si="23"/>
        <v>2</v>
      </c>
      <c r="EG123" s="56"/>
      <c r="EH123" s="58"/>
      <c r="EI123" s="56"/>
      <c r="EJ123" s="33"/>
      <c r="EK123" s="33"/>
      <c r="EL123" s="33">
        <f t="shared" si="24"/>
        <v>15</v>
      </c>
      <c r="EM123" s="56"/>
      <c r="EN123" s="4"/>
      <c r="EO123" s="56"/>
      <c r="EP123" s="33"/>
      <c r="EQ123" s="33"/>
      <c r="ER123" s="33">
        <f t="shared" si="25"/>
        <v>5</v>
      </c>
      <c r="ES123" s="56"/>
      <c r="ET123" s="58"/>
      <c r="EU123" s="56"/>
      <c r="EV123" s="33"/>
      <c r="EW123" s="33"/>
      <c r="EX123" s="33">
        <f t="shared" si="26"/>
        <v>21</v>
      </c>
      <c r="EY123" s="56"/>
      <c r="EZ123" s="58"/>
      <c r="FA123" s="56"/>
      <c r="FB123" s="33"/>
      <c r="FC123" s="33"/>
      <c r="FD123" s="33">
        <f t="shared" si="27"/>
        <v>900</v>
      </c>
      <c r="FE123" s="56"/>
      <c r="FF123" s="58"/>
      <c r="FG123" s="56"/>
      <c r="FH123" s="33"/>
      <c r="FI123" s="33"/>
      <c r="FJ123" s="33">
        <f t="shared" si="28"/>
        <v>500</v>
      </c>
      <c r="FK123" s="56"/>
      <c r="FL123" s="58"/>
      <c r="FM123" s="56"/>
      <c r="FN123" s="33"/>
      <c r="FO123" s="33"/>
      <c r="FP123" s="33">
        <f t="shared" si="29"/>
        <v>1775</v>
      </c>
      <c r="FQ123" s="56"/>
      <c r="FR123" s="58"/>
      <c r="FS123" s="56"/>
      <c r="FT123" s="33"/>
      <c r="FU123" s="33"/>
      <c r="FV123" s="33">
        <f t="shared" si="30"/>
        <v>0</v>
      </c>
      <c r="FW123" s="56"/>
      <c r="FX123" s="58"/>
      <c r="FY123" s="56"/>
      <c r="FZ123" s="33"/>
      <c r="GA123" s="33"/>
      <c r="GB123" s="33">
        <f t="shared" si="31"/>
        <v>0</v>
      </c>
      <c r="GC123" s="56"/>
      <c r="GD123" s="58"/>
      <c r="GE123" s="58"/>
      <c r="GF123" s="58"/>
      <c r="GG123" s="58"/>
      <c r="GH123" s="58"/>
      <c r="GI123" s="58"/>
    </row>
    <row r="124" ht="14.25" customHeight="1">
      <c r="A124" s="30">
        <v>45688.0</v>
      </c>
      <c r="B124" s="61"/>
      <c r="C124" s="152">
        <v>500.0</v>
      </c>
      <c r="D124" s="26">
        <f t="shared" si="1"/>
        <v>38650</v>
      </c>
      <c r="E124" s="29" t="s">
        <v>78</v>
      </c>
      <c r="F124" s="4"/>
      <c r="G124" s="56"/>
      <c r="H124" s="33"/>
      <c r="I124" s="33"/>
      <c r="J124" s="33">
        <f t="shared" si="2"/>
        <v>3650</v>
      </c>
      <c r="K124" s="56"/>
      <c r="L124" s="4"/>
      <c r="M124" s="56"/>
      <c r="N124" s="33"/>
      <c r="O124" s="33"/>
      <c r="P124" s="33">
        <f t="shared" si="3"/>
        <v>4150</v>
      </c>
      <c r="Q124" s="56"/>
      <c r="R124" s="4"/>
      <c r="S124" s="56"/>
      <c r="T124" s="33"/>
      <c r="U124" s="33"/>
      <c r="V124" s="33">
        <f t="shared" si="4"/>
        <v>11750</v>
      </c>
      <c r="W124" s="56"/>
      <c r="X124" s="58"/>
      <c r="Y124" s="32"/>
      <c r="Z124" s="33"/>
      <c r="AA124" s="33"/>
      <c r="AB124" s="33">
        <f t="shared" si="5"/>
        <v>4</v>
      </c>
      <c r="AC124" s="56"/>
      <c r="AD124" s="4"/>
      <c r="AE124" s="56"/>
      <c r="AF124" s="33"/>
      <c r="AG124" s="33"/>
      <c r="AH124" s="33">
        <f t="shared" si="6"/>
        <v>2</v>
      </c>
      <c r="AI124" s="56"/>
      <c r="AJ124" s="4"/>
      <c r="AK124" s="56"/>
      <c r="AL124" s="33"/>
      <c r="AM124" s="33"/>
      <c r="AN124" s="33">
        <f t="shared" si="7"/>
        <v>7</v>
      </c>
      <c r="AO124" s="56"/>
      <c r="AP124" s="4"/>
      <c r="AQ124" s="32"/>
      <c r="AR124" s="33"/>
      <c r="AS124" s="33"/>
      <c r="AT124" s="33">
        <f t="shared" si="8"/>
        <v>15</v>
      </c>
      <c r="AU124" s="56"/>
      <c r="AV124" s="4"/>
      <c r="AW124" s="32"/>
      <c r="AX124" s="33"/>
      <c r="AY124" s="33"/>
      <c r="AZ124" s="33">
        <f t="shared" si="9"/>
        <v>576</v>
      </c>
      <c r="BA124" s="56"/>
      <c r="BB124" s="58"/>
      <c r="BC124" s="56"/>
      <c r="BD124" s="33"/>
      <c r="BE124" s="33"/>
      <c r="BF124" s="33">
        <f t="shared" si="10"/>
        <v>280</v>
      </c>
      <c r="BG124" s="56"/>
      <c r="BH124" s="58"/>
      <c r="BI124" s="56"/>
      <c r="BJ124" s="33"/>
      <c r="BK124" s="33"/>
      <c r="BL124" s="33">
        <f t="shared" si="11"/>
        <v>10</v>
      </c>
      <c r="BM124" s="56"/>
      <c r="BN124" s="4"/>
      <c r="BO124" s="56"/>
      <c r="BP124" s="33"/>
      <c r="BQ124" s="33"/>
      <c r="BR124" s="33">
        <f t="shared" si="12"/>
        <v>0</v>
      </c>
      <c r="BS124" s="56"/>
      <c r="BT124" s="58"/>
      <c r="BU124" s="56"/>
      <c r="BV124" s="33"/>
      <c r="BW124" s="33"/>
      <c r="BX124" s="33">
        <f t="shared" si="13"/>
        <v>3300</v>
      </c>
      <c r="BY124" s="56"/>
      <c r="BZ124" s="4"/>
      <c r="CA124" s="56"/>
      <c r="CB124" s="33"/>
      <c r="CC124" s="33"/>
      <c r="CD124" s="33">
        <f t="shared" si="14"/>
        <v>600</v>
      </c>
      <c r="CE124" s="109"/>
      <c r="CF124" s="101"/>
      <c r="CG124" s="179"/>
      <c r="CH124" s="33"/>
      <c r="CI124" s="33"/>
      <c r="CJ124" s="33">
        <f t="shared" si="15"/>
        <v>820</v>
      </c>
      <c r="CK124" s="56"/>
      <c r="CL124" s="4"/>
      <c r="CM124" s="32"/>
      <c r="CN124" s="33"/>
      <c r="CO124" s="33"/>
      <c r="CP124" s="33">
        <f t="shared" si="16"/>
        <v>0</v>
      </c>
      <c r="CQ124" s="56"/>
      <c r="CR124" s="58"/>
      <c r="CS124" s="32"/>
      <c r="CT124" s="33"/>
      <c r="CU124" s="33"/>
      <c r="CV124" s="33">
        <f t="shared" si="17"/>
        <v>1000</v>
      </c>
      <c r="CW124" s="56"/>
      <c r="CX124" s="4"/>
      <c r="CY124" s="56"/>
      <c r="CZ124" s="33"/>
      <c r="DA124" s="33"/>
      <c r="DB124" s="33">
        <f t="shared" si="18"/>
        <v>14500</v>
      </c>
      <c r="DC124" s="109"/>
      <c r="DD124" s="101"/>
      <c r="DE124" s="177"/>
      <c r="DF124" s="36"/>
      <c r="DG124" s="36"/>
      <c r="DH124" s="36">
        <f t="shared" si="19"/>
        <v>7</v>
      </c>
      <c r="DI124" s="39"/>
      <c r="DJ124" s="58"/>
      <c r="DK124" s="103">
        <v>45687.0</v>
      </c>
      <c r="DL124" s="104"/>
      <c r="DM124" s="106">
        <v>500.0</v>
      </c>
      <c r="DN124" s="36">
        <f t="shared" si="20"/>
        <v>15000</v>
      </c>
      <c r="DO124" s="39" t="s">
        <v>93</v>
      </c>
      <c r="DP124" s="4"/>
      <c r="DQ124" s="56"/>
      <c r="DR124" s="33"/>
      <c r="DS124" s="33"/>
      <c r="DT124" s="33">
        <f t="shared" si="21"/>
        <v>0</v>
      </c>
      <c r="DU124" s="56"/>
      <c r="DV124" s="58"/>
      <c r="DW124" s="56"/>
      <c r="DX124" s="33"/>
      <c r="DY124" s="33"/>
      <c r="DZ124" s="33">
        <f t="shared" si="22"/>
        <v>0</v>
      </c>
      <c r="EA124" s="56"/>
      <c r="EB124" s="4"/>
      <c r="EC124" s="56"/>
      <c r="ED124" s="33"/>
      <c r="EE124" s="33"/>
      <c r="EF124" s="33">
        <f t="shared" si="23"/>
        <v>2</v>
      </c>
      <c r="EG124" s="56"/>
      <c r="EH124" s="58"/>
      <c r="EI124" s="56"/>
      <c r="EJ124" s="33"/>
      <c r="EK124" s="33"/>
      <c r="EL124" s="33">
        <f t="shared" si="24"/>
        <v>15</v>
      </c>
      <c r="EM124" s="56"/>
      <c r="EN124" s="4"/>
      <c r="EO124" s="56"/>
      <c r="EP124" s="33"/>
      <c r="EQ124" s="33"/>
      <c r="ER124" s="33">
        <f t="shared" si="25"/>
        <v>5</v>
      </c>
      <c r="ES124" s="56"/>
      <c r="ET124" s="58"/>
      <c r="EU124" s="56"/>
      <c r="EV124" s="33"/>
      <c r="EW124" s="33"/>
      <c r="EX124" s="33">
        <f t="shared" si="26"/>
        <v>21</v>
      </c>
      <c r="EY124" s="56"/>
      <c r="EZ124" s="58"/>
      <c r="FA124" s="56"/>
      <c r="FB124" s="33"/>
      <c r="FC124" s="33"/>
      <c r="FD124" s="33">
        <f t="shared" si="27"/>
        <v>900</v>
      </c>
      <c r="FE124" s="56"/>
      <c r="FF124" s="58"/>
      <c r="FG124" s="56"/>
      <c r="FH124" s="33"/>
      <c r="FI124" s="33"/>
      <c r="FJ124" s="33">
        <f t="shared" si="28"/>
        <v>500</v>
      </c>
      <c r="FK124" s="56"/>
      <c r="FL124" s="58"/>
      <c r="FM124" s="56"/>
      <c r="FN124" s="33"/>
      <c r="FO124" s="33"/>
      <c r="FP124" s="33">
        <f t="shared" si="29"/>
        <v>1775</v>
      </c>
      <c r="FQ124" s="56"/>
      <c r="FR124" s="58"/>
      <c r="FS124" s="56"/>
      <c r="FT124" s="33"/>
      <c r="FU124" s="33"/>
      <c r="FV124" s="33">
        <f t="shared" si="30"/>
        <v>0</v>
      </c>
      <c r="FW124" s="56"/>
      <c r="FX124" s="58"/>
      <c r="FY124" s="56"/>
      <c r="FZ124" s="33"/>
      <c r="GA124" s="33"/>
      <c r="GB124" s="33">
        <f t="shared" si="31"/>
        <v>0</v>
      </c>
      <c r="GC124" s="56"/>
      <c r="GD124" s="58"/>
      <c r="GE124" s="58"/>
      <c r="GF124" s="58"/>
      <c r="GG124" s="58"/>
      <c r="GH124" s="58"/>
      <c r="GI124" s="58"/>
    </row>
    <row r="125" ht="14.25" customHeight="1">
      <c r="A125" s="30">
        <v>45688.0</v>
      </c>
      <c r="B125" s="61"/>
      <c r="C125" s="152">
        <v>500.0</v>
      </c>
      <c r="D125" s="26">
        <f t="shared" si="1"/>
        <v>38150</v>
      </c>
      <c r="E125" s="81" t="s">
        <v>84</v>
      </c>
      <c r="F125" s="4"/>
      <c r="G125" s="56"/>
      <c r="H125" s="33"/>
      <c r="I125" s="33"/>
      <c r="J125" s="33">
        <f t="shared" si="2"/>
        <v>3650</v>
      </c>
      <c r="K125" s="56"/>
      <c r="L125" s="4"/>
      <c r="M125" s="56"/>
      <c r="N125" s="33"/>
      <c r="O125" s="33"/>
      <c r="P125" s="33">
        <f t="shared" si="3"/>
        <v>4150</v>
      </c>
      <c r="Q125" s="56"/>
      <c r="R125" s="4"/>
      <c r="S125" s="56"/>
      <c r="T125" s="33"/>
      <c r="U125" s="33"/>
      <c r="V125" s="33">
        <f t="shared" si="4"/>
        <v>11750</v>
      </c>
      <c r="W125" s="56"/>
      <c r="X125" s="58"/>
      <c r="Y125" s="32"/>
      <c r="Z125" s="33"/>
      <c r="AA125" s="33"/>
      <c r="AB125" s="33">
        <f t="shared" si="5"/>
        <v>4</v>
      </c>
      <c r="AC125" s="56"/>
      <c r="AD125" s="4"/>
      <c r="AE125" s="56"/>
      <c r="AF125" s="33"/>
      <c r="AG125" s="33"/>
      <c r="AH125" s="33">
        <f t="shared" si="6"/>
        <v>2</v>
      </c>
      <c r="AI125" s="56"/>
      <c r="AJ125" s="4"/>
      <c r="AK125" s="56"/>
      <c r="AL125" s="33"/>
      <c r="AM125" s="33"/>
      <c r="AN125" s="33">
        <f t="shared" si="7"/>
        <v>7</v>
      </c>
      <c r="AO125" s="56"/>
      <c r="AP125" s="4"/>
      <c r="AQ125" s="32"/>
      <c r="AR125" s="33"/>
      <c r="AS125" s="33"/>
      <c r="AT125" s="33">
        <f t="shared" si="8"/>
        <v>15</v>
      </c>
      <c r="AU125" s="56"/>
      <c r="AV125" s="4"/>
      <c r="AW125" s="32"/>
      <c r="AX125" s="33"/>
      <c r="AY125" s="33"/>
      <c r="AZ125" s="33">
        <f t="shared" si="9"/>
        <v>576</v>
      </c>
      <c r="BA125" s="56"/>
      <c r="BB125" s="58"/>
      <c r="BC125" s="56"/>
      <c r="BD125" s="33"/>
      <c r="BE125" s="33"/>
      <c r="BF125" s="33">
        <f t="shared" si="10"/>
        <v>280</v>
      </c>
      <c r="BG125" s="56"/>
      <c r="BH125" s="58"/>
      <c r="BI125" s="56"/>
      <c r="BJ125" s="33"/>
      <c r="BK125" s="33"/>
      <c r="BL125" s="33">
        <f t="shared" si="11"/>
        <v>10</v>
      </c>
      <c r="BM125" s="56"/>
      <c r="BN125" s="4"/>
      <c r="BO125" s="56"/>
      <c r="BP125" s="33"/>
      <c r="BQ125" s="33"/>
      <c r="BR125" s="33">
        <f t="shared" si="12"/>
        <v>0</v>
      </c>
      <c r="BS125" s="56"/>
      <c r="BT125" s="58"/>
      <c r="BU125" s="56"/>
      <c r="BV125" s="33"/>
      <c r="BW125" s="33"/>
      <c r="BX125" s="33">
        <f t="shared" si="13"/>
        <v>3300</v>
      </c>
      <c r="BY125" s="56"/>
      <c r="BZ125" s="4"/>
      <c r="CA125" s="56"/>
      <c r="CB125" s="33"/>
      <c r="CC125" s="33"/>
      <c r="CD125" s="33">
        <f t="shared" si="14"/>
        <v>600</v>
      </c>
      <c r="CE125" s="109"/>
      <c r="CF125" s="101"/>
      <c r="CG125" s="179"/>
      <c r="CH125" s="33"/>
      <c r="CI125" s="33"/>
      <c r="CJ125" s="33">
        <f t="shared" si="15"/>
        <v>820</v>
      </c>
      <c r="CK125" s="56"/>
      <c r="CL125" s="4"/>
      <c r="CM125" s="32"/>
      <c r="CN125" s="33"/>
      <c r="CO125" s="33"/>
      <c r="CP125" s="33">
        <f t="shared" si="16"/>
        <v>0</v>
      </c>
      <c r="CQ125" s="56"/>
      <c r="CR125" s="58"/>
      <c r="CS125" s="32"/>
      <c r="CT125" s="33"/>
      <c r="CU125" s="33"/>
      <c r="CV125" s="33">
        <f t="shared" si="17"/>
        <v>1000</v>
      </c>
      <c r="CW125" s="56"/>
      <c r="CX125" s="4"/>
      <c r="CY125" s="56"/>
      <c r="CZ125" s="33"/>
      <c r="DA125" s="33"/>
      <c r="DB125" s="33">
        <f t="shared" si="18"/>
        <v>14500</v>
      </c>
      <c r="DC125" s="109"/>
      <c r="DD125" s="101"/>
      <c r="DE125" s="179"/>
      <c r="DF125" s="33"/>
      <c r="DG125" s="33"/>
      <c r="DH125" s="33">
        <f t="shared" si="19"/>
        <v>7</v>
      </c>
      <c r="DI125" s="56"/>
      <c r="DJ125" s="58"/>
      <c r="DK125" s="103">
        <v>45687.0</v>
      </c>
      <c r="DL125" s="104"/>
      <c r="DM125" s="134">
        <v>1000.0</v>
      </c>
      <c r="DN125" s="36">
        <f t="shared" si="20"/>
        <v>14000</v>
      </c>
      <c r="DO125" s="39" t="s">
        <v>102</v>
      </c>
      <c r="DP125" s="4"/>
      <c r="DQ125" s="56"/>
      <c r="DR125" s="33"/>
      <c r="DS125" s="33"/>
      <c r="DT125" s="33">
        <f t="shared" si="21"/>
        <v>0</v>
      </c>
      <c r="DU125" s="56"/>
      <c r="DV125" s="58"/>
      <c r="DW125" s="56"/>
      <c r="DX125" s="33"/>
      <c r="DY125" s="33"/>
      <c r="DZ125" s="33">
        <f t="shared" si="22"/>
        <v>0</v>
      </c>
      <c r="EA125" s="56"/>
      <c r="EB125" s="4"/>
      <c r="EC125" s="56"/>
      <c r="ED125" s="33"/>
      <c r="EE125" s="33"/>
      <c r="EF125" s="33">
        <f t="shared" si="23"/>
        <v>2</v>
      </c>
      <c r="EG125" s="56"/>
      <c r="EH125" s="58"/>
      <c r="EI125" s="56"/>
      <c r="EJ125" s="33"/>
      <c r="EK125" s="33"/>
      <c r="EL125" s="33">
        <f t="shared" si="24"/>
        <v>15</v>
      </c>
      <c r="EM125" s="56"/>
      <c r="EN125" s="4"/>
      <c r="EO125" s="56"/>
      <c r="EP125" s="33"/>
      <c r="EQ125" s="33"/>
      <c r="ER125" s="33">
        <f t="shared" si="25"/>
        <v>5</v>
      </c>
      <c r="ES125" s="56"/>
      <c r="ET125" s="58"/>
      <c r="EU125" s="56"/>
      <c r="EV125" s="33"/>
      <c r="EW125" s="33"/>
      <c r="EX125" s="33">
        <f t="shared" si="26"/>
        <v>21</v>
      </c>
      <c r="EY125" s="56"/>
      <c r="EZ125" s="58"/>
      <c r="FA125" s="56"/>
      <c r="FB125" s="33"/>
      <c r="FC125" s="33"/>
      <c r="FD125" s="33">
        <f t="shared" si="27"/>
        <v>900</v>
      </c>
      <c r="FE125" s="56"/>
      <c r="FF125" s="58"/>
      <c r="FG125" s="56"/>
      <c r="FH125" s="33"/>
      <c r="FI125" s="33"/>
      <c r="FJ125" s="33">
        <f t="shared" si="28"/>
        <v>500</v>
      </c>
      <c r="FK125" s="56"/>
      <c r="FL125" s="58"/>
      <c r="FM125" s="56"/>
      <c r="FN125" s="33"/>
      <c r="FO125" s="33"/>
      <c r="FP125" s="33">
        <f t="shared" si="29"/>
        <v>1775</v>
      </c>
      <c r="FQ125" s="56"/>
      <c r="FR125" s="58"/>
      <c r="FS125" s="56"/>
      <c r="FT125" s="33"/>
      <c r="FU125" s="33"/>
      <c r="FV125" s="33">
        <f t="shared" si="30"/>
        <v>0</v>
      </c>
      <c r="FW125" s="56"/>
      <c r="FX125" s="58"/>
      <c r="FY125" s="56"/>
      <c r="FZ125" s="33"/>
      <c r="GA125" s="33"/>
      <c r="GB125" s="33">
        <f t="shared" si="31"/>
        <v>0</v>
      </c>
      <c r="GC125" s="56"/>
      <c r="GD125" s="58"/>
      <c r="GE125" s="58"/>
      <c r="GF125" s="58"/>
      <c r="GG125" s="58"/>
      <c r="GH125" s="58"/>
      <c r="GI125" s="58"/>
    </row>
    <row r="126" ht="14.25" customHeight="1">
      <c r="A126" s="35"/>
      <c r="B126" s="198"/>
      <c r="C126" s="159"/>
      <c r="D126" s="143">
        <f t="shared" si="1"/>
        <v>38150</v>
      </c>
      <c r="E126" s="144"/>
      <c r="F126" s="4"/>
      <c r="G126" s="56"/>
      <c r="H126" s="33"/>
      <c r="I126" s="33"/>
      <c r="J126" s="33">
        <f t="shared" si="2"/>
        <v>3650</v>
      </c>
      <c r="K126" s="56"/>
      <c r="L126" s="4"/>
      <c r="M126" s="56"/>
      <c r="N126" s="33"/>
      <c r="O126" s="33"/>
      <c r="P126" s="33">
        <f t="shared" si="3"/>
        <v>4150</v>
      </c>
      <c r="Q126" s="56"/>
      <c r="R126" s="4"/>
      <c r="S126" s="56"/>
      <c r="T126" s="33"/>
      <c r="U126" s="33"/>
      <c r="V126" s="33">
        <f t="shared" si="4"/>
        <v>11750</v>
      </c>
      <c r="W126" s="56"/>
      <c r="X126" s="58"/>
      <c r="Y126" s="32"/>
      <c r="Z126" s="33"/>
      <c r="AA126" s="33"/>
      <c r="AB126" s="33">
        <f t="shared" si="5"/>
        <v>4</v>
      </c>
      <c r="AC126" s="56"/>
      <c r="AD126" s="4"/>
      <c r="AE126" s="56"/>
      <c r="AF126" s="33"/>
      <c r="AG126" s="33"/>
      <c r="AH126" s="33">
        <f t="shared" si="6"/>
        <v>2</v>
      </c>
      <c r="AI126" s="56"/>
      <c r="AJ126" s="4"/>
      <c r="AK126" s="56"/>
      <c r="AL126" s="33"/>
      <c r="AM126" s="33"/>
      <c r="AN126" s="33">
        <f t="shared" si="7"/>
        <v>7</v>
      </c>
      <c r="AO126" s="56"/>
      <c r="AP126" s="4"/>
      <c r="AQ126" s="32"/>
      <c r="AR126" s="33"/>
      <c r="AS126" s="33"/>
      <c r="AT126" s="33">
        <f t="shared" si="8"/>
        <v>15</v>
      </c>
      <c r="AU126" s="56"/>
      <c r="AV126" s="4"/>
      <c r="AW126" s="32"/>
      <c r="AX126" s="33"/>
      <c r="AY126" s="33"/>
      <c r="AZ126" s="33">
        <f t="shared" si="9"/>
        <v>576</v>
      </c>
      <c r="BA126" s="56"/>
      <c r="BB126" s="58"/>
      <c r="BC126" s="56"/>
      <c r="BD126" s="33"/>
      <c r="BE126" s="33"/>
      <c r="BF126" s="33">
        <f t="shared" si="10"/>
        <v>280</v>
      </c>
      <c r="BG126" s="56"/>
      <c r="BH126" s="58"/>
      <c r="BI126" s="56"/>
      <c r="BJ126" s="33"/>
      <c r="BK126" s="33"/>
      <c r="BL126" s="33">
        <f t="shared" si="11"/>
        <v>10</v>
      </c>
      <c r="BM126" s="56"/>
      <c r="BN126" s="4"/>
      <c r="BO126" s="56"/>
      <c r="BP126" s="33"/>
      <c r="BQ126" s="33"/>
      <c r="BR126" s="33">
        <f t="shared" si="12"/>
        <v>0</v>
      </c>
      <c r="BS126" s="56"/>
      <c r="BT126" s="58"/>
      <c r="BU126" s="56"/>
      <c r="BV126" s="33"/>
      <c r="BW126" s="33"/>
      <c r="BX126" s="33">
        <f t="shared" si="13"/>
        <v>3300</v>
      </c>
      <c r="BY126" s="56"/>
      <c r="BZ126" s="4"/>
      <c r="CA126" s="56"/>
      <c r="CB126" s="33"/>
      <c r="CC126" s="33"/>
      <c r="CD126" s="33">
        <f t="shared" si="14"/>
        <v>600</v>
      </c>
      <c r="CE126" s="109"/>
      <c r="CF126" s="101"/>
      <c r="CG126" s="179"/>
      <c r="CH126" s="33"/>
      <c r="CI126" s="33"/>
      <c r="CJ126" s="33">
        <f t="shared" si="15"/>
        <v>820</v>
      </c>
      <c r="CK126" s="56"/>
      <c r="CL126" s="4"/>
      <c r="CM126" s="32"/>
      <c r="CN126" s="33"/>
      <c r="CO126" s="33"/>
      <c r="CP126" s="33">
        <f t="shared" si="16"/>
        <v>0</v>
      </c>
      <c r="CQ126" s="56"/>
      <c r="CR126" s="58"/>
      <c r="CS126" s="32"/>
      <c r="CT126" s="33"/>
      <c r="CU126" s="33"/>
      <c r="CV126" s="33">
        <f t="shared" si="17"/>
        <v>1000</v>
      </c>
      <c r="CW126" s="56"/>
      <c r="CX126" s="4"/>
      <c r="CY126" s="56"/>
      <c r="CZ126" s="33"/>
      <c r="DA126" s="33"/>
      <c r="DB126" s="33">
        <f t="shared" si="18"/>
        <v>14500</v>
      </c>
      <c r="DC126" s="109"/>
      <c r="DD126" s="101"/>
      <c r="DE126" s="179"/>
      <c r="DF126" s="33"/>
      <c r="DG126" s="33"/>
      <c r="DH126" s="33">
        <f t="shared" si="19"/>
        <v>7</v>
      </c>
      <c r="DI126" s="56"/>
      <c r="DJ126" s="58"/>
      <c r="DK126" s="62">
        <v>45687.0</v>
      </c>
      <c r="DL126" s="65"/>
      <c r="DM126" s="190">
        <v>500.0</v>
      </c>
      <c r="DN126" s="36">
        <f t="shared" si="20"/>
        <v>13500</v>
      </c>
      <c r="DO126" s="39" t="s">
        <v>98</v>
      </c>
      <c r="DP126" s="4"/>
      <c r="DQ126" s="56"/>
      <c r="DR126" s="33"/>
      <c r="DS126" s="33"/>
      <c r="DT126" s="33">
        <f t="shared" si="21"/>
        <v>0</v>
      </c>
      <c r="DU126" s="56"/>
      <c r="DV126" s="58"/>
      <c r="DW126" s="56"/>
      <c r="DX126" s="33"/>
      <c r="DY126" s="33"/>
      <c r="DZ126" s="33">
        <f t="shared" si="22"/>
        <v>0</v>
      </c>
      <c r="EA126" s="56"/>
      <c r="EB126" s="4"/>
      <c r="EC126" s="56"/>
      <c r="ED126" s="33"/>
      <c r="EE126" s="33"/>
      <c r="EF126" s="33">
        <f t="shared" si="23"/>
        <v>2</v>
      </c>
      <c r="EG126" s="56"/>
      <c r="EH126" s="58"/>
      <c r="EI126" s="56"/>
      <c r="EJ126" s="33"/>
      <c r="EK126" s="33"/>
      <c r="EL126" s="33">
        <f t="shared" si="24"/>
        <v>15</v>
      </c>
      <c r="EM126" s="56"/>
      <c r="EN126" s="4"/>
      <c r="EO126" s="56"/>
      <c r="EP126" s="33"/>
      <c r="EQ126" s="33"/>
      <c r="ER126" s="33">
        <f t="shared" si="25"/>
        <v>5</v>
      </c>
      <c r="ES126" s="56"/>
      <c r="ET126" s="58"/>
      <c r="EU126" s="56"/>
      <c r="EV126" s="33"/>
      <c r="EW126" s="33"/>
      <c r="EX126" s="33">
        <f t="shared" si="26"/>
        <v>21</v>
      </c>
      <c r="EY126" s="56"/>
      <c r="EZ126" s="58"/>
      <c r="FA126" s="56"/>
      <c r="FB126" s="33"/>
      <c r="FC126" s="33"/>
      <c r="FD126" s="33">
        <f t="shared" si="27"/>
        <v>900</v>
      </c>
      <c r="FE126" s="56"/>
      <c r="FF126" s="58"/>
      <c r="FG126" s="56"/>
      <c r="FH126" s="33"/>
      <c r="FI126" s="33"/>
      <c r="FJ126" s="33">
        <f t="shared" si="28"/>
        <v>500</v>
      </c>
      <c r="FK126" s="56"/>
      <c r="FL126" s="58"/>
      <c r="FM126" s="56"/>
      <c r="FN126" s="33"/>
      <c r="FO126" s="33"/>
      <c r="FP126" s="33">
        <f t="shared" si="29"/>
        <v>1775</v>
      </c>
      <c r="FQ126" s="56"/>
      <c r="FR126" s="58"/>
      <c r="FS126" s="56"/>
      <c r="FT126" s="33"/>
      <c r="FU126" s="33"/>
      <c r="FV126" s="33">
        <f t="shared" si="30"/>
        <v>0</v>
      </c>
      <c r="FW126" s="56"/>
      <c r="FX126" s="58"/>
      <c r="FY126" s="56"/>
      <c r="FZ126" s="33"/>
      <c r="GA126" s="33"/>
      <c r="GB126" s="33">
        <f t="shared" si="31"/>
        <v>0</v>
      </c>
      <c r="GC126" s="56"/>
      <c r="GD126" s="58"/>
      <c r="GE126" s="58"/>
      <c r="GF126" s="58"/>
      <c r="GG126" s="58"/>
      <c r="GH126" s="58"/>
      <c r="GI126" s="58"/>
    </row>
    <row r="127" ht="14.25" customHeight="1">
      <c r="A127" s="35"/>
      <c r="B127" s="198"/>
      <c r="C127" s="159"/>
      <c r="D127" s="143">
        <f t="shared" si="1"/>
        <v>38150</v>
      </c>
      <c r="E127" s="144"/>
      <c r="F127" s="4"/>
      <c r="G127" s="56"/>
      <c r="H127" s="33"/>
      <c r="I127" s="33"/>
      <c r="J127" s="33">
        <f t="shared" si="2"/>
        <v>3650</v>
      </c>
      <c r="K127" s="56"/>
      <c r="L127" s="4"/>
      <c r="M127" s="56"/>
      <c r="N127" s="33"/>
      <c r="O127" s="33"/>
      <c r="P127" s="33">
        <f t="shared" si="3"/>
        <v>4150</v>
      </c>
      <c r="Q127" s="56"/>
      <c r="R127" s="4"/>
      <c r="S127" s="56"/>
      <c r="T127" s="33"/>
      <c r="U127" s="33"/>
      <c r="V127" s="33">
        <f t="shared" si="4"/>
        <v>11750</v>
      </c>
      <c r="W127" s="56"/>
      <c r="X127" s="58"/>
      <c r="Y127" s="32"/>
      <c r="Z127" s="33"/>
      <c r="AA127" s="33"/>
      <c r="AB127" s="33">
        <f t="shared" si="5"/>
        <v>4</v>
      </c>
      <c r="AC127" s="56"/>
      <c r="AD127" s="4"/>
      <c r="AE127" s="56"/>
      <c r="AF127" s="33"/>
      <c r="AG127" s="33"/>
      <c r="AH127" s="33">
        <f t="shared" si="6"/>
        <v>2</v>
      </c>
      <c r="AI127" s="56"/>
      <c r="AJ127" s="4"/>
      <c r="AK127" s="56"/>
      <c r="AL127" s="33"/>
      <c r="AM127" s="33"/>
      <c r="AN127" s="33">
        <f t="shared" si="7"/>
        <v>7</v>
      </c>
      <c r="AO127" s="56"/>
      <c r="AP127" s="4"/>
      <c r="AQ127" s="32"/>
      <c r="AR127" s="33"/>
      <c r="AS127" s="33"/>
      <c r="AT127" s="33">
        <f t="shared" si="8"/>
        <v>15</v>
      </c>
      <c r="AU127" s="56"/>
      <c r="AV127" s="4"/>
      <c r="AW127" s="32"/>
      <c r="AX127" s="33"/>
      <c r="AY127" s="33"/>
      <c r="AZ127" s="33">
        <f t="shared" si="9"/>
        <v>576</v>
      </c>
      <c r="BA127" s="56"/>
      <c r="BB127" s="58"/>
      <c r="BC127" s="56"/>
      <c r="BD127" s="33"/>
      <c r="BE127" s="33"/>
      <c r="BF127" s="33">
        <f t="shared" si="10"/>
        <v>280</v>
      </c>
      <c r="BG127" s="56"/>
      <c r="BH127" s="58"/>
      <c r="BI127" s="56"/>
      <c r="BJ127" s="33"/>
      <c r="BK127" s="33"/>
      <c r="BL127" s="33">
        <f t="shared" si="11"/>
        <v>10</v>
      </c>
      <c r="BM127" s="56"/>
      <c r="BN127" s="4"/>
      <c r="BO127" s="56"/>
      <c r="BP127" s="33"/>
      <c r="BQ127" s="33"/>
      <c r="BR127" s="33">
        <f t="shared" si="12"/>
        <v>0</v>
      </c>
      <c r="BS127" s="56"/>
      <c r="BT127" s="58"/>
      <c r="BU127" s="56"/>
      <c r="BV127" s="33"/>
      <c r="BW127" s="33"/>
      <c r="BX127" s="33">
        <f t="shared" si="13"/>
        <v>3300</v>
      </c>
      <c r="BY127" s="56"/>
      <c r="BZ127" s="4"/>
      <c r="CA127" s="56"/>
      <c r="CB127" s="33"/>
      <c r="CC127" s="33"/>
      <c r="CD127" s="33">
        <f t="shared" si="14"/>
        <v>600</v>
      </c>
      <c r="CE127" s="109"/>
      <c r="CF127" s="101"/>
      <c r="CG127" s="179"/>
      <c r="CH127" s="33"/>
      <c r="CI127" s="33"/>
      <c r="CJ127" s="33">
        <f t="shared" si="15"/>
        <v>820</v>
      </c>
      <c r="CK127" s="56"/>
      <c r="CL127" s="4"/>
      <c r="CM127" s="32"/>
      <c r="CN127" s="33"/>
      <c r="CO127" s="33"/>
      <c r="CP127" s="33">
        <f t="shared" si="16"/>
        <v>0</v>
      </c>
      <c r="CQ127" s="56"/>
      <c r="CR127" s="58"/>
      <c r="CS127" s="32"/>
      <c r="CT127" s="33"/>
      <c r="CU127" s="33"/>
      <c r="CV127" s="33">
        <f t="shared" si="17"/>
        <v>1000</v>
      </c>
      <c r="CW127" s="56"/>
      <c r="CX127" s="4"/>
      <c r="CY127" s="56"/>
      <c r="CZ127" s="33"/>
      <c r="DA127" s="33"/>
      <c r="DB127" s="33">
        <f t="shared" si="18"/>
        <v>14500</v>
      </c>
      <c r="DC127" s="109"/>
      <c r="DD127" s="101"/>
      <c r="DE127" s="179"/>
      <c r="DF127" s="33"/>
      <c r="DG127" s="33"/>
      <c r="DH127" s="33">
        <f t="shared" si="19"/>
        <v>7</v>
      </c>
      <c r="DI127" s="56"/>
      <c r="DJ127" s="58"/>
      <c r="DK127" s="62">
        <v>45687.0</v>
      </c>
      <c r="DL127" s="65"/>
      <c r="DM127" s="190">
        <v>500.0</v>
      </c>
      <c r="DN127" s="36">
        <f t="shared" si="20"/>
        <v>13000</v>
      </c>
      <c r="DO127" s="39" t="s">
        <v>96</v>
      </c>
      <c r="DP127" s="4"/>
      <c r="DQ127" s="56"/>
      <c r="DR127" s="33"/>
      <c r="DS127" s="33"/>
      <c r="DT127" s="33">
        <f t="shared" si="21"/>
        <v>0</v>
      </c>
      <c r="DU127" s="56"/>
      <c r="DV127" s="58"/>
      <c r="DW127" s="56"/>
      <c r="DX127" s="33"/>
      <c r="DY127" s="33"/>
      <c r="DZ127" s="33">
        <f t="shared" si="22"/>
        <v>0</v>
      </c>
      <c r="EA127" s="56"/>
      <c r="EB127" s="4"/>
      <c r="EC127" s="56"/>
      <c r="ED127" s="33"/>
      <c r="EE127" s="33"/>
      <c r="EF127" s="33">
        <f t="shared" si="23"/>
        <v>2</v>
      </c>
      <c r="EG127" s="56"/>
      <c r="EH127" s="58"/>
      <c r="EI127" s="56"/>
      <c r="EJ127" s="33"/>
      <c r="EK127" s="33"/>
      <c r="EL127" s="33">
        <f t="shared" si="24"/>
        <v>15</v>
      </c>
      <c r="EM127" s="56"/>
      <c r="EN127" s="4"/>
      <c r="EO127" s="56"/>
      <c r="EP127" s="33"/>
      <c r="EQ127" s="33"/>
      <c r="ER127" s="33">
        <f t="shared" si="25"/>
        <v>5</v>
      </c>
      <c r="ES127" s="56"/>
      <c r="ET127" s="58"/>
      <c r="EU127" s="56"/>
      <c r="EV127" s="33"/>
      <c r="EW127" s="33"/>
      <c r="EX127" s="33">
        <f t="shared" si="26"/>
        <v>21</v>
      </c>
      <c r="EY127" s="56"/>
      <c r="EZ127" s="58"/>
      <c r="FA127" s="56"/>
      <c r="FB127" s="33"/>
      <c r="FC127" s="33"/>
      <c r="FD127" s="33">
        <f t="shared" si="27"/>
        <v>900</v>
      </c>
      <c r="FE127" s="56"/>
      <c r="FF127" s="58"/>
      <c r="FG127" s="56"/>
      <c r="FH127" s="33"/>
      <c r="FI127" s="33"/>
      <c r="FJ127" s="33">
        <f t="shared" si="28"/>
        <v>500</v>
      </c>
      <c r="FK127" s="56"/>
      <c r="FL127" s="58"/>
      <c r="FM127" s="56"/>
      <c r="FN127" s="33"/>
      <c r="FO127" s="33"/>
      <c r="FP127" s="33">
        <f t="shared" si="29"/>
        <v>1775</v>
      </c>
      <c r="FQ127" s="56"/>
      <c r="FR127" s="58"/>
      <c r="FS127" s="56"/>
      <c r="FT127" s="33"/>
      <c r="FU127" s="33"/>
      <c r="FV127" s="33">
        <f t="shared" si="30"/>
        <v>0</v>
      </c>
      <c r="FW127" s="56"/>
      <c r="FX127" s="58"/>
      <c r="FY127" s="56"/>
      <c r="FZ127" s="33"/>
      <c r="GA127" s="33"/>
      <c r="GB127" s="33">
        <f t="shared" si="31"/>
        <v>0</v>
      </c>
      <c r="GC127" s="56"/>
      <c r="GD127" s="58"/>
      <c r="GE127" s="58"/>
      <c r="GF127" s="58"/>
      <c r="GG127" s="58"/>
      <c r="GH127" s="58"/>
      <c r="GI127" s="58"/>
    </row>
    <row r="128" ht="14.25" customHeight="1">
      <c r="A128" s="199"/>
      <c r="B128" s="200"/>
      <c r="C128" s="200"/>
      <c r="D128" s="200">
        <f t="shared" si="1"/>
        <v>38150</v>
      </c>
      <c r="E128" s="199"/>
      <c r="F128" s="4"/>
      <c r="G128" s="56"/>
      <c r="H128" s="33"/>
      <c r="I128" s="33"/>
      <c r="J128" s="33">
        <f t="shared" si="2"/>
        <v>3650</v>
      </c>
      <c r="K128" s="56"/>
      <c r="L128" s="4"/>
      <c r="M128" s="56"/>
      <c r="N128" s="33"/>
      <c r="O128" s="33"/>
      <c r="P128" s="33">
        <f t="shared" si="3"/>
        <v>4150</v>
      </c>
      <c r="Q128" s="56"/>
      <c r="R128" s="4"/>
      <c r="S128" s="56"/>
      <c r="T128" s="33"/>
      <c r="U128" s="33"/>
      <c r="V128" s="33">
        <f t="shared" si="4"/>
        <v>11750</v>
      </c>
      <c r="W128" s="56"/>
      <c r="X128" s="58"/>
      <c r="Y128" s="32"/>
      <c r="Z128" s="33"/>
      <c r="AA128" s="33"/>
      <c r="AB128" s="33">
        <f t="shared" si="5"/>
        <v>4</v>
      </c>
      <c r="AC128" s="56"/>
      <c r="AD128" s="4"/>
      <c r="AE128" s="56"/>
      <c r="AF128" s="33"/>
      <c r="AG128" s="33"/>
      <c r="AH128" s="33">
        <f t="shared" si="6"/>
        <v>2</v>
      </c>
      <c r="AI128" s="56"/>
      <c r="AJ128" s="4"/>
      <c r="AK128" s="56"/>
      <c r="AL128" s="33"/>
      <c r="AM128" s="33"/>
      <c r="AN128" s="33">
        <f t="shared" si="7"/>
        <v>7</v>
      </c>
      <c r="AO128" s="56"/>
      <c r="AP128" s="4"/>
      <c r="AQ128" s="32"/>
      <c r="AR128" s="33"/>
      <c r="AS128" s="33"/>
      <c r="AT128" s="33">
        <f t="shared" si="8"/>
        <v>15</v>
      </c>
      <c r="AU128" s="56"/>
      <c r="AV128" s="4"/>
      <c r="AW128" s="32"/>
      <c r="AX128" s="33"/>
      <c r="AY128" s="33"/>
      <c r="AZ128" s="33">
        <f t="shared" si="9"/>
        <v>576</v>
      </c>
      <c r="BA128" s="56"/>
      <c r="BB128" s="58"/>
      <c r="BC128" s="56"/>
      <c r="BD128" s="33"/>
      <c r="BE128" s="33"/>
      <c r="BF128" s="33">
        <f t="shared" si="10"/>
        <v>280</v>
      </c>
      <c r="BG128" s="56"/>
      <c r="BH128" s="58"/>
      <c r="BI128" s="56"/>
      <c r="BJ128" s="33"/>
      <c r="BK128" s="33"/>
      <c r="BL128" s="33">
        <f t="shared" si="11"/>
        <v>10</v>
      </c>
      <c r="BM128" s="56"/>
      <c r="BN128" s="4"/>
      <c r="BO128" s="56"/>
      <c r="BP128" s="33"/>
      <c r="BQ128" s="33"/>
      <c r="BR128" s="33">
        <f t="shared" si="12"/>
        <v>0</v>
      </c>
      <c r="BS128" s="56"/>
      <c r="BT128" s="58"/>
      <c r="BU128" s="56"/>
      <c r="BV128" s="33"/>
      <c r="BW128" s="33"/>
      <c r="BX128" s="33">
        <f t="shared" si="13"/>
        <v>3300</v>
      </c>
      <c r="BY128" s="56"/>
      <c r="BZ128" s="4"/>
      <c r="CA128" s="56"/>
      <c r="CB128" s="33"/>
      <c r="CC128" s="33"/>
      <c r="CD128" s="33">
        <f t="shared" si="14"/>
        <v>600</v>
      </c>
      <c r="CE128" s="109"/>
      <c r="CF128" s="101"/>
      <c r="CG128" s="179"/>
      <c r="CH128" s="33"/>
      <c r="CI128" s="33"/>
      <c r="CJ128" s="33">
        <f t="shared" si="15"/>
        <v>820</v>
      </c>
      <c r="CK128" s="56"/>
      <c r="CL128" s="4"/>
      <c r="CM128" s="32"/>
      <c r="CN128" s="33"/>
      <c r="CO128" s="33"/>
      <c r="CP128" s="33">
        <f t="shared" si="16"/>
        <v>0</v>
      </c>
      <c r="CQ128" s="56"/>
      <c r="CR128" s="58"/>
      <c r="CS128" s="32"/>
      <c r="CT128" s="33"/>
      <c r="CU128" s="33"/>
      <c r="CV128" s="33">
        <f t="shared" si="17"/>
        <v>1000</v>
      </c>
      <c r="CW128" s="56"/>
      <c r="CX128" s="4"/>
      <c r="CY128" s="56"/>
      <c r="CZ128" s="33"/>
      <c r="DA128" s="33"/>
      <c r="DB128" s="33">
        <f t="shared" si="18"/>
        <v>14500</v>
      </c>
      <c r="DC128" s="109"/>
      <c r="DD128" s="101"/>
      <c r="DE128" s="179"/>
      <c r="DF128" s="33"/>
      <c r="DG128" s="33"/>
      <c r="DH128" s="33">
        <f t="shared" si="19"/>
        <v>7</v>
      </c>
      <c r="DI128" s="56"/>
      <c r="DJ128" s="58"/>
      <c r="DK128" s="62">
        <v>45688.0</v>
      </c>
      <c r="DL128" s="65"/>
      <c r="DM128" s="190">
        <v>250.0</v>
      </c>
      <c r="DN128" s="36">
        <f t="shared" si="20"/>
        <v>12750</v>
      </c>
      <c r="DO128" s="39" t="s">
        <v>87</v>
      </c>
      <c r="DP128" s="4"/>
      <c r="DQ128" s="56"/>
      <c r="DR128" s="33"/>
      <c r="DS128" s="33"/>
      <c r="DT128" s="33">
        <f t="shared" si="21"/>
        <v>0</v>
      </c>
      <c r="DU128" s="56"/>
      <c r="DV128" s="58"/>
      <c r="DW128" s="56"/>
      <c r="DX128" s="33"/>
      <c r="DY128" s="33"/>
      <c r="DZ128" s="33">
        <f t="shared" si="22"/>
        <v>0</v>
      </c>
      <c r="EA128" s="56"/>
      <c r="EB128" s="4"/>
      <c r="EC128" s="56"/>
      <c r="ED128" s="33"/>
      <c r="EE128" s="33"/>
      <c r="EF128" s="33">
        <f t="shared" si="23"/>
        <v>2</v>
      </c>
      <c r="EG128" s="56"/>
      <c r="EH128" s="58"/>
      <c r="EI128" s="56"/>
      <c r="EJ128" s="33"/>
      <c r="EK128" s="33"/>
      <c r="EL128" s="33">
        <f t="shared" si="24"/>
        <v>15</v>
      </c>
      <c r="EM128" s="56"/>
      <c r="EN128" s="4"/>
      <c r="EO128" s="56"/>
      <c r="EP128" s="33"/>
      <c r="EQ128" s="33"/>
      <c r="ER128" s="33">
        <f t="shared" si="25"/>
        <v>5</v>
      </c>
      <c r="ES128" s="56"/>
      <c r="ET128" s="58"/>
      <c r="EU128" s="56"/>
      <c r="EV128" s="33"/>
      <c r="EW128" s="33"/>
      <c r="EX128" s="33">
        <f t="shared" si="26"/>
        <v>21</v>
      </c>
      <c r="EY128" s="56"/>
      <c r="EZ128" s="58"/>
      <c r="FA128" s="56"/>
      <c r="FB128" s="33"/>
      <c r="FC128" s="33"/>
      <c r="FD128" s="33">
        <f t="shared" si="27"/>
        <v>900</v>
      </c>
      <c r="FE128" s="56"/>
      <c r="FF128" s="58"/>
      <c r="FG128" s="56"/>
      <c r="FH128" s="33"/>
      <c r="FI128" s="33"/>
      <c r="FJ128" s="33">
        <f t="shared" si="28"/>
        <v>500</v>
      </c>
      <c r="FK128" s="56"/>
      <c r="FL128" s="58"/>
      <c r="FM128" s="56"/>
      <c r="FN128" s="33"/>
      <c r="FO128" s="33"/>
      <c r="FP128" s="33">
        <f t="shared" si="29"/>
        <v>1775</v>
      </c>
      <c r="FQ128" s="56"/>
      <c r="FR128" s="58"/>
      <c r="FS128" s="56"/>
      <c r="FT128" s="33"/>
      <c r="FU128" s="33"/>
      <c r="FV128" s="33">
        <f t="shared" si="30"/>
        <v>0</v>
      </c>
      <c r="FW128" s="56"/>
      <c r="FX128" s="58"/>
      <c r="FY128" s="56"/>
      <c r="FZ128" s="33"/>
      <c r="GA128" s="33"/>
      <c r="GB128" s="33">
        <f t="shared" si="31"/>
        <v>0</v>
      </c>
      <c r="GC128" s="56"/>
      <c r="GD128" s="58"/>
      <c r="GE128" s="58"/>
      <c r="GF128" s="58"/>
      <c r="GG128" s="58"/>
      <c r="GH128" s="58"/>
      <c r="GI128" s="58"/>
    </row>
    <row r="129" ht="14.25" customHeight="1">
      <c r="A129" s="56"/>
      <c r="B129" s="33"/>
      <c r="C129" s="33"/>
      <c r="D129" s="33">
        <f t="shared" si="1"/>
        <v>38150</v>
      </c>
      <c r="E129" s="56"/>
      <c r="F129" s="4"/>
      <c r="G129" s="56"/>
      <c r="H129" s="33"/>
      <c r="I129" s="33"/>
      <c r="J129" s="33">
        <f t="shared" si="2"/>
        <v>3650</v>
      </c>
      <c r="K129" s="56"/>
      <c r="L129" s="4"/>
      <c r="M129" s="56"/>
      <c r="N129" s="33"/>
      <c r="O129" s="33"/>
      <c r="P129" s="33">
        <f t="shared" si="3"/>
        <v>4150</v>
      </c>
      <c r="Q129" s="56"/>
      <c r="R129" s="4"/>
      <c r="S129" s="56"/>
      <c r="T129" s="33"/>
      <c r="U129" s="33"/>
      <c r="V129" s="33">
        <f t="shared" si="4"/>
        <v>11750</v>
      </c>
      <c r="W129" s="56"/>
      <c r="X129" s="58"/>
      <c r="Y129" s="32"/>
      <c r="Z129" s="33"/>
      <c r="AA129" s="33"/>
      <c r="AB129" s="33">
        <f t="shared" si="5"/>
        <v>4</v>
      </c>
      <c r="AC129" s="56"/>
      <c r="AD129" s="4"/>
      <c r="AE129" s="56"/>
      <c r="AF129" s="33"/>
      <c r="AG129" s="33"/>
      <c r="AH129" s="33">
        <f t="shared" si="6"/>
        <v>2</v>
      </c>
      <c r="AI129" s="56"/>
      <c r="AJ129" s="4"/>
      <c r="AK129" s="56"/>
      <c r="AL129" s="33"/>
      <c r="AM129" s="33"/>
      <c r="AN129" s="33">
        <f t="shared" si="7"/>
        <v>7</v>
      </c>
      <c r="AO129" s="56"/>
      <c r="AP129" s="4"/>
      <c r="AQ129" s="32"/>
      <c r="AR129" s="33"/>
      <c r="AS129" s="33"/>
      <c r="AT129" s="33">
        <f t="shared" si="8"/>
        <v>15</v>
      </c>
      <c r="AU129" s="56"/>
      <c r="AV129" s="4"/>
      <c r="AW129" s="32"/>
      <c r="AX129" s="33"/>
      <c r="AY129" s="33"/>
      <c r="AZ129" s="33">
        <f t="shared" si="9"/>
        <v>576</v>
      </c>
      <c r="BA129" s="56"/>
      <c r="BB129" s="58"/>
      <c r="BC129" s="56"/>
      <c r="BD129" s="33"/>
      <c r="BE129" s="33"/>
      <c r="BF129" s="33">
        <f t="shared" si="10"/>
        <v>280</v>
      </c>
      <c r="BG129" s="56"/>
      <c r="BH129" s="58"/>
      <c r="BI129" s="56"/>
      <c r="BJ129" s="33"/>
      <c r="BK129" s="33"/>
      <c r="BL129" s="33">
        <f t="shared" si="11"/>
        <v>10</v>
      </c>
      <c r="BM129" s="56"/>
      <c r="BN129" s="4"/>
      <c r="BO129" s="56"/>
      <c r="BP129" s="33"/>
      <c r="BQ129" s="33"/>
      <c r="BR129" s="33">
        <f t="shared" si="12"/>
        <v>0</v>
      </c>
      <c r="BS129" s="56"/>
      <c r="BT129" s="58"/>
      <c r="BU129" s="56"/>
      <c r="BV129" s="33"/>
      <c r="BW129" s="33"/>
      <c r="BX129" s="33">
        <f t="shared" si="13"/>
        <v>3300</v>
      </c>
      <c r="BY129" s="56"/>
      <c r="BZ129" s="4"/>
      <c r="CA129" s="56"/>
      <c r="CB129" s="33"/>
      <c r="CC129" s="33"/>
      <c r="CD129" s="33">
        <f t="shared" si="14"/>
        <v>600</v>
      </c>
      <c r="CE129" s="109"/>
      <c r="CF129" s="101"/>
      <c r="CG129" s="179"/>
      <c r="CH129" s="33"/>
      <c r="CI129" s="33"/>
      <c r="CJ129" s="33">
        <f t="shared" si="15"/>
        <v>820</v>
      </c>
      <c r="CK129" s="56"/>
      <c r="CL129" s="4"/>
      <c r="CM129" s="32"/>
      <c r="CN129" s="33"/>
      <c r="CO129" s="33"/>
      <c r="CP129" s="33">
        <f t="shared" si="16"/>
        <v>0</v>
      </c>
      <c r="CQ129" s="56"/>
      <c r="CR129" s="58"/>
      <c r="CS129" s="32"/>
      <c r="CT129" s="33"/>
      <c r="CU129" s="33"/>
      <c r="CV129" s="33">
        <f t="shared" si="17"/>
        <v>1000</v>
      </c>
      <c r="CW129" s="56"/>
      <c r="CX129" s="4"/>
      <c r="CY129" s="56"/>
      <c r="CZ129" s="33"/>
      <c r="DA129" s="33"/>
      <c r="DB129" s="33">
        <f t="shared" si="18"/>
        <v>14500</v>
      </c>
      <c r="DC129" s="109"/>
      <c r="DD129" s="101"/>
      <c r="DE129" s="179"/>
      <c r="DF129" s="33"/>
      <c r="DG129" s="33"/>
      <c r="DH129" s="33">
        <f t="shared" si="19"/>
        <v>7</v>
      </c>
      <c r="DI129" s="56"/>
      <c r="DJ129" s="58"/>
      <c r="DK129" s="62">
        <v>45688.0</v>
      </c>
      <c r="DL129" s="65"/>
      <c r="DM129" s="190">
        <v>500.0</v>
      </c>
      <c r="DN129" s="36">
        <f t="shared" si="20"/>
        <v>12250</v>
      </c>
      <c r="DO129" s="39" t="s">
        <v>100</v>
      </c>
      <c r="DP129" s="4"/>
      <c r="DQ129" s="56"/>
      <c r="DR129" s="33"/>
      <c r="DS129" s="33"/>
      <c r="DT129" s="33">
        <f t="shared" si="21"/>
        <v>0</v>
      </c>
      <c r="DU129" s="56"/>
      <c r="DV129" s="58"/>
      <c r="DW129" s="56"/>
      <c r="DX129" s="33"/>
      <c r="DY129" s="33"/>
      <c r="DZ129" s="33">
        <f t="shared" si="22"/>
        <v>0</v>
      </c>
      <c r="EA129" s="56"/>
      <c r="EB129" s="4"/>
      <c r="EC129" s="56"/>
      <c r="ED129" s="33"/>
      <c r="EE129" s="33"/>
      <c r="EF129" s="33">
        <f t="shared" si="23"/>
        <v>2</v>
      </c>
      <c r="EG129" s="56"/>
      <c r="EH129" s="58"/>
      <c r="EI129" s="56"/>
      <c r="EJ129" s="33"/>
      <c r="EK129" s="33"/>
      <c r="EL129" s="33">
        <f t="shared" si="24"/>
        <v>15</v>
      </c>
      <c r="EM129" s="56"/>
      <c r="EN129" s="4"/>
      <c r="EO129" s="56"/>
      <c r="EP129" s="33"/>
      <c r="EQ129" s="33"/>
      <c r="ER129" s="33">
        <f t="shared" si="25"/>
        <v>5</v>
      </c>
      <c r="ES129" s="56"/>
      <c r="ET129" s="58"/>
      <c r="EU129" s="56"/>
      <c r="EV129" s="33"/>
      <c r="EW129" s="33"/>
      <c r="EX129" s="33">
        <f t="shared" si="26"/>
        <v>21</v>
      </c>
      <c r="EY129" s="56"/>
      <c r="EZ129" s="58"/>
      <c r="FA129" s="56"/>
      <c r="FB129" s="33"/>
      <c r="FC129" s="33"/>
      <c r="FD129" s="33">
        <f t="shared" si="27"/>
        <v>900</v>
      </c>
      <c r="FE129" s="56"/>
      <c r="FF129" s="58"/>
      <c r="FG129" s="56"/>
      <c r="FH129" s="33"/>
      <c r="FI129" s="33"/>
      <c r="FJ129" s="33">
        <f t="shared" si="28"/>
        <v>500</v>
      </c>
      <c r="FK129" s="56"/>
      <c r="FL129" s="58"/>
      <c r="FM129" s="56"/>
      <c r="FN129" s="33"/>
      <c r="FO129" s="33"/>
      <c r="FP129" s="33">
        <f t="shared" si="29"/>
        <v>1775</v>
      </c>
      <c r="FQ129" s="56"/>
      <c r="FR129" s="58"/>
      <c r="FS129" s="56"/>
      <c r="FT129" s="33"/>
      <c r="FU129" s="33"/>
      <c r="FV129" s="33">
        <f t="shared" si="30"/>
        <v>0</v>
      </c>
      <c r="FW129" s="56"/>
      <c r="FX129" s="58"/>
      <c r="FY129" s="56"/>
      <c r="FZ129" s="33"/>
      <c r="GA129" s="33"/>
      <c r="GB129" s="33">
        <f t="shared" si="31"/>
        <v>0</v>
      </c>
      <c r="GC129" s="56"/>
      <c r="GD129" s="58"/>
      <c r="GE129" s="58"/>
      <c r="GF129" s="58"/>
      <c r="GG129" s="58"/>
      <c r="GH129" s="58"/>
      <c r="GI129" s="58"/>
    </row>
    <row r="130" ht="14.25" customHeight="1">
      <c r="A130" s="56"/>
      <c r="B130" s="33"/>
      <c r="C130" s="33"/>
      <c r="D130" s="33">
        <f t="shared" si="1"/>
        <v>38150</v>
      </c>
      <c r="E130" s="56"/>
      <c r="F130" s="4"/>
      <c r="G130" s="56"/>
      <c r="H130" s="33"/>
      <c r="I130" s="33"/>
      <c r="J130" s="33">
        <f t="shared" si="2"/>
        <v>3650</v>
      </c>
      <c r="K130" s="56"/>
      <c r="L130" s="4"/>
      <c r="M130" s="56"/>
      <c r="N130" s="33"/>
      <c r="O130" s="33"/>
      <c r="P130" s="33">
        <f t="shared" si="3"/>
        <v>4150</v>
      </c>
      <c r="Q130" s="56"/>
      <c r="R130" s="4"/>
      <c r="S130" s="56"/>
      <c r="T130" s="33"/>
      <c r="U130" s="33"/>
      <c r="V130" s="33">
        <f t="shared" si="4"/>
        <v>11750</v>
      </c>
      <c r="W130" s="56"/>
      <c r="X130" s="58"/>
      <c r="Y130" s="32"/>
      <c r="Z130" s="33"/>
      <c r="AA130" s="33"/>
      <c r="AB130" s="33">
        <f t="shared" si="5"/>
        <v>4</v>
      </c>
      <c r="AC130" s="56"/>
      <c r="AD130" s="4"/>
      <c r="AE130" s="56"/>
      <c r="AF130" s="33"/>
      <c r="AG130" s="33"/>
      <c r="AH130" s="33">
        <f t="shared" si="6"/>
        <v>2</v>
      </c>
      <c r="AI130" s="56"/>
      <c r="AJ130" s="4"/>
      <c r="AK130" s="56"/>
      <c r="AL130" s="33"/>
      <c r="AM130" s="33"/>
      <c r="AN130" s="33">
        <f t="shared" si="7"/>
        <v>7</v>
      </c>
      <c r="AO130" s="56"/>
      <c r="AP130" s="4"/>
      <c r="AQ130" s="32"/>
      <c r="AR130" s="33"/>
      <c r="AS130" s="33"/>
      <c r="AT130" s="33">
        <f t="shared" si="8"/>
        <v>15</v>
      </c>
      <c r="AU130" s="56"/>
      <c r="AV130" s="4"/>
      <c r="AW130" s="32"/>
      <c r="AX130" s="33"/>
      <c r="AY130" s="33"/>
      <c r="AZ130" s="33">
        <f t="shared" si="9"/>
        <v>576</v>
      </c>
      <c r="BA130" s="56"/>
      <c r="BB130" s="58"/>
      <c r="BC130" s="56"/>
      <c r="BD130" s="33"/>
      <c r="BE130" s="33"/>
      <c r="BF130" s="33">
        <f t="shared" si="10"/>
        <v>280</v>
      </c>
      <c r="BG130" s="56"/>
      <c r="BH130" s="58"/>
      <c r="BI130" s="56"/>
      <c r="BJ130" s="33"/>
      <c r="BK130" s="33"/>
      <c r="BL130" s="33">
        <f t="shared" si="11"/>
        <v>10</v>
      </c>
      <c r="BM130" s="56"/>
      <c r="BN130" s="4"/>
      <c r="BO130" s="56"/>
      <c r="BP130" s="33"/>
      <c r="BQ130" s="33"/>
      <c r="BR130" s="33">
        <f t="shared" si="12"/>
        <v>0</v>
      </c>
      <c r="BS130" s="56"/>
      <c r="BT130" s="58"/>
      <c r="BU130" s="56"/>
      <c r="BV130" s="33"/>
      <c r="BW130" s="33"/>
      <c r="BX130" s="33">
        <f t="shared" si="13"/>
        <v>3300</v>
      </c>
      <c r="BY130" s="56"/>
      <c r="BZ130" s="4"/>
      <c r="CA130" s="56"/>
      <c r="CB130" s="33"/>
      <c r="CC130" s="33"/>
      <c r="CD130" s="33">
        <f t="shared" si="14"/>
        <v>600</v>
      </c>
      <c r="CE130" s="109"/>
      <c r="CF130" s="101"/>
      <c r="CG130" s="179"/>
      <c r="CH130" s="33"/>
      <c r="CI130" s="33"/>
      <c r="CJ130" s="33">
        <f t="shared" si="15"/>
        <v>820</v>
      </c>
      <c r="CK130" s="56"/>
      <c r="CL130" s="4"/>
      <c r="CM130" s="32"/>
      <c r="CN130" s="33"/>
      <c r="CO130" s="33"/>
      <c r="CP130" s="33">
        <f t="shared" si="16"/>
        <v>0</v>
      </c>
      <c r="CQ130" s="56"/>
      <c r="CR130" s="58"/>
      <c r="CS130" s="32"/>
      <c r="CT130" s="33"/>
      <c r="CU130" s="33"/>
      <c r="CV130" s="33">
        <f t="shared" si="17"/>
        <v>1000</v>
      </c>
      <c r="CW130" s="56"/>
      <c r="CX130" s="4"/>
      <c r="CY130" s="56"/>
      <c r="CZ130" s="33"/>
      <c r="DA130" s="33"/>
      <c r="DB130" s="33">
        <f t="shared" si="18"/>
        <v>14500</v>
      </c>
      <c r="DC130" s="109"/>
      <c r="DD130" s="101"/>
      <c r="DE130" s="179"/>
      <c r="DF130" s="33"/>
      <c r="DG130" s="33"/>
      <c r="DH130" s="33">
        <f t="shared" si="19"/>
        <v>7</v>
      </c>
      <c r="DI130" s="56"/>
      <c r="DJ130" s="58"/>
      <c r="DK130" s="62">
        <v>45688.0</v>
      </c>
      <c r="DL130" s="65"/>
      <c r="DM130" s="190">
        <v>500.0</v>
      </c>
      <c r="DN130" s="36">
        <f t="shared" si="20"/>
        <v>11750</v>
      </c>
      <c r="DO130" s="39" t="s">
        <v>80</v>
      </c>
      <c r="DP130" s="4"/>
      <c r="DQ130" s="56"/>
      <c r="DR130" s="33"/>
      <c r="DS130" s="33"/>
      <c r="DT130" s="33">
        <f t="shared" si="21"/>
        <v>0</v>
      </c>
      <c r="DU130" s="56"/>
      <c r="DV130" s="58"/>
      <c r="DW130" s="56"/>
      <c r="DX130" s="33"/>
      <c r="DY130" s="33"/>
      <c r="DZ130" s="33">
        <f t="shared" si="22"/>
        <v>0</v>
      </c>
      <c r="EA130" s="56"/>
      <c r="EB130" s="4"/>
      <c r="EC130" s="56"/>
      <c r="ED130" s="33"/>
      <c r="EE130" s="33"/>
      <c r="EF130" s="33">
        <f t="shared" si="23"/>
        <v>2</v>
      </c>
      <c r="EG130" s="56"/>
      <c r="EH130" s="58"/>
      <c r="EI130" s="56"/>
      <c r="EJ130" s="33"/>
      <c r="EK130" s="33"/>
      <c r="EL130" s="33">
        <f t="shared" si="24"/>
        <v>15</v>
      </c>
      <c r="EM130" s="56"/>
      <c r="EN130" s="4"/>
      <c r="EO130" s="56"/>
      <c r="EP130" s="33"/>
      <c r="EQ130" s="33"/>
      <c r="ER130" s="33">
        <f t="shared" si="25"/>
        <v>5</v>
      </c>
      <c r="ES130" s="56"/>
      <c r="ET130" s="58"/>
      <c r="EU130" s="56"/>
      <c r="EV130" s="33"/>
      <c r="EW130" s="33"/>
      <c r="EX130" s="33">
        <f t="shared" si="26"/>
        <v>21</v>
      </c>
      <c r="EY130" s="56"/>
      <c r="EZ130" s="58"/>
      <c r="FA130" s="56"/>
      <c r="FB130" s="33"/>
      <c r="FC130" s="33"/>
      <c r="FD130" s="33">
        <f t="shared" si="27"/>
        <v>900</v>
      </c>
      <c r="FE130" s="56"/>
      <c r="FF130" s="58"/>
      <c r="FG130" s="56"/>
      <c r="FH130" s="33"/>
      <c r="FI130" s="33"/>
      <c r="FJ130" s="33">
        <f t="shared" si="28"/>
        <v>500</v>
      </c>
      <c r="FK130" s="56"/>
      <c r="FL130" s="58"/>
      <c r="FM130" s="56"/>
      <c r="FN130" s="33"/>
      <c r="FO130" s="33"/>
      <c r="FP130" s="33">
        <f t="shared" si="29"/>
        <v>1775</v>
      </c>
      <c r="FQ130" s="56"/>
      <c r="FR130" s="58"/>
      <c r="FS130" s="56"/>
      <c r="FT130" s="33"/>
      <c r="FU130" s="33"/>
      <c r="FV130" s="33">
        <f t="shared" si="30"/>
        <v>0</v>
      </c>
      <c r="FW130" s="56"/>
      <c r="FX130" s="58"/>
      <c r="FY130" s="56"/>
      <c r="FZ130" s="33"/>
      <c r="GA130" s="33"/>
      <c r="GB130" s="33">
        <f t="shared" si="31"/>
        <v>0</v>
      </c>
      <c r="GC130" s="56"/>
      <c r="GD130" s="58"/>
      <c r="GE130" s="58"/>
      <c r="GF130" s="58"/>
      <c r="GG130" s="58"/>
      <c r="GH130" s="58"/>
      <c r="GI130" s="58"/>
    </row>
    <row r="131" ht="14.25" customHeight="1">
      <c r="A131" s="56"/>
      <c r="B131" s="33"/>
      <c r="C131" s="33"/>
      <c r="D131" s="33">
        <f t="shared" si="1"/>
        <v>38150</v>
      </c>
      <c r="E131" s="56"/>
      <c r="F131" s="4"/>
      <c r="G131" s="56"/>
      <c r="H131" s="33"/>
      <c r="I131" s="33"/>
      <c r="J131" s="33">
        <f t="shared" si="2"/>
        <v>3650</v>
      </c>
      <c r="K131" s="56"/>
      <c r="L131" s="4"/>
      <c r="M131" s="56"/>
      <c r="N131" s="33"/>
      <c r="O131" s="33"/>
      <c r="P131" s="33">
        <f t="shared" si="3"/>
        <v>4150</v>
      </c>
      <c r="Q131" s="56"/>
      <c r="R131" s="4"/>
      <c r="S131" s="56"/>
      <c r="T131" s="33"/>
      <c r="U131" s="33"/>
      <c r="V131" s="33">
        <f t="shared" si="4"/>
        <v>11750</v>
      </c>
      <c r="W131" s="56"/>
      <c r="X131" s="58"/>
      <c r="Y131" s="32"/>
      <c r="Z131" s="33"/>
      <c r="AA131" s="33"/>
      <c r="AB131" s="33">
        <f t="shared" si="5"/>
        <v>4</v>
      </c>
      <c r="AC131" s="56"/>
      <c r="AD131" s="4"/>
      <c r="AE131" s="56"/>
      <c r="AF131" s="33"/>
      <c r="AG131" s="33"/>
      <c r="AH131" s="33">
        <f t="shared" si="6"/>
        <v>2</v>
      </c>
      <c r="AI131" s="56"/>
      <c r="AJ131" s="4"/>
      <c r="AK131" s="56"/>
      <c r="AL131" s="33"/>
      <c r="AM131" s="33"/>
      <c r="AN131" s="33">
        <f t="shared" si="7"/>
        <v>7</v>
      </c>
      <c r="AO131" s="56"/>
      <c r="AP131" s="4"/>
      <c r="AQ131" s="32"/>
      <c r="AR131" s="33"/>
      <c r="AS131" s="33"/>
      <c r="AT131" s="33">
        <f t="shared" si="8"/>
        <v>15</v>
      </c>
      <c r="AU131" s="56"/>
      <c r="AV131" s="4"/>
      <c r="AW131" s="32"/>
      <c r="AX131" s="33"/>
      <c r="AY131" s="33"/>
      <c r="AZ131" s="33">
        <f t="shared" si="9"/>
        <v>576</v>
      </c>
      <c r="BA131" s="56"/>
      <c r="BB131" s="58"/>
      <c r="BC131" s="56"/>
      <c r="BD131" s="33"/>
      <c r="BE131" s="33"/>
      <c r="BF131" s="33">
        <f t="shared" si="10"/>
        <v>280</v>
      </c>
      <c r="BG131" s="56"/>
      <c r="BH131" s="58"/>
      <c r="BI131" s="56"/>
      <c r="BJ131" s="33"/>
      <c r="BK131" s="33"/>
      <c r="BL131" s="33">
        <f t="shared" si="11"/>
        <v>10</v>
      </c>
      <c r="BM131" s="56"/>
      <c r="BN131" s="4"/>
      <c r="BO131" s="56"/>
      <c r="BP131" s="33"/>
      <c r="BQ131" s="33"/>
      <c r="BR131" s="33">
        <f t="shared" si="12"/>
        <v>0</v>
      </c>
      <c r="BS131" s="56"/>
      <c r="BT131" s="58"/>
      <c r="BU131" s="56"/>
      <c r="BV131" s="33"/>
      <c r="BW131" s="33"/>
      <c r="BX131" s="33">
        <f t="shared" si="13"/>
        <v>3300</v>
      </c>
      <c r="BY131" s="56"/>
      <c r="BZ131" s="4"/>
      <c r="CA131" s="56"/>
      <c r="CB131" s="33"/>
      <c r="CC131" s="33"/>
      <c r="CD131" s="33">
        <f t="shared" si="14"/>
        <v>600</v>
      </c>
      <c r="CE131" s="109"/>
      <c r="CF131" s="101"/>
      <c r="CG131" s="179"/>
      <c r="CH131" s="33"/>
      <c r="CI131" s="33"/>
      <c r="CJ131" s="33">
        <f t="shared" si="15"/>
        <v>820</v>
      </c>
      <c r="CK131" s="56"/>
      <c r="CL131" s="4"/>
      <c r="CM131" s="32"/>
      <c r="CN131" s="33"/>
      <c r="CO131" s="33"/>
      <c r="CP131" s="33">
        <f t="shared" si="16"/>
        <v>0</v>
      </c>
      <c r="CQ131" s="56"/>
      <c r="CR131" s="58"/>
      <c r="CS131" s="32"/>
      <c r="CT131" s="33"/>
      <c r="CU131" s="33"/>
      <c r="CV131" s="33">
        <f t="shared" si="17"/>
        <v>1000</v>
      </c>
      <c r="CW131" s="56"/>
      <c r="CX131" s="4"/>
      <c r="CY131" s="56"/>
      <c r="CZ131" s="33"/>
      <c r="DA131" s="33"/>
      <c r="DB131" s="33">
        <f t="shared" si="18"/>
        <v>14500</v>
      </c>
      <c r="DC131" s="109"/>
      <c r="DD131" s="101"/>
      <c r="DE131" s="179"/>
      <c r="DF131" s="33"/>
      <c r="DG131" s="33"/>
      <c r="DH131" s="33">
        <f t="shared" si="19"/>
        <v>7</v>
      </c>
      <c r="DI131" s="56"/>
      <c r="DJ131" s="58"/>
      <c r="DK131" s="103">
        <v>45688.0</v>
      </c>
      <c r="DL131" s="104"/>
      <c r="DM131" s="190">
        <v>500.0</v>
      </c>
      <c r="DN131" s="36">
        <f t="shared" si="20"/>
        <v>11250</v>
      </c>
      <c r="DO131" s="95" t="s">
        <v>83</v>
      </c>
      <c r="DP131" s="4"/>
      <c r="DQ131" s="56"/>
      <c r="DR131" s="33"/>
      <c r="DS131" s="33"/>
      <c r="DT131" s="33">
        <f t="shared" si="21"/>
        <v>0</v>
      </c>
      <c r="DU131" s="56"/>
      <c r="DV131" s="58"/>
      <c r="DW131" s="56"/>
      <c r="DX131" s="33"/>
      <c r="DY131" s="33"/>
      <c r="DZ131" s="33">
        <f t="shared" si="22"/>
        <v>0</v>
      </c>
      <c r="EA131" s="56"/>
      <c r="EB131" s="4"/>
      <c r="EC131" s="56"/>
      <c r="ED131" s="33"/>
      <c r="EE131" s="33"/>
      <c r="EF131" s="33">
        <f t="shared" si="23"/>
        <v>2</v>
      </c>
      <c r="EG131" s="56"/>
      <c r="EH131" s="58"/>
      <c r="EI131" s="56"/>
      <c r="EJ131" s="33"/>
      <c r="EK131" s="33"/>
      <c r="EL131" s="33">
        <f t="shared" si="24"/>
        <v>15</v>
      </c>
      <c r="EM131" s="56"/>
      <c r="EN131" s="4"/>
      <c r="EO131" s="56"/>
      <c r="EP131" s="33"/>
      <c r="EQ131" s="33"/>
      <c r="ER131" s="33">
        <f t="shared" si="25"/>
        <v>5</v>
      </c>
      <c r="ES131" s="56"/>
      <c r="ET131" s="58"/>
      <c r="EU131" s="56"/>
      <c r="EV131" s="33"/>
      <c r="EW131" s="33"/>
      <c r="EX131" s="33">
        <f t="shared" si="26"/>
        <v>21</v>
      </c>
      <c r="EY131" s="56"/>
      <c r="EZ131" s="58"/>
      <c r="FA131" s="56"/>
      <c r="FB131" s="33"/>
      <c r="FC131" s="33"/>
      <c r="FD131" s="33">
        <f t="shared" si="27"/>
        <v>900</v>
      </c>
      <c r="FE131" s="56"/>
      <c r="FF131" s="58"/>
      <c r="FG131" s="56"/>
      <c r="FH131" s="33"/>
      <c r="FI131" s="33"/>
      <c r="FJ131" s="33">
        <f t="shared" si="28"/>
        <v>500</v>
      </c>
      <c r="FK131" s="56"/>
      <c r="FL131" s="58"/>
      <c r="FM131" s="56"/>
      <c r="FN131" s="33"/>
      <c r="FO131" s="33"/>
      <c r="FP131" s="33">
        <f t="shared" si="29"/>
        <v>1775</v>
      </c>
      <c r="FQ131" s="56"/>
      <c r="FR131" s="58"/>
      <c r="FS131" s="56"/>
      <c r="FT131" s="33"/>
      <c r="FU131" s="33"/>
      <c r="FV131" s="33">
        <f t="shared" si="30"/>
        <v>0</v>
      </c>
      <c r="FW131" s="56"/>
      <c r="FX131" s="58"/>
      <c r="FY131" s="56"/>
      <c r="FZ131" s="33"/>
      <c r="GA131" s="33"/>
      <c r="GB131" s="33">
        <f t="shared" si="31"/>
        <v>0</v>
      </c>
      <c r="GC131" s="56"/>
      <c r="GD131" s="58"/>
      <c r="GE131" s="58"/>
      <c r="GF131" s="58"/>
      <c r="GG131" s="58"/>
      <c r="GH131" s="58"/>
      <c r="GI131" s="58"/>
    </row>
    <row r="132" ht="14.25" customHeight="1">
      <c r="A132" s="56"/>
      <c r="B132" s="33"/>
      <c r="C132" s="33"/>
      <c r="D132" s="33">
        <f t="shared" si="1"/>
        <v>38150</v>
      </c>
      <c r="E132" s="56"/>
      <c r="F132" s="4"/>
      <c r="G132" s="56"/>
      <c r="H132" s="33"/>
      <c r="I132" s="33"/>
      <c r="J132" s="33">
        <f t="shared" si="2"/>
        <v>3650</v>
      </c>
      <c r="K132" s="56"/>
      <c r="L132" s="4"/>
      <c r="M132" s="56"/>
      <c r="N132" s="33"/>
      <c r="O132" s="33"/>
      <c r="P132" s="33">
        <f t="shared" si="3"/>
        <v>4150</v>
      </c>
      <c r="Q132" s="56"/>
      <c r="R132" s="4"/>
      <c r="S132" s="56"/>
      <c r="T132" s="33"/>
      <c r="U132" s="33"/>
      <c r="V132" s="33">
        <f t="shared" si="4"/>
        <v>11750</v>
      </c>
      <c r="W132" s="56"/>
      <c r="X132" s="58"/>
      <c r="Y132" s="32"/>
      <c r="Z132" s="33"/>
      <c r="AA132" s="33"/>
      <c r="AB132" s="33">
        <f t="shared" si="5"/>
        <v>4</v>
      </c>
      <c r="AC132" s="56"/>
      <c r="AD132" s="4"/>
      <c r="AE132" s="56"/>
      <c r="AF132" s="33"/>
      <c r="AG132" s="33"/>
      <c r="AH132" s="33">
        <f t="shared" si="6"/>
        <v>2</v>
      </c>
      <c r="AI132" s="56"/>
      <c r="AJ132" s="4"/>
      <c r="AK132" s="56"/>
      <c r="AL132" s="33"/>
      <c r="AM132" s="33"/>
      <c r="AN132" s="33">
        <f t="shared" si="7"/>
        <v>7</v>
      </c>
      <c r="AO132" s="56"/>
      <c r="AP132" s="4"/>
      <c r="AQ132" s="32"/>
      <c r="AR132" s="33"/>
      <c r="AS132" s="33"/>
      <c r="AT132" s="33">
        <f t="shared" si="8"/>
        <v>15</v>
      </c>
      <c r="AU132" s="56"/>
      <c r="AV132" s="4"/>
      <c r="AW132" s="32"/>
      <c r="AX132" s="33"/>
      <c r="AY132" s="33"/>
      <c r="AZ132" s="33">
        <f t="shared" si="9"/>
        <v>576</v>
      </c>
      <c r="BA132" s="56"/>
      <c r="BB132" s="58"/>
      <c r="BC132" s="56"/>
      <c r="BD132" s="33"/>
      <c r="BE132" s="33"/>
      <c r="BF132" s="33">
        <f t="shared" si="10"/>
        <v>280</v>
      </c>
      <c r="BG132" s="56"/>
      <c r="BH132" s="58"/>
      <c r="BI132" s="56"/>
      <c r="BJ132" s="33"/>
      <c r="BK132" s="33"/>
      <c r="BL132" s="33">
        <f t="shared" si="11"/>
        <v>10</v>
      </c>
      <c r="BM132" s="56"/>
      <c r="BN132" s="4"/>
      <c r="BO132" s="56"/>
      <c r="BP132" s="33"/>
      <c r="BQ132" s="33"/>
      <c r="BR132" s="33">
        <f t="shared" si="12"/>
        <v>0</v>
      </c>
      <c r="BS132" s="56"/>
      <c r="BT132" s="58"/>
      <c r="BU132" s="56"/>
      <c r="BV132" s="33"/>
      <c r="BW132" s="33"/>
      <c r="BX132" s="33">
        <f t="shared" si="13"/>
        <v>3300</v>
      </c>
      <c r="BY132" s="56"/>
      <c r="BZ132" s="4"/>
      <c r="CA132" s="56"/>
      <c r="CB132" s="33"/>
      <c r="CC132" s="33"/>
      <c r="CD132" s="33">
        <f t="shared" si="14"/>
        <v>600</v>
      </c>
      <c r="CE132" s="109"/>
      <c r="CF132" s="101"/>
      <c r="CG132" s="179"/>
      <c r="CH132" s="33"/>
      <c r="CI132" s="33"/>
      <c r="CJ132" s="33">
        <f t="shared" si="15"/>
        <v>820</v>
      </c>
      <c r="CK132" s="56"/>
      <c r="CL132" s="4"/>
      <c r="CM132" s="32"/>
      <c r="CN132" s="33"/>
      <c r="CO132" s="33"/>
      <c r="CP132" s="33">
        <f t="shared" si="16"/>
        <v>0</v>
      </c>
      <c r="CQ132" s="56"/>
      <c r="CR132" s="58"/>
      <c r="CS132" s="32"/>
      <c r="CT132" s="33"/>
      <c r="CU132" s="33"/>
      <c r="CV132" s="33">
        <f t="shared" si="17"/>
        <v>1000</v>
      </c>
      <c r="CW132" s="56"/>
      <c r="CX132" s="4"/>
      <c r="CY132" s="56"/>
      <c r="CZ132" s="33"/>
      <c r="DA132" s="33"/>
      <c r="DB132" s="33">
        <f t="shared" si="18"/>
        <v>14500</v>
      </c>
      <c r="DC132" s="109"/>
      <c r="DD132" s="101"/>
      <c r="DE132" s="179"/>
      <c r="DF132" s="33"/>
      <c r="DG132" s="33"/>
      <c r="DH132" s="33">
        <f t="shared" si="19"/>
        <v>7</v>
      </c>
      <c r="DI132" s="56"/>
      <c r="DJ132" s="58"/>
      <c r="DK132" s="103">
        <v>45688.0</v>
      </c>
      <c r="DL132" s="104"/>
      <c r="DM132" s="190">
        <v>500.0</v>
      </c>
      <c r="DN132" s="36">
        <f t="shared" si="20"/>
        <v>10750</v>
      </c>
      <c r="DO132" s="95" t="s">
        <v>91</v>
      </c>
      <c r="DP132" s="4"/>
      <c r="DQ132" s="56"/>
      <c r="DR132" s="33"/>
      <c r="DS132" s="33"/>
      <c r="DT132" s="33">
        <f t="shared" si="21"/>
        <v>0</v>
      </c>
      <c r="DU132" s="56"/>
      <c r="DV132" s="58"/>
      <c r="DW132" s="56"/>
      <c r="DX132" s="33"/>
      <c r="DY132" s="33"/>
      <c r="DZ132" s="33">
        <f t="shared" si="22"/>
        <v>0</v>
      </c>
      <c r="EA132" s="56"/>
      <c r="EB132" s="4"/>
      <c r="EC132" s="56"/>
      <c r="ED132" s="33"/>
      <c r="EE132" s="33"/>
      <c r="EF132" s="33">
        <f t="shared" si="23"/>
        <v>2</v>
      </c>
      <c r="EG132" s="56"/>
      <c r="EH132" s="58"/>
      <c r="EI132" s="56"/>
      <c r="EJ132" s="33"/>
      <c r="EK132" s="33"/>
      <c r="EL132" s="33">
        <f t="shared" si="24"/>
        <v>15</v>
      </c>
      <c r="EM132" s="56"/>
      <c r="EN132" s="4"/>
      <c r="EO132" s="56"/>
      <c r="EP132" s="33"/>
      <c r="EQ132" s="33"/>
      <c r="ER132" s="33">
        <f t="shared" si="25"/>
        <v>5</v>
      </c>
      <c r="ES132" s="56"/>
      <c r="ET132" s="58"/>
      <c r="EU132" s="56"/>
      <c r="EV132" s="33"/>
      <c r="EW132" s="33"/>
      <c r="EX132" s="33">
        <f t="shared" si="26"/>
        <v>21</v>
      </c>
      <c r="EY132" s="56"/>
      <c r="EZ132" s="58"/>
      <c r="FA132" s="56"/>
      <c r="FB132" s="33"/>
      <c r="FC132" s="33"/>
      <c r="FD132" s="33">
        <f t="shared" si="27"/>
        <v>900</v>
      </c>
      <c r="FE132" s="56"/>
      <c r="FF132" s="58"/>
      <c r="FG132" s="56"/>
      <c r="FH132" s="33"/>
      <c r="FI132" s="33"/>
      <c r="FJ132" s="33">
        <f t="shared" si="28"/>
        <v>500</v>
      </c>
      <c r="FK132" s="56"/>
      <c r="FL132" s="58"/>
      <c r="FM132" s="56"/>
      <c r="FN132" s="33"/>
      <c r="FO132" s="33"/>
      <c r="FP132" s="33">
        <f t="shared" si="29"/>
        <v>1775</v>
      </c>
      <c r="FQ132" s="56"/>
      <c r="FR132" s="58"/>
      <c r="FS132" s="56"/>
      <c r="FT132" s="33"/>
      <c r="FU132" s="33"/>
      <c r="FV132" s="33">
        <f t="shared" si="30"/>
        <v>0</v>
      </c>
      <c r="FW132" s="56"/>
      <c r="FX132" s="58"/>
      <c r="FY132" s="56"/>
      <c r="FZ132" s="33"/>
      <c r="GA132" s="33"/>
      <c r="GB132" s="33">
        <f t="shared" si="31"/>
        <v>0</v>
      </c>
      <c r="GC132" s="56"/>
      <c r="GD132" s="58"/>
      <c r="GE132" s="58"/>
      <c r="GF132" s="58"/>
      <c r="GG132" s="58"/>
      <c r="GH132" s="58"/>
      <c r="GI132" s="58"/>
    </row>
    <row r="133" ht="14.25" customHeight="1">
      <c r="A133" s="56"/>
      <c r="B133" s="33"/>
      <c r="C133" s="33"/>
      <c r="D133" s="33">
        <f t="shared" si="1"/>
        <v>38150</v>
      </c>
      <c r="E133" s="56"/>
      <c r="F133" s="4"/>
      <c r="G133" s="56"/>
      <c r="H133" s="33"/>
      <c r="I133" s="33"/>
      <c r="J133" s="33">
        <f t="shared" si="2"/>
        <v>3650</v>
      </c>
      <c r="K133" s="56"/>
      <c r="L133" s="4"/>
      <c r="M133" s="56"/>
      <c r="N133" s="33"/>
      <c r="O133" s="33"/>
      <c r="P133" s="33">
        <f t="shared" si="3"/>
        <v>4150</v>
      </c>
      <c r="Q133" s="56"/>
      <c r="R133" s="4"/>
      <c r="S133" s="56"/>
      <c r="T133" s="33"/>
      <c r="U133" s="33"/>
      <c r="V133" s="33">
        <f t="shared" si="4"/>
        <v>11750</v>
      </c>
      <c r="W133" s="56"/>
      <c r="X133" s="58"/>
      <c r="Y133" s="32"/>
      <c r="Z133" s="33"/>
      <c r="AA133" s="33"/>
      <c r="AB133" s="33">
        <f t="shared" si="5"/>
        <v>4</v>
      </c>
      <c r="AC133" s="56"/>
      <c r="AD133" s="4"/>
      <c r="AE133" s="56"/>
      <c r="AF133" s="33"/>
      <c r="AG133" s="33"/>
      <c r="AH133" s="33">
        <f t="shared" si="6"/>
        <v>2</v>
      </c>
      <c r="AI133" s="56"/>
      <c r="AJ133" s="4"/>
      <c r="AK133" s="56"/>
      <c r="AL133" s="33"/>
      <c r="AM133" s="33"/>
      <c r="AN133" s="33">
        <f t="shared" si="7"/>
        <v>7</v>
      </c>
      <c r="AO133" s="56"/>
      <c r="AP133" s="4"/>
      <c r="AQ133" s="32"/>
      <c r="AR133" s="33"/>
      <c r="AS133" s="33"/>
      <c r="AT133" s="33">
        <f t="shared" si="8"/>
        <v>15</v>
      </c>
      <c r="AU133" s="56"/>
      <c r="AV133" s="4"/>
      <c r="AW133" s="32"/>
      <c r="AX133" s="33"/>
      <c r="AY133" s="33"/>
      <c r="AZ133" s="33">
        <f t="shared" si="9"/>
        <v>576</v>
      </c>
      <c r="BA133" s="56"/>
      <c r="BB133" s="58"/>
      <c r="BC133" s="56"/>
      <c r="BD133" s="33"/>
      <c r="BE133" s="33"/>
      <c r="BF133" s="33">
        <f t="shared" si="10"/>
        <v>280</v>
      </c>
      <c r="BG133" s="56"/>
      <c r="BH133" s="58"/>
      <c r="BI133" s="56"/>
      <c r="BJ133" s="33"/>
      <c r="BK133" s="33"/>
      <c r="BL133" s="33">
        <f t="shared" si="11"/>
        <v>10</v>
      </c>
      <c r="BM133" s="56"/>
      <c r="BN133" s="4"/>
      <c r="BO133" s="56"/>
      <c r="BP133" s="33"/>
      <c r="BQ133" s="33"/>
      <c r="BR133" s="33">
        <f t="shared" si="12"/>
        <v>0</v>
      </c>
      <c r="BS133" s="56"/>
      <c r="BT133" s="58"/>
      <c r="BU133" s="56"/>
      <c r="BV133" s="33"/>
      <c r="BW133" s="33"/>
      <c r="BX133" s="33">
        <f t="shared" si="13"/>
        <v>3300</v>
      </c>
      <c r="BY133" s="56"/>
      <c r="BZ133" s="4"/>
      <c r="CA133" s="56"/>
      <c r="CB133" s="33"/>
      <c r="CC133" s="33"/>
      <c r="CD133" s="33">
        <f t="shared" si="14"/>
        <v>600</v>
      </c>
      <c r="CE133" s="109"/>
      <c r="CF133" s="101"/>
      <c r="CG133" s="179"/>
      <c r="CH133" s="33"/>
      <c r="CI133" s="33"/>
      <c r="CJ133" s="33">
        <f t="shared" si="15"/>
        <v>820</v>
      </c>
      <c r="CK133" s="56"/>
      <c r="CL133" s="4"/>
      <c r="CM133" s="32"/>
      <c r="CN133" s="33"/>
      <c r="CO133" s="33"/>
      <c r="CP133" s="33">
        <f t="shared" si="16"/>
        <v>0</v>
      </c>
      <c r="CQ133" s="56"/>
      <c r="CR133" s="58"/>
      <c r="CS133" s="32"/>
      <c r="CT133" s="33"/>
      <c r="CU133" s="33"/>
      <c r="CV133" s="33">
        <f t="shared" si="17"/>
        <v>1000</v>
      </c>
      <c r="CW133" s="56"/>
      <c r="CX133" s="4"/>
      <c r="CY133" s="56"/>
      <c r="CZ133" s="33"/>
      <c r="DA133" s="33"/>
      <c r="DB133" s="33">
        <f t="shared" si="18"/>
        <v>14500</v>
      </c>
      <c r="DC133" s="109"/>
      <c r="DD133" s="101"/>
      <c r="DE133" s="179"/>
      <c r="DF133" s="33"/>
      <c r="DG133" s="33"/>
      <c r="DH133" s="33">
        <f t="shared" si="19"/>
        <v>7</v>
      </c>
      <c r="DI133" s="56"/>
      <c r="DJ133" s="58"/>
      <c r="DK133" s="103">
        <v>45688.0</v>
      </c>
      <c r="DL133" s="104"/>
      <c r="DM133" s="190">
        <v>500.0</v>
      </c>
      <c r="DN133" s="36">
        <f t="shared" si="20"/>
        <v>10250</v>
      </c>
      <c r="DO133" s="95" t="s">
        <v>84</v>
      </c>
      <c r="DP133" s="4"/>
      <c r="DQ133" s="56"/>
      <c r="DR133" s="33"/>
      <c r="DS133" s="33"/>
      <c r="DT133" s="33">
        <f t="shared" si="21"/>
        <v>0</v>
      </c>
      <c r="DU133" s="56"/>
      <c r="DV133" s="58"/>
      <c r="DW133" s="56"/>
      <c r="DX133" s="33"/>
      <c r="DY133" s="33"/>
      <c r="DZ133" s="33">
        <f t="shared" si="22"/>
        <v>0</v>
      </c>
      <c r="EA133" s="56"/>
      <c r="EB133" s="4"/>
      <c r="EC133" s="56"/>
      <c r="ED133" s="33"/>
      <c r="EE133" s="33"/>
      <c r="EF133" s="33">
        <f t="shared" si="23"/>
        <v>2</v>
      </c>
      <c r="EG133" s="56"/>
      <c r="EH133" s="58"/>
      <c r="EI133" s="56"/>
      <c r="EJ133" s="33"/>
      <c r="EK133" s="33"/>
      <c r="EL133" s="33">
        <f t="shared" si="24"/>
        <v>15</v>
      </c>
      <c r="EM133" s="56"/>
      <c r="EN133" s="4"/>
      <c r="EO133" s="56"/>
      <c r="EP133" s="33"/>
      <c r="EQ133" s="33"/>
      <c r="ER133" s="33">
        <f t="shared" si="25"/>
        <v>5</v>
      </c>
      <c r="ES133" s="56"/>
      <c r="ET133" s="58"/>
      <c r="EU133" s="56"/>
      <c r="EV133" s="33"/>
      <c r="EW133" s="33"/>
      <c r="EX133" s="33">
        <f t="shared" si="26"/>
        <v>21</v>
      </c>
      <c r="EY133" s="56"/>
      <c r="EZ133" s="58"/>
      <c r="FA133" s="56"/>
      <c r="FB133" s="33"/>
      <c r="FC133" s="33"/>
      <c r="FD133" s="33">
        <f t="shared" si="27"/>
        <v>900</v>
      </c>
      <c r="FE133" s="56"/>
      <c r="FF133" s="58"/>
      <c r="FG133" s="56"/>
      <c r="FH133" s="33"/>
      <c r="FI133" s="33"/>
      <c r="FJ133" s="33">
        <f t="shared" si="28"/>
        <v>500</v>
      </c>
      <c r="FK133" s="56"/>
      <c r="FL133" s="58"/>
      <c r="FM133" s="56"/>
      <c r="FN133" s="33"/>
      <c r="FO133" s="33"/>
      <c r="FP133" s="33">
        <f t="shared" si="29"/>
        <v>1775</v>
      </c>
      <c r="FQ133" s="56"/>
      <c r="FR133" s="58"/>
      <c r="FS133" s="56"/>
      <c r="FT133" s="33"/>
      <c r="FU133" s="33"/>
      <c r="FV133" s="33">
        <f t="shared" si="30"/>
        <v>0</v>
      </c>
      <c r="FW133" s="56"/>
      <c r="FX133" s="58"/>
      <c r="FY133" s="56"/>
      <c r="FZ133" s="33"/>
      <c r="GA133" s="33"/>
      <c r="GB133" s="33">
        <f t="shared" si="31"/>
        <v>0</v>
      </c>
      <c r="GC133" s="56"/>
      <c r="GD133" s="58"/>
      <c r="GE133" s="58"/>
      <c r="GF133" s="58"/>
      <c r="GG133" s="58"/>
      <c r="GH133" s="58"/>
      <c r="GI133" s="58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17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174"/>
      <c r="AR134" s="4"/>
      <c r="AS134" s="4"/>
      <c r="AT134" s="4"/>
      <c r="AU134" s="4"/>
      <c r="AV134" s="4"/>
      <c r="AW134" s="174"/>
      <c r="AX134" s="4"/>
      <c r="AY134" s="4"/>
      <c r="AZ134" s="4"/>
      <c r="BA134" s="72"/>
      <c r="BB134" s="4"/>
      <c r="BC134" s="4"/>
      <c r="BD134" s="4"/>
      <c r="BE134" s="4"/>
      <c r="BF134" s="4"/>
      <c r="BG134" s="72"/>
      <c r="BH134" s="4"/>
      <c r="BI134" s="201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202"/>
      <c r="CG134" s="4"/>
      <c r="CH134" s="4"/>
      <c r="CI134" s="4"/>
      <c r="CJ134" s="4"/>
      <c r="CK134" s="4"/>
      <c r="CL134" s="4"/>
      <c r="CM134" s="174"/>
      <c r="CN134" s="4"/>
      <c r="CO134" s="4"/>
      <c r="CP134" s="4"/>
      <c r="CQ134" s="4"/>
      <c r="CR134" s="4"/>
      <c r="CS134" s="17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202"/>
      <c r="DE134" s="4"/>
      <c r="DF134" s="4"/>
      <c r="DG134" s="4"/>
      <c r="DH134" s="4"/>
      <c r="DI134" s="4"/>
      <c r="DJ134" s="4"/>
      <c r="DK134" s="62">
        <v>45688.0</v>
      </c>
      <c r="DL134" s="104"/>
      <c r="DM134" s="190">
        <v>500.0</v>
      </c>
      <c r="DN134" s="36">
        <f t="shared" si="20"/>
        <v>9750</v>
      </c>
      <c r="DO134" s="95" t="s">
        <v>94</v>
      </c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17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174"/>
      <c r="AR135" s="4"/>
      <c r="AS135" s="4"/>
      <c r="AT135" s="4"/>
      <c r="AU135" s="4"/>
      <c r="AV135" s="4"/>
      <c r="AW135" s="174"/>
      <c r="AX135" s="4"/>
      <c r="AY135" s="4"/>
      <c r="AZ135" s="4"/>
      <c r="BA135" s="72"/>
      <c r="BB135" s="4"/>
      <c r="BC135" s="4"/>
      <c r="BD135" s="4"/>
      <c r="BE135" s="4"/>
      <c r="BF135" s="4"/>
      <c r="BG135" s="72"/>
      <c r="BH135" s="4"/>
      <c r="BI135" s="201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202"/>
      <c r="CG135" s="4"/>
      <c r="CH135" s="4"/>
      <c r="CI135" s="4"/>
      <c r="CJ135" s="4"/>
      <c r="CK135" s="4"/>
      <c r="CL135" s="4"/>
      <c r="CM135" s="174"/>
      <c r="CN135" s="4"/>
      <c r="CO135" s="4"/>
      <c r="CP135" s="4"/>
      <c r="CQ135" s="4"/>
      <c r="CR135" s="4"/>
      <c r="CS135" s="17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202"/>
      <c r="DE135" s="4"/>
      <c r="DF135" s="4"/>
      <c r="DG135" s="4"/>
      <c r="DH135" s="4"/>
      <c r="DI135" s="4"/>
      <c r="DJ135" s="4"/>
      <c r="DK135" s="62">
        <v>45687.0</v>
      </c>
      <c r="DL135" s="65"/>
      <c r="DM135" s="190">
        <v>2000.0</v>
      </c>
      <c r="DN135" s="36">
        <f t="shared" si="20"/>
        <v>7750</v>
      </c>
      <c r="DO135" s="37" t="s">
        <v>108</v>
      </c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17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174"/>
      <c r="AR136" s="4"/>
      <c r="AS136" s="4"/>
      <c r="AT136" s="4"/>
      <c r="AU136" s="4"/>
      <c r="AV136" s="4"/>
      <c r="AW136" s="174"/>
      <c r="AX136" s="4"/>
      <c r="AY136" s="4"/>
      <c r="AZ136" s="4"/>
      <c r="BA136" s="72"/>
      <c r="BB136" s="4"/>
      <c r="BC136" s="4"/>
      <c r="BD136" s="4"/>
      <c r="BE136" s="4"/>
      <c r="BF136" s="4"/>
      <c r="BG136" s="72"/>
      <c r="BH136" s="4"/>
      <c r="BI136" s="201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202"/>
      <c r="CG136" s="4"/>
      <c r="CH136" s="4"/>
      <c r="CI136" s="4"/>
      <c r="CJ136" s="4"/>
      <c r="CK136" s="4"/>
      <c r="CL136" s="4"/>
      <c r="CM136" s="174"/>
      <c r="CN136" s="4"/>
      <c r="CO136" s="4"/>
      <c r="CP136" s="4"/>
      <c r="CQ136" s="4"/>
      <c r="CR136" s="4"/>
      <c r="CS136" s="17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202"/>
      <c r="DE136" s="4"/>
      <c r="DF136" s="4"/>
      <c r="DG136" s="4"/>
      <c r="DH136" s="4"/>
      <c r="DI136" s="4"/>
      <c r="DJ136" s="4"/>
      <c r="DK136" s="203"/>
      <c r="DL136" s="203"/>
      <c r="DM136" s="203"/>
      <c r="DN136" s="36">
        <f t="shared" si="20"/>
        <v>7750</v>
      </c>
      <c r="DO136" s="203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17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174"/>
      <c r="AR137" s="4"/>
      <c r="AS137" s="4"/>
      <c r="AT137" s="4"/>
      <c r="AU137" s="4"/>
      <c r="AV137" s="4"/>
      <c r="AW137" s="174"/>
      <c r="AX137" s="4"/>
      <c r="AY137" s="4"/>
      <c r="AZ137" s="4"/>
      <c r="BA137" s="72"/>
      <c r="BB137" s="4"/>
      <c r="BC137" s="4"/>
      <c r="BD137" s="4"/>
      <c r="BE137" s="4"/>
      <c r="BF137" s="4"/>
      <c r="BG137" s="72"/>
      <c r="BH137" s="4"/>
      <c r="BI137" s="201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202"/>
      <c r="CG137" s="4"/>
      <c r="CH137" s="4"/>
      <c r="CI137" s="4"/>
      <c r="CJ137" s="4"/>
      <c r="CK137" s="4"/>
      <c r="CL137" s="4"/>
      <c r="CM137" s="174"/>
      <c r="CN137" s="4"/>
      <c r="CO137" s="4"/>
      <c r="CP137" s="4"/>
      <c r="CQ137" s="4"/>
      <c r="CR137" s="4"/>
      <c r="CS137" s="17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202"/>
      <c r="DE137" s="4"/>
      <c r="DF137" s="4"/>
      <c r="DG137" s="4"/>
      <c r="DH137" s="4"/>
      <c r="DI137" s="4"/>
      <c r="DJ137" s="4"/>
      <c r="DK137" s="203"/>
      <c r="DL137" s="203"/>
      <c r="DM137" s="203"/>
      <c r="DN137" s="36">
        <f t="shared" si="20"/>
        <v>7750</v>
      </c>
      <c r="DO137" s="203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17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174"/>
      <c r="AR138" s="4"/>
      <c r="AS138" s="4"/>
      <c r="AT138" s="4"/>
      <c r="AU138" s="4"/>
      <c r="AV138" s="4"/>
      <c r="AW138" s="174"/>
      <c r="AX138" s="4"/>
      <c r="AY138" s="4"/>
      <c r="AZ138" s="4"/>
      <c r="BA138" s="72"/>
      <c r="BB138" s="4"/>
      <c r="BC138" s="4"/>
      <c r="BD138" s="4"/>
      <c r="BE138" s="4"/>
      <c r="BF138" s="4"/>
      <c r="BG138" s="72"/>
      <c r="BH138" s="4"/>
      <c r="BI138" s="201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202"/>
      <c r="CG138" s="4"/>
      <c r="CH138" s="4"/>
      <c r="CI138" s="4"/>
      <c r="CJ138" s="4"/>
      <c r="CK138" s="4"/>
      <c r="CL138" s="4"/>
      <c r="CM138" s="174"/>
      <c r="CN138" s="4"/>
      <c r="CO138" s="4"/>
      <c r="CP138" s="4"/>
      <c r="CQ138" s="4"/>
      <c r="CR138" s="4"/>
      <c r="CS138" s="17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202"/>
      <c r="DE138" s="4"/>
      <c r="DF138" s="4"/>
      <c r="DG138" s="4"/>
      <c r="DH138" s="4"/>
      <c r="DI138" s="4"/>
      <c r="DJ138" s="4"/>
      <c r="DK138" s="203"/>
      <c r="DL138" s="203"/>
      <c r="DM138" s="203"/>
      <c r="DN138" s="36">
        <f t="shared" si="20"/>
        <v>7750</v>
      </c>
      <c r="DO138" s="203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17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174"/>
      <c r="AR139" s="4"/>
      <c r="AS139" s="4"/>
      <c r="AT139" s="4"/>
      <c r="AU139" s="4"/>
      <c r="AV139" s="4"/>
      <c r="AW139" s="174"/>
      <c r="AX139" s="4"/>
      <c r="AY139" s="4"/>
      <c r="AZ139" s="4"/>
      <c r="BA139" s="72"/>
      <c r="BB139" s="4"/>
      <c r="BC139" s="4"/>
      <c r="BD139" s="4"/>
      <c r="BE139" s="4"/>
      <c r="BF139" s="4"/>
      <c r="BG139" s="72"/>
      <c r="BH139" s="4"/>
      <c r="BI139" s="201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202"/>
      <c r="CG139" s="4"/>
      <c r="CH139" s="4"/>
      <c r="CI139" s="4"/>
      <c r="CJ139" s="4"/>
      <c r="CK139" s="4"/>
      <c r="CL139" s="4"/>
      <c r="CM139" s="174"/>
      <c r="CN139" s="4"/>
      <c r="CO139" s="4"/>
      <c r="CP139" s="4"/>
      <c r="CQ139" s="4"/>
      <c r="CR139" s="4"/>
      <c r="CS139" s="17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202"/>
      <c r="DE139" s="4"/>
      <c r="DF139" s="4"/>
      <c r="DG139" s="4"/>
      <c r="DH139" s="4"/>
      <c r="DI139" s="4"/>
      <c r="DJ139" s="4"/>
      <c r="DK139" s="203"/>
      <c r="DL139" s="203"/>
      <c r="DM139" s="203"/>
      <c r="DN139" s="36">
        <f t="shared" si="20"/>
        <v>7750</v>
      </c>
      <c r="DO139" s="203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17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174"/>
      <c r="AR140" s="4"/>
      <c r="AS140" s="4"/>
      <c r="AT140" s="4"/>
      <c r="AU140" s="4"/>
      <c r="AV140" s="4"/>
      <c r="AW140" s="174"/>
      <c r="AX140" s="4"/>
      <c r="AY140" s="4"/>
      <c r="AZ140" s="4"/>
      <c r="BA140" s="72"/>
      <c r="BB140" s="4"/>
      <c r="BC140" s="4"/>
      <c r="BD140" s="4"/>
      <c r="BE140" s="4"/>
      <c r="BF140" s="4"/>
      <c r="BG140" s="72"/>
      <c r="BH140" s="4"/>
      <c r="BI140" s="201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202"/>
      <c r="CG140" s="4"/>
      <c r="CH140" s="4"/>
      <c r="CI140" s="4"/>
      <c r="CJ140" s="4"/>
      <c r="CK140" s="4"/>
      <c r="CL140" s="4"/>
      <c r="CM140" s="174"/>
      <c r="CN140" s="4"/>
      <c r="CO140" s="4"/>
      <c r="CP140" s="4"/>
      <c r="CQ140" s="4"/>
      <c r="CR140" s="4"/>
      <c r="CS140" s="17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202"/>
      <c r="DE140" s="4"/>
      <c r="DF140" s="4"/>
      <c r="DG140" s="4"/>
      <c r="DH140" s="4"/>
      <c r="DI140" s="4"/>
      <c r="DJ140" s="4"/>
      <c r="DK140" s="203"/>
      <c r="DL140" s="203"/>
      <c r="DM140" s="203"/>
      <c r="DN140" s="36">
        <f t="shared" si="20"/>
        <v>7750</v>
      </c>
      <c r="DO140" s="203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17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174"/>
      <c r="AR141" s="4"/>
      <c r="AS141" s="4"/>
      <c r="AT141" s="4"/>
      <c r="AU141" s="4"/>
      <c r="AV141" s="4"/>
      <c r="AW141" s="174"/>
      <c r="AX141" s="4"/>
      <c r="AY141" s="4"/>
      <c r="AZ141" s="4"/>
      <c r="BA141" s="72"/>
      <c r="BB141" s="4"/>
      <c r="BC141" s="4"/>
      <c r="BD141" s="4"/>
      <c r="BE141" s="4"/>
      <c r="BF141" s="4"/>
      <c r="BG141" s="72"/>
      <c r="BH141" s="4"/>
      <c r="BI141" s="201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202"/>
      <c r="CG141" s="4"/>
      <c r="CH141" s="4"/>
      <c r="CI141" s="4"/>
      <c r="CJ141" s="4"/>
      <c r="CK141" s="4"/>
      <c r="CL141" s="4"/>
      <c r="CM141" s="174"/>
      <c r="CN141" s="4"/>
      <c r="CO141" s="4"/>
      <c r="CP141" s="4"/>
      <c r="CQ141" s="4"/>
      <c r="CR141" s="4"/>
      <c r="CS141" s="17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202"/>
      <c r="DE141" s="4"/>
      <c r="DF141" s="4"/>
      <c r="DG141" s="4"/>
      <c r="DH141" s="4"/>
      <c r="DI141" s="4"/>
      <c r="DJ141" s="4"/>
      <c r="DK141" s="203"/>
      <c r="DL141" s="203"/>
      <c r="DM141" s="203"/>
      <c r="DN141" s="36">
        <f t="shared" si="20"/>
        <v>7750</v>
      </c>
      <c r="DO141" s="203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17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174"/>
      <c r="AR142" s="4"/>
      <c r="AS142" s="4"/>
      <c r="AT142" s="4"/>
      <c r="AU142" s="4"/>
      <c r="AV142" s="4"/>
      <c r="AW142" s="174"/>
      <c r="AX142" s="4"/>
      <c r="AY142" s="4"/>
      <c r="AZ142" s="4"/>
      <c r="BA142" s="72"/>
      <c r="BB142" s="4"/>
      <c r="BC142" s="4"/>
      <c r="BD142" s="4"/>
      <c r="BE142" s="4"/>
      <c r="BF142" s="4"/>
      <c r="BG142" s="72"/>
      <c r="BH142" s="4"/>
      <c r="BI142" s="201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202"/>
      <c r="CG142" s="4"/>
      <c r="CH142" s="4"/>
      <c r="CI142" s="4"/>
      <c r="CJ142" s="4"/>
      <c r="CK142" s="4"/>
      <c r="CL142" s="4"/>
      <c r="CM142" s="174"/>
      <c r="CN142" s="4"/>
      <c r="CO142" s="4"/>
      <c r="CP142" s="4"/>
      <c r="CQ142" s="4"/>
      <c r="CR142" s="4"/>
      <c r="CS142" s="17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202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17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174"/>
      <c r="AR143" s="4"/>
      <c r="AS143" s="4"/>
      <c r="AT143" s="4"/>
      <c r="AU143" s="4"/>
      <c r="AV143" s="4"/>
      <c r="AW143" s="174"/>
      <c r="AX143" s="4"/>
      <c r="AY143" s="4"/>
      <c r="AZ143" s="4"/>
      <c r="BA143" s="72"/>
      <c r="BB143" s="4"/>
      <c r="BC143" s="4"/>
      <c r="BD143" s="4"/>
      <c r="BE143" s="4"/>
      <c r="BF143" s="4"/>
      <c r="BG143" s="72"/>
      <c r="BH143" s="4"/>
      <c r="BI143" s="201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202"/>
      <c r="CG143" s="4"/>
      <c r="CH143" s="4"/>
      <c r="CI143" s="4"/>
      <c r="CJ143" s="4"/>
      <c r="CK143" s="4"/>
      <c r="CL143" s="4"/>
      <c r="CM143" s="174"/>
      <c r="CN143" s="4"/>
      <c r="CO143" s="4"/>
      <c r="CP143" s="4"/>
      <c r="CQ143" s="4"/>
      <c r="CR143" s="4"/>
      <c r="CS143" s="17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202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17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174"/>
      <c r="AR144" s="4"/>
      <c r="AS144" s="4"/>
      <c r="AT144" s="4"/>
      <c r="AU144" s="4"/>
      <c r="AV144" s="4"/>
      <c r="AW144" s="174"/>
      <c r="AX144" s="4"/>
      <c r="AY144" s="4"/>
      <c r="AZ144" s="4"/>
      <c r="BA144" s="72"/>
      <c r="BB144" s="4"/>
      <c r="BC144" s="4"/>
      <c r="BD144" s="4"/>
      <c r="BE144" s="4"/>
      <c r="BF144" s="4"/>
      <c r="BG144" s="72"/>
      <c r="BH144" s="4"/>
      <c r="BI144" s="201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202"/>
      <c r="CG144" s="4"/>
      <c r="CH144" s="4"/>
      <c r="CI144" s="4"/>
      <c r="CJ144" s="4"/>
      <c r="CK144" s="4"/>
      <c r="CL144" s="4"/>
      <c r="CM144" s="174"/>
      <c r="CN144" s="4"/>
      <c r="CO144" s="4"/>
      <c r="CP144" s="4"/>
      <c r="CQ144" s="4"/>
      <c r="CR144" s="4"/>
      <c r="CS144" s="17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202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17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174"/>
      <c r="AR145" s="4"/>
      <c r="AS145" s="4"/>
      <c r="AT145" s="4"/>
      <c r="AU145" s="4"/>
      <c r="AV145" s="4"/>
      <c r="AW145" s="174"/>
      <c r="AX145" s="4"/>
      <c r="AY145" s="4"/>
      <c r="AZ145" s="4"/>
      <c r="BA145" s="72"/>
      <c r="BB145" s="4"/>
      <c r="BC145" s="4"/>
      <c r="BD145" s="4"/>
      <c r="BE145" s="4"/>
      <c r="BF145" s="4"/>
      <c r="BG145" s="72"/>
      <c r="BH145" s="4"/>
      <c r="BI145" s="201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202"/>
      <c r="CG145" s="4"/>
      <c r="CH145" s="4"/>
      <c r="CI145" s="4"/>
      <c r="CJ145" s="4"/>
      <c r="CK145" s="4"/>
      <c r="CL145" s="4"/>
      <c r="CM145" s="174"/>
      <c r="CN145" s="4"/>
      <c r="CO145" s="4"/>
      <c r="CP145" s="4"/>
      <c r="CQ145" s="4"/>
      <c r="CR145" s="4"/>
      <c r="CS145" s="17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202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17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174"/>
      <c r="AR146" s="4"/>
      <c r="AS146" s="4"/>
      <c r="AT146" s="4"/>
      <c r="AU146" s="4"/>
      <c r="AV146" s="4"/>
      <c r="AW146" s="174"/>
      <c r="AX146" s="4"/>
      <c r="AY146" s="4"/>
      <c r="AZ146" s="4"/>
      <c r="BA146" s="72"/>
      <c r="BB146" s="4"/>
      <c r="BC146" s="4"/>
      <c r="BD146" s="4"/>
      <c r="BE146" s="4"/>
      <c r="BF146" s="4"/>
      <c r="BG146" s="72"/>
      <c r="BH146" s="4"/>
      <c r="BI146" s="201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202"/>
      <c r="CG146" s="4"/>
      <c r="CH146" s="4"/>
      <c r="CI146" s="4"/>
      <c r="CJ146" s="4"/>
      <c r="CK146" s="4"/>
      <c r="CL146" s="4"/>
      <c r="CM146" s="174"/>
      <c r="CN146" s="4"/>
      <c r="CO146" s="4"/>
      <c r="CP146" s="4"/>
      <c r="CQ146" s="4"/>
      <c r="CR146" s="4"/>
      <c r="CS146" s="17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202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17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174"/>
      <c r="AR147" s="4"/>
      <c r="AS147" s="4"/>
      <c r="AT147" s="4"/>
      <c r="AU147" s="4"/>
      <c r="AV147" s="4"/>
      <c r="AW147" s="174"/>
      <c r="AX147" s="4"/>
      <c r="AY147" s="4"/>
      <c r="AZ147" s="4"/>
      <c r="BA147" s="72"/>
      <c r="BB147" s="4"/>
      <c r="BC147" s="4"/>
      <c r="BD147" s="4"/>
      <c r="BE147" s="4"/>
      <c r="BF147" s="4"/>
      <c r="BG147" s="72"/>
      <c r="BH147" s="4"/>
      <c r="BI147" s="201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202"/>
      <c r="CG147" s="4"/>
      <c r="CH147" s="4"/>
      <c r="CI147" s="4"/>
      <c r="CJ147" s="4"/>
      <c r="CK147" s="4"/>
      <c r="CL147" s="4"/>
      <c r="CM147" s="174"/>
      <c r="CN147" s="4"/>
      <c r="CO147" s="4"/>
      <c r="CP147" s="4"/>
      <c r="CQ147" s="4"/>
      <c r="CR147" s="4"/>
      <c r="CS147" s="17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202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17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174"/>
      <c r="AR148" s="4"/>
      <c r="AS148" s="4"/>
      <c r="AT148" s="4"/>
      <c r="AU148" s="4"/>
      <c r="AV148" s="4"/>
      <c r="AW148" s="174"/>
      <c r="AX148" s="4"/>
      <c r="AY148" s="4"/>
      <c r="AZ148" s="4"/>
      <c r="BA148" s="72"/>
      <c r="BB148" s="4"/>
      <c r="BC148" s="4"/>
      <c r="BD148" s="4"/>
      <c r="BE148" s="4"/>
      <c r="BF148" s="4"/>
      <c r="BG148" s="72"/>
      <c r="BH148" s="4"/>
      <c r="BI148" s="201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202"/>
      <c r="CG148" s="4"/>
      <c r="CH148" s="4"/>
      <c r="CI148" s="4"/>
      <c r="CJ148" s="4"/>
      <c r="CK148" s="4"/>
      <c r="CL148" s="4"/>
      <c r="CM148" s="174"/>
      <c r="CN148" s="4"/>
      <c r="CO148" s="4"/>
      <c r="CP148" s="4"/>
      <c r="CQ148" s="4"/>
      <c r="CR148" s="4"/>
      <c r="CS148" s="17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202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17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174"/>
      <c r="AR149" s="4"/>
      <c r="AS149" s="4"/>
      <c r="AT149" s="4"/>
      <c r="AU149" s="4"/>
      <c r="AV149" s="4"/>
      <c r="AW149" s="174"/>
      <c r="AX149" s="4"/>
      <c r="AY149" s="4"/>
      <c r="AZ149" s="4"/>
      <c r="BA149" s="72"/>
      <c r="BB149" s="4"/>
      <c r="BC149" s="4"/>
      <c r="BD149" s="4"/>
      <c r="BE149" s="4"/>
      <c r="BF149" s="4"/>
      <c r="BG149" s="72"/>
      <c r="BH149" s="4"/>
      <c r="BI149" s="201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202"/>
      <c r="CG149" s="4"/>
      <c r="CH149" s="4"/>
      <c r="CI149" s="4"/>
      <c r="CJ149" s="4"/>
      <c r="CK149" s="4"/>
      <c r="CL149" s="4"/>
      <c r="CM149" s="174"/>
      <c r="CN149" s="4"/>
      <c r="CO149" s="4"/>
      <c r="CP149" s="4"/>
      <c r="CQ149" s="4"/>
      <c r="CR149" s="4"/>
      <c r="CS149" s="17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202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17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174"/>
      <c r="AR150" s="4"/>
      <c r="AS150" s="4"/>
      <c r="AT150" s="4"/>
      <c r="AU150" s="4"/>
      <c r="AV150" s="4"/>
      <c r="AW150" s="174"/>
      <c r="AX150" s="4"/>
      <c r="AY150" s="4"/>
      <c r="AZ150" s="4"/>
      <c r="BA150" s="72"/>
      <c r="BB150" s="4"/>
      <c r="BC150" s="4"/>
      <c r="BD150" s="4"/>
      <c r="BE150" s="4"/>
      <c r="BF150" s="4"/>
      <c r="BG150" s="72"/>
      <c r="BH150" s="4"/>
      <c r="BI150" s="201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202"/>
      <c r="CG150" s="4"/>
      <c r="CH150" s="4"/>
      <c r="CI150" s="4"/>
      <c r="CJ150" s="4"/>
      <c r="CK150" s="4"/>
      <c r="CL150" s="4"/>
      <c r="CM150" s="174"/>
      <c r="CN150" s="4"/>
      <c r="CO150" s="4"/>
      <c r="CP150" s="4"/>
      <c r="CQ150" s="4"/>
      <c r="CR150" s="4"/>
      <c r="CS150" s="17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202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17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174"/>
      <c r="AR151" s="4"/>
      <c r="AS151" s="4"/>
      <c r="AT151" s="4"/>
      <c r="AU151" s="4"/>
      <c r="AV151" s="4"/>
      <c r="AW151" s="174"/>
      <c r="AX151" s="4"/>
      <c r="AY151" s="4"/>
      <c r="AZ151" s="4"/>
      <c r="BA151" s="72"/>
      <c r="BB151" s="4"/>
      <c r="BC151" s="4"/>
      <c r="BD151" s="4"/>
      <c r="BE151" s="4"/>
      <c r="BF151" s="4"/>
      <c r="BG151" s="72"/>
      <c r="BH151" s="4"/>
      <c r="BI151" s="201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202"/>
      <c r="CG151" s="4"/>
      <c r="CH151" s="4"/>
      <c r="CI151" s="4"/>
      <c r="CJ151" s="4"/>
      <c r="CK151" s="4"/>
      <c r="CL151" s="4"/>
      <c r="CM151" s="174"/>
      <c r="CN151" s="4"/>
      <c r="CO151" s="4"/>
      <c r="CP151" s="4"/>
      <c r="CQ151" s="4"/>
      <c r="CR151" s="4"/>
      <c r="CS151" s="17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202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17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174"/>
      <c r="AR152" s="4"/>
      <c r="AS152" s="4"/>
      <c r="AT152" s="4"/>
      <c r="AU152" s="4"/>
      <c r="AV152" s="4"/>
      <c r="AW152" s="174"/>
      <c r="AX152" s="4"/>
      <c r="AY152" s="4"/>
      <c r="AZ152" s="4"/>
      <c r="BA152" s="72"/>
      <c r="BB152" s="4"/>
      <c r="BC152" s="4"/>
      <c r="BD152" s="4"/>
      <c r="BE152" s="4"/>
      <c r="BF152" s="4"/>
      <c r="BG152" s="72"/>
      <c r="BH152" s="4"/>
      <c r="BI152" s="201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202"/>
      <c r="CG152" s="4"/>
      <c r="CH152" s="4"/>
      <c r="CI152" s="4"/>
      <c r="CJ152" s="4"/>
      <c r="CK152" s="4"/>
      <c r="CL152" s="4"/>
      <c r="CM152" s="174"/>
      <c r="CN152" s="4"/>
      <c r="CO152" s="4"/>
      <c r="CP152" s="4"/>
      <c r="CQ152" s="4"/>
      <c r="CR152" s="4"/>
      <c r="CS152" s="17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202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17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174"/>
      <c r="AR153" s="4"/>
      <c r="AS153" s="4"/>
      <c r="AT153" s="4"/>
      <c r="AU153" s="4"/>
      <c r="AV153" s="4"/>
      <c r="AW153" s="174"/>
      <c r="AX153" s="4"/>
      <c r="AY153" s="4"/>
      <c r="AZ153" s="4"/>
      <c r="BA153" s="72"/>
      <c r="BB153" s="4"/>
      <c r="BC153" s="4"/>
      <c r="BD153" s="4"/>
      <c r="BE153" s="4"/>
      <c r="BF153" s="4"/>
      <c r="BG153" s="72"/>
      <c r="BH153" s="4"/>
      <c r="BI153" s="201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202"/>
      <c r="CG153" s="4"/>
      <c r="CH153" s="4"/>
      <c r="CI153" s="4"/>
      <c r="CJ153" s="4"/>
      <c r="CK153" s="4"/>
      <c r="CL153" s="4"/>
      <c r="CM153" s="174"/>
      <c r="CN153" s="4"/>
      <c r="CO153" s="4"/>
      <c r="CP153" s="4"/>
      <c r="CQ153" s="4"/>
      <c r="CR153" s="4"/>
      <c r="CS153" s="17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202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17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174"/>
      <c r="AR154" s="4"/>
      <c r="AS154" s="4"/>
      <c r="AT154" s="4"/>
      <c r="AU154" s="4"/>
      <c r="AV154" s="4"/>
      <c r="AW154" s="174"/>
      <c r="AX154" s="4"/>
      <c r="AY154" s="4"/>
      <c r="AZ154" s="4"/>
      <c r="BA154" s="72"/>
      <c r="BB154" s="4"/>
      <c r="BC154" s="4"/>
      <c r="BD154" s="4"/>
      <c r="BE154" s="4"/>
      <c r="BF154" s="4"/>
      <c r="BG154" s="72"/>
      <c r="BH154" s="4"/>
      <c r="BI154" s="201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202"/>
      <c r="CG154" s="4"/>
      <c r="CH154" s="4"/>
      <c r="CI154" s="4"/>
      <c r="CJ154" s="4"/>
      <c r="CK154" s="4"/>
      <c r="CL154" s="4"/>
      <c r="CM154" s="174"/>
      <c r="CN154" s="4"/>
      <c r="CO154" s="4"/>
      <c r="CP154" s="4"/>
      <c r="CQ154" s="4"/>
      <c r="CR154" s="4"/>
      <c r="CS154" s="17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202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17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174"/>
      <c r="AR155" s="4"/>
      <c r="AS155" s="4"/>
      <c r="AT155" s="4"/>
      <c r="AU155" s="4"/>
      <c r="AV155" s="4"/>
      <c r="AW155" s="174"/>
      <c r="AX155" s="4"/>
      <c r="AY155" s="4"/>
      <c r="AZ155" s="4"/>
      <c r="BA155" s="72"/>
      <c r="BB155" s="4"/>
      <c r="BC155" s="4"/>
      <c r="BD155" s="4"/>
      <c r="BE155" s="4"/>
      <c r="BF155" s="4"/>
      <c r="BG155" s="72"/>
      <c r="BH155" s="4"/>
      <c r="BI155" s="201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202"/>
      <c r="CG155" s="4"/>
      <c r="CH155" s="4"/>
      <c r="CI155" s="4"/>
      <c r="CJ155" s="4"/>
      <c r="CK155" s="4"/>
      <c r="CL155" s="4"/>
      <c r="CM155" s="174"/>
      <c r="CN155" s="4"/>
      <c r="CO155" s="4"/>
      <c r="CP155" s="4"/>
      <c r="CQ155" s="4"/>
      <c r="CR155" s="4"/>
      <c r="CS155" s="17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202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17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174"/>
      <c r="AR156" s="4"/>
      <c r="AS156" s="4"/>
      <c r="AT156" s="4"/>
      <c r="AU156" s="4"/>
      <c r="AV156" s="4"/>
      <c r="AW156" s="174"/>
      <c r="AX156" s="4"/>
      <c r="AY156" s="4"/>
      <c r="AZ156" s="4"/>
      <c r="BA156" s="72"/>
      <c r="BB156" s="4"/>
      <c r="BC156" s="4"/>
      <c r="BD156" s="4"/>
      <c r="BE156" s="4"/>
      <c r="BF156" s="4"/>
      <c r="BG156" s="72"/>
      <c r="BH156" s="4"/>
      <c r="BI156" s="201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202"/>
      <c r="CG156" s="4"/>
      <c r="CH156" s="4"/>
      <c r="CI156" s="4"/>
      <c r="CJ156" s="4"/>
      <c r="CK156" s="4"/>
      <c r="CL156" s="4"/>
      <c r="CM156" s="174"/>
      <c r="CN156" s="4"/>
      <c r="CO156" s="4"/>
      <c r="CP156" s="4"/>
      <c r="CQ156" s="4"/>
      <c r="CR156" s="4"/>
      <c r="CS156" s="17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202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17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174"/>
      <c r="AR157" s="4"/>
      <c r="AS157" s="4"/>
      <c r="AT157" s="4"/>
      <c r="AU157" s="4"/>
      <c r="AV157" s="4"/>
      <c r="AW157" s="174"/>
      <c r="AX157" s="4"/>
      <c r="AY157" s="4"/>
      <c r="AZ157" s="4"/>
      <c r="BA157" s="72"/>
      <c r="BB157" s="4"/>
      <c r="BC157" s="4"/>
      <c r="BD157" s="4"/>
      <c r="BE157" s="4"/>
      <c r="BF157" s="4"/>
      <c r="BG157" s="72"/>
      <c r="BH157" s="4"/>
      <c r="BI157" s="201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202"/>
      <c r="CG157" s="4"/>
      <c r="CH157" s="4"/>
      <c r="CI157" s="4"/>
      <c r="CJ157" s="4"/>
      <c r="CK157" s="4"/>
      <c r="CL157" s="4"/>
      <c r="CM157" s="174"/>
      <c r="CN157" s="4"/>
      <c r="CO157" s="4"/>
      <c r="CP157" s="4"/>
      <c r="CQ157" s="4"/>
      <c r="CR157" s="4"/>
      <c r="CS157" s="17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202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17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174"/>
      <c r="AR158" s="4"/>
      <c r="AS158" s="4"/>
      <c r="AT158" s="4"/>
      <c r="AU158" s="4"/>
      <c r="AV158" s="4"/>
      <c r="AW158" s="174"/>
      <c r="AX158" s="4"/>
      <c r="AY158" s="4"/>
      <c r="AZ158" s="4"/>
      <c r="BA158" s="72"/>
      <c r="BB158" s="4"/>
      <c r="BC158" s="4"/>
      <c r="BD158" s="4"/>
      <c r="BE158" s="4"/>
      <c r="BF158" s="4"/>
      <c r="BG158" s="72"/>
      <c r="BH158" s="4"/>
      <c r="BI158" s="201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202"/>
      <c r="CG158" s="4"/>
      <c r="CH158" s="4"/>
      <c r="CI158" s="4"/>
      <c r="CJ158" s="4"/>
      <c r="CK158" s="4"/>
      <c r="CL158" s="4"/>
      <c r="CM158" s="174"/>
      <c r="CN158" s="4"/>
      <c r="CO158" s="4"/>
      <c r="CP158" s="4"/>
      <c r="CQ158" s="4"/>
      <c r="CR158" s="4"/>
      <c r="CS158" s="17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202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17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174"/>
      <c r="AR159" s="4"/>
      <c r="AS159" s="4"/>
      <c r="AT159" s="4"/>
      <c r="AU159" s="4"/>
      <c r="AV159" s="4"/>
      <c r="AW159" s="174"/>
      <c r="AX159" s="4"/>
      <c r="AY159" s="4"/>
      <c r="AZ159" s="4"/>
      <c r="BA159" s="72"/>
      <c r="BB159" s="4"/>
      <c r="BC159" s="4"/>
      <c r="BD159" s="4"/>
      <c r="BE159" s="4"/>
      <c r="BF159" s="4"/>
      <c r="BG159" s="72"/>
      <c r="BH159" s="4"/>
      <c r="BI159" s="201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202"/>
      <c r="CG159" s="4"/>
      <c r="CH159" s="4"/>
      <c r="CI159" s="4"/>
      <c r="CJ159" s="4"/>
      <c r="CK159" s="4"/>
      <c r="CL159" s="4"/>
      <c r="CM159" s="174"/>
      <c r="CN159" s="4"/>
      <c r="CO159" s="4"/>
      <c r="CP159" s="4"/>
      <c r="CQ159" s="4"/>
      <c r="CR159" s="4"/>
      <c r="CS159" s="17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202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17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174"/>
      <c r="AR160" s="4"/>
      <c r="AS160" s="4"/>
      <c r="AT160" s="4"/>
      <c r="AU160" s="4"/>
      <c r="AV160" s="4"/>
      <c r="AW160" s="174"/>
      <c r="AX160" s="4"/>
      <c r="AY160" s="4"/>
      <c r="AZ160" s="4"/>
      <c r="BA160" s="72"/>
      <c r="BB160" s="4"/>
      <c r="BC160" s="4"/>
      <c r="BD160" s="4"/>
      <c r="BE160" s="4"/>
      <c r="BF160" s="4"/>
      <c r="BG160" s="72"/>
      <c r="BH160" s="4"/>
      <c r="BI160" s="201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202"/>
      <c r="CG160" s="4"/>
      <c r="CH160" s="4"/>
      <c r="CI160" s="4"/>
      <c r="CJ160" s="4"/>
      <c r="CK160" s="4"/>
      <c r="CL160" s="4"/>
      <c r="CM160" s="174"/>
      <c r="CN160" s="4"/>
      <c r="CO160" s="4"/>
      <c r="CP160" s="4"/>
      <c r="CQ160" s="4"/>
      <c r="CR160" s="4"/>
      <c r="CS160" s="17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202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17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174"/>
      <c r="AR161" s="4"/>
      <c r="AS161" s="4"/>
      <c r="AT161" s="4"/>
      <c r="AU161" s="4"/>
      <c r="AV161" s="4"/>
      <c r="AW161" s="174"/>
      <c r="AX161" s="4"/>
      <c r="AY161" s="4"/>
      <c r="AZ161" s="4"/>
      <c r="BA161" s="72"/>
      <c r="BB161" s="4"/>
      <c r="BC161" s="4"/>
      <c r="BD161" s="4"/>
      <c r="BE161" s="4"/>
      <c r="BF161" s="4"/>
      <c r="BG161" s="72"/>
      <c r="BH161" s="4"/>
      <c r="BI161" s="201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202"/>
      <c r="CG161" s="4"/>
      <c r="CH161" s="4"/>
      <c r="CI161" s="4"/>
      <c r="CJ161" s="4"/>
      <c r="CK161" s="4"/>
      <c r="CL161" s="4"/>
      <c r="CM161" s="174"/>
      <c r="CN161" s="4"/>
      <c r="CO161" s="4"/>
      <c r="CP161" s="4"/>
      <c r="CQ161" s="4"/>
      <c r="CR161" s="4"/>
      <c r="CS161" s="17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202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17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174"/>
      <c r="AR162" s="4"/>
      <c r="AS162" s="4"/>
      <c r="AT162" s="4"/>
      <c r="AU162" s="4"/>
      <c r="AV162" s="4"/>
      <c r="AW162" s="174"/>
      <c r="AX162" s="4"/>
      <c r="AY162" s="4"/>
      <c r="AZ162" s="4"/>
      <c r="BA162" s="72"/>
      <c r="BB162" s="4"/>
      <c r="BC162" s="4"/>
      <c r="BD162" s="4"/>
      <c r="BE162" s="4"/>
      <c r="BF162" s="4"/>
      <c r="BG162" s="72"/>
      <c r="BH162" s="4"/>
      <c r="BI162" s="201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202"/>
      <c r="CG162" s="4"/>
      <c r="CH162" s="4"/>
      <c r="CI162" s="4"/>
      <c r="CJ162" s="4"/>
      <c r="CK162" s="4"/>
      <c r="CL162" s="4"/>
      <c r="CM162" s="174"/>
      <c r="CN162" s="4"/>
      <c r="CO162" s="4"/>
      <c r="CP162" s="4"/>
      <c r="CQ162" s="4"/>
      <c r="CR162" s="4"/>
      <c r="CS162" s="17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202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17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174"/>
      <c r="AR163" s="4"/>
      <c r="AS163" s="4"/>
      <c r="AT163" s="4"/>
      <c r="AU163" s="4"/>
      <c r="AV163" s="4"/>
      <c r="AW163" s="174"/>
      <c r="AX163" s="4"/>
      <c r="AY163" s="4"/>
      <c r="AZ163" s="4"/>
      <c r="BA163" s="72"/>
      <c r="BB163" s="4"/>
      <c r="BC163" s="4"/>
      <c r="BD163" s="4"/>
      <c r="BE163" s="4"/>
      <c r="BF163" s="4"/>
      <c r="BG163" s="72"/>
      <c r="BH163" s="4"/>
      <c r="BI163" s="201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202"/>
      <c r="CG163" s="4"/>
      <c r="CH163" s="4"/>
      <c r="CI163" s="4"/>
      <c r="CJ163" s="4"/>
      <c r="CK163" s="4"/>
      <c r="CL163" s="4"/>
      <c r="CM163" s="174"/>
      <c r="CN163" s="4"/>
      <c r="CO163" s="4"/>
      <c r="CP163" s="4"/>
      <c r="CQ163" s="4"/>
      <c r="CR163" s="4"/>
      <c r="CS163" s="17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202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17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174"/>
      <c r="AR164" s="4"/>
      <c r="AS164" s="4"/>
      <c r="AT164" s="4"/>
      <c r="AU164" s="4"/>
      <c r="AV164" s="4"/>
      <c r="AW164" s="174"/>
      <c r="AX164" s="4"/>
      <c r="AY164" s="4"/>
      <c r="AZ164" s="4"/>
      <c r="BA164" s="72"/>
      <c r="BB164" s="4"/>
      <c r="BC164" s="4"/>
      <c r="BD164" s="4"/>
      <c r="BE164" s="4"/>
      <c r="BF164" s="4"/>
      <c r="BG164" s="72"/>
      <c r="BH164" s="4"/>
      <c r="BI164" s="201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202"/>
      <c r="CG164" s="4"/>
      <c r="CH164" s="4"/>
      <c r="CI164" s="4"/>
      <c r="CJ164" s="4"/>
      <c r="CK164" s="4"/>
      <c r="CL164" s="4"/>
      <c r="CM164" s="174"/>
      <c r="CN164" s="4"/>
      <c r="CO164" s="4"/>
      <c r="CP164" s="4"/>
      <c r="CQ164" s="4"/>
      <c r="CR164" s="4"/>
      <c r="CS164" s="17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202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17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174"/>
      <c r="AR165" s="4"/>
      <c r="AS165" s="4"/>
      <c r="AT165" s="4"/>
      <c r="AU165" s="4"/>
      <c r="AV165" s="4"/>
      <c r="AW165" s="174"/>
      <c r="AX165" s="4"/>
      <c r="AY165" s="4"/>
      <c r="AZ165" s="4"/>
      <c r="BA165" s="72"/>
      <c r="BB165" s="4"/>
      <c r="BC165" s="4"/>
      <c r="BD165" s="4"/>
      <c r="BE165" s="4"/>
      <c r="BF165" s="4"/>
      <c r="BG165" s="72"/>
      <c r="BH165" s="4"/>
      <c r="BI165" s="201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202"/>
      <c r="CG165" s="4"/>
      <c r="CH165" s="4"/>
      <c r="CI165" s="4"/>
      <c r="CJ165" s="4"/>
      <c r="CK165" s="4"/>
      <c r="CL165" s="4"/>
      <c r="CM165" s="174"/>
      <c r="CN165" s="4"/>
      <c r="CO165" s="4"/>
      <c r="CP165" s="4"/>
      <c r="CQ165" s="4"/>
      <c r="CR165" s="4"/>
      <c r="CS165" s="17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202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17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174"/>
      <c r="AR166" s="4"/>
      <c r="AS166" s="4"/>
      <c r="AT166" s="4"/>
      <c r="AU166" s="4"/>
      <c r="AV166" s="4"/>
      <c r="AW166" s="174"/>
      <c r="AX166" s="4"/>
      <c r="AY166" s="4"/>
      <c r="AZ166" s="4"/>
      <c r="BA166" s="72"/>
      <c r="BB166" s="4"/>
      <c r="BC166" s="4"/>
      <c r="BD166" s="4"/>
      <c r="BE166" s="4"/>
      <c r="BF166" s="4"/>
      <c r="BG166" s="72"/>
      <c r="BH166" s="4"/>
      <c r="BI166" s="201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202"/>
      <c r="CG166" s="4"/>
      <c r="CH166" s="4"/>
      <c r="CI166" s="4"/>
      <c r="CJ166" s="4"/>
      <c r="CK166" s="4"/>
      <c r="CL166" s="4"/>
      <c r="CM166" s="174"/>
      <c r="CN166" s="4"/>
      <c r="CO166" s="4"/>
      <c r="CP166" s="4"/>
      <c r="CQ166" s="4"/>
      <c r="CR166" s="4"/>
      <c r="CS166" s="17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202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17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174"/>
      <c r="AR167" s="4"/>
      <c r="AS167" s="4"/>
      <c r="AT167" s="4"/>
      <c r="AU167" s="4"/>
      <c r="AV167" s="4"/>
      <c r="AW167" s="174"/>
      <c r="AX167" s="4"/>
      <c r="AY167" s="4"/>
      <c r="AZ167" s="4"/>
      <c r="BA167" s="72"/>
      <c r="BB167" s="4"/>
      <c r="BC167" s="4"/>
      <c r="BD167" s="4"/>
      <c r="BE167" s="4"/>
      <c r="BF167" s="4"/>
      <c r="BG167" s="72"/>
      <c r="BH167" s="4"/>
      <c r="BI167" s="201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202"/>
      <c r="CG167" s="4"/>
      <c r="CH167" s="4"/>
      <c r="CI167" s="4"/>
      <c r="CJ167" s="4"/>
      <c r="CK167" s="4"/>
      <c r="CL167" s="4"/>
      <c r="CM167" s="174"/>
      <c r="CN167" s="4"/>
      <c r="CO167" s="4"/>
      <c r="CP167" s="4"/>
      <c r="CQ167" s="4"/>
      <c r="CR167" s="4"/>
      <c r="CS167" s="17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202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17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174"/>
      <c r="AR168" s="4"/>
      <c r="AS168" s="4"/>
      <c r="AT168" s="4"/>
      <c r="AU168" s="4"/>
      <c r="AV168" s="4"/>
      <c r="AW168" s="174"/>
      <c r="AX168" s="4"/>
      <c r="AY168" s="4"/>
      <c r="AZ168" s="4"/>
      <c r="BA168" s="72"/>
      <c r="BB168" s="4"/>
      <c r="BC168" s="4"/>
      <c r="BD168" s="4"/>
      <c r="BE168" s="4"/>
      <c r="BF168" s="4"/>
      <c r="BG168" s="72"/>
      <c r="BH168" s="4"/>
      <c r="BI168" s="201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202"/>
      <c r="CG168" s="4"/>
      <c r="CH168" s="4"/>
      <c r="CI168" s="4"/>
      <c r="CJ168" s="4"/>
      <c r="CK168" s="4"/>
      <c r="CL168" s="4"/>
      <c r="CM168" s="174"/>
      <c r="CN168" s="4"/>
      <c r="CO168" s="4"/>
      <c r="CP168" s="4"/>
      <c r="CQ168" s="4"/>
      <c r="CR168" s="4"/>
      <c r="CS168" s="17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202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17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174"/>
      <c r="AR169" s="4"/>
      <c r="AS169" s="4"/>
      <c r="AT169" s="4"/>
      <c r="AU169" s="4"/>
      <c r="AV169" s="4"/>
      <c r="AW169" s="174"/>
      <c r="AX169" s="4"/>
      <c r="AY169" s="4"/>
      <c r="AZ169" s="4"/>
      <c r="BA169" s="72"/>
      <c r="BB169" s="4"/>
      <c r="BC169" s="4"/>
      <c r="BD169" s="4"/>
      <c r="BE169" s="4"/>
      <c r="BF169" s="4"/>
      <c r="BG169" s="72"/>
      <c r="BH169" s="4"/>
      <c r="BI169" s="201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202"/>
      <c r="CG169" s="4"/>
      <c r="CH169" s="4"/>
      <c r="CI169" s="4"/>
      <c r="CJ169" s="4"/>
      <c r="CK169" s="4"/>
      <c r="CL169" s="4"/>
      <c r="CM169" s="174"/>
      <c r="CN169" s="4"/>
      <c r="CO169" s="4"/>
      <c r="CP169" s="4"/>
      <c r="CQ169" s="4"/>
      <c r="CR169" s="4"/>
      <c r="CS169" s="17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202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17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174"/>
      <c r="AR170" s="4"/>
      <c r="AS170" s="4"/>
      <c r="AT170" s="4"/>
      <c r="AU170" s="4"/>
      <c r="AV170" s="4"/>
      <c r="AW170" s="174"/>
      <c r="AX170" s="4"/>
      <c r="AY170" s="4"/>
      <c r="AZ170" s="4"/>
      <c r="BA170" s="72"/>
      <c r="BB170" s="4"/>
      <c r="BC170" s="4"/>
      <c r="BD170" s="4"/>
      <c r="BE170" s="4"/>
      <c r="BF170" s="4"/>
      <c r="BG170" s="72"/>
      <c r="BH170" s="4"/>
      <c r="BI170" s="201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202"/>
      <c r="CG170" s="4"/>
      <c r="CH170" s="4"/>
      <c r="CI170" s="4"/>
      <c r="CJ170" s="4"/>
      <c r="CK170" s="4"/>
      <c r="CL170" s="4"/>
      <c r="CM170" s="174"/>
      <c r="CN170" s="4"/>
      <c r="CO170" s="4"/>
      <c r="CP170" s="4"/>
      <c r="CQ170" s="4"/>
      <c r="CR170" s="4"/>
      <c r="CS170" s="17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202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17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174"/>
      <c r="AR171" s="4"/>
      <c r="AS171" s="4"/>
      <c r="AT171" s="4"/>
      <c r="AU171" s="4"/>
      <c r="AV171" s="4"/>
      <c r="AW171" s="174"/>
      <c r="AX171" s="4"/>
      <c r="AY171" s="4"/>
      <c r="AZ171" s="4"/>
      <c r="BA171" s="72"/>
      <c r="BB171" s="4"/>
      <c r="BC171" s="4"/>
      <c r="BD171" s="4"/>
      <c r="BE171" s="4"/>
      <c r="BF171" s="4"/>
      <c r="BG171" s="72"/>
      <c r="BH171" s="4"/>
      <c r="BI171" s="201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202"/>
      <c r="CG171" s="4"/>
      <c r="CH171" s="4"/>
      <c r="CI171" s="4"/>
      <c r="CJ171" s="4"/>
      <c r="CK171" s="4"/>
      <c r="CL171" s="4"/>
      <c r="CM171" s="174"/>
      <c r="CN171" s="4"/>
      <c r="CO171" s="4"/>
      <c r="CP171" s="4"/>
      <c r="CQ171" s="4"/>
      <c r="CR171" s="4"/>
      <c r="CS171" s="17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202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17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174"/>
      <c r="AR172" s="4"/>
      <c r="AS172" s="4"/>
      <c r="AT172" s="4"/>
      <c r="AU172" s="4"/>
      <c r="AV172" s="4"/>
      <c r="AW172" s="174"/>
      <c r="AX172" s="4"/>
      <c r="AY172" s="4"/>
      <c r="AZ172" s="4"/>
      <c r="BA172" s="72"/>
      <c r="BB172" s="4"/>
      <c r="BC172" s="4"/>
      <c r="BD172" s="4"/>
      <c r="BE172" s="4"/>
      <c r="BF172" s="4"/>
      <c r="BG172" s="72"/>
      <c r="BH172" s="4"/>
      <c r="BI172" s="201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202"/>
      <c r="CG172" s="4"/>
      <c r="CH172" s="4"/>
      <c r="CI172" s="4"/>
      <c r="CJ172" s="4"/>
      <c r="CK172" s="4"/>
      <c r="CL172" s="4"/>
      <c r="CM172" s="174"/>
      <c r="CN172" s="4"/>
      <c r="CO172" s="4"/>
      <c r="CP172" s="4"/>
      <c r="CQ172" s="4"/>
      <c r="CR172" s="4"/>
      <c r="CS172" s="17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202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17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174"/>
      <c r="AR173" s="4"/>
      <c r="AS173" s="4"/>
      <c r="AT173" s="4"/>
      <c r="AU173" s="4"/>
      <c r="AV173" s="4"/>
      <c r="AW173" s="174"/>
      <c r="AX173" s="4"/>
      <c r="AY173" s="4"/>
      <c r="AZ173" s="4"/>
      <c r="BA173" s="72"/>
      <c r="BB173" s="4"/>
      <c r="BC173" s="4"/>
      <c r="BD173" s="4"/>
      <c r="BE173" s="4"/>
      <c r="BF173" s="4"/>
      <c r="BG173" s="72"/>
      <c r="BH173" s="4"/>
      <c r="BI173" s="201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202"/>
      <c r="CG173" s="4"/>
      <c r="CH173" s="4"/>
      <c r="CI173" s="4"/>
      <c r="CJ173" s="4"/>
      <c r="CK173" s="4"/>
      <c r="CL173" s="4"/>
      <c r="CM173" s="174"/>
      <c r="CN173" s="4"/>
      <c r="CO173" s="4"/>
      <c r="CP173" s="4"/>
      <c r="CQ173" s="4"/>
      <c r="CR173" s="4"/>
      <c r="CS173" s="17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202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17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174"/>
      <c r="AR174" s="4"/>
      <c r="AS174" s="4"/>
      <c r="AT174" s="4"/>
      <c r="AU174" s="4"/>
      <c r="AV174" s="4"/>
      <c r="AW174" s="174"/>
      <c r="AX174" s="4"/>
      <c r="AY174" s="4"/>
      <c r="AZ174" s="4"/>
      <c r="BA174" s="72"/>
      <c r="BB174" s="4"/>
      <c r="BC174" s="4"/>
      <c r="BD174" s="4"/>
      <c r="BE174" s="4"/>
      <c r="BF174" s="4"/>
      <c r="BG174" s="72"/>
      <c r="BH174" s="4"/>
      <c r="BI174" s="201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202"/>
      <c r="CG174" s="4"/>
      <c r="CH174" s="4"/>
      <c r="CI174" s="4"/>
      <c r="CJ174" s="4"/>
      <c r="CK174" s="4"/>
      <c r="CL174" s="4"/>
      <c r="CM174" s="174"/>
      <c r="CN174" s="4"/>
      <c r="CO174" s="4"/>
      <c r="CP174" s="4"/>
      <c r="CQ174" s="4"/>
      <c r="CR174" s="4"/>
      <c r="CS174" s="17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202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17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174"/>
      <c r="AR175" s="4"/>
      <c r="AS175" s="4"/>
      <c r="AT175" s="4"/>
      <c r="AU175" s="4"/>
      <c r="AV175" s="4"/>
      <c r="AW175" s="174"/>
      <c r="AX175" s="4"/>
      <c r="AY175" s="4"/>
      <c r="AZ175" s="4"/>
      <c r="BA175" s="72"/>
      <c r="BB175" s="4"/>
      <c r="BC175" s="4"/>
      <c r="BD175" s="4"/>
      <c r="BE175" s="4"/>
      <c r="BF175" s="4"/>
      <c r="BG175" s="72"/>
      <c r="BH175" s="4"/>
      <c r="BI175" s="201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202"/>
      <c r="CG175" s="4"/>
      <c r="CH175" s="4"/>
      <c r="CI175" s="4"/>
      <c r="CJ175" s="4"/>
      <c r="CK175" s="4"/>
      <c r="CL175" s="4"/>
      <c r="CM175" s="174"/>
      <c r="CN175" s="4"/>
      <c r="CO175" s="4"/>
      <c r="CP175" s="4"/>
      <c r="CQ175" s="4"/>
      <c r="CR175" s="4"/>
      <c r="CS175" s="17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202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17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174"/>
      <c r="AR176" s="4"/>
      <c r="AS176" s="4"/>
      <c r="AT176" s="4"/>
      <c r="AU176" s="4"/>
      <c r="AV176" s="4"/>
      <c r="AW176" s="174"/>
      <c r="AX176" s="4"/>
      <c r="AY176" s="4"/>
      <c r="AZ176" s="4"/>
      <c r="BA176" s="72"/>
      <c r="BB176" s="4"/>
      <c r="BC176" s="4"/>
      <c r="BD176" s="4"/>
      <c r="BE176" s="4"/>
      <c r="BF176" s="4"/>
      <c r="BG176" s="72"/>
      <c r="BH176" s="4"/>
      <c r="BI176" s="201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202"/>
      <c r="CG176" s="4"/>
      <c r="CH176" s="4"/>
      <c r="CI176" s="4"/>
      <c r="CJ176" s="4"/>
      <c r="CK176" s="4"/>
      <c r="CL176" s="4"/>
      <c r="CM176" s="174"/>
      <c r="CN176" s="4"/>
      <c r="CO176" s="4"/>
      <c r="CP176" s="4"/>
      <c r="CQ176" s="4"/>
      <c r="CR176" s="4"/>
      <c r="CS176" s="17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202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17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174"/>
      <c r="AR177" s="4"/>
      <c r="AS177" s="4"/>
      <c r="AT177" s="4"/>
      <c r="AU177" s="4"/>
      <c r="AV177" s="4"/>
      <c r="AW177" s="174"/>
      <c r="AX177" s="4"/>
      <c r="AY177" s="4"/>
      <c r="AZ177" s="4"/>
      <c r="BA177" s="72"/>
      <c r="BB177" s="4"/>
      <c r="BC177" s="4"/>
      <c r="BD177" s="4"/>
      <c r="BE177" s="4"/>
      <c r="BF177" s="4"/>
      <c r="BG177" s="72"/>
      <c r="BH177" s="4"/>
      <c r="BI177" s="201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202"/>
      <c r="CG177" s="4"/>
      <c r="CH177" s="4"/>
      <c r="CI177" s="4"/>
      <c r="CJ177" s="4"/>
      <c r="CK177" s="4"/>
      <c r="CL177" s="4"/>
      <c r="CM177" s="174"/>
      <c r="CN177" s="4"/>
      <c r="CO177" s="4"/>
      <c r="CP177" s="4"/>
      <c r="CQ177" s="4"/>
      <c r="CR177" s="4"/>
      <c r="CS177" s="17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202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17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174"/>
      <c r="AR178" s="4"/>
      <c r="AS178" s="4"/>
      <c r="AT178" s="4"/>
      <c r="AU178" s="4"/>
      <c r="AV178" s="4"/>
      <c r="AW178" s="174"/>
      <c r="AX178" s="4"/>
      <c r="AY178" s="4"/>
      <c r="AZ178" s="4"/>
      <c r="BA178" s="72"/>
      <c r="BB178" s="4"/>
      <c r="BC178" s="4"/>
      <c r="BD178" s="4"/>
      <c r="BE178" s="4"/>
      <c r="BF178" s="4"/>
      <c r="BG178" s="72"/>
      <c r="BH178" s="4"/>
      <c r="BI178" s="201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202"/>
      <c r="CG178" s="4"/>
      <c r="CH178" s="4"/>
      <c r="CI178" s="4"/>
      <c r="CJ178" s="4"/>
      <c r="CK178" s="4"/>
      <c r="CL178" s="4"/>
      <c r="CM178" s="174"/>
      <c r="CN178" s="4"/>
      <c r="CO178" s="4"/>
      <c r="CP178" s="4"/>
      <c r="CQ178" s="4"/>
      <c r="CR178" s="4"/>
      <c r="CS178" s="17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202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17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174"/>
      <c r="AR179" s="4"/>
      <c r="AS179" s="4"/>
      <c r="AT179" s="4"/>
      <c r="AU179" s="4"/>
      <c r="AV179" s="4"/>
      <c r="AW179" s="174"/>
      <c r="AX179" s="4"/>
      <c r="AY179" s="4"/>
      <c r="AZ179" s="4"/>
      <c r="BA179" s="72"/>
      <c r="BB179" s="4"/>
      <c r="BC179" s="4"/>
      <c r="BD179" s="4"/>
      <c r="BE179" s="4"/>
      <c r="BF179" s="4"/>
      <c r="BG179" s="72"/>
      <c r="BH179" s="4"/>
      <c r="BI179" s="201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202"/>
      <c r="CG179" s="4"/>
      <c r="CH179" s="4"/>
      <c r="CI179" s="4"/>
      <c r="CJ179" s="4"/>
      <c r="CK179" s="4"/>
      <c r="CL179" s="4"/>
      <c r="CM179" s="174"/>
      <c r="CN179" s="4"/>
      <c r="CO179" s="4"/>
      <c r="CP179" s="4"/>
      <c r="CQ179" s="4"/>
      <c r="CR179" s="4"/>
      <c r="CS179" s="17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202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17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174"/>
      <c r="AR180" s="4"/>
      <c r="AS180" s="4"/>
      <c r="AT180" s="4"/>
      <c r="AU180" s="4"/>
      <c r="AV180" s="4"/>
      <c r="AW180" s="174"/>
      <c r="AX180" s="4"/>
      <c r="AY180" s="4"/>
      <c r="AZ180" s="4"/>
      <c r="BA180" s="72"/>
      <c r="BB180" s="4"/>
      <c r="BC180" s="4"/>
      <c r="BD180" s="4"/>
      <c r="BE180" s="4"/>
      <c r="BF180" s="4"/>
      <c r="BG180" s="72"/>
      <c r="BH180" s="4"/>
      <c r="BI180" s="201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202"/>
      <c r="CG180" s="4"/>
      <c r="CH180" s="4"/>
      <c r="CI180" s="4"/>
      <c r="CJ180" s="4"/>
      <c r="CK180" s="4"/>
      <c r="CL180" s="4"/>
      <c r="CM180" s="174"/>
      <c r="CN180" s="4"/>
      <c r="CO180" s="4"/>
      <c r="CP180" s="4"/>
      <c r="CQ180" s="4"/>
      <c r="CR180" s="4"/>
      <c r="CS180" s="17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202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17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174"/>
      <c r="AR181" s="4"/>
      <c r="AS181" s="4"/>
      <c r="AT181" s="4"/>
      <c r="AU181" s="4"/>
      <c r="AV181" s="4"/>
      <c r="AW181" s="174"/>
      <c r="AX181" s="4"/>
      <c r="AY181" s="4"/>
      <c r="AZ181" s="4"/>
      <c r="BA181" s="72"/>
      <c r="BB181" s="4"/>
      <c r="BC181" s="4"/>
      <c r="BD181" s="4"/>
      <c r="BE181" s="4"/>
      <c r="BF181" s="4"/>
      <c r="BG181" s="72"/>
      <c r="BH181" s="4"/>
      <c r="BI181" s="201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202"/>
      <c r="CG181" s="4"/>
      <c r="CH181" s="4"/>
      <c r="CI181" s="4"/>
      <c r="CJ181" s="4"/>
      <c r="CK181" s="4"/>
      <c r="CL181" s="4"/>
      <c r="CM181" s="174"/>
      <c r="CN181" s="4"/>
      <c r="CO181" s="4"/>
      <c r="CP181" s="4"/>
      <c r="CQ181" s="4"/>
      <c r="CR181" s="4"/>
      <c r="CS181" s="17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202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17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174"/>
      <c r="AR182" s="4"/>
      <c r="AS182" s="4"/>
      <c r="AT182" s="4"/>
      <c r="AU182" s="4"/>
      <c r="AV182" s="4"/>
      <c r="AW182" s="174"/>
      <c r="AX182" s="4"/>
      <c r="AY182" s="4"/>
      <c r="AZ182" s="4"/>
      <c r="BA182" s="72"/>
      <c r="BB182" s="4"/>
      <c r="BC182" s="4"/>
      <c r="BD182" s="4"/>
      <c r="BE182" s="4"/>
      <c r="BF182" s="4"/>
      <c r="BG182" s="72"/>
      <c r="BH182" s="4"/>
      <c r="BI182" s="201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202"/>
      <c r="CG182" s="4"/>
      <c r="CH182" s="4"/>
      <c r="CI182" s="4"/>
      <c r="CJ182" s="4"/>
      <c r="CK182" s="4"/>
      <c r="CL182" s="4"/>
      <c r="CM182" s="174"/>
      <c r="CN182" s="4"/>
      <c r="CO182" s="4"/>
      <c r="CP182" s="4"/>
      <c r="CQ182" s="4"/>
      <c r="CR182" s="4"/>
      <c r="CS182" s="17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202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17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174"/>
      <c r="AR183" s="4"/>
      <c r="AS183" s="4"/>
      <c r="AT183" s="4"/>
      <c r="AU183" s="4"/>
      <c r="AV183" s="4"/>
      <c r="AW183" s="174"/>
      <c r="AX183" s="4"/>
      <c r="AY183" s="4"/>
      <c r="AZ183" s="4"/>
      <c r="BA183" s="72"/>
      <c r="BB183" s="4"/>
      <c r="BC183" s="4"/>
      <c r="BD183" s="4"/>
      <c r="BE183" s="4"/>
      <c r="BF183" s="4"/>
      <c r="BG183" s="72"/>
      <c r="BH183" s="4"/>
      <c r="BI183" s="201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202"/>
      <c r="CG183" s="4"/>
      <c r="CH183" s="4"/>
      <c r="CI183" s="4"/>
      <c r="CJ183" s="4"/>
      <c r="CK183" s="4"/>
      <c r="CL183" s="4"/>
      <c r="CM183" s="174"/>
      <c r="CN183" s="4"/>
      <c r="CO183" s="4"/>
      <c r="CP183" s="4"/>
      <c r="CQ183" s="4"/>
      <c r="CR183" s="4"/>
      <c r="CS183" s="17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202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17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174"/>
      <c r="AR184" s="4"/>
      <c r="AS184" s="4"/>
      <c r="AT184" s="4"/>
      <c r="AU184" s="4"/>
      <c r="AV184" s="4"/>
      <c r="AW184" s="174"/>
      <c r="AX184" s="4"/>
      <c r="AY184" s="4"/>
      <c r="AZ184" s="4"/>
      <c r="BA184" s="72"/>
      <c r="BB184" s="4"/>
      <c r="BC184" s="4"/>
      <c r="BD184" s="4"/>
      <c r="BE184" s="4"/>
      <c r="BF184" s="4"/>
      <c r="BG184" s="72"/>
      <c r="BH184" s="4"/>
      <c r="BI184" s="201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202"/>
      <c r="CG184" s="4"/>
      <c r="CH184" s="4"/>
      <c r="CI184" s="4"/>
      <c r="CJ184" s="4"/>
      <c r="CK184" s="4"/>
      <c r="CL184" s="4"/>
      <c r="CM184" s="174"/>
      <c r="CN184" s="4"/>
      <c r="CO184" s="4"/>
      <c r="CP184" s="4"/>
      <c r="CQ184" s="4"/>
      <c r="CR184" s="4"/>
      <c r="CS184" s="17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202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17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174"/>
      <c r="AR185" s="4"/>
      <c r="AS185" s="4"/>
      <c r="AT185" s="4"/>
      <c r="AU185" s="4"/>
      <c r="AV185" s="4"/>
      <c r="AW185" s="174"/>
      <c r="AX185" s="4"/>
      <c r="AY185" s="4"/>
      <c r="AZ185" s="4"/>
      <c r="BA185" s="72"/>
      <c r="BB185" s="4"/>
      <c r="BC185" s="4"/>
      <c r="BD185" s="4"/>
      <c r="BE185" s="4"/>
      <c r="BF185" s="4"/>
      <c r="BG185" s="72"/>
      <c r="BH185" s="4"/>
      <c r="BI185" s="201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202"/>
      <c r="CG185" s="4"/>
      <c r="CH185" s="4"/>
      <c r="CI185" s="4"/>
      <c r="CJ185" s="4"/>
      <c r="CK185" s="4"/>
      <c r="CL185" s="4"/>
      <c r="CM185" s="174"/>
      <c r="CN185" s="4"/>
      <c r="CO185" s="4"/>
      <c r="CP185" s="4"/>
      <c r="CQ185" s="4"/>
      <c r="CR185" s="4"/>
      <c r="CS185" s="17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202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17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174"/>
      <c r="AR186" s="4"/>
      <c r="AS186" s="4"/>
      <c r="AT186" s="4"/>
      <c r="AU186" s="4"/>
      <c r="AV186" s="4"/>
      <c r="AW186" s="174"/>
      <c r="AX186" s="4"/>
      <c r="AY186" s="4"/>
      <c r="AZ186" s="4"/>
      <c r="BA186" s="72"/>
      <c r="BB186" s="4"/>
      <c r="BC186" s="4"/>
      <c r="BD186" s="4"/>
      <c r="BE186" s="4"/>
      <c r="BF186" s="4"/>
      <c r="BG186" s="72"/>
      <c r="BH186" s="4"/>
      <c r="BI186" s="201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202"/>
      <c r="CG186" s="4"/>
      <c r="CH186" s="4"/>
      <c r="CI186" s="4"/>
      <c r="CJ186" s="4"/>
      <c r="CK186" s="4"/>
      <c r="CL186" s="4"/>
      <c r="CM186" s="174"/>
      <c r="CN186" s="4"/>
      <c r="CO186" s="4"/>
      <c r="CP186" s="4"/>
      <c r="CQ186" s="4"/>
      <c r="CR186" s="4"/>
      <c r="CS186" s="17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202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17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174"/>
      <c r="AR187" s="4"/>
      <c r="AS187" s="4"/>
      <c r="AT187" s="4"/>
      <c r="AU187" s="4"/>
      <c r="AV187" s="4"/>
      <c r="AW187" s="174"/>
      <c r="AX187" s="4"/>
      <c r="AY187" s="4"/>
      <c r="AZ187" s="4"/>
      <c r="BA187" s="72"/>
      <c r="BB187" s="4"/>
      <c r="BC187" s="4"/>
      <c r="BD187" s="4"/>
      <c r="BE187" s="4"/>
      <c r="BF187" s="4"/>
      <c r="BG187" s="72"/>
      <c r="BH187" s="4"/>
      <c r="BI187" s="201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202"/>
      <c r="CG187" s="4"/>
      <c r="CH187" s="4"/>
      <c r="CI187" s="4"/>
      <c r="CJ187" s="4"/>
      <c r="CK187" s="4"/>
      <c r="CL187" s="4"/>
      <c r="CM187" s="174"/>
      <c r="CN187" s="4"/>
      <c r="CO187" s="4"/>
      <c r="CP187" s="4"/>
      <c r="CQ187" s="4"/>
      <c r="CR187" s="4"/>
      <c r="CS187" s="17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202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17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174"/>
      <c r="AR188" s="4"/>
      <c r="AS188" s="4"/>
      <c r="AT188" s="4"/>
      <c r="AU188" s="4"/>
      <c r="AV188" s="4"/>
      <c r="AW188" s="174"/>
      <c r="AX188" s="4"/>
      <c r="AY188" s="4"/>
      <c r="AZ188" s="4"/>
      <c r="BA188" s="72"/>
      <c r="BB188" s="4"/>
      <c r="BC188" s="4"/>
      <c r="BD188" s="4"/>
      <c r="BE188" s="4"/>
      <c r="BF188" s="4"/>
      <c r="BG188" s="72"/>
      <c r="BH188" s="4"/>
      <c r="BI188" s="201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202"/>
      <c r="CG188" s="4"/>
      <c r="CH188" s="4"/>
      <c r="CI188" s="4"/>
      <c r="CJ188" s="4"/>
      <c r="CK188" s="4"/>
      <c r="CL188" s="4"/>
      <c r="CM188" s="174"/>
      <c r="CN188" s="4"/>
      <c r="CO188" s="4"/>
      <c r="CP188" s="4"/>
      <c r="CQ188" s="4"/>
      <c r="CR188" s="4"/>
      <c r="CS188" s="17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202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17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174"/>
      <c r="AR189" s="4"/>
      <c r="AS189" s="4"/>
      <c r="AT189" s="4"/>
      <c r="AU189" s="4"/>
      <c r="AV189" s="4"/>
      <c r="AW189" s="174"/>
      <c r="AX189" s="4"/>
      <c r="AY189" s="4"/>
      <c r="AZ189" s="4"/>
      <c r="BA189" s="72"/>
      <c r="BB189" s="4"/>
      <c r="BC189" s="4"/>
      <c r="BD189" s="4"/>
      <c r="BE189" s="4"/>
      <c r="BF189" s="4"/>
      <c r="BG189" s="72"/>
      <c r="BH189" s="4"/>
      <c r="BI189" s="201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202"/>
      <c r="CG189" s="4"/>
      <c r="CH189" s="4"/>
      <c r="CI189" s="4"/>
      <c r="CJ189" s="4"/>
      <c r="CK189" s="4"/>
      <c r="CL189" s="4"/>
      <c r="CM189" s="174"/>
      <c r="CN189" s="4"/>
      <c r="CO189" s="4"/>
      <c r="CP189" s="4"/>
      <c r="CQ189" s="4"/>
      <c r="CR189" s="4"/>
      <c r="CS189" s="17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202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17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174"/>
      <c r="AR190" s="4"/>
      <c r="AS190" s="4"/>
      <c r="AT190" s="4"/>
      <c r="AU190" s="4"/>
      <c r="AV190" s="4"/>
      <c r="AW190" s="174"/>
      <c r="AX190" s="4"/>
      <c r="AY190" s="4"/>
      <c r="AZ190" s="4"/>
      <c r="BA190" s="72"/>
      <c r="BB190" s="4"/>
      <c r="BC190" s="4"/>
      <c r="BD190" s="4"/>
      <c r="BE190" s="4"/>
      <c r="BF190" s="4"/>
      <c r="BG190" s="72"/>
      <c r="BH190" s="4"/>
      <c r="BI190" s="201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202"/>
      <c r="CG190" s="4"/>
      <c r="CH190" s="4"/>
      <c r="CI190" s="4"/>
      <c r="CJ190" s="4"/>
      <c r="CK190" s="4"/>
      <c r="CL190" s="4"/>
      <c r="CM190" s="174"/>
      <c r="CN190" s="4"/>
      <c r="CO190" s="4"/>
      <c r="CP190" s="4"/>
      <c r="CQ190" s="4"/>
      <c r="CR190" s="4"/>
      <c r="CS190" s="17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202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17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174"/>
      <c r="AR191" s="4"/>
      <c r="AS191" s="4"/>
      <c r="AT191" s="4"/>
      <c r="AU191" s="4"/>
      <c r="AV191" s="4"/>
      <c r="AW191" s="174"/>
      <c r="AX191" s="4"/>
      <c r="AY191" s="4"/>
      <c r="AZ191" s="4"/>
      <c r="BA191" s="72"/>
      <c r="BB191" s="4"/>
      <c r="BC191" s="4"/>
      <c r="BD191" s="4"/>
      <c r="BE191" s="4"/>
      <c r="BF191" s="4"/>
      <c r="BG191" s="72"/>
      <c r="BH191" s="4"/>
      <c r="BI191" s="201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202"/>
      <c r="CG191" s="4"/>
      <c r="CH191" s="4"/>
      <c r="CI191" s="4"/>
      <c r="CJ191" s="4"/>
      <c r="CK191" s="4"/>
      <c r="CL191" s="4"/>
      <c r="CM191" s="174"/>
      <c r="CN191" s="4"/>
      <c r="CO191" s="4"/>
      <c r="CP191" s="4"/>
      <c r="CQ191" s="4"/>
      <c r="CR191" s="4"/>
      <c r="CS191" s="17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202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17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174"/>
      <c r="AR192" s="4"/>
      <c r="AS192" s="4"/>
      <c r="AT192" s="4"/>
      <c r="AU192" s="4"/>
      <c r="AV192" s="4"/>
      <c r="AW192" s="174"/>
      <c r="AX192" s="4"/>
      <c r="AY192" s="4"/>
      <c r="AZ192" s="4"/>
      <c r="BA192" s="72"/>
      <c r="BB192" s="4"/>
      <c r="BC192" s="4"/>
      <c r="BD192" s="4"/>
      <c r="BE192" s="4"/>
      <c r="BF192" s="4"/>
      <c r="BG192" s="72"/>
      <c r="BH192" s="4"/>
      <c r="BI192" s="201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202"/>
      <c r="CG192" s="4"/>
      <c r="CH192" s="4"/>
      <c r="CI192" s="4"/>
      <c r="CJ192" s="4"/>
      <c r="CK192" s="4"/>
      <c r="CL192" s="4"/>
      <c r="CM192" s="174"/>
      <c r="CN192" s="4"/>
      <c r="CO192" s="4"/>
      <c r="CP192" s="4"/>
      <c r="CQ192" s="4"/>
      <c r="CR192" s="4"/>
      <c r="CS192" s="17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202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17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174"/>
      <c r="AR193" s="4"/>
      <c r="AS193" s="4"/>
      <c r="AT193" s="4"/>
      <c r="AU193" s="4"/>
      <c r="AV193" s="4"/>
      <c r="AW193" s="174"/>
      <c r="AX193" s="4"/>
      <c r="AY193" s="4"/>
      <c r="AZ193" s="4"/>
      <c r="BA193" s="72"/>
      <c r="BB193" s="4"/>
      <c r="BC193" s="4"/>
      <c r="BD193" s="4"/>
      <c r="BE193" s="4"/>
      <c r="BF193" s="4"/>
      <c r="BG193" s="72"/>
      <c r="BH193" s="4"/>
      <c r="BI193" s="201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202"/>
      <c r="CG193" s="4"/>
      <c r="CH193" s="4"/>
      <c r="CI193" s="4"/>
      <c r="CJ193" s="4"/>
      <c r="CK193" s="4"/>
      <c r="CL193" s="4"/>
      <c r="CM193" s="174"/>
      <c r="CN193" s="4"/>
      <c r="CO193" s="4"/>
      <c r="CP193" s="4"/>
      <c r="CQ193" s="4"/>
      <c r="CR193" s="4"/>
      <c r="CS193" s="17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202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17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174"/>
      <c r="AR194" s="4"/>
      <c r="AS194" s="4"/>
      <c r="AT194" s="4"/>
      <c r="AU194" s="4"/>
      <c r="AV194" s="4"/>
      <c r="AW194" s="174"/>
      <c r="AX194" s="4"/>
      <c r="AY194" s="4"/>
      <c r="AZ194" s="4"/>
      <c r="BA194" s="72"/>
      <c r="BB194" s="4"/>
      <c r="BC194" s="4"/>
      <c r="BD194" s="4"/>
      <c r="BE194" s="4"/>
      <c r="BF194" s="4"/>
      <c r="BG194" s="72"/>
      <c r="BH194" s="4"/>
      <c r="BI194" s="201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202"/>
      <c r="CG194" s="4"/>
      <c r="CH194" s="4"/>
      <c r="CI194" s="4"/>
      <c r="CJ194" s="4"/>
      <c r="CK194" s="4"/>
      <c r="CL194" s="4"/>
      <c r="CM194" s="174"/>
      <c r="CN194" s="4"/>
      <c r="CO194" s="4"/>
      <c r="CP194" s="4"/>
      <c r="CQ194" s="4"/>
      <c r="CR194" s="4"/>
      <c r="CS194" s="17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202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17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174"/>
      <c r="AR195" s="4"/>
      <c r="AS195" s="4"/>
      <c r="AT195" s="4"/>
      <c r="AU195" s="4"/>
      <c r="AV195" s="4"/>
      <c r="AW195" s="174"/>
      <c r="AX195" s="4"/>
      <c r="AY195" s="4"/>
      <c r="AZ195" s="4"/>
      <c r="BA195" s="72"/>
      <c r="BB195" s="4"/>
      <c r="BC195" s="4"/>
      <c r="BD195" s="4"/>
      <c r="BE195" s="4"/>
      <c r="BF195" s="4"/>
      <c r="BG195" s="72"/>
      <c r="BH195" s="4"/>
      <c r="BI195" s="201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202"/>
      <c r="CG195" s="4"/>
      <c r="CH195" s="4"/>
      <c r="CI195" s="4"/>
      <c r="CJ195" s="4"/>
      <c r="CK195" s="4"/>
      <c r="CL195" s="4"/>
      <c r="CM195" s="174"/>
      <c r="CN195" s="4"/>
      <c r="CO195" s="4"/>
      <c r="CP195" s="4"/>
      <c r="CQ195" s="4"/>
      <c r="CR195" s="4"/>
      <c r="CS195" s="17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202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17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174"/>
      <c r="AR196" s="4"/>
      <c r="AS196" s="4"/>
      <c r="AT196" s="4"/>
      <c r="AU196" s="4"/>
      <c r="AV196" s="4"/>
      <c r="AW196" s="174"/>
      <c r="AX196" s="4"/>
      <c r="AY196" s="4"/>
      <c r="AZ196" s="4"/>
      <c r="BA196" s="72"/>
      <c r="BB196" s="4"/>
      <c r="BC196" s="4"/>
      <c r="BD196" s="4"/>
      <c r="BE196" s="4"/>
      <c r="BF196" s="4"/>
      <c r="BG196" s="72"/>
      <c r="BH196" s="4"/>
      <c r="BI196" s="201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202"/>
      <c r="CG196" s="4"/>
      <c r="CH196" s="4"/>
      <c r="CI196" s="4"/>
      <c r="CJ196" s="4"/>
      <c r="CK196" s="4"/>
      <c r="CL196" s="4"/>
      <c r="CM196" s="174"/>
      <c r="CN196" s="4"/>
      <c r="CO196" s="4"/>
      <c r="CP196" s="4"/>
      <c r="CQ196" s="4"/>
      <c r="CR196" s="4"/>
      <c r="CS196" s="17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202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17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174"/>
      <c r="AR197" s="4"/>
      <c r="AS197" s="4"/>
      <c r="AT197" s="4"/>
      <c r="AU197" s="4"/>
      <c r="AV197" s="4"/>
      <c r="AW197" s="174"/>
      <c r="AX197" s="4"/>
      <c r="AY197" s="4"/>
      <c r="AZ197" s="4"/>
      <c r="BA197" s="72"/>
      <c r="BB197" s="4"/>
      <c r="BC197" s="4"/>
      <c r="BD197" s="4"/>
      <c r="BE197" s="4"/>
      <c r="BF197" s="4"/>
      <c r="BG197" s="72"/>
      <c r="BH197" s="4"/>
      <c r="BI197" s="201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202"/>
      <c r="CG197" s="4"/>
      <c r="CH197" s="4"/>
      <c r="CI197" s="4"/>
      <c r="CJ197" s="4"/>
      <c r="CK197" s="4"/>
      <c r="CL197" s="4"/>
      <c r="CM197" s="174"/>
      <c r="CN197" s="4"/>
      <c r="CO197" s="4"/>
      <c r="CP197" s="4"/>
      <c r="CQ197" s="4"/>
      <c r="CR197" s="4"/>
      <c r="CS197" s="17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202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17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174"/>
      <c r="AR198" s="4"/>
      <c r="AS198" s="4"/>
      <c r="AT198" s="4"/>
      <c r="AU198" s="4"/>
      <c r="AV198" s="4"/>
      <c r="AW198" s="174"/>
      <c r="AX198" s="4"/>
      <c r="AY198" s="4"/>
      <c r="AZ198" s="4"/>
      <c r="BA198" s="72"/>
      <c r="BB198" s="4"/>
      <c r="BC198" s="4"/>
      <c r="BD198" s="4"/>
      <c r="BE198" s="4"/>
      <c r="BF198" s="4"/>
      <c r="BG198" s="72"/>
      <c r="BH198" s="4"/>
      <c r="BI198" s="201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202"/>
      <c r="CG198" s="4"/>
      <c r="CH198" s="4"/>
      <c r="CI198" s="4"/>
      <c r="CJ198" s="4"/>
      <c r="CK198" s="4"/>
      <c r="CL198" s="4"/>
      <c r="CM198" s="174"/>
      <c r="CN198" s="4"/>
      <c r="CO198" s="4"/>
      <c r="CP198" s="4"/>
      <c r="CQ198" s="4"/>
      <c r="CR198" s="4"/>
      <c r="CS198" s="17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202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17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174"/>
      <c r="AR199" s="4"/>
      <c r="AS199" s="4"/>
      <c r="AT199" s="4"/>
      <c r="AU199" s="4"/>
      <c r="AV199" s="4"/>
      <c r="AW199" s="174"/>
      <c r="AX199" s="4"/>
      <c r="AY199" s="4"/>
      <c r="AZ199" s="4"/>
      <c r="BA199" s="72"/>
      <c r="BB199" s="4"/>
      <c r="BC199" s="4"/>
      <c r="BD199" s="4"/>
      <c r="BE199" s="4"/>
      <c r="BF199" s="4"/>
      <c r="BG199" s="72"/>
      <c r="BH199" s="4"/>
      <c r="BI199" s="201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202"/>
      <c r="CG199" s="4"/>
      <c r="CH199" s="4"/>
      <c r="CI199" s="4"/>
      <c r="CJ199" s="4"/>
      <c r="CK199" s="4"/>
      <c r="CL199" s="4"/>
      <c r="CM199" s="174"/>
      <c r="CN199" s="4"/>
      <c r="CO199" s="4"/>
      <c r="CP199" s="4"/>
      <c r="CQ199" s="4"/>
      <c r="CR199" s="4"/>
      <c r="CS199" s="17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202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17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174"/>
      <c r="AR200" s="4"/>
      <c r="AS200" s="4"/>
      <c r="AT200" s="4"/>
      <c r="AU200" s="4"/>
      <c r="AV200" s="4"/>
      <c r="AW200" s="174"/>
      <c r="AX200" s="4"/>
      <c r="AY200" s="4"/>
      <c r="AZ200" s="4"/>
      <c r="BA200" s="72"/>
      <c r="BB200" s="4"/>
      <c r="BC200" s="4"/>
      <c r="BD200" s="4"/>
      <c r="BE200" s="4"/>
      <c r="BF200" s="4"/>
      <c r="BG200" s="72"/>
      <c r="BH200" s="4"/>
      <c r="BI200" s="201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202"/>
      <c r="CG200" s="4"/>
      <c r="CH200" s="4"/>
      <c r="CI200" s="4"/>
      <c r="CJ200" s="4"/>
      <c r="CK200" s="4"/>
      <c r="CL200" s="4"/>
      <c r="CM200" s="174"/>
      <c r="CN200" s="4"/>
      <c r="CO200" s="4"/>
      <c r="CP200" s="4"/>
      <c r="CQ200" s="4"/>
      <c r="CR200" s="4"/>
      <c r="CS200" s="17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202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17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174"/>
      <c r="AR201" s="4"/>
      <c r="AS201" s="4"/>
      <c r="AT201" s="4"/>
      <c r="AU201" s="4"/>
      <c r="AV201" s="4"/>
      <c r="AW201" s="174"/>
      <c r="AX201" s="4"/>
      <c r="AY201" s="4"/>
      <c r="AZ201" s="4"/>
      <c r="BA201" s="72"/>
      <c r="BB201" s="4"/>
      <c r="BC201" s="4"/>
      <c r="BD201" s="4"/>
      <c r="BE201" s="4"/>
      <c r="BF201" s="4"/>
      <c r="BG201" s="72"/>
      <c r="BH201" s="4"/>
      <c r="BI201" s="201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202"/>
      <c r="CG201" s="4"/>
      <c r="CH201" s="4"/>
      <c r="CI201" s="4"/>
      <c r="CJ201" s="4"/>
      <c r="CK201" s="4"/>
      <c r="CL201" s="4"/>
      <c r="CM201" s="174"/>
      <c r="CN201" s="4"/>
      <c r="CO201" s="4"/>
      <c r="CP201" s="4"/>
      <c r="CQ201" s="4"/>
      <c r="CR201" s="4"/>
      <c r="CS201" s="17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202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17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174"/>
      <c r="AR202" s="4"/>
      <c r="AS202" s="4"/>
      <c r="AT202" s="4"/>
      <c r="AU202" s="4"/>
      <c r="AV202" s="4"/>
      <c r="AW202" s="174"/>
      <c r="AX202" s="4"/>
      <c r="AY202" s="4"/>
      <c r="AZ202" s="4"/>
      <c r="BA202" s="72"/>
      <c r="BB202" s="4"/>
      <c r="BC202" s="4"/>
      <c r="BD202" s="4"/>
      <c r="BE202" s="4"/>
      <c r="BF202" s="4"/>
      <c r="BG202" s="72"/>
      <c r="BH202" s="4"/>
      <c r="BI202" s="201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202"/>
      <c r="CG202" s="4"/>
      <c r="CH202" s="4"/>
      <c r="CI202" s="4"/>
      <c r="CJ202" s="4"/>
      <c r="CK202" s="4"/>
      <c r="CL202" s="4"/>
      <c r="CM202" s="174"/>
      <c r="CN202" s="4"/>
      <c r="CO202" s="4"/>
      <c r="CP202" s="4"/>
      <c r="CQ202" s="4"/>
      <c r="CR202" s="4"/>
      <c r="CS202" s="17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202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17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174"/>
      <c r="AR203" s="4"/>
      <c r="AS203" s="4"/>
      <c r="AT203" s="4"/>
      <c r="AU203" s="4"/>
      <c r="AV203" s="4"/>
      <c r="AW203" s="174"/>
      <c r="AX203" s="4"/>
      <c r="AY203" s="4"/>
      <c r="AZ203" s="4"/>
      <c r="BA203" s="72"/>
      <c r="BB203" s="4"/>
      <c r="BC203" s="4"/>
      <c r="BD203" s="4"/>
      <c r="BE203" s="4"/>
      <c r="BF203" s="4"/>
      <c r="BG203" s="72"/>
      <c r="BH203" s="4"/>
      <c r="BI203" s="201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202"/>
      <c r="CG203" s="4"/>
      <c r="CH203" s="4"/>
      <c r="CI203" s="4"/>
      <c r="CJ203" s="4"/>
      <c r="CK203" s="4"/>
      <c r="CL203" s="4"/>
      <c r="CM203" s="174"/>
      <c r="CN203" s="4"/>
      <c r="CO203" s="4"/>
      <c r="CP203" s="4"/>
      <c r="CQ203" s="4"/>
      <c r="CR203" s="4"/>
      <c r="CS203" s="17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202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17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174"/>
      <c r="AR204" s="4"/>
      <c r="AS204" s="4"/>
      <c r="AT204" s="4"/>
      <c r="AU204" s="4"/>
      <c r="AV204" s="4"/>
      <c r="AW204" s="174"/>
      <c r="AX204" s="4"/>
      <c r="AY204" s="4"/>
      <c r="AZ204" s="4"/>
      <c r="BA204" s="72"/>
      <c r="BB204" s="4"/>
      <c r="BC204" s="4"/>
      <c r="BD204" s="4"/>
      <c r="BE204" s="4"/>
      <c r="BF204" s="4"/>
      <c r="BG204" s="72"/>
      <c r="BH204" s="4"/>
      <c r="BI204" s="201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202"/>
      <c r="CG204" s="4"/>
      <c r="CH204" s="4"/>
      <c r="CI204" s="4"/>
      <c r="CJ204" s="4"/>
      <c r="CK204" s="4"/>
      <c r="CL204" s="4"/>
      <c r="CM204" s="174"/>
      <c r="CN204" s="4"/>
      <c r="CO204" s="4"/>
      <c r="CP204" s="4"/>
      <c r="CQ204" s="4"/>
      <c r="CR204" s="4"/>
      <c r="CS204" s="17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202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17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174"/>
      <c r="AR205" s="4"/>
      <c r="AS205" s="4"/>
      <c r="AT205" s="4"/>
      <c r="AU205" s="4"/>
      <c r="AV205" s="4"/>
      <c r="AW205" s="174"/>
      <c r="AX205" s="4"/>
      <c r="AY205" s="4"/>
      <c r="AZ205" s="4"/>
      <c r="BA205" s="72"/>
      <c r="BB205" s="4"/>
      <c r="BC205" s="4"/>
      <c r="BD205" s="4"/>
      <c r="BE205" s="4"/>
      <c r="BF205" s="4"/>
      <c r="BG205" s="72"/>
      <c r="BH205" s="4"/>
      <c r="BI205" s="201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202"/>
      <c r="CG205" s="4"/>
      <c r="CH205" s="4"/>
      <c r="CI205" s="4"/>
      <c r="CJ205" s="4"/>
      <c r="CK205" s="4"/>
      <c r="CL205" s="4"/>
      <c r="CM205" s="174"/>
      <c r="CN205" s="4"/>
      <c r="CO205" s="4"/>
      <c r="CP205" s="4"/>
      <c r="CQ205" s="4"/>
      <c r="CR205" s="4"/>
      <c r="CS205" s="17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202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17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174"/>
      <c r="AR206" s="4"/>
      <c r="AS206" s="4"/>
      <c r="AT206" s="4"/>
      <c r="AU206" s="4"/>
      <c r="AV206" s="4"/>
      <c r="AW206" s="174"/>
      <c r="AX206" s="4"/>
      <c r="AY206" s="4"/>
      <c r="AZ206" s="4"/>
      <c r="BA206" s="72"/>
      <c r="BB206" s="4"/>
      <c r="BC206" s="4"/>
      <c r="BD206" s="4"/>
      <c r="BE206" s="4"/>
      <c r="BF206" s="4"/>
      <c r="BG206" s="72"/>
      <c r="BH206" s="4"/>
      <c r="BI206" s="201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202"/>
      <c r="CG206" s="4"/>
      <c r="CH206" s="4"/>
      <c r="CI206" s="4"/>
      <c r="CJ206" s="4"/>
      <c r="CK206" s="4"/>
      <c r="CL206" s="4"/>
      <c r="CM206" s="174"/>
      <c r="CN206" s="4"/>
      <c r="CO206" s="4"/>
      <c r="CP206" s="4"/>
      <c r="CQ206" s="4"/>
      <c r="CR206" s="4"/>
      <c r="CS206" s="17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202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17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174"/>
      <c r="AR207" s="4"/>
      <c r="AS207" s="4"/>
      <c r="AT207" s="4"/>
      <c r="AU207" s="4"/>
      <c r="AV207" s="4"/>
      <c r="AW207" s="174"/>
      <c r="AX207" s="4"/>
      <c r="AY207" s="4"/>
      <c r="AZ207" s="4"/>
      <c r="BA207" s="72"/>
      <c r="BB207" s="4"/>
      <c r="BC207" s="4"/>
      <c r="BD207" s="4"/>
      <c r="BE207" s="4"/>
      <c r="BF207" s="4"/>
      <c r="BG207" s="72"/>
      <c r="BH207" s="4"/>
      <c r="BI207" s="201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202"/>
      <c r="CG207" s="4"/>
      <c r="CH207" s="4"/>
      <c r="CI207" s="4"/>
      <c r="CJ207" s="4"/>
      <c r="CK207" s="4"/>
      <c r="CL207" s="4"/>
      <c r="CM207" s="174"/>
      <c r="CN207" s="4"/>
      <c r="CO207" s="4"/>
      <c r="CP207" s="4"/>
      <c r="CQ207" s="4"/>
      <c r="CR207" s="4"/>
      <c r="CS207" s="17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202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17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174"/>
      <c r="AR208" s="4"/>
      <c r="AS208" s="4"/>
      <c r="AT208" s="4"/>
      <c r="AU208" s="4"/>
      <c r="AV208" s="4"/>
      <c r="AW208" s="174"/>
      <c r="AX208" s="4"/>
      <c r="AY208" s="4"/>
      <c r="AZ208" s="4"/>
      <c r="BA208" s="72"/>
      <c r="BB208" s="4"/>
      <c r="BC208" s="4"/>
      <c r="BD208" s="4"/>
      <c r="BE208" s="4"/>
      <c r="BF208" s="4"/>
      <c r="BG208" s="72"/>
      <c r="BH208" s="4"/>
      <c r="BI208" s="201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202"/>
      <c r="CG208" s="4"/>
      <c r="CH208" s="4"/>
      <c r="CI208" s="4"/>
      <c r="CJ208" s="4"/>
      <c r="CK208" s="4"/>
      <c r="CL208" s="4"/>
      <c r="CM208" s="174"/>
      <c r="CN208" s="4"/>
      <c r="CO208" s="4"/>
      <c r="CP208" s="4"/>
      <c r="CQ208" s="4"/>
      <c r="CR208" s="4"/>
      <c r="CS208" s="17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202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17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174"/>
      <c r="AR209" s="4"/>
      <c r="AS209" s="4"/>
      <c r="AT209" s="4"/>
      <c r="AU209" s="4"/>
      <c r="AV209" s="4"/>
      <c r="AW209" s="174"/>
      <c r="AX209" s="4"/>
      <c r="AY209" s="4"/>
      <c r="AZ209" s="4"/>
      <c r="BA209" s="72"/>
      <c r="BB209" s="4"/>
      <c r="BC209" s="4"/>
      <c r="BD209" s="4"/>
      <c r="BE209" s="4"/>
      <c r="BF209" s="4"/>
      <c r="BG209" s="72"/>
      <c r="BH209" s="4"/>
      <c r="BI209" s="201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202"/>
      <c r="CG209" s="4"/>
      <c r="CH209" s="4"/>
      <c r="CI209" s="4"/>
      <c r="CJ209" s="4"/>
      <c r="CK209" s="4"/>
      <c r="CL209" s="4"/>
      <c r="CM209" s="174"/>
      <c r="CN209" s="4"/>
      <c r="CO209" s="4"/>
      <c r="CP209" s="4"/>
      <c r="CQ209" s="4"/>
      <c r="CR209" s="4"/>
      <c r="CS209" s="17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202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17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174"/>
      <c r="AR210" s="4"/>
      <c r="AS210" s="4"/>
      <c r="AT210" s="4"/>
      <c r="AU210" s="4"/>
      <c r="AV210" s="4"/>
      <c r="AW210" s="174"/>
      <c r="AX210" s="4"/>
      <c r="AY210" s="4"/>
      <c r="AZ210" s="4"/>
      <c r="BA210" s="72"/>
      <c r="BB210" s="4"/>
      <c r="BC210" s="4"/>
      <c r="BD210" s="4"/>
      <c r="BE210" s="4"/>
      <c r="BF210" s="4"/>
      <c r="BG210" s="72"/>
      <c r="BH210" s="4"/>
      <c r="BI210" s="201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202"/>
      <c r="CG210" s="4"/>
      <c r="CH210" s="4"/>
      <c r="CI210" s="4"/>
      <c r="CJ210" s="4"/>
      <c r="CK210" s="4"/>
      <c r="CL210" s="4"/>
      <c r="CM210" s="174"/>
      <c r="CN210" s="4"/>
      <c r="CO210" s="4"/>
      <c r="CP210" s="4"/>
      <c r="CQ210" s="4"/>
      <c r="CR210" s="4"/>
      <c r="CS210" s="17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202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17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174"/>
      <c r="AR211" s="4"/>
      <c r="AS211" s="4"/>
      <c r="AT211" s="4"/>
      <c r="AU211" s="4"/>
      <c r="AV211" s="4"/>
      <c r="AW211" s="174"/>
      <c r="AX211" s="4"/>
      <c r="AY211" s="4"/>
      <c r="AZ211" s="4"/>
      <c r="BA211" s="72"/>
      <c r="BB211" s="4"/>
      <c r="BC211" s="4"/>
      <c r="BD211" s="4"/>
      <c r="BE211" s="4"/>
      <c r="BF211" s="4"/>
      <c r="BG211" s="72"/>
      <c r="BH211" s="4"/>
      <c r="BI211" s="201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202"/>
      <c r="CG211" s="4"/>
      <c r="CH211" s="4"/>
      <c r="CI211" s="4"/>
      <c r="CJ211" s="4"/>
      <c r="CK211" s="4"/>
      <c r="CL211" s="4"/>
      <c r="CM211" s="174"/>
      <c r="CN211" s="4"/>
      <c r="CO211" s="4"/>
      <c r="CP211" s="4"/>
      <c r="CQ211" s="4"/>
      <c r="CR211" s="4"/>
      <c r="CS211" s="17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202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17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174"/>
      <c r="AR212" s="4"/>
      <c r="AS212" s="4"/>
      <c r="AT212" s="4"/>
      <c r="AU212" s="4"/>
      <c r="AV212" s="4"/>
      <c r="AW212" s="174"/>
      <c r="AX212" s="4"/>
      <c r="AY212" s="4"/>
      <c r="AZ212" s="4"/>
      <c r="BA212" s="72"/>
      <c r="BB212" s="4"/>
      <c r="BC212" s="4"/>
      <c r="BD212" s="4"/>
      <c r="BE212" s="4"/>
      <c r="BF212" s="4"/>
      <c r="BG212" s="72"/>
      <c r="BH212" s="4"/>
      <c r="BI212" s="201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202"/>
      <c r="CG212" s="4"/>
      <c r="CH212" s="4"/>
      <c r="CI212" s="4"/>
      <c r="CJ212" s="4"/>
      <c r="CK212" s="4"/>
      <c r="CL212" s="4"/>
      <c r="CM212" s="174"/>
      <c r="CN212" s="4"/>
      <c r="CO212" s="4"/>
      <c r="CP212" s="4"/>
      <c r="CQ212" s="4"/>
      <c r="CR212" s="4"/>
      <c r="CS212" s="17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202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17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174"/>
      <c r="AR213" s="4"/>
      <c r="AS213" s="4"/>
      <c r="AT213" s="4"/>
      <c r="AU213" s="4"/>
      <c r="AV213" s="4"/>
      <c r="AW213" s="174"/>
      <c r="AX213" s="4"/>
      <c r="AY213" s="4"/>
      <c r="AZ213" s="4"/>
      <c r="BA213" s="72"/>
      <c r="BB213" s="4"/>
      <c r="BC213" s="4"/>
      <c r="BD213" s="4"/>
      <c r="BE213" s="4"/>
      <c r="BF213" s="4"/>
      <c r="BG213" s="72"/>
      <c r="BH213" s="4"/>
      <c r="BI213" s="201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202"/>
      <c r="CG213" s="4"/>
      <c r="CH213" s="4"/>
      <c r="CI213" s="4"/>
      <c r="CJ213" s="4"/>
      <c r="CK213" s="4"/>
      <c r="CL213" s="4"/>
      <c r="CM213" s="174"/>
      <c r="CN213" s="4"/>
      <c r="CO213" s="4"/>
      <c r="CP213" s="4"/>
      <c r="CQ213" s="4"/>
      <c r="CR213" s="4"/>
      <c r="CS213" s="17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202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17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174"/>
      <c r="AR214" s="4"/>
      <c r="AS214" s="4"/>
      <c r="AT214" s="4"/>
      <c r="AU214" s="4"/>
      <c r="AV214" s="4"/>
      <c r="AW214" s="174"/>
      <c r="AX214" s="4"/>
      <c r="AY214" s="4"/>
      <c r="AZ214" s="4"/>
      <c r="BA214" s="72"/>
      <c r="BB214" s="4"/>
      <c r="BC214" s="4"/>
      <c r="BD214" s="4"/>
      <c r="BE214" s="4"/>
      <c r="BF214" s="4"/>
      <c r="BG214" s="72"/>
      <c r="BH214" s="4"/>
      <c r="BI214" s="201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202"/>
      <c r="CG214" s="4"/>
      <c r="CH214" s="4"/>
      <c r="CI214" s="4"/>
      <c r="CJ214" s="4"/>
      <c r="CK214" s="4"/>
      <c r="CL214" s="4"/>
      <c r="CM214" s="174"/>
      <c r="CN214" s="4"/>
      <c r="CO214" s="4"/>
      <c r="CP214" s="4"/>
      <c r="CQ214" s="4"/>
      <c r="CR214" s="4"/>
      <c r="CS214" s="17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202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17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174"/>
      <c r="AR215" s="4"/>
      <c r="AS215" s="4"/>
      <c r="AT215" s="4"/>
      <c r="AU215" s="4"/>
      <c r="AV215" s="4"/>
      <c r="AW215" s="174"/>
      <c r="AX215" s="4"/>
      <c r="AY215" s="4"/>
      <c r="AZ215" s="4"/>
      <c r="BA215" s="72"/>
      <c r="BB215" s="4"/>
      <c r="BC215" s="4"/>
      <c r="BD215" s="4"/>
      <c r="BE215" s="4"/>
      <c r="BF215" s="4"/>
      <c r="BG215" s="72"/>
      <c r="BH215" s="4"/>
      <c r="BI215" s="201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202"/>
      <c r="CG215" s="4"/>
      <c r="CH215" s="4"/>
      <c r="CI215" s="4"/>
      <c r="CJ215" s="4"/>
      <c r="CK215" s="4"/>
      <c r="CL215" s="4"/>
      <c r="CM215" s="174"/>
      <c r="CN215" s="4"/>
      <c r="CO215" s="4"/>
      <c r="CP215" s="4"/>
      <c r="CQ215" s="4"/>
      <c r="CR215" s="4"/>
      <c r="CS215" s="17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202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17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174"/>
      <c r="AR216" s="4"/>
      <c r="AS216" s="4"/>
      <c r="AT216" s="4"/>
      <c r="AU216" s="4"/>
      <c r="AV216" s="4"/>
      <c r="AW216" s="174"/>
      <c r="AX216" s="4"/>
      <c r="AY216" s="4"/>
      <c r="AZ216" s="4"/>
      <c r="BA216" s="72"/>
      <c r="BB216" s="4"/>
      <c r="BC216" s="4"/>
      <c r="BD216" s="4"/>
      <c r="BE216" s="4"/>
      <c r="BF216" s="4"/>
      <c r="BG216" s="72"/>
      <c r="BH216" s="4"/>
      <c r="BI216" s="201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202"/>
      <c r="CG216" s="4"/>
      <c r="CH216" s="4"/>
      <c r="CI216" s="4"/>
      <c r="CJ216" s="4"/>
      <c r="CK216" s="4"/>
      <c r="CL216" s="4"/>
      <c r="CM216" s="174"/>
      <c r="CN216" s="4"/>
      <c r="CO216" s="4"/>
      <c r="CP216" s="4"/>
      <c r="CQ216" s="4"/>
      <c r="CR216" s="4"/>
      <c r="CS216" s="17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202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17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174"/>
      <c r="AR217" s="4"/>
      <c r="AS217" s="4"/>
      <c r="AT217" s="4"/>
      <c r="AU217" s="4"/>
      <c r="AV217" s="4"/>
      <c r="AW217" s="174"/>
      <c r="AX217" s="4"/>
      <c r="AY217" s="4"/>
      <c r="AZ217" s="4"/>
      <c r="BA217" s="72"/>
      <c r="BB217" s="4"/>
      <c r="BC217" s="4"/>
      <c r="BD217" s="4"/>
      <c r="BE217" s="4"/>
      <c r="BF217" s="4"/>
      <c r="BG217" s="72"/>
      <c r="BH217" s="4"/>
      <c r="BI217" s="201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202"/>
      <c r="CG217" s="4"/>
      <c r="CH217" s="4"/>
      <c r="CI217" s="4"/>
      <c r="CJ217" s="4"/>
      <c r="CK217" s="4"/>
      <c r="CL217" s="4"/>
      <c r="CM217" s="174"/>
      <c r="CN217" s="4"/>
      <c r="CO217" s="4"/>
      <c r="CP217" s="4"/>
      <c r="CQ217" s="4"/>
      <c r="CR217" s="4"/>
      <c r="CS217" s="17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202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17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174"/>
      <c r="AR218" s="4"/>
      <c r="AS218" s="4"/>
      <c r="AT218" s="4"/>
      <c r="AU218" s="4"/>
      <c r="AV218" s="4"/>
      <c r="AW218" s="174"/>
      <c r="AX218" s="4"/>
      <c r="AY218" s="4"/>
      <c r="AZ218" s="4"/>
      <c r="BA218" s="72"/>
      <c r="BB218" s="4"/>
      <c r="BC218" s="4"/>
      <c r="BD218" s="4"/>
      <c r="BE218" s="4"/>
      <c r="BF218" s="4"/>
      <c r="BG218" s="72"/>
      <c r="BH218" s="4"/>
      <c r="BI218" s="201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202"/>
      <c r="CG218" s="4"/>
      <c r="CH218" s="4"/>
      <c r="CI218" s="4"/>
      <c r="CJ218" s="4"/>
      <c r="CK218" s="4"/>
      <c r="CL218" s="4"/>
      <c r="CM218" s="174"/>
      <c r="CN218" s="4"/>
      <c r="CO218" s="4"/>
      <c r="CP218" s="4"/>
      <c r="CQ218" s="4"/>
      <c r="CR218" s="4"/>
      <c r="CS218" s="17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202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17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174"/>
      <c r="AR219" s="4"/>
      <c r="AS219" s="4"/>
      <c r="AT219" s="4"/>
      <c r="AU219" s="4"/>
      <c r="AV219" s="4"/>
      <c r="AW219" s="174"/>
      <c r="AX219" s="4"/>
      <c r="AY219" s="4"/>
      <c r="AZ219" s="4"/>
      <c r="BA219" s="72"/>
      <c r="BB219" s="4"/>
      <c r="BC219" s="4"/>
      <c r="BD219" s="4"/>
      <c r="BE219" s="4"/>
      <c r="BF219" s="4"/>
      <c r="BG219" s="72"/>
      <c r="BH219" s="4"/>
      <c r="BI219" s="201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202"/>
      <c r="CG219" s="4"/>
      <c r="CH219" s="4"/>
      <c r="CI219" s="4"/>
      <c r="CJ219" s="4"/>
      <c r="CK219" s="4"/>
      <c r="CL219" s="4"/>
      <c r="CM219" s="174"/>
      <c r="CN219" s="4"/>
      <c r="CO219" s="4"/>
      <c r="CP219" s="4"/>
      <c r="CQ219" s="4"/>
      <c r="CR219" s="4"/>
      <c r="CS219" s="17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202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17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174"/>
      <c r="AR220" s="4"/>
      <c r="AS220" s="4"/>
      <c r="AT220" s="4"/>
      <c r="AU220" s="4"/>
      <c r="AV220" s="4"/>
      <c r="AW220" s="174"/>
      <c r="AX220" s="4"/>
      <c r="AY220" s="4"/>
      <c r="AZ220" s="4"/>
      <c r="BA220" s="72"/>
      <c r="BB220" s="4"/>
      <c r="BC220" s="4"/>
      <c r="BD220" s="4"/>
      <c r="BE220" s="4"/>
      <c r="BF220" s="4"/>
      <c r="BG220" s="72"/>
      <c r="BH220" s="4"/>
      <c r="BI220" s="201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202"/>
      <c r="CG220" s="4"/>
      <c r="CH220" s="4"/>
      <c r="CI220" s="4"/>
      <c r="CJ220" s="4"/>
      <c r="CK220" s="4"/>
      <c r="CL220" s="4"/>
      <c r="CM220" s="174"/>
      <c r="CN220" s="4"/>
      <c r="CO220" s="4"/>
      <c r="CP220" s="4"/>
      <c r="CQ220" s="4"/>
      <c r="CR220" s="4"/>
      <c r="CS220" s="17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202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17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174"/>
      <c r="AR221" s="4"/>
      <c r="AS221" s="4"/>
      <c r="AT221" s="4"/>
      <c r="AU221" s="4"/>
      <c r="AV221" s="4"/>
      <c r="AW221" s="174"/>
      <c r="AX221" s="4"/>
      <c r="AY221" s="4"/>
      <c r="AZ221" s="4"/>
      <c r="BA221" s="72"/>
      <c r="BB221" s="4"/>
      <c r="BC221" s="4"/>
      <c r="BD221" s="4"/>
      <c r="BE221" s="4"/>
      <c r="BF221" s="4"/>
      <c r="BG221" s="72"/>
      <c r="BH221" s="4"/>
      <c r="BI221" s="201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202"/>
      <c r="CG221" s="4"/>
      <c r="CH221" s="4"/>
      <c r="CI221" s="4"/>
      <c r="CJ221" s="4"/>
      <c r="CK221" s="4"/>
      <c r="CL221" s="4"/>
      <c r="CM221" s="174"/>
      <c r="CN221" s="4"/>
      <c r="CO221" s="4"/>
      <c r="CP221" s="4"/>
      <c r="CQ221" s="4"/>
      <c r="CR221" s="4"/>
      <c r="CS221" s="17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202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17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174"/>
      <c r="AR222" s="4"/>
      <c r="AS222" s="4"/>
      <c r="AT222" s="4"/>
      <c r="AU222" s="4"/>
      <c r="AV222" s="4"/>
      <c r="AW222" s="174"/>
      <c r="AX222" s="4"/>
      <c r="AY222" s="4"/>
      <c r="AZ222" s="4"/>
      <c r="BA222" s="72"/>
      <c r="BB222" s="4"/>
      <c r="BC222" s="4"/>
      <c r="BD222" s="4"/>
      <c r="BE222" s="4"/>
      <c r="BF222" s="4"/>
      <c r="BG222" s="72"/>
      <c r="BH222" s="4"/>
      <c r="BI222" s="201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202"/>
      <c r="CG222" s="4"/>
      <c r="CH222" s="4"/>
      <c r="CI222" s="4"/>
      <c r="CJ222" s="4"/>
      <c r="CK222" s="4"/>
      <c r="CL222" s="4"/>
      <c r="CM222" s="174"/>
      <c r="CN222" s="4"/>
      <c r="CO222" s="4"/>
      <c r="CP222" s="4"/>
      <c r="CQ222" s="4"/>
      <c r="CR222" s="4"/>
      <c r="CS222" s="17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202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17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174"/>
      <c r="AR223" s="4"/>
      <c r="AS223" s="4"/>
      <c r="AT223" s="4"/>
      <c r="AU223" s="4"/>
      <c r="AV223" s="4"/>
      <c r="AW223" s="174"/>
      <c r="AX223" s="4"/>
      <c r="AY223" s="4"/>
      <c r="AZ223" s="4"/>
      <c r="BA223" s="72"/>
      <c r="BB223" s="4"/>
      <c r="BC223" s="4"/>
      <c r="BD223" s="4"/>
      <c r="BE223" s="4"/>
      <c r="BF223" s="4"/>
      <c r="BG223" s="72"/>
      <c r="BH223" s="4"/>
      <c r="BI223" s="201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202"/>
      <c r="CG223" s="4"/>
      <c r="CH223" s="4"/>
      <c r="CI223" s="4"/>
      <c r="CJ223" s="4"/>
      <c r="CK223" s="4"/>
      <c r="CL223" s="4"/>
      <c r="CM223" s="174"/>
      <c r="CN223" s="4"/>
      <c r="CO223" s="4"/>
      <c r="CP223" s="4"/>
      <c r="CQ223" s="4"/>
      <c r="CR223" s="4"/>
      <c r="CS223" s="17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202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17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174"/>
      <c r="AR224" s="4"/>
      <c r="AS224" s="4"/>
      <c r="AT224" s="4"/>
      <c r="AU224" s="4"/>
      <c r="AV224" s="4"/>
      <c r="AW224" s="174"/>
      <c r="AX224" s="4"/>
      <c r="AY224" s="4"/>
      <c r="AZ224" s="4"/>
      <c r="BA224" s="72"/>
      <c r="BB224" s="4"/>
      <c r="BC224" s="4"/>
      <c r="BD224" s="4"/>
      <c r="BE224" s="4"/>
      <c r="BF224" s="4"/>
      <c r="BG224" s="72"/>
      <c r="BH224" s="4"/>
      <c r="BI224" s="201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202"/>
      <c r="CG224" s="4"/>
      <c r="CH224" s="4"/>
      <c r="CI224" s="4"/>
      <c r="CJ224" s="4"/>
      <c r="CK224" s="4"/>
      <c r="CL224" s="4"/>
      <c r="CM224" s="174"/>
      <c r="CN224" s="4"/>
      <c r="CO224" s="4"/>
      <c r="CP224" s="4"/>
      <c r="CQ224" s="4"/>
      <c r="CR224" s="4"/>
      <c r="CS224" s="17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202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17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174"/>
      <c r="AR225" s="4"/>
      <c r="AS225" s="4"/>
      <c r="AT225" s="4"/>
      <c r="AU225" s="4"/>
      <c r="AV225" s="4"/>
      <c r="AW225" s="174"/>
      <c r="AX225" s="4"/>
      <c r="AY225" s="4"/>
      <c r="AZ225" s="4"/>
      <c r="BA225" s="72"/>
      <c r="BB225" s="4"/>
      <c r="BC225" s="4"/>
      <c r="BD225" s="4"/>
      <c r="BE225" s="4"/>
      <c r="BF225" s="4"/>
      <c r="BG225" s="72"/>
      <c r="BH225" s="4"/>
      <c r="BI225" s="201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202"/>
      <c r="CG225" s="4"/>
      <c r="CH225" s="4"/>
      <c r="CI225" s="4"/>
      <c r="CJ225" s="4"/>
      <c r="CK225" s="4"/>
      <c r="CL225" s="4"/>
      <c r="CM225" s="174"/>
      <c r="CN225" s="4"/>
      <c r="CO225" s="4"/>
      <c r="CP225" s="4"/>
      <c r="CQ225" s="4"/>
      <c r="CR225" s="4"/>
      <c r="CS225" s="17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202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17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174"/>
      <c r="AR226" s="4"/>
      <c r="AS226" s="4"/>
      <c r="AT226" s="4"/>
      <c r="AU226" s="4"/>
      <c r="AV226" s="4"/>
      <c r="AW226" s="174"/>
      <c r="AX226" s="4"/>
      <c r="AY226" s="4"/>
      <c r="AZ226" s="4"/>
      <c r="BA226" s="72"/>
      <c r="BB226" s="4"/>
      <c r="BC226" s="4"/>
      <c r="BD226" s="4"/>
      <c r="BE226" s="4"/>
      <c r="BF226" s="4"/>
      <c r="BG226" s="72"/>
      <c r="BH226" s="4"/>
      <c r="BI226" s="201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202"/>
      <c r="CG226" s="4"/>
      <c r="CH226" s="4"/>
      <c r="CI226" s="4"/>
      <c r="CJ226" s="4"/>
      <c r="CK226" s="4"/>
      <c r="CL226" s="4"/>
      <c r="CM226" s="174"/>
      <c r="CN226" s="4"/>
      <c r="CO226" s="4"/>
      <c r="CP226" s="4"/>
      <c r="CQ226" s="4"/>
      <c r="CR226" s="4"/>
      <c r="CS226" s="17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202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17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174"/>
      <c r="AR227" s="4"/>
      <c r="AS227" s="4"/>
      <c r="AT227" s="4"/>
      <c r="AU227" s="4"/>
      <c r="AV227" s="4"/>
      <c r="AW227" s="174"/>
      <c r="AX227" s="4"/>
      <c r="AY227" s="4"/>
      <c r="AZ227" s="4"/>
      <c r="BA227" s="72"/>
      <c r="BB227" s="4"/>
      <c r="BC227" s="4"/>
      <c r="BD227" s="4"/>
      <c r="BE227" s="4"/>
      <c r="BF227" s="4"/>
      <c r="BG227" s="72"/>
      <c r="BH227" s="4"/>
      <c r="BI227" s="201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202"/>
      <c r="CG227" s="4"/>
      <c r="CH227" s="4"/>
      <c r="CI227" s="4"/>
      <c r="CJ227" s="4"/>
      <c r="CK227" s="4"/>
      <c r="CL227" s="4"/>
      <c r="CM227" s="174"/>
      <c r="CN227" s="4"/>
      <c r="CO227" s="4"/>
      <c r="CP227" s="4"/>
      <c r="CQ227" s="4"/>
      <c r="CR227" s="4"/>
      <c r="CS227" s="17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202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17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174"/>
      <c r="AR228" s="4"/>
      <c r="AS228" s="4"/>
      <c r="AT228" s="4"/>
      <c r="AU228" s="4"/>
      <c r="AV228" s="4"/>
      <c r="AW228" s="174"/>
      <c r="AX228" s="4"/>
      <c r="AY228" s="4"/>
      <c r="AZ228" s="4"/>
      <c r="BA228" s="72"/>
      <c r="BB228" s="4"/>
      <c r="BC228" s="4"/>
      <c r="BD228" s="4"/>
      <c r="BE228" s="4"/>
      <c r="BF228" s="4"/>
      <c r="BG228" s="72"/>
      <c r="BH228" s="4"/>
      <c r="BI228" s="201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202"/>
      <c r="CG228" s="4"/>
      <c r="CH228" s="4"/>
      <c r="CI228" s="4"/>
      <c r="CJ228" s="4"/>
      <c r="CK228" s="4"/>
      <c r="CL228" s="4"/>
      <c r="CM228" s="174"/>
      <c r="CN228" s="4"/>
      <c r="CO228" s="4"/>
      <c r="CP228" s="4"/>
      <c r="CQ228" s="4"/>
      <c r="CR228" s="4"/>
      <c r="CS228" s="17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202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17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174"/>
      <c r="AR229" s="4"/>
      <c r="AS229" s="4"/>
      <c r="AT229" s="4"/>
      <c r="AU229" s="4"/>
      <c r="AV229" s="4"/>
      <c r="AW229" s="174"/>
      <c r="AX229" s="4"/>
      <c r="AY229" s="4"/>
      <c r="AZ229" s="4"/>
      <c r="BA229" s="72"/>
      <c r="BB229" s="4"/>
      <c r="BC229" s="4"/>
      <c r="BD229" s="4"/>
      <c r="BE229" s="4"/>
      <c r="BF229" s="4"/>
      <c r="BG229" s="72"/>
      <c r="BH229" s="4"/>
      <c r="BI229" s="201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202"/>
      <c r="CG229" s="4"/>
      <c r="CH229" s="4"/>
      <c r="CI229" s="4"/>
      <c r="CJ229" s="4"/>
      <c r="CK229" s="4"/>
      <c r="CL229" s="4"/>
      <c r="CM229" s="174"/>
      <c r="CN229" s="4"/>
      <c r="CO229" s="4"/>
      <c r="CP229" s="4"/>
      <c r="CQ229" s="4"/>
      <c r="CR229" s="4"/>
      <c r="CS229" s="17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202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17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174"/>
      <c r="AR230" s="4"/>
      <c r="AS230" s="4"/>
      <c r="AT230" s="4"/>
      <c r="AU230" s="4"/>
      <c r="AV230" s="4"/>
      <c r="AW230" s="174"/>
      <c r="AX230" s="4"/>
      <c r="AY230" s="4"/>
      <c r="AZ230" s="4"/>
      <c r="BA230" s="72"/>
      <c r="BB230" s="4"/>
      <c r="BC230" s="4"/>
      <c r="BD230" s="4"/>
      <c r="BE230" s="4"/>
      <c r="BF230" s="4"/>
      <c r="BG230" s="72"/>
      <c r="BH230" s="4"/>
      <c r="BI230" s="201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202"/>
      <c r="CG230" s="4"/>
      <c r="CH230" s="4"/>
      <c r="CI230" s="4"/>
      <c r="CJ230" s="4"/>
      <c r="CK230" s="4"/>
      <c r="CL230" s="4"/>
      <c r="CM230" s="174"/>
      <c r="CN230" s="4"/>
      <c r="CO230" s="4"/>
      <c r="CP230" s="4"/>
      <c r="CQ230" s="4"/>
      <c r="CR230" s="4"/>
      <c r="CS230" s="17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202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17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174"/>
      <c r="AR231" s="4"/>
      <c r="AS231" s="4"/>
      <c r="AT231" s="4"/>
      <c r="AU231" s="4"/>
      <c r="AV231" s="4"/>
      <c r="AW231" s="174"/>
      <c r="AX231" s="4"/>
      <c r="AY231" s="4"/>
      <c r="AZ231" s="4"/>
      <c r="BA231" s="72"/>
      <c r="BB231" s="4"/>
      <c r="BC231" s="4"/>
      <c r="BD231" s="4"/>
      <c r="BE231" s="4"/>
      <c r="BF231" s="4"/>
      <c r="BG231" s="72"/>
      <c r="BH231" s="4"/>
      <c r="BI231" s="201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202"/>
      <c r="CG231" s="4"/>
      <c r="CH231" s="4"/>
      <c r="CI231" s="4"/>
      <c r="CJ231" s="4"/>
      <c r="CK231" s="4"/>
      <c r="CL231" s="4"/>
      <c r="CM231" s="174"/>
      <c r="CN231" s="4"/>
      <c r="CO231" s="4"/>
      <c r="CP231" s="4"/>
      <c r="CQ231" s="4"/>
      <c r="CR231" s="4"/>
      <c r="CS231" s="17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202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17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174"/>
      <c r="AR232" s="4"/>
      <c r="AS232" s="4"/>
      <c r="AT232" s="4"/>
      <c r="AU232" s="4"/>
      <c r="AV232" s="4"/>
      <c r="AW232" s="174"/>
      <c r="AX232" s="4"/>
      <c r="AY232" s="4"/>
      <c r="AZ232" s="4"/>
      <c r="BA232" s="72"/>
      <c r="BB232" s="4"/>
      <c r="BC232" s="4"/>
      <c r="BD232" s="4"/>
      <c r="BE232" s="4"/>
      <c r="BF232" s="4"/>
      <c r="BG232" s="72"/>
      <c r="BH232" s="4"/>
      <c r="BI232" s="201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202"/>
      <c r="CG232" s="4"/>
      <c r="CH232" s="4"/>
      <c r="CI232" s="4"/>
      <c r="CJ232" s="4"/>
      <c r="CK232" s="4"/>
      <c r="CL232" s="4"/>
      <c r="CM232" s="174"/>
      <c r="CN232" s="4"/>
      <c r="CO232" s="4"/>
      <c r="CP232" s="4"/>
      <c r="CQ232" s="4"/>
      <c r="CR232" s="4"/>
      <c r="CS232" s="17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202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17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174"/>
      <c r="AR233" s="4"/>
      <c r="AS233" s="4"/>
      <c r="AT233" s="4"/>
      <c r="AU233" s="4"/>
      <c r="AV233" s="4"/>
      <c r="AW233" s="174"/>
      <c r="AX233" s="4"/>
      <c r="AY233" s="4"/>
      <c r="AZ233" s="4"/>
      <c r="BA233" s="72"/>
      <c r="BB233" s="4"/>
      <c r="BC233" s="4"/>
      <c r="BD233" s="4"/>
      <c r="BE233" s="4"/>
      <c r="BF233" s="4"/>
      <c r="BG233" s="72"/>
      <c r="BH233" s="4"/>
      <c r="BI233" s="201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202"/>
      <c r="CG233" s="4"/>
      <c r="CH233" s="4"/>
      <c r="CI233" s="4"/>
      <c r="CJ233" s="4"/>
      <c r="CK233" s="4"/>
      <c r="CL233" s="4"/>
      <c r="CM233" s="174"/>
      <c r="CN233" s="4"/>
      <c r="CO233" s="4"/>
      <c r="CP233" s="4"/>
      <c r="CQ233" s="4"/>
      <c r="CR233" s="4"/>
      <c r="CS233" s="17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202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17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174"/>
      <c r="AR234" s="4"/>
      <c r="AS234" s="4"/>
      <c r="AT234" s="4"/>
      <c r="AU234" s="4"/>
      <c r="AV234" s="4"/>
      <c r="AW234" s="174"/>
      <c r="AX234" s="4"/>
      <c r="AY234" s="4"/>
      <c r="AZ234" s="4"/>
      <c r="BA234" s="72"/>
      <c r="BB234" s="4"/>
      <c r="BC234" s="4"/>
      <c r="BD234" s="4"/>
      <c r="BE234" s="4"/>
      <c r="BF234" s="4"/>
      <c r="BG234" s="72"/>
      <c r="BH234" s="4"/>
      <c r="BI234" s="201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202"/>
      <c r="CG234" s="4"/>
      <c r="CH234" s="4"/>
      <c r="CI234" s="4"/>
      <c r="CJ234" s="4"/>
      <c r="CK234" s="4"/>
      <c r="CL234" s="4"/>
      <c r="CM234" s="174"/>
      <c r="CN234" s="4"/>
      <c r="CO234" s="4"/>
      <c r="CP234" s="4"/>
      <c r="CQ234" s="4"/>
      <c r="CR234" s="4"/>
      <c r="CS234" s="17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202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17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174"/>
      <c r="AR235" s="4"/>
      <c r="AS235" s="4"/>
      <c r="AT235" s="4"/>
      <c r="AU235" s="4"/>
      <c r="AV235" s="4"/>
      <c r="AW235" s="174"/>
      <c r="AX235" s="4"/>
      <c r="AY235" s="4"/>
      <c r="AZ235" s="4"/>
      <c r="BA235" s="72"/>
      <c r="BB235" s="4"/>
      <c r="BC235" s="4"/>
      <c r="BD235" s="4"/>
      <c r="BE235" s="4"/>
      <c r="BF235" s="4"/>
      <c r="BG235" s="72"/>
      <c r="BH235" s="4"/>
      <c r="BI235" s="201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202"/>
      <c r="CG235" s="4"/>
      <c r="CH235" s="4"/>
      <c r="CI235" s="4"/>
      <c r="CJ235" s="4"/>
      <c r="CK235" s="4"/>
      <c r="CL235" s="4"/>
      <c r="CM235" s="174"/>
      <c r="CN235" s="4"/>
      <c r="CO235" s="4"/>
      <c r="CP235" s="4"/>
      <c r="CQ235" s="4"/>
      <c r="CR235" s="4"/>
      <c r="CS235" s="17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202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17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174"/>
      <c r="AR236" s="4"/>
      <c r="AS236" s="4"/>
      <c r="AT236" s="4"/>
      <c r="AU236" s="4"/>
      <c r="AV236" s="4"/>
      <c r="AW236" s="174"/>
      <c r="AX236" s="4"/>
      <c r="AY236" s="4"/>
      <c r="AZ236" s="4"/>
      <c r="BA236" s="72"/>
      <c r="BB236" s="4"/>
      <c r="BC236" s="4"/>
      <c r="BD236" s="4"/>
      <c r="BE236" s="4"/>
      <c r="BF236" s="4"/>
      <c r="BG236" s="72"/>
      <c r="BH236" s="4"/>
      <c r="BI236" s="201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202"/>
      <c r="CG236" s="4"/>
      <c r="CH236" s="4"/>
      <c r="CI236" s="4"/>
      <c r="CJ236" s="4"/>
      <c r="CK236" s="4"/>
      <c r="CL236" s="4"/>
      <c r="CM236" s="174"/>
      <c r="CN236" s="4"/>
      <c r="CO236" s="4"/>
      <c r="CP236" s="4"/>
      <c r="CQ236" s="4"/>
      <c r="CR236" s="4"/>
      <c r="CS236" s="17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202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17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174"/>
      <c r="AR237" s="4"/>
      <c r="AS237" s="4"/>
      <c r="AT237" s="4"/>
      <c r="AU237" s="4"/>
      <c r="AV237" s="4"/>
      <c r="AW237" s="174"/>
      <c r="AX237" s="4"/>
      <c r="AY237" s="4"/>
      <c r="AZ237" s="4"/>
      <c r="BA237" s="72"/>
      <c r="BB237" s="4"/>
      <c r="BC237" s="4"/>
      <c r="BD237" s="4"/>
      <c r="BE237" s="4"/>
      <c r="BF237" s="4"/>
      <c r="BG237" s="72"/>
      <c r="BH237" s="4"/>
      <c r="BI237" s="201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202"/>
      <c r="CG237" s="4"/>
      <c r="CH237" s="4"/>
      <c r="CI237" s="4"/>
      <c r="CJ237" s="4"/>
      <c r="CK237" s="4"/>
      <c r="CL237" s="4"/>
      <c r="CM237" s="174"/>
      <c r="CN237" s="4"/>
      <c r="CO237" s="4"/>
      <c r="CP237" s="4"/>
      <c r="CQ237" s="4"/>
      <c r="CR237" s="4"/>
      <c r="CS237" s="17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202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17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174"/>
      <c r="AR238" s="4"/>
      <c r="AS238" s="4"/>
      <c r="AT238" s="4"/>
      <c r="AU238" s="4"/>
      <c r="AV238" s="4"/>
      <c r="AW238" s="174"/>
      <c r="AX238" s="4"/>
      <c r="AY238" s="4"/>
      <c r="AZ238" s="4"/>
      <c r="BA238" s="72"/>
      <c r="BB238" s="4"/>
      <c r="BC238" s="4"/>
      <c r="BD238" s="4"/>
      <c r="BE238" s="4"/>
      <c r="BF238" s="4"/>
      <c r="BG238" s="72"/>
      <c r="BH238" s="4"/>
      <c r="BI238" s="201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202"/>
      <c r="CG238" s="4"/>
      <c r="CH238" s="4"/>
      <c r="CI238" s="4"/>
      <c r="CJ238" s="4"/>
      <c r="CK238" s="4"/>
      <c r="CL238" s="4"/>
      <c r="CM238" s="174"/>
      <c r="CN238" s="4"/>
      <c r="CO238" s="4"/>
      <c r="CP238" s="4"/>
      <c r="CQ238" s="4"/>
      <c r="CR238" s="4"/>
      <c r="CS238" s="17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202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17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174"/>
      <c r="AR239" s="4"/>
      <c r="AS239" s="4"/>
      <c r="AT239" s="4"/>
      <c r="AU239" s="4"/>
      <c r="AV239" s="4"/>
      <c r="AW239" s="174"/>
      <c r="AX239" s="4"/>
      <c r="AY239" s="4"/>
      <c r="AZ239" s="4"/>
      <c r="BA239" s="72"/>
      <c r="BB239" s="4"/>
      <c r="BC239" s="4"/>
      <c r="BD239" s="4"/>
      <c r="BE239" s="4"/>
      <c r="BF239" s="4"/>
      <c r="BG239" s="72"/>
      <c r="BH239" s="4"/>
      <c r="BI239" s="201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202"/>
      <c r="CG239" s="4"/>
      <c r="CH239" s="4"/>
      <c r="CI239" s="4"/>
      <c r="CJ239" s="4"/>
      <c r="CK239" s="4"/>
      <c r="CL239" s="4"/>
      <c r="CM239" s="174"/>
      <c r="CN239" s="4"/>
      <c r="CO239" s="4"/>
      <c r="CP239" s="4"/>
      <c r="CQ239" s="4"/>
      <c r="CR239" s="4"/>
      <c r="CS239" s="17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202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17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174"/>
      <c r="AR240" s="4"/>
      <c r="AS240" s="4"/>
      <c r="AT240" s="4"/>
      <c r="AU240" s="4"/>
      <c r="AV240" s="4"/>
      <c r="AW240" s="174"/>
      <c r="AX240" s="4"/>
      <c r="AY240" s="4"/>
      <c r="AZ240" s="4"/>
      <c r="BA240" s="72"/>
      <c r="BB240" s="4"/>
      <c r="BC240" s="4"/>
      <c r="BD240" s="4"/>
      <c r="BE240" s="4"/>
      <c r="BF240" s="4"/>
      <c r="BG240" s="72"/>
      <c r="BH240" s="4"/>
      <c r="BI240" s="201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202"/>
      <c r="CG240" s="4"/>
      <c r="CH240" s="4"/>
      <c r="CI240" s="4"/>
      <c r="CJ240" s="4"/>
      <c r="CK240" s="4"/>
      <c r="CL240" s="4"/>
      <c r="CM240" s="174"/>
      <c r="CN240" s="4"/>
      <c r="CO240" s="4"/>
      <c r="CP240" s="4"/>
      <c r="CQ240" s="4"/>
      <c r="CR240" s="4"/>
      <c r="CS240" s="17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202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17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174"/>
      <c r="AR241" s="4"/>
      <c r="AS241" s="4"/>
      <c r="AT241" s="4"/>
      <c r="AU241" s="4"/>
      <c r="AV241" s="4"/>
      <c r="AW241" s="174"/>
      <c r="AX241" s="4"/>
      <c r="AY241" s="4"/>
      <c r="AZ241" s="4"/>
      <c r="BA241" s="72"/>
      <c r="BB241" s="4"/>
      <c r="BC241" s="4"/>
      <c r="BD241" s="4"/>
      <c r="BE241" s="4"/>
      <c r="BF241" s="4"/>
      <c r="BG241" s="72"/>
      <c r="BH241" s="4"/>
      <c r="BI241" s="201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202"/>
      <c r="CG241" s="4"/>
      <c r="CH241" s="4"/>
      <c r="CI241" s="4"/>
      <c r="CJ241" s="4"/>
      <c r="CK241" s="4"/>
      <c r="CL241" s="4"/>
      <c r="CM241" s="174"/>
      <c r="CN241" s="4"/>
      <c r="CO241" s="4"/>
      <c r="CP241" s="4"/>
      <c r="CQ241" s="4"/>
      <c r="CR241" s="4"/>
      <c r="CS241" s="17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202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17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174"/>
      <c r="AR242" s="4"/>
      <c r="AS242" s="4"/>
      <c r="AT242" s="4"/>
      <c r="AU242" s="4"/>
      <c r="AV242" s="4"/>
      <c r="AW242" s="174"/>
      <c r="AX242" s="4"/>
      <c r="AY242" s="4"/>
      <c r="AZ242" s="4"/>
      <c r="BA242" s="72"/>
      <c r="BB242" s="4"/>
      <c r="BC242" s="4"/>
      <c r="BD242" s="4"/>
      <c r="BE242" s="4"/>
      <c r="BF242" s="4"/>
      <c r="BG242" s="72"/>
      <c r="BH242" s="4"/>
      <c r="BI242" s="201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202"/>
      <c r="CG242" s="4"/>
      <c r="CH242" s="4"/>
      <c r="CI242" s="4"/>
      <c r="CJ242" s="4"/>
      <c r="CK242" s="4"/>
      <c r="CL242" s="4"/>
      <c r="CM242" s="174"/>
      <c r="CN242" s="4"/>
      <c r="CO242" s="4"/>
      <c r="CP242" s="4"/>
      <c r="CQ242" s="4"/>
      <c r="CR242" s="4"/>
      <c r="CS242" s="17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202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17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174"/>
      <c r="AR243" s="4"/>
      <c r="AS243" s="4"/>
      <c r="AT243" s="4"/>
      <c r="AU243" s="4"/>
      <c r="AV243" s="4"/>
      <c r="AW243" s="174"/>
      <c r="AX243" s="4"/>
      <c r="AY243" s="4"/>
      <c r="AZ243" s="4"/>
      <c r="BA243" s="72"/>
      <c r="BB243" s="4"/>
      <c r="BC243" s="4"/>
      <c r="BD243" s="4"/>
      <c r="BE243" s="4"/>
      <c r="BF243" s="4"/>
      <c r="BG243" s="72"/>
      <c r="BH243" s="4"/>
      <c r="BI243" s="201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202"/>
      <c r="CG243" s="4"/>
      <c r="CH243" s="4"/>
      <c r="CI243" s="4"/>
      <c r="CJ243" s="4"/>
      <c r="CK243" s="4"/>
      <c r="CL243" s="4"/>
      <c r="CM243" s="174"/>
      <c r="CN243" s="4"/>
      <c r="CO243" s="4"/>
      <c r="CP243" s="4"/>
      <c r="CQ243" s="4"/>
      <c r="CR243" s="4"/>
      <c r="CS243" s="17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202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17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174"/>
      <c r="AR244" s="4"/>
      <c r="AS244" s="4"/>
      <c r="AT244" s="4"/>
      <c r="AU244" s="4"/>
      <c r="AV244" s="4"/>
      <c r="AW244" s="174"/>
      <c r="AX244" s="4"/>
      <c r="AY244" s="4"/>
      <c r="AZ244" s="4"/>
      <c r="BA244" s="72"/>
      <c r="BB244" s="4"/>
      <c r="BC244" s="4"/>
      <c r="BD244" s="4"/>
      <c r="BE244" s="4"/>
      <c r="BF244" s="4"/>
      <c r="BG244" s="72"/>
      <c r="BH244" s="4"/>
      <c r="BI244" s="201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202"/>
      <c r="CG244" s="4"/>
      <c r="CH244" s="4"/>
      <c r="CI244" s="4"/>
      <c r="CJ244" s="4"/>
      <c r="CK244" s="4"/>
      <c r="CL244" s="4"/>
      <c r="CM244" s="174"/>
      <c r="CN244" s="4"/>
      <c r="CO244" s="4"/>
      <c r="CP244" s="4"/>
      <c r="CQ244" s="4"/>
      <c r="CR244" s="4"/>
      <c r="CS244" s="17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202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17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174"/>
      <c r="AR245" s="4"/>
      <c r="AS245" s="4"/>
      <c r="AT245" s="4"/>
      <c r="AU245" s="4"/>
      <c r="AV245" s="4"/>
      <c r="AW245" s="174"/>
      <c r="AX245" s="4"/>
      <c r="AY245" s="4"/>
      <c r="AZ245" s="4"/>
      <c r="BA245" s="72"/>
      <c r="BB245" s="4"/>
      <c r="BC245" s="4"/>
      <c r="BD245" s="4"/>
      <c r="BE245" s="4"/>
      <c r="BF245" s="4"/>
      <c r="BG245" s="72"/>
      <c r="BH245" s="4"/>
      <c r="BI245" s="201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202"/>
      <c r="CG245" s="4"/>
      <c r="CH245" s="4"/>
      <c r="CI245" s="4"/>
      <c r="CJ245" s="4"/>
      <c r="CK245" s="4"/>
      <c r="CL245" s="4"/>
      <c r="CM245" s="174"/>
      <c r="CN245" s="4"/>
      <c r="CO245" s="4"/>
      <c r="CP245" s="4"/>
      <c r="CQ245" s="4"/>
      <c r="CR245" s="4"/>
      <c r="CS245" s="17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202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17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174"/>
      <c r="AR246" s="4"/>
      <c r="AS246" s="4"/>
      <c r="AT246" s="4"/>
      <c r="AU246" s="4"/>
      <c r="AV246" s="4"/>
      <c r="AW246" s="174"/>
      <c r="AX246" s="4"/>
      <c r="AY246" s="4"/>
      <c r="AZ246" s="4"/>
      <c r="BA246" s="72"/>
      <c r="BB246" s="4"/>
      <c r="BC246" s="4"/>
      <c r="BD246" s="4"/>
      <c r="BE246" s="4"/>
      <c r="BF246" s="4"/>
      <c r="BG246" s="72"/>
      <c r="BH246" s="4"/>
      <c r="BI246" s="201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202"/>
      <c r="CG246" s="4"/>
      <c r="CH246" s="4"/>
      <c r="CI246" s="4"/>
      <c r="CJ246" s="4"/>
      <c r="CK246" s="4"/>
      <c r="CL246" s="4"/>
      <c r="CM246" s="174"/>
      <c r="CN246" s="4"/>
      <c r="CO246" s="4"/>
      <c r="CP246" s="4"/>
      <c r="CQ246" s="4"/>
      <c r="CR246" s="4"/>
      <c r="CS246" s="17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202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17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174"/>
      <c r="AR247" s="4"/>
      <c r="AS247" s="4"/>
      <c r="AT247" s="4"/>
      <c r="AU247" s="4"/>
      <c r="AV247" s="4"/>
      <c r="AW247" s="174"/>
      <c r="AX247" s="4"/>
      <c r="AY247" s="4"/>
      <c r="AZ247" s="4"/>
      <c r="BA247" s="72"/>
      <c r="BB247" s="4"/>
      <c r="BC247" s="4"/>
      <c r="BD247" s="4"/>
      <c r="BE247" s="4"/>
      <c r="BF247" s="4"/>
      <c r="BG247" s="72"/>
      <c r="BH247" s="4"/>
      <c r="BI247" s="201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202"/>
      <c r="CG247" s="4"/>
      <c r="CH247" s="4"/>
      <c r="CI247" s="4"/>
      <c r="CJ247" s="4"/>
      <c r="CK247" s="4"/>
      <c r="CL247" s="4"/>
      <c r="CM247" s="174"/>
      <c r="CN247" s="4"/>
      <c r="CO247" s="4"/>
      <c r="CP247" s="4"/>
      <c r="CQ247" s="4"/>
      <c r="CR247" s="4"/>
      <c r="CS247" s="17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202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17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174"/>
      <c r="AR248" s="4"/>
      <c r="AS248" s="4"/>
      <c r="AT248" s="4"/>
      <c r="AU248" s="4"/>
      <c r="AV248" s="4"/>
      <c r="AW248" s="174"/>
      <c r="AX248" s="4"/>
      <c r="AY248" s="4"/>
      <c r="AZ248" s="4"/>
      <c r="BA248" s="72"/>
      <c r="BB248" s="4"/>
      <c r="BC248" s="4"/>
      <c r="BD248" s="4"/>
      <c r="BE248" s="4"/>
      <c r="BF248" s="4"/>
      <c r="BG248" s="72"/>
      <c r="BH248" s="4"/>
      <c r="BI248" s="201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202"/>
      <c r="CG248" s="4"/>
      <c r="CH248" s="4"/>
      <c r="CI248" s="4"/>
      <c r="CJ248" s="4"/>
      <c r="CK248" s="4"/>
      <c r="CL248" s="4"/>
      <c r="CM248" s="174"/>
      <c r="CN248" s="4"/>
      <c r="CO248" s="4"/>
      <c r="CP248" s="4"/>
      <c r="CQ248" s="4"/>
      <c r="CR248" s="4"/>
      <c r="CS248" s="17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202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17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174"/>
      <c r="AR249" s="4"/>
      <c r="AS249" s="4"/>
      <c r="AT249" s="4"/>
      <c r="AU249" s="4"/>
      <c r="AV249" s="4"/>
      <c r="AW249" s="174"/>
      <c r="AX249" s="4"/>
      <c r="AY249" s="4"/>
      <c r="AZ249" s="4"/>
      <c r="BA249" s="72"/>
      <c r="BB249" s="4"/>
      <c r="BC249" s="4"/>
      <c r="BD249" s="4"/>
      <c r="BE249" s="4"/>
      <c r="BF249" s="4"/>
      <c r="BG249" s="72"/>
      <c r="BH249" s="4"/>
      <c r="BI249" s="201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202"/>
      <c r="CG249" s="4"/>
      <c r="CH249" s="4"/>
      <c r="CI249" s="4"/>
      <c r="CJ249" s="4"/>
      <c r="CK249" s="4"/>
      <c r="CL249" s="4"/>
      <c r="CM249" s="174"/>
      <c r="CN249" s="4"/>
      <c r="CO249" s="4"/>
      <c r="CP249" s="4"/>
      <c r="CQ249" s="4"/>
      <c r="CR249" s="4"/>
      <c r="CS249" s="17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202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17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174"/>
      <c r="AR250" s="4"/>
      <c r="AS250" s="4"/>
      <c r="AT250" s="4"/>
      <c r="AU250" s="4"/>
      <c r="AV250" s="4"/>
      <c r="AW250" s="174"/>
      <c r="AX250" s="4"/>
      <c r="AY250" s="4"/>
      <c r="AZ250" s="4"/>
      <c r="BA250" s="72"/>
      <c r="BB250" s="4"/>
      <c r="BC250" s="4"/>
      <c r="BD250" s="4"/>
      <c r="BE250" s="4"/>
      <c r="BF250" s="4"/>
      <c r="BG250" s="72"/>
      <c r="BH250" s="4"/>
      <c r="BI250" s="201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202"/>
      <c r="CG250" s="4"/>
      <c r="CH250" s="4"/>
      <c r="CI250" s="4"/>
      <c r="CJ250" s="4"/>
      <c r="CK250" s="4"/>
      <c r="CL250" s="4"/>
      <c r="CM250" s="174"/>
      <c r="CN250" s="4"/>
      <c r="CO250" s="4"/>
      <c r="CP250" s="4"/>
      <c r="CQ250" s="4"/>
      <c r="CR250" s="4"/>
      <c r="CS250" s="17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202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17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174"/>
      <c r="AR251" s="4"/>
      <c r="AS251" s="4"/>
      <c r="AT251" s="4"/>
      <c r="AU251" s="4"/>
      <c r="AV251" s="4"/>
      <c r="AW251" s="174"/>
      <c r="AX251" s="4"/>
      <c r="AY251" s="4"/>
      <c r="AZ251" s="4"/>
      <c r="BA251" s="72"/>
      <c r="BB251" s="4"/>
      <c r="BC251" s="4"/>
      <c r="BD251" s="4"/>
      <c r="BE251" s="4"/>
      <c r="BF251" s="4"/>
      <c r="BG251" s="72"/>
      <c r="BH251" s="4"/>
      <c r="BI251" s="201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202"/>
      <c r="CG251" s="4"/>
      <c r="CH251" s="4"/>
      <c r="CI251" s="4"/>
      <c r="CJ251" s="4"/>
      <c r="CK251" s="4"/>
      <c r="CL251" s="4"/>
      <c r="CM251" s="174"/>
      <c r="CN251" s="4"/>
      <c r="CO251" s="4"/>
      <c r="CP251" s="4"/>
      <c r="CQ251" s="4"/>
      <c r="CR251" s="4"/>
      <c r="CS251" s="17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202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17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174"/>
      <c r="AR252" s="4"/>
      <c r="AS252" s="4"/>
      <c r="AT252" s="4"/>
      <c r="AU252" s="4"/>
      <c r="AV252" s="4"/>
      <c r="AW252" s="174"/>
      <c r="AX252" s="4"/>
      <c r="AY252" s="4"/>
      <c r="AZ252" s="4"/>
      <c r="BA252" s="72"/>
      <c r="BB252" s="4"/>
      <c r="BC252" s="4"/>
      <c r="BD252" s="4"/>
      <c r="BE252" s="4"/>
      <c r="BF252" s="4"/>
      <c r="BG252" s="72"/>
      <c r="BH252" s="4"/>
      <c r="BI252" s="201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202"/>
      <c r="CG252" s="4"/>
      <c r="CH252" s="4"/>
      <c r="CI252" s="4"/>
      <c r="CJ252" s="4"/>
      <c r="CK252" s="4"/>
      <c r="CL252" s="4"/>
      <c r="CM252" s="174"/>
      <c r="CN252" s="4"/>
      <c r="CO252" s="4"/>
      <c r="CP252" s="4"/>
      <c r="CQ252" s="4"/>
      <c r="CR252" s="4"/>
      <c r="CS252" s="17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202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17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174"/>
      <c r="AR253" s="4"/>
      <c r="AS253" s="4"/>
      <c r="AT253" s="4"/>
      <c r="AU253" s="4"/>
      <c r="AV253" s="4"/>
      <c r="AW253" s="174"/>
      <c r="AX253" s="4"/>
      <c r="AY253" s="4"/>
      <c r="AZ253" s="4"/>
      <c r="BA253" s="72"/>
      <c r="BB253" s="4"/>
      <c r="BC253" s="4"/>
      <c r="BD253" s="4"/>
      <c r="BE253" s="4"/>
      <c r="BF253" s="4"/>
      <c r="BG253" s="72"/>
      <c r="BH253" s="4"/>
      <c r="BI253" s="201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202"/>
      <c r="CG253" s="4"/>
      <c r="CH253" s="4"/>
      <c r="CI253" s="4"/>
      <c r="CJ253" s="4"/>
      <c r="CK253" s="4"/>
      <c r="CL253" s="4"/>
      <c r="CM253" s="174"/>
      <c r="CN253" s="4"/>
      <c r="CO253" s="4"/>
      <c r="CP253" s="4"/>
      <c r="CQ253" s="4"/>
      <c r="CR253" s="4"/>
      <c r="CS253" s="17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202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17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174"/>
      <c r="AR254" s="4"/>
      <c r="AS254" s="4"/>
      <c r="AT254" s="4"/>
      <c r="AU254" s="4"/>
      <c r="AV254" s="4"/>
      <c r="AW254" s="174"/>
      <c r="AX254" s="4"/>
      <c r="AY254" s="4"/>
      <c r="AZ254" s="4"/>
      <c r="BA254" s="72"/>
      <c r="BB254" s="4"/>
      <c r="BC254" s="4"/>
      <c r="BD254" s="4"/>
      <c r="BE254" s="4"/>
      <c r="BF254" s="4"/>
      <c r="BG254" s="72"/>
      <c r="BH254" s="4"/>
      <c r="BI254" s="201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202"/>
      <c r="CG254" s="4"/>
      <c r="CH254" s="4"/>
      <c r="CI254" s="4"/>
      <c r="CJ254" s="4"/>
      <c r="CK254" s="4"/>
      <c r="CL254" s="4"/>
      <c r="CM254" s="174"/>
      <c r="CN254" s="4"/>
      <c r="CO254" s="4"/>
      <c r="CP254" s="4"/>
      <c r="CQ254" s="4"/>
      <c r="CR254" s="4"/>
      <c r="CS254" s="17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202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17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174"/>
      <c r="AR255" s="4"/>
      <c r="AS255" s="4"/>
      <c r="AT255" s="4"/>
      <c r="AU255" s="4"/>
      <c r="AV255" s="4"/>
      <c r="AW255" s="174"/>
      <c r="AX255" s="4"/>
      <c r="AY255" s="4"/>
      <c r="AZ255" s="4"/>
      <c r="BA255" s="72"/>
      <c r="BB255" s="4"/>
      <c r="BC255" s="4"/>
      <c r="BD255" s="4"/>
      <c r="BE255" s="4"/>
      <c r="BF255" s="4"/>
      <c r="BG255" s="72"/>
      <c r="BH255" s="4"/>
      <c r="BI255" s="201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202"/>
      <c r="CG255" s="4"/>
      <c r="CH255" s="4"/>
      <c r="CI255" s="4"/>
      <c r="CJ255" s="4"/>
      <c r="CK255" s="4"/>
      <c r="CL255" s="4"/>
      <c r="CM255" s="174"/>
      <c r="CN255" s="4"/>
      <c r="CO255" s="4"/>
      <c r="CP255" s="4"/>
      <c r="CQ255" s="4"/>
      <c r="CR255" s="4"/>
      <c r="CS255" s="17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202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17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174"/>
      <c r="AR256" s="4"/>
      <c r="AS256" s="4"/>
      <c r="AT256" s="4"/>
      <c r="AU256" s="4"/>
      <c r="AV256" s="4"/>
      <c r="AW256" s="174"/>
      <c r="AX256" s="4"/>
      <c r="AY256" s="4"/>
      <c r="AZ256" s="4"/>
      <c r="BA256" s="72"/>
      <c r="BB256" s="4"/>
      <c r="BC256" s="4"/>
      <c r="BD256" s="4"/>
      <c r="BE256" s="4"/>
      <c r="BF256" s="4"/>
      <c r="BG256" s="72"/>
      <c r="BH256" s="4"/>
      <c r="BI256" s="201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202"/>
      <c r="CG256" s="4"/>
      <c r="CH256" s="4"/>
      <c r="CI256" s="4"/>
      <c r="CJ256" s="4"/>
      <c r="CK256" s="4"/>
      <c r="CL256" s="4"/>
      <c r="CM256" s="174"/>
      <c r="CN256" s="4"/>
      <c r="CO256" s="4"/>
      <c r="CP256" s="4"/>
      <c r="CQ256" s="4"/>
      <c r="CR256" s="4"/>
      <c r="CS256" s="17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202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17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174"/>
      <c r="AR257" s="4"/>
      <c r="AS257" s="4"/>
      <c r="AT257" s="4"/>
      <c r="AU257" s="4"/>
      <c r="AV257" s="4"/>
      <c r="AW257" s="174"/>
      <c r="AX257" s="4"/>
      <c r="AY257" s="4"/>
      <c r="AZ257" s="4"/>
      <c r="BA257" s="72"/>
      <c r="BB257" s="4"/>
      <c r="BC257" s="4"/>
      <c r="BD257" s="4"/>
      <c r="BE257" s="4"/>
      <c r="BF257" s="4"/>
      <c r="BG257" s="72"/>
      <c r="BH257" s="4"/>
      <c r="BI257" s="201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202"/>
      <c r="CG257" s="4"/>
      <c r="CH257" s="4"/>
      <c r="CI257" s="4"/>
      <c r="CJ257" s="4"/>
      <c r="CK257" s="4"/>
      <c r="CL257" s="4"/>
      <c r="CM257" s="174"/>
      <c r="CN257" s="4"/>
      <c r="CO257" s="4"/>
      <c r="CP257" s="4"/>
      <c r="CQ257" s="4"/>
      <c r="CR257" s="4"/>
      <c r="CS257" s="17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202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17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174"/>
      <c r="AR258" s="4"/>
      <c r="AS258" s="4"/>
      <c r="AT258" s="4"/>
      <c r="AU258" s="4"/>
      <c r="AV258" s="4"/>
      <c r="AW258" s="174"/>
      <c r="AX258" s="4"/>
      <c r="AY258" s="4"/>
      <c r="AZ258" s="4"/>
      <c r="BA258" s="72"/>
      <c r="BB258" s="4"/>
      <c r="BC258" s="4"/>
      <c r="BD258" s="4"/>
      <c r="BE258" s="4"/>
      <c r="BF258" s="4"/>
      <c r="BG258" s="72"/>
      <c r="BH258" s="4"/>
      <c r="BI258" s="201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202"/>
      <c r="CG258" s="4"/>
      <c r="CH258" s="4"/>
      <c r="CI258" s="4"/>
      <c r="CJ258" s="4"/>
      <c r="CK258" s="4"/>
      <c r="CL258" s="4"/>
      <c r="CM258" s="174"/>
      <c r="CN258" s="4"/>
      <c r="CO258" s="4"/>
      <c r="CP258" s="4"/>
      <c r="CQ258" s="4"/>
      <c r="CR258" s="4"/>
      <c r="CS258" s="17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202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17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174"/>
      <c r="AR259" s="4"/>
      <c r="AS259" s="4"/>
      <c r="AT259" s="4"/>
      <c r="AU259" s="4"/>
      <c r="AV259" s="4"/>
      <c r="AW259" s="174"/>
      <c r="AX259" s="4"/>
      <c r="AY259" s="4"/>
      <c r="AZ259" s="4"/>
      <c r="BA259" s="72"/>
      <c r="BB259" s="4"/>
      <c r="BC259" s="4"/>
      <c r="BD259" s="4"/>
      <c r="BE259" s="4"/>
      <c r="BF259" s="4"/>
      <c r="BG259" s="72"/>
      <c r="BH259" s="4"/>
      <c r="BI259" s="201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202"/>
      <c r="CG259" s="4"/>
      <c r="CH259" s="4"/>
      <c r="CI259" s="4"/>
      <c r="CJ259" s="4"/>
      <c r="CK259" s="4"/>
      <c r="CL259" s="4"/>
      <c r="CM259" s="174"/>
      <c r="CN259" s="4"/>
      <c r="CO259" s="4"/>
      <c r="CP259" s="4"/>
      <c r="CQ259" s="4"/>
      <c r="CR259" s="4"/>
      <c r="CS259" s="17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202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17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174"/>
      <c r="AR260" s="4"/>
      <c r="AS260" s="4"/>
      <c r="AT260" s="4"/>
      <c r="AU260" s="4"/>
      <c r="AV260" s="4"/>
      <c r="AW260" s="174"/>
      <c r="AX260" s="4"/>
      <c r="AY260" s="4"/>
      <c r="AZ260" s="4"/>
      <c r="BA260" s="72"/>
      <c r="BB260" s="4"/>
      <c r="BC260" s="4"/>
      <c r="BD260" s="4"/>
      <c r="BE260" s="4"/>
      <c r="BF260" s="4"/>
      <c r="BG260" s="72"/>
      <c r="BH260" s="4"/>
      <c r="BI260" s="201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202"/>
      <c r="CG260" s="4"/>
      <c r="CH260" s="4"/>
      <c r="CI260" s="4"/>
      <c r="CJ260" s="4"/>
      <c r="CK260" s="4"/>
      <c r="CL260" s="4"/>
      <c r="CM260" s="174"/>
      <c r="CN260" s="4"/>
      <c r="CO260" s="4"/>
      <c r="CP260" s="4"/>
      <c r="CQ260" s="4"/>
      <c r="CR260" s="4"/>
      <c r="CS260" s="17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202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17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174"/>
      <c r="AR261" s="4"/>
      <c r="AS261" s="4"/>
      <c r="AT261" s="4"/>
      <c r="AU261" s="4"/>
      <c r="AV261" s="4"/>
      <c r="AW261" s="174"/>
      <c r="AX261" s="4"/>
      <c r="AY261" s="4"/>
      <c r="AZ261" s="4"/>
      <c r="BA261" s="72"/>
      <c r="BB261" s="4"/>
      <c r="BC261" s="4"/>
      <c r="BD261" s="4"/>
      <c r="BE261" s="4"/>
      <c r="BF261" s="4"/>
      <c r="BG261" s="72"/>
      <c r="BH261" s="4"/>
      <c r="BI261" s="201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202"/>
      <c r="CG261" s="4"/>
      <c r="CH261" s="4"/>
      <c r="CI261" s="4"/>
      <c r="CJ261" s="4"/>
      <c r="CK261" s="4"/>
      <c r="CL261" s="4"/>
      <c r="CM261" s="174"/>
      <c r="CN261" s="4"/>
      <c r="CO261" s="4"/>
      <c r="CP261" s="4"/>
      <c r="CQ261" s="4"/>
      <c r="CR261" s="4"/>
      <c r="CS261" s="17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202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17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174"/>
      <c r="AR262" s="4"/>
      <c r="AS262" s="4"/>
      <c r="AT262" s="4"/>
      <c r="AU262" s="4"/>
      <c r="AV262" s="4"/>
      <c r="AW262" s="174"/>
      <c r="AX262" s="4"/>
      <c r="AY262" s="4"/>
      <c r="AZ262" s="4"/>
      <c r="BA262" s="72"/>
      <c r="BB262" s="4"/>
      <c r="BC262" s="4"/>
      <c r="BD262" s="4"/>
      <c r="BE262" s="4"/>
      <c r="BF262" s="4"/>
      <c r="BG262" s="72"/>
      <c r="BH262" s="4"/>
      <c r="BI262" s="201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202"/>
      <c r="CG262" s="4"/>
      <c r="CH262" s="4"/>
      <c r="CI262" s="4"/>
      <c r="CJ262" s="4"/>
      <c r="CK262" s="4"/>
      <c r="CL262" s="4"/>
      <c r="CM262" s="174"/>
      <c r="CN262" s="4"/>
      <c r="CO262" s="4"/>
      <c r="CP262" s="4"/>
      <c r="CQ262" s="4"/>
      <c r="CR262" s="4"/>
      <c r="CS262" s="17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202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17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174"/>
      <c r="AR263" s="4"/>
      <c r="AS263" s="4"/>
      <c r="AT263" s="4"/>
      <c r="AU263" s="4"/>
      <c r="AV263" s="4"/>
      <c r="AW263" s="174"/>
      <c r="AX263" s="4"/>
      <c r="AY263" s="4"/>
      <c r="AZ263" s="4"/>
      <c r="BA263" s="72"/>
      <c r="BB263" s="4"/>
      <c r="BC263" s="4"/>
      <c r="BD263" s="4"/>
      <c r="BE263" s="4"/>
      <c r="BF263" s="4"/>
      <c r="BG263" s="72"/>
      <c r="BH263" s="4"/>
      <c r="BI263" s="201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202"/>
      <c r="CG263" s="4"/>
      <c r="CH263" s="4"/>
      <c r="CI263" s="4"/>
      <c r="CJ263" s="4"/>
      <c r="CK263" s="4"/>
      <c r="CL263" s="4"/>
      <c r="CM263" s="174"/>
      <c r="CN263" s="4"/>
      <c r="CO263" s="4"/>
      <c r="CP263" s="4"/>
      <c r="CQ263" s="4"/>
      <c r="CR263" s="4"/>
      <c r="CS263" s="17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202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17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174"/>
      <c r="AR264" s="4"/>
      <c r="AS264" s="4"/>
      <c r="AT264" s="4"/>
      <c r="AU264" s="4"/>
      <c r="AV264" s="4"/>
      <c r="AW264" s="174"/>
      <c r="AX264" s="4"/>
      <c r="AY264" s="4"/>
      <c r="AZ264" s="4"/>
      <c r="BA264" s="72"/>
      <c r="BB264" s="4"/>
      <c r="BC264" s="4"/>
      <c r="BD264" s="4"/>
      <c r="BE264" s="4"/>
      <c r="BF264" s="4"/>
      <c r="BG264" s="72"/>
      <c r="BH264" s="4"/>
      <c r="BI264" s="201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202"/>
      <c r="CG264" s="4"/>
      <c r="CH264" s="4"/>
      <c r="CI264" s="4"/>
      <c r="CJ264" s="4"/>
      <c r="CK264" s="4"/>
      <c r="CL264" s="4"/>
      <c r="CM264" s="174"/>
      <c r="CN264" s="4"/>
      <c r="CO264" s="4"/>
      <c r="CP264" s="4"/>
      <c r="CQ264" s="4"/>
      <c r="CR264" s="4"/>
      <c r="CS264" s="17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202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17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174"/>
      <c r="AR265" s="4"/>
      <c r="AS265" s="4"/>
      <c r="AT265" s="4"/>
      <c r="AU265" s="4"/>
      <c r="AV265" s="4"/>
      <c r="AW265" s="174"/>
      <c r="AX265" s="4"/>
      <c r="AY265" s="4"/>
      <c r="AZ265" s="4"/>
      <c r="BA265" s="72"/>
      <c r="BB265" s="4"/>
      <c r="BC265" s="4"/>
      <c r="BD265" s="4"/>
      <c r="BE265" s="4"/>
      <c r="BF265" s="4"/>
      <c r="BG265" s="72"/>
      <c r="BH265" s="4"/>
      <c r="BI265" s="201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202"/>
      <c r="CG265" s="4"/>
      <c r="CH265" s="4"/>
      <c r="CI265" s="4"/>
      <c r="CJ265" s="4"/>
      <c r="CK265" s="4"/>
      <c r="CL265" s="4"/>
      <c r="CM265" s="174"/>
      <c r="CN265" s="4"/>
      <c r="CO265" s="4"/>
      <c r="CP265" s="4"/>
      <c r="CQ265" s="4"/>
      <c r="CR265" s="4"/>
      <c r="CS265" s="17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202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17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174"/>
      <c r="AR266" s="4"/>
      <c r="AS266" s="4"/>
      <c r="AT266" s="4"/>
      <c r="AU266" s="4"/>
      <c r="AV266" s="4"/>
      <c r="AW266" s="174"/>
      <c r="AX266" s="4"/>
      <c r="AY266" s="4"/>
      <c r="AZ266" s="4"/>
      <c r="BA266" s="72"/>
      <c r="BB266" s="4"/>
      <c r="BC266" s="4"/>
      <c r="BD266" s="4"/>
      <c r="BE266" s="4"/>
      <c r="BF266" s="4"/>
      <c r="BG266" s="72"/>
      <c r="BH266" s="4"/>
      <c r="BI266" s="201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202"/>
      <c r="CG266" s="4"/>
      <c r="CH266" s="4"/>
      <c r="CI266" s="4"/>
      <c r="CJ266" s="4"/>
      <c r="CK266" s="4"/>
      <c r="CL266" s="4"/>
      <c r="CM266" s="174"/>
      <c r="CN266" s="4"/>
      <c r="CO266" s="4"/>
      <c r="CP266" s="4"/>
      <c r="CQ266" s="4"/>
      <c r="CR266" s="4"/>
      <c r="CS266" s="17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202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17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174"/>
      <c r="AR267" s="4"/>
      <c r="AS267" s="4"/>
      <c r="AT267" s="4"/>
      <c r="AU267" s="4"/>
      <c r="AV267" s="4"/>
      <c r="AW267" s="174"/>
      <c r="AX267" s="4"/>
      <c r="AY267" s="4"/>
      <c r="AZ267" s="4"/>
      <c r="BA267" s="72"/>
      <c r="BB267" s="4"/>
      <c r="BC267" s="4"/>
      <c r="BD267" s="4"/>
      <c r="BE267" s="4"/>
      <c r="BF267" s="4"/>
      <c r="BG267" s="72"/>
      <c r="BH267" s="4"/>
      <c r="BI267" s="201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202"/>
      <c r="CG267" s="4"/>
      <c r="CH267" s="4"/>
      <c r="CI267" s="4"/>
      <c r="CJ267" s="4"/>
      <c r="CK267" s="4"/>
      <c r="CL267" s="4"/>
      <c r="CM267" s="174"/>
      <c r="CN267" s="4"/>
      <c r="CO267" s="4"/>
      <c r="CP267" s="4"/>
      <c r="CQ267" s="4"/>
      <c r="CR267" s="4"/>
      <c r="CS267" s="17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202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17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174"/>
      <c r="AR268" s="4"/>
      <c r="AS268" s="4"/>
      <c r="AT268" s="4"/>
      <c r="AU268" s="4"/>
      <c r="AV268" s="4"/>
      <c r="AW268" s="174"/>
      <c r="AX268" s="4"/>
      <c r="AY268" s="4"/>
      <c r="AZ268" s="4"/>
      <c r="BA268" s="72"/>
      <c r="BB268" s="4"/>
      <c r="BC268" s="4"/>
      <c r="BD268" s="4"/>
      <c r="BE268" s="4"/>
      <c r="BF268" s="4"/>
      <c r="BG268" s="72"/>
      <c r="BH268" s="4"/>
      <c r="BI268" s="201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202"/>
      <c r="CG268" s="4"/>
      <c r="CH268" s="4"/>
      <c r="CI268" s="4"/>
      <c r="CJ268" s="4"/>
      <c r="CK268" s="4"/>
      <c r="CL268" s="4"/>
      <c r="CM268" s="174"/>
      <c r="CN268" s="4"/>
      <c r="CO268" s="4"/>
      <c r="CP268" s="4"/>
      <c r="CQ268" s="4"/>
      <c r="CR268" s="4"/>
      <c r="CS268" s="17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202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17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174"/>
      <c r="AR269" s="4"/>
      <c r="AS269" s="4"/>
      <c r="AT269" s="4"/>
      <c r="AU269" s="4"/>
      <c r="AV269" s="4"/>
      <c r="AW269" s="174"/>
      <c r="AX269" s="4"/>
      <c r="AY269" s="4"/>
      <c r="AZ269" s="4"/>
      <c r="BA269" s="72"/>
      <c r="BB269" s="4"/>
      <c r="BC269" s="4"/>
      <c r="BD269" s="4"/>
      <c r="BE269" s="4"/>
      <c r="BF269" s="4"/>
      <c r="BG269" s="72"/>
      <c r="BH269" s="4"/>
      <c r="BI269" s="201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202"/>
      <c r="CG269" s="4"/>
      <c r="CH269" s="4"/>
      <c r="CI269" s="4"/>
      <c r="CJ269" s="4"/>
      <c r="CK269" s="4"/>
      <c r="CL269" s="4"/>
      <c r="CM269" s="174"/>
      <c r="CN269" s="4"/>
      <c r="CO269" s="4"/>
      <c r="CP269" s="4"/>
      <c r="CQ269" s="4"/>
      <c r="CR269" s="4"/>
      <c r="CS269" s="17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202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17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174"/>
      <c r="AR270" s="4"/>
      <c r="AS270" s="4"/>
      <c r="AT270" s="4"/>
      <c r="AU270" s="4"/>
      <c r="AV270" s="4"/>
      <c r="AW270" s="174"/>
      <c r="AX270" s="4"/>
      <c r="AY270" s="4"/>
      <c r="AZ270" s="4"/>
      <c r="BA270" s="72"/>
      <c r="BB270" s="4"/>
      <c r="BC270" s="4"/>
      <c r="BD270" s="4"/>
      <c r="BE270" s="4"/>
      <c r="BF270" s="4"/>
      <c r="BG270" s="72"/>
      <c r="BH270" s="4"/>
      <c r="BI270" s="201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202"/>
      <c r="CG270" s="4"/>
      <c r="CH270" s="4"/>
      <c r="CI270" s="4"/>
      <c r="CJ270" s="4"/>
      <c r="CK270" s="4"/>
      <c r="CL270" s="4"/>
      <c r="CM270" s="174"/>
      <c r="CN270" s="4"/>
      <c r="CO270" s="4"/>
      <c r="CP270" s="4"/>
      <c r="CQ270" s="4"/>
      <c r="CR270" s="4"/>
      <c r="CS270" s="17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202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17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174"/>
      <c r="AR271" s="4"/>
      <c r="AS271" s="4"/>
      <c r="AT271" s="4"/>
      <c r="AU271" s="4"/>
      <c r="AV271" s="4"/>
      <c r="AW271" s="174"/>
      <c r="AX271" s="4"/>
      <c r="AY271" s="4"/>
      <c r="AZ271" s="4"/>
      <c r="BA271" s="72"/>
      <c r="BB271" s="4"/>
      <c r="BC271" s="4"/>
      <c r="BD271" s="4"/>
      <c r="BE271" s="4"/>
      <c r="BF271" s="4"/>
      <c r="BG271" s="72"/>
      <c r="BH271" s="4"/>
      <c r="BI271" s="201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202"/>
      <c r="CG271" s="4"/>
      <c r="CH271" s="4"/>
      <c r="CI271" s="4"/>
      <c r="CJ271" s="4"/>
      <c r="CK271" s="4"/>
      <c r="CL271" s="4"/>
      <c r="CM271" s="174"/>
      <c r="CN271" s="4"/>
      <c r="CO271" s="4"/>
      <c r="CP271" s="4"/>
      <c r="CQ271" s="4"/>
      <c r="CR271" s="4"/>
      <c r="CS271" s="17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202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17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174"/>
      <c r="AR272" s="4"/>
      <c r="AS272" s="4"/>
      <c r="AT272" s="4"/>
      <c r="AU272" s="4"/>
      <c r="AV272" s="4"/>
      <c r="AW272" s="174"/>
      <c r="AX272" s="4"/>
      <c r="AY272" s="4"/>
      <c r="AZ272" s="4"/>
      <c r="BA272" s="72"/>
      <c r="BB272" s="4"/>
      <c r="BC272" s="4"/>
      <c r="BD272" s="4"/>
      <c r="BE272" s="4"/>
      <c r="BF272" s="4"/>
      <c r="BG272" s="72"/>
      <c r="BH272" s="4"/>
      <c r="BI272" s="201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202"/>
      <c r="CG272" s="4"/>
      <c r="CH272" s="4"/>
      <c r="CI272" s="4"/>
      <c r="CJ272" s="4"/>
      <c r="CK272" s="4"/>
      <c r="CL272" s="4"/>
      <c r="CM272" s="174"/>
      <c r="CN272" s="4"/>
      <c r="CO272" s="4"/>
      <c r="CP272" s="4"/>
      <c r="CQ272" s="4"/>
      <c r="CR272" s="4"/>
      <c r="CS272" s="17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202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17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174"/>
      <c r="AR273" s="4"/>
      <c r="AS273" s="4"/>
      <c r="AT273" s="4"/>
      <c r="AU273" s="4"/>
      <c r="AV273" s="4"/>
      <c r="AW273" s="174"/>
      <c r="AX273" s="4"/>
      <c r="AY273" s="4"/>
      <c r="AZ273" s="4"/>
      <c r="BA273" s="72"/>
      <c r="BB273" s="4"/>
      <c r="BC273" s="4"/>
      <c r="BD273" s="4"/>
      <c r="BE273" s="4"/>
      <c r="BF273" s="4"/>
      <c r="BG273" s="72"/>
      <c r="BH273" s="4"/>
      <c r="BI273" s="201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202"/>
      <c r="CG273" s="4"/>
      <c r="CH273" s="4"/>
      <c r="CI273" s="4"/>
      <c r="CJ273" s="4"/>
      <c r="CK273" s="4"/>
      <c r="CL273" s="4"/>
      <c r="CM273" s="174"/>
      <c r="CN273" s="4"/>
      <c r="CO273" s="4"/>
      <c r="CP273" s="4"/>
      <c r="CQ273" s="4"/>
      <c r="CR273" s="4"/>
      <c r="CS273" s="17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202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17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174"/>
      <c r="AR274" s="4"/>
      <c r="AS274" s="4"/>
      <c r="AT274" s="4"/>
      <c r="AU274" s="4"/>
      <c r="AV274" s="4"/>
      <c r="AW274" s="174"/>
      <c r="AX274" s="4"/>
      <c r="AY274" s="4"/>
      <c r="AZ274" s="4"/>
      <c r="BA274" s="72"/>
      <c r="BB274" s="4"/>
      <c r="BC274" s="4"/>
      <c r="BD274" s="4"/>
      <c r="BE274" s="4"/>
      <c r="BF274" s="4"/>
      <c r="BG274" s="72"/>
      <c r="BH274" s="4"/>
      <c r="BI274" s="201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202"/>
      <c r="CG274" s="4"/>
      <c r="CH274" s="4"/>
      <c r="CI274" s="4"/>
      <c r="CJ274" s="4"/>
      <c r="CK274" s="4"/>
      <c r="CL274" s="4"/>
      <c r="CM274" s="174"/>
      <c r="CN274" s="4"/>
      <c r="CO274" s="4"/>
      <c r="CP274" s="4"/>
      <c r="CQ274" s="4"/>
      <c r="CR274" s="4"/>
      <c r="CS274" s="17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202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17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174"/>
      <c r="AR275" s="4"/>
      <c r="AS275" s="4"/>
      <c r="AT275" s="4"/>
      <c r="AU275" s="4"/>
      <c r="AV275" s="4"/>
      <c r="AW275" s="174"/>
      <c r="AX275" s="4"/>
      <c r="AY275" s="4"/>
      <c r="AZ275" s="4"/>
      <c r="BA275" s="72"/>
      <c r="BB275" s="4"/>
      <c r="BC275" s="4"/>
      <c r="BD275" s="4"/>
      <c r="BE275" s="4"/>
      <c r="BF275" s="4"/>
      <c r="BG275" s="72"/>
      <c r="BH275" s="4"/>
      <c r="BI275" s="201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202"/>
      <c r="CG275" s="4"/>
      <c r="CH275" s="4"/>
      <c r="CI275" s="4"/>
      <c r="CJ275" s="4"/>
      <c r="CK275" s="4"/>
      <c r="CL275" s="4"/>
      <c r="CM275" s="174"/>
      <c r="CN275" s="4"/>
      <c r="CO275" s="4"/>
      <c r="CP275" s="4"/>
      <c r="CQ275" s="4"/>
      <c r="CR275" s="4"/>
      <c r="CS275" s="17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202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17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174"/>
      <c r="AR276" s="4"/>
      <c r="AS276" s="4"/>
      <c r="AT276" s="4"/>
      <c r="AU276" s="4"/>
      <c r="AV276" s="4"/>
      <c r="AW276" s="174"/>
      <c r="AX276" s="4"/>
      <c r="AY276" s="4"/>
      <c r="AZ276" s="4"/>
      <c r="BA276" s="72"/>
      <c r="BB276" s="4"/>
      <c r="BC276" s="4"/>
      <c r="BD276" s="4"/>
      <c r="BE276" s="4"/>
      <c r="BF276" s="4"/>
      <c r="BG276" s="72"/>
      <c r="BH276" s="4"/>
      <c r="BI276" s="201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202"/>
      <c r="CG276" s="4"/>
      <c r="CH276" s="4"/>
      <c r="CI276" s="4"/>
      <c r="CJ276" s="4"/>
      <c r="CK276" s="4"/>
      <c r="CL276" s="4"/>
      <c r="CM276" s="174"/>
      <c r="CN276" s="4"/>
      <c r="CO276" s="4"/>
      <c r="CP276" s="4"/>
      <c r="CQ276" s="4"/>
      <c r="CR276" s="4"/>
      <c r="CS276" s="17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202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17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174"/>
      <c r="AR277" s="4"/>
      <c r="AS277" s="4"/>
      <c r="AT277" s="4"/>
      <c r="AU277" s="4"/>
      <c r="AV277" s="4"/>
      <c r="AW277" s="174"/>
      <c r="AX277" s="4"/>
      <c r="AY277" s="4"/>
      <c r="AZ277" s="4"/>
      <c r="BA277" s="72"/>
      <c r="BB277" s="4"/>
      <c r="BC277" s="4"/>
      <c r="BD277" s="4"/>
      <c r="BE277" s="4"/>
      <c r="BF277" s="4"/>
      <c r="BG277" s="72"/>
      <c r="BH277" s="4"/>
      <c r="BI277" s="201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202"/>
      <c r="CG277" s="4"/>
      <c r="CH277" s="4"/>
      <c r="CI277" s="4"/>
      <c r="CJ277" s="4"/>
      <c r="CK277" s="4"/>
      <c r="CL277" s="4"/>
      <c r="CM277" s="174"/>
      <c r="CN277" s="4"/>
      <c r="CO277" s="4"/>
      <c r="CP277" s="4"/>
      <c r="CQ277" s="4"/>
      <c r="CR277" s="4"/>
      <c r="CS277" s="17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202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17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174"/>
      <c r="AR278" s="4"/>
      <c r="AS278" s="4"/>
      <c r="AT278" s="4"/>
      <c r="AU278" s="4"/>
      <c r="AV278" s="4"/>
      <c r="AW278" s="174"/>
      <c r="AX278" s="4"/>
      <c r="AY278" s="4"/>
      <c r="AZ278" s="4"/>
      <c r="BA278" s="72"/>
      <c r="BB278" s="4"/>
      <c r="BC278" s="4"/>
      <c r="BD278" s="4"/>
      <c r="BE278" s="4"/>
      <c r="BF278" s="4"/>
      <c r="BG278" s="72"/>
      <c r="BH278" s="4"/>
      <c r="BI278" s="201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202"/>
      <c r="CG278" s="4"/>
      <c r="CH278" s="4"/>
      <c r="CI278" s="4"/>
      <c r="CJ278" s="4"/>
      <c r="CK278" s="4"/>
      <c r="CL278" s="4"/>
      <c r="CM278" s="174"/>
      <c r="CN278" s="4"/>
      <c r="CO278" s="4"/>
      <c r="CP278" s="4"/>
      <c r="CQ278" s="4"/>
      <c r="CR278" s="4"/>
      <c r="CS278" s="17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202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17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174"/>
      <c r="AR279" s="4"/>
      <c r="AS279" s="4"/>
      <c r="AT279" s="4"/>
      <c r="AU279" s="4"/>
      <c r="AV279" s="4"/>
      <c r="AW279" s="174"/>
      <c r="AX279" s="4"/>
      <c r="AY279" s="4"/>
      <c r="AZ279" s="4"/>
      <c r="BA279" s="72"/>
      <c r="BB279" s="4"/>
      <c r="BC279" s="4"/>
      <c r="BD279" s="4"/>
      <c r="BE279" s="4"/>
      <c r="BF279" s="4"/>
      <c r="BG279" s="72"/>
      <c r="BH279" s="4"/>
      <c r="BI279" s="201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202"/>
      <c r="CG279" s="4"/>
      <c r="CH279" s="4"/>
      <c r="CI279" s="4"/>
      <c r="CJ279" s="4"/>
      <c r="CK279" s="4"/>
      <c r="CL279" s="4"/>
      <c r="CM279" s="174"/>
      <c r="CN279" s="4"/>
      <c r="CO279" s="4"/>
      <c r="CP279" s="4"/>
      <c r="CQ279" s="4"/>
      <c r="CR279" s="4"/>
      <c r="CS279" s="17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202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17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174"/>
      <c r="AR280" s="4"/>
      <c r="AS280" s="4"/>
      <c r="AT280" s="4"/>
      <c r="AU280" s="4"/>
      <c r="AV280" s="4"/>
      <c r="AW280" s="174"/>
      <c r="AX280" s="4"/>
      <c r="AY280" s="4"/>
      <c r="AZ280" s="4"/>
      <c r="BA280" s="72"/>
      <c r="BB280" s="4"/>
      <c r="BC280" s="4"/>
      <c r="BD280" s="4"/>
      <c r="BE280" s="4"/>
      <c r="BF280" s="4"/>
      <c r="BG280" s="72"/>
      <c r="BH280" s="4"/>
      <c r="BI280" s="201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202"/>
      <c r="CG280" s="4"/>
      <c r="CH280" s="4"/>
      <c r="CI280" s="4"/>
      <c r="CJ280" s="4"/>
      <c r="CK280" s="4"/>
      <c r="CL280" s="4"/>
      <c r="CM280" s="174"/>
      <c r="CN280" s="4"/>
      <c r="CO280" s="4"/>
      <c r="CP280" s="4"/>
      <c r="CQ280" s="4"/>
      <c r="CR280" s="4"/>
      <c r="CS280" s="17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202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17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174"/>
      <c r="AR281" s="4"/>
      <c r="AS281" s="4"/>
      <c r="AT281" s="4"/>
      <c r="AU281" s="4"/>
      <c r="AV281" s="4"/>
      <c r="AW281" s="174"/>
      <c r="AX281" s="4"/>
      <c r="AY281" s="4"/>
      <c r="AZ281" s="4"/>
      <c r="BA281" s="72"/>
      <c r="BB281" s="4"/>
      <c r="BC281" s="4"/>
      <c r="BD281" s="4"/>
      <c r="BE281" s="4"/>
      <c r="BF281" s="4"/>
      <c r="BG281" s="72"/>
      <c r="BH281" s="4"/>
      <c r="BI281" s="201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202"/>
      <c r="CG281" s="4"/>
      <c r="CH281" s="4"/>
      <c r="CI281" s="4"/>
      <c r="CJ281" s="4"/>
      <c r="CK281" s="4"/>
      <c r="CL281" s="4"/>
      <c r="CM281" s="174"/>
      <c r="CN281" s="4"/>
      <c r="CO281" s="4"/>
      <c r="CP281" s="4"/>
      <c r="CQ281" s="4"/>
      <c r="CR281" s="4"/>
      <c r="CS281" s="17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202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17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174"/>
      <c r="AR282" s="4"/>
      <c r="AS282" s="4"/>
      <c r="AT282" s="4"/>
      <c r="AU282" s="4"/>
      <c r="AV282" s="4"/>
      <c r="AW282" s="174"/>
      <c r="AX282" s="4"/>
      <c r="AY282" s="4"/>
      <c r="AZ282" s="4"/>
      <c r="BA282" s="72"/>
      <c r="BB282" s="4"/>
      <c r="BC282" s="4"/>
      <c r="BD282" s="4"/>
      <c r="BE282" s="4"/>
      <c r="BF282" s="4"/>
      <c r="BG282" s="72"/>
      <c r="BH282" s="4"/>
      <c r="BI282" s="201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202"/>
      <c r="CG282" s="4"/>
      <c r="CH282" s="4"/>
      <c r="CI282" s="4"/>
      <c r="CJ282" s="4"/>
      <c r="CK282" s="4"/>
      <c r="CL282" s="4"/>
      <c r="CM282" s="174"/>
      <c r="CN282" s="4"/>
      <c r="CO282" s="4"/>
      <c r="CP282" s="4"/>
      <c r="CQ282" s="4"/>
      <c r="CR282" s="4"/>
      <c r="CS282" s="17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202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17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174"/>
      <c r="AR283" s="4"/>
      <c r="AS283" s="4"/>
      <c r="AT283" s="4"/>
      <c r="AU283" s="4"/>
      <c r="AV283" s="4"/>
      <c r="AW283" s="174"/>
      <c r="AX283" s="4"/>
      <c r="AY283" s="4"/>
      <c r="AZ283" s="4"/>
      <c r="BA283" s="72"/>
      <c r="BB283" s="4"/>
      <c r="BC283" s="4"/>
      <c r="BD283" s="4"/>
      <c r="BE283" s="4"/>
      <c r="BF283" s="4"/>
      <c r="BG283" s="72"/>
      <c r="BH283" s="4"/>
      <c r="BI283" s="201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202"/>
      <c r="CG283" s="4"/>
      <c r="CH283" s="4"/>
      <c r="CI283" s="4"/>
      <c r="CJ283" s="4"/>
      <c r="CK283" s="4"/>
      <c r="CL283" s="4"/>
      <c r="CM283" s="174"/>
      <c r="CN283" s="4"/>
      <c r="CO283" s="4"/>
      <c r="CP283" s="4"/>
      <c r="CQ283" s="4"/>
      <c r="CR283" s="4"/>
      <c r="CS283" s="17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202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17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174"/>
      <c r="AR284" s="4"/>
      <c r="AS284" s="4"/>
      <c r="AT284" s="4"/>
      <c r="AU284" s="4"/>
      <c r="AV284" s="4"/>
      <c r="AW284" s="174"/>
      <c r="AX284" s="4"/>
      <c r="AY284" s="4"/>
      <c r="AZ284" s="4"/>
      <c r="BA284" s="72"/>
      <c r="BB284" s="4"/>
      <c r="BC284" s="4"/>
      <c r="BD284" s="4"/>
      <c r="BE284" s="4"/>
      <c r="BF284" s="4"/>
      <c r="BG284" s="72"/>
      <c r="BH284" s="4"/>
      <c r="BI284" s="201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202"/>
      <c r="CG284" s="4"/>
      <c r="CH284" s="4"/>
      <c r="CI284" s="4"/>
      <c r="CJ284" s="4"/>
      <c r="CK284" s="4"/>
      <c r="CL284" s="4"/>
      <c r="CM284" s="174"/>
      <c r="CN284" s="4"/>
      <c r="CO284" s="4"/>
      <c r="CP284" s="4"/>
      <c r="CQ284" s="4"/>
      <c r="CR284" s="4"/>
      <c r="CS284" s="17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202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17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174"/>
      <c r="AR285" s="4"/>
      <c r="AS285" s="4"/>
      <c r="AT285" s="4"/>
      <c r="AU285" s="4"/>
      <c r="AV285" s="4"/>
      <c r="AW285" s="174"/>
      <c r="AX285" s="4"/>
      <c r="AY285" s="4"/>
      <c r="AZ285" s="4"/>
      <c r="BA285" s="72"/>
      <c r="BB285" s="4"/>
      <c r="BC285" s="4"/>
      <c r="BD285" s="4"/>
      <c r="BE285" s="4"/>
      <c r="BF285" s="4"/>
      <c r="BG285" s="72"/>
      <c r="BH285" s="4"/>
      <c r="BI285" s="201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202"/>
      <c r="CG285" s="4"/>
      <c r="CH285" s="4"/>
      <c r="CI285" s="4"/>
      <c r="CJ285" s="4"/>
      <c r="CK285" s="4"/>
      <c r="CL285" s="4"/>
      <c r="CM285" s="174"/>
      <c r="CN285" s="4"/>
      <c r="CO285" s="4"/>
      <c r="CP285" s="4"/>
      <c r="CQ285" s="4"/>
      <c r="CR285" s="4"/>
      <c r="CS285" s="17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202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17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174"/>
      <c r="AR286" s="4"/>
      <c r="AS286" s="4"/>
      <c r="AT286" s="4"/>
      <c r="AU286" s="4"/>
      <c r="AV286" s="4"/>
      <c r="AW286" s="174"/>
      <c r="AX286" s="4"/>
      <c r="AY286" s="4"/>
      <c r="AZ286" s="4"/>
      <c r="BA286" s="72"/>
      <c r="BB286" s="4"/>
      <c r="BC286" s="4"/>
      <c r="BD286" s="4"/>
      <c r="BE286" s="4"/>
      <c r="BF286" s="4"/>
      <c r="BG286" s="72"/>
      <c r="BH286" s="4"/>
      <c r="BI286" s="201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202"/>
      <c r="CG286" s="4"/>
      <c r="CH286" s="4"/>
      <c r="CI286" s="4"/>
      <c r="CJ286" s="4"/>
      <c r="CK286" s="4"/>
      <c r="CL286" s="4"/>
      <c r="CM286" s="174"/>
      <c r="CN286" s="4"/>
      <c r="CO286" s="4"/>
      <c r="CP286" s="4"/>
      <c r="CQ286" s="4"/>
      <c r="CR286" s="4"/>
      <c r="CS286" s="17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202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17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174"/>
      <c r="AR287" s="4"/>
      <c r="AS287" s="4"/>
      <c r="AT287" s="4"/>
      <c r="AU287" s="4"/>
      <c r="AV287" s="4"/>
      <c r="AW287" s="174"/>
      <c r="AX287" s="4"/>
      <c r="AY287" s="4"/>
      <c r="AZ287" s="4"/>
      <c r="BA287" s="72"/>
      <c r="BB287" s="4"/>
      <c r="BC287" s="4"/>
      <c r="BD287" s="4"/>
      <c r="BE287" s="4"/>
      <c r="BF287" s="4"/>
      <c r="BG287" s="72"/>
      <c r="BH287" s="4"/>
      <c r="BI287" s="201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202"/>
      <c r="CG287" s="4"/>
      <c r="CH287" s="4"/>
      <c r="CI287" s="4"/>
      <c r="CJ287" s="4"/>
      <c r="CK287" s="4"/>
      <c r="CL287" s="4"/>
      <c r="CM287" s="174"/>
      <c r="CN287" s="4"/>
      <c r="CO287" s="4"/>
      <c r="CP287" s="4"/>
      <c r="CQ287" s="4"/>
      <c r="CR287" s="4"/>
      <c r="CS287" s="17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202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17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174"/>
      <c r="AR288" s="4"/>
      <c r="AS288" s="4"/>
      <c r="AT288" s="4"/>
      <c r="AU288" s="4"/>
      <c r="AV288" s="4"/>
      <c r="AW288" s="174"/>
      <c r="AX288" s="4"/>
      <c r="AY288" s="4"/>
      <c r="AZ288" s="4"/>
      <c r="BA288" s="72"/>
      <c r="BB288" s="4"/>
      <c r="BC288" s="4"/>
      <c r="BD288" s="4"/>
      <c r="BE288" s="4"/>
      <c r="BF288" s="4"/>
      <c r="BG288" s="72"/>
      <c r="BH288" s="4"/>
      <c r="BI288" s="201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202"/>
      <c r="CG288" s="4"/>
      <c r="CH288" s="4"/>
      <c r="CI288" s="4"/>
      <c r="CJ288" s="4"/>
      <c r="CK288" s="4"/>
      <c r="CL288" s="4"/>
      <c r="CM288" s="174"/>
      <c r="CN288" s="4"/>
      <c r="CO288" s="4"/>
      <c r="CP288" s="4"/>
      <c r="CQ288" s="4"/>
      <c r="CR288" s="4"/>
      <c r="CS288" s="17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202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17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174"/>
      <c r="AR289" s="4"/>
      <c r="AS289" s="4"/>
      <c r="AT289" s="4"/>
      <c r="AU289" s="4"/>
      <c r="AV289" s="4"/>
      <c r="AW289" s="174"/>
      <c r="AX289" s="4"/>
      <c r="AY289" s="4"/>
      <c r="AZ289" s="4"/>
      <c r="BA289" s="72"/>
      <c r="BB289" s="4"/>
      <c r="BC289" s="4"/>
      <c r="BD289" s="4"/>
      <c r="BE289" s="4"/>
      <c r="BF289" s="4"/>
      <c r="BG289" s="72"/>
      <c r="BH289" s="4"/>
      <c r="BI289" s="201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202"/>
      <c r="CG289" s="4"/>
      <c r="CH289" s="4"/>
      <c r="CI289" s="4"/>
      <c r="CJ289" s="4"/>
      <c r="CK289" s="4"/>
      <c r="CL289" s="4"/>
      <c r="CM289" s="174"/>
      <c r="CN289" s="4"/>
      <c r="CO289" s="4"/>
      <c r="CP289" s="4"/>
      <c r="CQ289" s="4"/>
      <c r="CR289" s="4"/>
      <c r="CS289" s="17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202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17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174"/>
      <c r="AR290" s="4"/>
      <c r="AS290" s="4"/>
      <c r="AT290" s="4"/>
      <c r="AU290" s="4"/>
      <c r="AV290" s="4"/>
      <c r="AW290" s="174"/>
      <c r="AX290" s="4"/>
      <c r="AY290" s="4"/>
      <c r="AZ290" s="4"/>
      <c r="BA290" s="72"/>
      <c r="BB290" s="4"/>
      <c r="BC290" s="4"/>
      <c r="BD290" s="4"/>
      <c r="BE290" s="4"/>
      <c r="BF290" s="4"/>
      <c r="BG290" s="72"/>
      <c r="BH290" s="4"/>
      <c r="BI290" s="201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202"/>
      <c r="CG290" s="4"/>
      <c r="CH290" s="4"/>
      <c r="CI290" s="4"/>
      <c r="CJ290" s="4"/>
      <c r="CK290" s="4"/>
      <c r="CL290" s="4"/>
      <c r="CM290" s="174"/>
      <c r="CN290" s="4"/>
      <c r="CO290" s="4"/>
      <c r="CP290" s="4"/>
      <c r="CQ290" s="4"/>
      <c r="CR290" s="4"/>
      <c r="CS290" s="17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202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17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174"/>
      <c r="AR291" s="4"/>
      <c r="AS291" s="4"/>
      <c r="AT291" s="4"/>
      <c r="AU291" s="4"/>
      <c r="AV291" s="4"/>
      <c r="AW291" s="174"/>
      <c r="AX291" s="4"/>
      <c r="AY291" s="4"/>
      <c r="AZ291" s="4"/>
      <c r="BA291" s="72"/>
      <c r="BB291" s="4"/>
      <c r="BC291" s="4"/>
      <c r="BD291" s="4"/>
      <c r="BE291" s="4"/>
      <c r="BF291" s="4"/>
      <c r="BG291" s="72"/>
      <c r="BH291" s="4"/>
      <c r="BI291" s="201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202"/>
      <c r="CG291" s="4"/>
      <c r="CH291" s="4"/>
      <c r="CI291" s="4"/>
      <c r="CJ291" s="4"/>
      <c r="CK291" s="4"/>
      <c r="CL291" s="4"/>
      <c r="CM291" s="174"/>
      <c r="CN291" s="4"/>
      <c r="CO291" s="4"/>
      <c r="CP291" s="4"/>
      <c r="CQ291" s="4"/>
      <c r="CR291" s="4"/>
      <c r="CS291" s="17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202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17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174"/>
      <c r="AR292" s="4"/>
      <c r="AS292" s="4"/>
      <c r="AT292" s="4"/>
      <c r="AU292" s="4"/>
      <c r="AV292" s="4"/>
      <c r="AW292" s="174"/>
      <c r="AX292" s="4"/>
      <c r="AY292" s="4"/>
      <c r="AZ292" s="4"/>
      <c r="BA292" s="72"/>
      <c r="BB292" s="4"/>
      <c r="BC292" s="4"/>
      <c r="BD292" s="4"/>
      <c r="BE292" s="4"/>
      <c r="BF292" s="4"/>
      <c r="BG292" s="72"/>
      <c r="BH292" s="4"/>
      <c r="BI292" s="201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202"/>
      <c r="CG292" s="4"/>
      <c r="CH292" s="4"/>
      <c r="CI292" s="4"/>
      <c r="CJ292" s="4"/>
      <c r="CK292" s="4"/>
      <c r="CL292" s="4"/>
      <c r="CM292" s="174"/>
      <c r="CN292" s="4"/>
      <c r="CO292" s="4"/>
      <c r="CP292" s="4"/>
      <c r="CQ292" s="4"/>
      <c r="CR292" s="4"/>
      <c r="CS292" s="17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202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17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174"/>
      <c r="AR293" s="4"/>
      <c r="AS293" s="4"/>
      <c r="AT293" s="4"/>
      <c r="AU293" s="4"/>
      <c r="AV293" s="4"/>
      <c r="AW293" s="174"/>
      <c r="AX293" s="4"/>
      <c r="AY293" s="4"/>
      <c r="AZ293" s="4"/>
      <c r="BA293" s="72"/>
      <c r="BB293" s="4"/>
      <c r="BC293" s="4"/>
      <c r="BD293" s="4"/>
      <c r="BE293" s="4"/>
      <c r="BF293" s="4"/>
      <c r="BG293" s="72"/>
      <c r="BH293" s="4"/>
      <c r="BI293" s="201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202"/>
      <c r="CG293" s="4"/>
      <c r="CH293" s="4"/>
      <c r="CI293" s="4"/>
      <c r="CJ293" s="4"/>
      <c r="CK293" s="4"/>
      <c r="CL293" s="4"/>
      <c r="CM293" s="174"/>
      <c r="CN293" s="4"/>
      <c r="CO293" s="4"/>
      <c r="CP293" s="4"/>
      <c r="CQ293" s="4"/>
      <c r="CR293" s="4"/>
      <c r="CS293" s="17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202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17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174"/>
      <c r="AR294" s="4"/>
      <c r="AS294" s="4"/>
      <c r="AT294" s="4"/>
      <c r="AU294" s="4"/>
      <c r="AV294" s="4"/>
      <c r="AW294" s="174"/>
      <c r="AX294" s="4"/>
      <c r="AY294" s="4"/>
      <c r="AZ294" s="4"/>
      <c r="BA294" s="72"/>
      <c r="BB294" s="4"/>
      <c r="BC294" s="4"/>
      <c r="BD294" s="4"/>
      <c r="BE294" s="4"/>
      <c r="BF294" s="4"/>
      <c r="BG294" s="72"/>
      <c r="BH294" s="4"/>
      <c r="BI294" s="201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202"/>
      <c r="CG294" s="4"/>
      <c r="CH294" s="4"/>
      <c r="CI294" s="4"/>
      <c r="CJ294" s="4"/>
      <c r="CK294" s="4"/>
      <c r="CL294" s="4"/>
      <c r="CM294" s="174"/>
      <c r="CN294" s="4"/>
      <c r="CO294" s="4"/>
      <c r="CP294" s="4"/>
      <c r="CQ294" s="4"/>
      <c r="CR294" s="4"/>
      <c r="CS294" s="17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202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17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174"/>
      <c r="AR295" s="4"/>
      <c r="AS295" s="4"/>
      <c r="AT295" s="4"/>
      <c r="AU295" s="4"/>
      <c r="AV295" s="4"/>
      <c r="AW295" s="174"/>
      <c r="AX295" s="4"/>
      <c r="AY295" s="4"/>
      <c r="AZ295" s="4"/>
      <c r="BA295" s="72"/>
      <c r="BB295" s="4"/>
      <c r="BC295" s="4"/>
      <c r="BD295" s="4"/>
      <c r="BE295" s="4"/>
      <c r="BF295" s="4"/>
      <c r="BG295" s="72"/>
      <c r="BH295" s="4"/>
      <c r="BI295" s="201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202"/>
      <c r="CG295" s="4"/>
      <c r="CH295" s="4"/>
      <c r="CI295" s="4"/>
      <c r="CJ295" s="4"/>
      <c r="CK295" s="4"/>
      <c r="CL295" s="4"/>
      <c r="CM295" s="174"/>
      <c r="CN295" s="4"/>
      <c r="CO295" s="4"/>
      <c r="CP295" s="4"/>
      <c r="CQ295" s="4"/>
      <c r="CR295" s="4"/>
      <c r="CS295" s="17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202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17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174"/>
      <c r="AR296" s="4"/>
      <c r="AS296" s="4"/>
      <c r="AT296" s="4"/>
      <c r="AU296" s="4"/>
      <c r="AV296" s="4"/>
      <c r="AW296" s="174"/>
      <c r="AX296" s="4"/>
      <c r="AY296" s="4"/>
      <c r="AZ296" s="4"/>
      <c r="BA296" s="72"/>
      <c r="BB296" s="4"/>
      <c r="BC296" s="4"/>
      <c r="BD296" s="4"/>
      <c r="BE296" s="4"/>
      <c r="BF296" s="4"/>
      <c r="BG296" s="72"/>
      <c r="BH296" s="4"/>
      <c r="BI296" s="201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202"/>
      <c r="CG296" s="4"/>
      <c r="CH296" s="4"/>
      <c r="CI296" s="4"/>
      <c r="CJ296" s="4"/>
      <c r="CK296" s="4"/>
      <c r="CL296" s="4"/>
      <c r="CM296" s="174"/>
      <c r="CN296" s="4"/>
      <c r="CO296" s="4"/>
      <c r="CP296" s="4"/>
      <c r="CQ296" s="4"/>
      <c r="CR296" s="4"/>
      <c r="CS296" s="17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202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17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174"/>
      <c r="AR297" s="4"/>
      <c r="AS297" s="4"/>
      <c r="AT297" s="4"/>
      <c r="AU297" s="4"/>
      <c r="AV297" s="4"/>
      <c r="AW297" s="174"/>
      <c r="AX297" s="4"/>
      <c r="AY297" s="4"/>
      <c r="AZ297" s="4"/>
      <c r="BA297" s="72"/>
      <c r="BB297" s="4"/>
      <c r="BC297" s="4"/>
      <c r="BD297" s="4"/>
      <c r="BE297" s="4"/>
      <c r="BF297" s="4"/>
      <c r="BG297" s="72"/>
      <c r="BH297" s="4"/>
      <c r="BI297" s="201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202"/>
      <c r="CG297" s="4"/>
      <c r="CH297" s="4"/>
      <c r="CI297" s="4"/>
      <c r="CJ297" s="4"/>
      <c r="CK297" s="4"/>
      <c r="CL297" s="4"/>
      <c r="CM297" s="174"/>
      <c r="CN297" s="4"/>
      <c r="CO297" s="4"/>
      <c r="CP297" s="4"/>
      <c r="CQ297" s="4"/>
      <c r="CR297" s="4"/>
      <c r="CS297" s="17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202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17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174"/>
      <c r="AR298" s="4"/>
      <c r="AS298" s="4"/>
      <c r="AT298" s="4"/>
      <c r="AU298" s="4"/>
      <c r="AV298" s="4"/>
      <c r="AW298" s="174"/>
      <c r="AX298" s="4"/>
      <c r="AY298" s="4"/>
      <c r="AZ298" s="4"/>
      <c r="BA298" s="72"/>
      <c r="BB298" s="4"/>
      <c r="BC298" s="4"/>
      <c r="BD298" s="4"/>
      <c r="BE298" s="4"/>
      <c r="BF298" s="4"/>
      <c r="BG298" s="72"/>
      <c r="BH298" s="4"/>
      <c r="BI298" s="201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202"/>
      <c r="CG298" s="4"/>
      <c r="CH298" s="4"/>
      <c r="CI298" s="4"/>
      <c r="CJ298" s="4"/>
      <c r="CK298" s="4"/>
      <c r="CL298" s="4"/>
      <c r="CM298" s="174"/>
      <c r="CN298" s="4"/>
      <c r="CO298" s="4"/>
      <c r="CP298" s="4"/>
      <c r="CQ298" s="4"/>
      <c r="CR298" s="4"/>
      <c r="CS298" s="17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202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17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174"/>
      <c r="AR299" s="4"/>
      <c r="AS299" s="4"/>
      <c r="AT299" s="4"/>
      <c r="AU299" s="4"/>
      <c r="AV299" s="4"/>
      <c r="AW299" s="174"/>
      <c r="AX299" s="4"/>
      <c r="AY299" s="4"/>
      <c r="AZ299" s="4"/>
      <c r="BA299" s="72"/>
      <c r="BB299" s="4"/>
      <c r="BC299" s="4"/>
      <c r="BD299" s="4"/>
      <c r="BE299" s="4"/>
      <c r="BF299" s="4"/>
      <c r="BG299" s="72"/>
      <c r="BH299" s="4"/>
      <c r="BI299" s="201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202"/>
      <c r="CG299" s="4"/>
      <c r="CH299" s="4"/>
      <c r="CI299" s="4"/>
      <c r="CJ299" s="4"/>
      <c r="CK299" s="4"/>
      <c r="CL299" s="4"/>
      <c r="CM299" s="174"/>
      <c r="CN299" s="4"/>
      <c r="CO299" s="4"/>
      <c r="CP299" s="4"/>
      <c r="CQ299" s="4"/>
      <c r="CR299" s="4"/>
      <c r="CS299" s="17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202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17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174"/>
      <c r="AR300" s="4"/>
      <c r="AS300" s="4"/>
      <c r="AT300" s="4"/>
      <c r="AU300" s="4"/>
      <c r="AV300" s="4"/>
      <c r="AW300" s="174"/>
      <c r="AX300" s="4"/>
      <c r="AY300" s="4"/>
      <c r="AZ300" s="4"/>
      <c r="BA300" s="72"/>
      <c r="BB300" s="4"/>
      <c r="BC300" s="4"/>
      <c r="BD300" s="4"/>
      <c r="BE300" s="4"/>
      <c r="BF300" s="4"/>
      <c r="BG300" s="72"/>
      <c r="BH300" s="4"/>
      <c r="BI300" s="201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202"/>
      <c r="CG300" s="4"/>
      <c r="CH300" s="4"/>
      <c r="CI300" s="4"/>
      <c r="CJ300" s="4"/>
      <c r="CK300" s="4"/>
      <c r="CL300" s="4"/>
      <c r="CM300" s="174"/>
      <c r="CN300" s="4"/>
      <c r="CO300" s="4"/>
      <c r="CP300" s="4"/>
      <c r="CQ300" s="4"/>
      <c r="CR300" s="4"/>
      <c r="CS300" s="17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202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17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174"/>
      <c r="AR301" s="4"/>
      <c r="AS301" s="4"/>
      <c r="AT301" s="4"/>
      <c r="AU301" s="4"/>
      <c r="AV301" s="4"/>
      <c r="AW301" s="174"/>
      <c r="AX301" s="4"/>
      <c r="AY301" s="4"/>
      <c r="AZ301" s="4"/>
      <c r="BA301" s="72"/>
      <c r="BB301" s="4"/>
      <c r="BC301" s="4"/>
      <c r="BD301" s="4"/>
      <c r="BE301" s="4"/>
      <c r="BF301" s="4"/>
      <c r="BG301" s="72"/>
      <c r="BH301" s="4"/>
      <c r="BI301" s="201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202"/>
      <c r="CG301" s="4"/>
      <c r="CH301" s="4"/>
      <c r="CI301" s="4"/>
      <c r="CJ301" s="4"/>
      <c r="CK301" s="4"/>
      <c r="CL301" s="4"/>
      <c r="CM301" s="174"/>
      <c r="CN301" s="4"/>
      <c r="CO301" s="4"/>
      <c r="CP301" s="4"/>
      <c r="CQ301" s="4"/>
      <c r="CR301" s="4"/>
      <c r="CS301" s="17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202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17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174"/>
      <c r="AR302" s="4"/>
      <c r="AS302" s="4"/>
      <c r="AT302" s="4"/>
      <c r="AU302" s="4"/>
      <c r="AV302" s="4"/>
      <c r="AW302" s="174"/>
      <c r="AX302" s="4"/>
      <c r="AY302" s="4"/>
      <c r="AZ302" s="4"/>
      <c r="BA302" s="72"/>
      <c r="BB302" s="4"/>
      <c r="BC302" s="4"/>
      <c r="BD302" s="4"/>
      <c r="BE302" s="4"/>
      <c r="BF302" s="4"/>
      <c r="BG302" s="72"/>
      <c r="BH302" s="4"/>
      <c r="BI302" s="201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202"/>
      <c r="CG302" s="4"/>
      <c r="CH302" s="4"/>
      <c r="CI302" s="4"/>
      <c r="CJ302" s="4"/>
      <c r="CK302" s="4"/>
      <c r="CL302" s="4"/>
      <c r="CM302" s="174"/>
      <c r="CN302" s="4"/>
      <c r="CO302" s="4"/>
      <c r="CP302" s="4"/>
      <c r="CQ302" s="4"/>
      <c r="CR302" s="4"/>
      <c r="CS302" s="17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202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17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174"/>
      <c r="AR303" s="4"/>
      <c r="AS303" s="4"/>
      <c r="AT303" s="4"/>
      <c r="AU303" s="4"/>
      <c r="AV303" s="4"/>
      <c r="AW303" s="174"/>
      <c r="AX303" s="4"/>
      <c r="AY303" s="4"/>
      <c r="AZ303" s="4"/>
      <c r="BA303" s="72"/>
      <c r="BB303" s="4"/>
      <c r="BC303" s="4"/>
      <c r="BD303" s="4"/>
      <c r="BE303" s="4"/>
      <c r="BF303" s="4"/>
      <c r="BG303" s="72"/>
      <c r="BH303" s="4"/>
      <c r="BI303" s="201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202"/>
      <c r="CG303" s="4"/>
      <c r="CH303" s="4"/>
      <c r="CI303" s="4"/>
      <c r="CJ303" s="4"/>
      <c r="CK303" s="4"/>
      <c r="CL303" s="4"/>
      <c r="CM303" s="174"/>
      <c r="CN303" s="4"/>
      <c r="CO303" s="4"/>
      <c r="CP303" s="4"/>
      <c r="CQ303" s="4"/>
      <c r="CR303" s="4"/>
      <c r="CS303" s="17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202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17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174"/>
      <c r="AR304" s="4"/>
      <c r="AS304" s="4"/>
      <c r="AT304" s="4"/>
      <c r="AU304" s="4"/>
      <c r="AV304" s="4"/>
      <c r="AW304" s="174"/>
      <c r="AX304" s="4"/>
      <c r="AY304" s="4"/>
      <c r="AZ304" s="4"/>
      <c r="BA304" s="72"/>
      <c r="BB304" s="4"/>
      <c r="BC304" s="4"/>
      <c r="BD304" s="4"/>
      <c r="BE304" s="4"/>
      <c r="BF304" s="4"/>
      <c r="BG304" s="72"/>
      <c r="BH304" s="4"/>
      <c r="BI304" s="201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202"/>
      <c r="CG304" s="4"/>
      <c r="CH304" s="4"/>
      <c r="CI304" s="4"/>
      <c r="CJ304" s="4"/>
      <c r="CK304" s="4"/>
      <c r="CL304" s="4"/>
      <c r="CM304" s="174"/>
      <c r="CN304" s="4"/>
      <c r="CO304" s="4"/>
      <c r="CP304" s="4"/>
      <c r="CQ304" s="4"/>
      <c r="CR304" s="4"/>
      <c r="CS304" s="17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202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17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174"/>
      <c r="AR305" s="4"/>
      <c r="AS305" s="4"/>
      <c r="AT305" s="4"/>
      <c r="AU305" s="4"/>
      <c r="AV305" s="4"/>
      <c r="AW305" s="174"/>
      <c r="AX305" s="4"/>
      <c r="AY305" s="4"/>
      <c r="AZ305" s="4"/>
      <c r="BA305" s="72"/>
      <c r="BB305" s="4"/>
      <c r="BC305" s="4"/>
      <c r="BD305" s="4"/>
      <c r="BE305" s="4"/>
      <c r="BF305" s="4"/>
      <c r="BG305" s="72"/>
      <c r="BH305" s="4"/>
      <c r="BI305" s="201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202"/>
      <c r="CG305" s="4"/>
      <c r="CH305" s="4"/>
      <c r="CI305" s="4"/>
      <c r="CJ305" s="4"/>
      <c r="CK305" s="4"/>
      <c r="CL305" s="4"/>
      <c r="CM305" s="174"/>
      <c r="CN305" s="4"/>
      <c r="CO305" s="4"/>
      <c r="CP305" s="4"/>
      <c r="CQ305" s="4"/>
      <c r="CR305" s="4"/>
      <c r="CS305" s="17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202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17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174"/>
      <c r="AR306" s="4"/>
      <c r="AS306" s="4"/>
      <c r="AT306" s="4"/>
      <c r="AU306" s="4"/>
      <c r="AV306" s="4"/>
      <c r="AW306" s="174"/>
      <c r="AX306" s="4"/>
      <c r="AY306" s="4"/>
      <c r="AZ306" s="4"/>
      <c r="BA306" s="72"/>
      <c r="BB306" s="4"/>
      <c r="BC306" s="4"/>
      <c r="BD306" s="4"/>
      <c r="BE306" s="4"/>
      <c r="BF306" s="4"/>
      <c r="BG306" s="72"/>
      <c r="BH306" s="4"/>
      <c r="BI306" s="201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202"/>
      <c r="CG306" s="4"/>
      <c r="CH306" s="4"/>
      <c r="CI306" s="4"/>
      <c r="CJ306" s="4"/>
      <c r="CK306" s="4"/>
      <c r="CL306" s="4"/>
      <c r="CM306" s="174"/>
      <c r="CN306" s="4"/>
      <c r="CO306" s="4"/>
      <c r="CP306" s="4"/>
      <c r="CQ306" s="4"/>
      <c r="CR306" s="4"/>
      <c r="CS306" s="17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202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17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174"/>
      <c r="AR307" s="4"/>
      <c r="AS307" s="4"/>
      <c r="AT307" s="4"/>
      <c r="AU307" s="4"/>
      <c r="AV307" s="4"/>
      <c r="AW307" s="174"/>
      <c r="AX307" s="4"/>
      <c r="AY307" s="4"/>
      <c r="AZ307" s="4"/>
      <c r="BA307" s="72"/>
      <c r="BB307" s="4"/>
      <c r="BC307" s="4"/>
      <c r="BD307" s="4"/>
      <c r="BE307" s="4"/>
      <c r="BF307" s="4"/>
      <c r="BG307" s="72"/>
      <c r="BH307" s="4"/>
      <c r="BI307" s="201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202"/>
      <c r="CG307" s="4"/>
      <c r="CH307" s="4"/>
      <c r="CI307" s="4"/>
      <c r="CJ307" s="4"/>
      <c r="CK307" s="4"/>
      <c r="CL307" s="4"/>
      <c r="CM307" s="174"/>
      <c r="CN307" s="4"/>
      <c r="CO307" s="4"/>
      <c r="CP307" s="4"/>
      <c r="CQ307" s="4"/>
      <c r="CR307" s="4"/>
      <c r="CS307" s="17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202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17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174"/>
      <c r="AR308" s="4"/>
      <c r="AS308" s="4"/>
      <c r="AT308" s="4"/>
      <c r="AU308" s="4"/>
      <c r="AV308" s="4"/>
      <c r="AW308" s="174"/>
      <c r="AX308" s="4"/>
      <c r="AY308" s="4"/>
      <c r="AZ308" s="4"/>
      <c r="BA308" s="72"/>
      <c r="BB308" s="4"/>
      <c r="BC308" s="4"/>
      <c r="BD308" s="4"/>
      <c r="BE308" s="4"/>
      <c r="BF308" s="4"/>
      <c r="BG308" s="72"/>
      <c r="BH308" s="4"/>
      <c r="BI308" s="201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202"/>
      <c r="CG308" s="4"/>
      <c r="CH308" s="4"/>
      <c r="CI308" s="4"/>
      <c r="CJ308" s="4"/>
      <c r="CK308" s="4"/>
      <c r="CL308" s="4"/>
      <c r="CM308" s="174"/>
      <c r="CN308" s="4"/>
      <c r="CO308" s="4"/>
      <c r="CP308" s="4"/>
      <c r="CQ308" s="4"/>
      <c r="CR308" s="4"/>
      <c r="CS308" s="17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202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17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174"/>
      <c r="AR309" s="4"/>
      <c r="AS309" s="4"/>
      <c r="AT309" s="4"/>
      <c r="AU309" s="4"/>
      <c r="AV309" s="4"/>
      <c r="AW309" s="174"/>
      <c r="AX309" s="4"/>
      <c r="AY309" s="4"/>
      <c r="AZ309" s="4"/>
      <c r="BA309" s="72"/>
      <c r="BB309" s="4"/>
      <c r="BC309" s="4"/>
      <c r="BD309" s="4"/>
      <c r="BE309" s="4"/>
      <c r="BF309" s="4"/>
      <c r="BG309" s="72"/>
      <c r="BH309" s="4"/>
      <c r="BI309" s="201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202"/>
      <c r="CG309" s="4"/>
      <c r="CH309" s="4"/>
      <c r="CI309" s="4"/>
      <c r="CJ309" s="4"/>
      <c r="CK309" s="4"/>
      <c r="CL309" s="4"/>
      <c r="CM309" s="174"/>
      <c r="CN309" s="4"/>
      <c r="CO309" s="4"/>
      <c r="CP309" s="4"/>
      <c r="CQ309" s="4"/>
      <c r="CR309" s="4"/>
      <c r="CS309" s="17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202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17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174"/>
      <c r="AR310" s="4"/>
      <c r="AS310" s="4"/>
      <c r="AT310" s="4"/>
      <c r="AU310" s="4"/>
      <c r="AV310" s="4"/>
      <c r="AW310" s="174"/>
      <c r="AX310" s="4"/>
      <c r="AY310" s="4"/>
      <c r="AZ310" s="4"/>
      <c r="BA310" s="72"/>
      <c r="BB310" s="4"/>
      <c r="BC310" s="4"/>
      <c r="BD310" s="4"/>
      <c r="BE310" s="4"/>
      <c r="BF310" s="4"/>
      <c r="BG310" s="72"/>
      <c r="BH310" s="4"/>
      <c r="BI310" s="201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202"/>
      <c r="CG310" s="4"/>
      <c r="CH310" s="4"/>
      <c r="CI310" s="4"/>
      <c r="CJ310" s="4"/>
      <c r="CK310" s="4"/>
      <c r="CL310" s="4"/>
      <c r="CM310" s="174"/>
      <c r="CN310" s="4"/>
      <c r="CO310" s="4"/>
      <c r="CP310" s="4"/>
      <c r="CQ310" s="4"/>
      <c r="CR310" s="4"/>
      <c r="CS310" s="17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202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17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174"/>
      <c r="AR311" s="4"/>
      <c r="AS311" s="4"/>
      <c r="AT311" s="4"/>
      <c r="AU311" s="4"/>
      <c r="AV311" s="4"/>
      <c r="AW311" s="174"/>
      <c r="AX311" s="4"/>
      <c r="AY311" s="4"/>
      <c r="AZ311" s="4"/>
      <c r="BA311" s="72"/>
      <c r="BB311" s="4"/>
      <c r="BC311" s="4"/>
      <c r="BD311" s="4"/>
      <c r="BE311" s="4"/>
      <c r="BF311" s="4"/>
      <c r="BG311" s="72"/>
      <c r="BH311" s="4"/>
      <c r="BI311" s="201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202"/>
      <c r="CG311" s="4"/>
      <c r="CH311" s="4"/>
      <c r="CI311" s="4"/>
      <c r="CJ311" s="4"/>
      <c r="CK311" s="4"/>
      <c r="CL311" s="4"/>
      <c r="CM311" s="174"/>
      <c r="CN311" s="4"/>
      <c r="CO311" s="4"/>
      <c r="CP311" s="4"/>
      <c r="CQ311" s="4"/>
      <c r="CR311" s="4"/>
      <c r="CS311" s="17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202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17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174"/>
      <c r="AR312" s="4"/>
      <c r="AS312" s="4"/>
      <c r="AT312" s="4"/>
      <c r="AU312" s="4"/>
      <c r="AV312" s="4"/>
      <c r="AW312" s="174"/>
      <c r="AX312" s="4"/>
      <c r="AY312" s="4"/>
      <c r="AZ312" s="4"/>
      <c r="BA312" s="72"/>
      <c r="BB312" s="4"/>
      <c r="BC312" s="4"/>
      <c r="BD312" s="4"/>
      <c r="BE312" s="4"/>
      <c r="BF312" s="4"/>
      <c r="BG312" s="72"/>
      <c r="BH312" s="4"/>
      <c r="BI312" s="201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202"/>
      <c r="CG312" s="4"/>
      <c r="CH312" s="4"/>
      <c r="CI312" s="4"/>
      <c r="CJ312" s="4"/>
      <c r="CK312" s="4"/>
      <c r="CL312" s="4"/>
      <c r="CM312" s="174"/>
      <c r="CN312" s="4"/>
      <c r="CO312" s="4"/>
      <c r="CP312" s="4"/>
      <c r="CQ312" s="4"/>
      <c r="CR312" s="4"/>
      <c r="CS312" s="17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202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17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174"/>
      <c r="AR313" s="4"/>
      <c r="AS313" s="4"/>
      <c r="AT313" s="4"/>
      <c r="AU313" s="4"/>
      <c r="AV313" s="4"/>
      <c r="AW313" s="174"/>
      <c r="AX313" s="4"/>
      <c r="AY313" s="4"/>
      <c r="AZ313" s="4"/>
      <c r="BA313" s="72"/>
      <c r="BB313" s="4"/>
      <c r="BC313" s="4"/>
      <c r="BD313" s="4"/>
      <c r="BE313" s="4"/>
      <c r="BF313" s="4"/>
      <c r="BG313" s="72"/>
      <c r="BH313" s="4"/>
      <c r="BI313" s="201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202"/>
      <c r="CG313" s="4"/>
      <c r="CH313" s="4"/>
      <c r="CI313" s="4"/>
      <c r="CJ313" s="4"/>
      <c r="CK313" s="4"/>
      <c r="CL313" s="4"/>
      <c r="CM313" s="174"/>
      <c r="CN313" s="4"/>
      <c r="CO313" s="4"/>
      <c r="CP313" s="4"/>
      <c r="CQ313" s="4"/>
      <c r="CR313" s="4"/>
      <c r="CS313" s="17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202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17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174"/>
      <c r="AR314" s="4"/>
      <c r="AS314" s="4"/>
      <c r="AT314" s="4"/>
      <c r="AU314" s="4"/>
      <c r="AV314" s="4"/>
      <c r="AW314" s="174"/>
      <c r="AX314" s="4"/>
      <c r="AY314" s="4"/>
      <c r="AZ314" s="4"/>
      <c r="BA314" s="72"/>
      <c r="BB314" s="4"/>
      <c r="BC314" s="4"/>
      <c r="BD314" s="4"/>
      <c r="BE314" s="4"/>
      <c r="BF314" s="4"/>
      <c r="BG314" s="72"/>
      <c r="BH314" s="4"/>
      <c r="BI314" s="201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202"/>
      <c r="CG314" s="4"/>
      <c r="CH314" s="4"/>
      <c r="CI314" s="4"/>
      <c r="CJ314" s="4"/>
      <c r="CK314" s="4"/>
      <c r="CL314" s="4"/>
      <c r="CM314" s="174"/>
      <c r="CN314" s="4"/>
      <c r="CO314" s="4"/>
      <c r="CP314" s="4"/>
      <c r="CQ314" s="4"/>
      <c r="CR314" s="4"/>
      <c r="CS314" s="17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202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17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174"/>
      <c r="AR315" s="4"/>
      <c r="AS315" s="4"/>
      <c r="AT315" s="4"/>
      <c r="AU315" s="4"/>
      <c r="AV315" s="4"/>
      <c r="AW315" s="174"/>
      <c r="AX315" s="4"/>
      <c r="AY315" s="4"/>
      <c r="AZ315" s="4"/>
      <c r="BA315" s="72"/>
      <c r="BB315" s="4"/>
      <c r="BC315" s="4"/>
      <c r="BD315" s="4"/>
      <c r="BE315" s="4"/>
      <c r="BF315" s="4"/>
      <c r="BG315" s="72"/>
      <c r="BH315" s="4"/>
      <c r="BI315" s="201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202"/>
      <c r="CG315" s="4"/>
      <c r="CH315" s="4"/>
      <c r="CI315" s="4"/>
      <c r="CJ315" s="4"/>
      <c r="CK315" s="4"/>
      <c r="CL315" s="4"/>
      <c r="CM315" s="174"/>
      <c r="CN315" s="4"/>
      <c r="CO315" s="4"/>
      <c r="CP315" s="4"/>
      <c r="CQ315" s="4"/>
      <c r="CR315" s="4"/>
      <c r="CS315" s="17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202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17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174"/>
      <c r="AR316" s="4"/>
      <c r="AS316" s="4"/>
      <c r="AT316" s="4"/>
      <c r="AU316" s="4"/>
      <c r="AV316" s="4"/>
      <c r="AW316" s="174"/>
      <c r="AX316" s="4"/>
      <c r="AY316" s="4"/>
      <c r="AZ316" s="4"/>
      <c r="BA316" s="72"/>
      <c r="BB316" s="4"/>
      <c r="BC316" s="4"/>
      <c r="BD316" s="4"/>
      <c r="BE316" s="4"/>
      <c r="BF316" s="4"/>
      <c r="BG316" s="72"/>
      <c r="BH316" s="4"/>
      <c r="BI316" s="201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202"/>
      <c r="CG316" s="4"/>
      <c r="CH316" s="4"/>
      <c r="CI316" s="4"/>
      <c r="CJ316" s="4"/>
      <c r="CK316" s="4"/>
      <c r="CL316" s="4"/>
      <c r="CM316" s="174"/>
      <c r="CN316" s="4"/>
      <c r="CO316" s="4"/>
      <c r="CP316" s="4"/>
      <c r="CQ316" s="4"/>
      <c r="CR316" s="4"/>
      <c r="CS316" s="17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202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17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174"/>
      <c r="AR317" s="4"/>
      <c r="AS317" s="4"/>
      <c r="AT317" s="4"/>
      <c r="AU317" s="4"/>
      <c r="AV317" s="4"/>
      <c r="AW317" s="174"/>
      <c r="AX317" s="4"/>
      <c r="AY317" s="4"/>
      <c r="AZ317" s="4"/>
      <c r="BA317" s="72"/>
      <c r="BB317" s="4"/>
      <c r="BC317" s="4"/>
      <c r="BD317" s="4"/>
      <c r="BE317" s="4"/>
      <c r="BF317" s="4"/>
      <c r="BG317" s="72"/>
      <c r="BH317" s="4"/>
      <c r="BI317" s="201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202"/>
      <c r="CG317" s="4"/>
      <c r="CH317" s="4"/>
      <c r="CI317" s="4"/>
      <c r="CJ317" s="4"/>
      <c r="CK317" s="4"/>
      <c r="CL317" s="4"/>
      <c r="CM317" s="174"/>
      <c r="CN317" s="4"/>
      <c r="CO317" s="4"/>
      <c r="CP317" s="4"/>
      <c r="CQ317" s="4"/>
      <c r="CR317" s="4"/>
      <c r="CS317" s="17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202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17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174"/>
      <c r="AR318" s="4"/>
      <c r="AS318" s="4"/>
      <c r="AT318" s="4"/>
      <c r="AU318" s="4"/>
      <c r="AV318" s="4"/>
      <c r="AW318" s="174"/>
      <c r="AX318" s="4"/>
      <c r="AY318" s="4"/>
      <c r="AZ318" s="4"/>
      <c r="BA318" s="72"/>
      <c r="BB318" s="4"/>
      <c r="BC318" s="4"/>
      <c r="BD318" s="4"/>
      <c r="BE318" s="4"/>
      <c r="BF318" s="4"/>
      <c r="BG318" s="72"/>
      <c r="BH318" s="4"/>
      <c r="BI318" s="201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202"/>
      <c r="CG318" s="4"/>
      <c r="CH318" s="4"/>
      <c r="CI318" s="4"/>
      <c r="CJ318" s="4"/>
      <c r="CK318" s="4"/>
      <c r="CL318" s="4"/>
      <c r="CM318" s="174"/>
      <c r="CN318" s="4"/>
      <c r="CO318" s="4"/>
      <c r="CP318" s="4"/>
      <c r="CQ318" s="4"/>
      <c r="CR318" s="4"/>
      <c r="CS318" s="17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202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17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174"/>
      <c r="AR319" s="4"/>
      <c r="AS319" s="4"/>
      <c r="AT319" s="4"/>
      <c r="AU319" s="4"/>
      <c r="AV319" s="4"/>
      <c r="AW319" s="174"/>
      <c r="AX319" s="4"/>
      <c r="AY319" s="4"/>
      <c r="AZ319" s="4"/>
      <c r="BA319" s="72"/>
      <c r="BB319" s="4"/>
      <c r="BC319" s="4"/>
      <c r="BD319" s="4"/>
      <c r="BE319" s="4"/>
      <c r="BF319" s="4"/>
      <c r="BG319" s="72"/>
      <c r="BH319" s="4"/>
      <c r="BI319" s="201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202"/>
      <c r="CG319" s="4"/>
      <c r="CH319" s="4"/>
      <c r="CI319" s="4"/>
      <c r="CJ319" s="4"/>
      <c r="CK319" s="4"/>
      <c r="CL319" s="4"/>
      <c r="CM319" s="174"/>
      <c r="CN319" s="4"/>
      <c r="CO319" s="4"/>
      <c r="CP319" s="4"/>
      <c r="CQ319" s="4"/>
      <c r="CR319" s="4"/>
      <c r="CS319" s="17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202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17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174"/>
      <c r="AR320" s="4"/>
      <c r="AS320" s="4"/>
      <c r="AT320" s="4"/>
      <c r="AU320" s="4"/>
      <c r="AV320" s="4"/>
      <c r="AW320" s="174"/>
      <c r="AX320" s="4"/>
      <c r="AY320" s="4"/>
      <c r="AZ320" s="4"/>
      <c r="BA320" s="72"/>
      <c r="BB320" s="4"/>
      <c r="BC320" s="4"/>
      <c r="BD320" s="4"/>
      <c r="BE320" s="4"/>
      <c r="BF320" s="4"/>
      <c r="BG320" s="72"/>
      <c r="BH320" s="4"/>
      <c r="BI320" s="201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202"/>
      <c r="CG320" s="4"/>
      <c r="CH320" s="4"/>
      <c r="CI320" s="4"/>
      <c r="CJ320" s="4"/>
      <c r="CK320" s="4"/>
      <c r="CL320" s="4"/>
      <c r="CM320" s="174"/>
      <c r="CN320" s="4"/>
      <c r="CO320" s="4"/>
      <c r="CP320" s="4"/>
      <c r="CQ320" s="4"/>
      <c r="CR320" s="4"/>
      <c r="CS320" s="17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202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17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174"/>
      <c r="AR321" s="4"/>
      <c r="AS321" s="4"/>
      <c r="AT321" s="4"/>
      <c r="AU321" s="4"/>
      <c r="AV321" s="4"/>
      <c r="AW321" s="174"/>
      <c r="AX321" s="4"/>
      <c r="AY321" s="4"/>
      <c r="AZ321" s="4"/>
      <c r="BA321" s="72"/>
      <c r="BB321" s="4"/>
      <c r="BC321" s="4"/>
      <c r="BD321" s="4"/>
      <c r="BE321" s="4"/>
      <c r="BF321" s="4"/>
      <c r="BG321" s="72"/>
      <c r="BH321" s="4"/>
      <c r="BI321" s="201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202"/>
      <c r="CG321" s="4"/>
      <c r="CH321" s="4"/>
      <c r="CI321" s="4"/>
      <c r="CJ321" s="4"/>
      <c r="CK321" s="4"/>
      <c r="CL321" s="4"/>
      <c r="CM321" s="174"/>
      <c r="CN321" s="4"/>
      <c r="CO321" s="4"/>
      <c r="CP321" s="4"/>
      <c r="CQ321" s="4"/>
      <c r="CR321" s="4"/>
      <c r="CS321" s="17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202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17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174"/>
      <c r="AR322" s="4"/>
      <c r="AS322" s="4"/>
      <c r="AT322" s="4"/>
      <c r="AU322" s="4"/>
      <c r="AV322" s="4"/>
      <c r="AW322" s="174"/>
      <c r="AX322" s="4"/>
      <c r="AY322" s="4"/>
      <c r="AZ322" s="4"/>
      <c r="BA322" s="72"/>
      <c r="BB322" s="4"/>
      <c r="BC322" s="4"/>
      <c r="BD322" s="4"/>
      <c r="BE322" s="4"/>
      <c r="BF322" s="4"/>
      <c r="BG322" s="72"/>
      <c r="BH322" s="4"/>
      <c r="BI322" s="201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202"/>
      <c r="CG322" s="4"/>
      <c r="CH322" s="4"/>
      <c r="CI322" s="4"/>
      <c r="CJ322" s="4"/>
      <c r="CK322" s="4"/>
      <c r="CL322" s="4"/>
      <c r="CM322" s="174"/>
      <c r="CN322" s="4"/>
      <c r="CO322" s="4"/>
      <c r="CP322" s="4"/>
      <c r="CQ322" s="4"/>
      <c r="CR322" s="4"/>
      <c r="CS322" s="17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202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17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174"/>
      <c r="AR323" s="4"/>
      <c r="AS323" s="4"/>
      <c r="AT323" s="4"/>
      <c r="AU323" s="4"/>
      <c r="AV323" s="4"/>
      <c r="AW323" s="174"/>
      <c r="AX323" s="4"/>
      <c r="AY323" s="4"/>
      <c r="AZ323" s="4"/>
      <c r="BA323" s="72"/>
      <c r="BB323" s="4"/>
      <c r="BC323" s="4"/>
      <c r="BD323" s="4"/>
      <c r="BE323" s="4"/>
      <c r="BF323" s="4"/>
      <c r="BG323" s="72"/>
      <c r="BH323" s="4"/>
      <c r="BI323" s="201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202"/>
      <c r="CG323" s="4"/>
      <c r="CH323" s="4"/>
      <c r="CI323" s="4"/>
      <c r="CJ323" s="4"/>
      <c r="CK323" s="4"/>
      <c r="CL323" s="4"/>
      <c r="CM323" s="174"/>
      <c r="CN323" s="4"/>
      <c r="CO323" s="4"/>
      <c r="CP323" s="4"/>
      <c r="CQ323" s="4"/>
      <c r="CR323" s="4"/>
      <c r="CS323" s="17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202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17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174"/>
      <c r="AR324" s="4"/>
      <c r="AS324" s="4"/>
      <c r="AT324" s="4"/>
      <c r="AU324" s="4"/>
      <c r="AV324" s="4"/>
      <c r="AW324" s="174"/>
      <c r="AX324" s="4"/>
      <c r="AY324" s="4"/>
      <c r="AZ324" s="4"/>
      <c r="BA324" s="72"/>
      <c r="BB324" s="4"/>
      <c r="BC324" s="4"/>
      <c r="BD324" s="4"/>
      <c r="BE324" s="4"/>
      <c r="BF324" s="4"/>
      <c r="BG324" s="72"/>
      <c r="BH324" s="4"/>
      <c r="BI324" s="201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202"/>
      <c r="CG324" s="4"/>
      <c r="CH324" s="4"/>
      <c r="CI324" s="4"/>
      <c r="CJ324" s="4"/>
      <c r="CK324" s="4"/>
      <c r="CL324" s="4"/>
      <c r="CM324" s="174"/>
      <c r="CN324" s="4"/>
      <c r="CO324" s="4"/>
      <c r="CP324" s="4"/>
      <c r="CQ324" s="4"/>
      <c r="CR324" s="4"/>
      <c r="CS324" s="17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202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17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174"/>
      <c r="AR325" s="4"/>
      <c r="AS325" s="4"/>
      <c r="AT325" s="4"/>
      <c r="AU325" s="4"/>
      <c r="AV325" s="4"/>
      <c r="AW325" s="174"/>
      <c r="AX325" s="4"/>
      <c r="AY325" s="4"/>
      <c r="AZ325" s="4"/>
      <c r="BA325" s="72"/>
      <c r="BB325" s="4"/>
      <c r="BC325" s="4"/>
      <c r="BD325" s="4"/>
      <c r="BE325" s="4"/>
      <c r="BF325" s="4"/>
      <c r="BG325" s="72"/>
      <c r="BH325" s="4"/>
      <c r="BI325" s="201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202"/>
      <c r="CG325" s="4"/>
      <c r="CH325" s="4"/>
      <c r="CI325" s="4"/>
      <c r="CJ325" s="4"/>
      <c r="CK325" s="4"/>
      <c r="CL325" s="4"/>
      <c r="CM325" s="174"/>
      <c r="CN325" s="4"/>
      <c r="CO325" s="4"/>
      <c r="CP325" s="4"/>
      <c r="CQ325" s="4"/>
      <c r="CR325" s="4"/>
      <c r="CS325" s="17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202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17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174"/>
      <c r="AR326" s="4"/>
      <c r="AS326" s="4"/>
      <c r="AT326" s="4"/>
      <c r="AU326" s="4"/>
      <c r="AV326" s="4"/>
      <c r="AW326" s="174"/>
      <c r="AX326" s="4"/>
      <c r="AY326" s="4"/>
      <c r="AZ326" s="4"/>
      <c r="BA326" s="72"/>
      <c r="BB326" s="4"/>
      <c r="BC326" s="4"/>
      <c r="BD326" s="4"/>
      <c r="BE326" s="4"/>
      <c r="BF326" s="4"/>
      <c r="BG326" s="72"/>
      <c r="BH326" s="4"/>
      <c r="BI326" s="201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202"/>
      <c r="CG326" s="4"/>
      <c r="CH326" s="4"/>
      <c r="CI326" s="4"/>
      <c r="CJ326" s="4"/>
      <c r="CK326" s="4"/>
      <c r="CL326" s="4"/>
      <c r="CM326" s="174"/>
      <c r="CN326" s="4"/>
      <c r="CO326" s="4"/>
      <c r="CP326" s="4"/>
      <c r="CQ326" s="4"/>
      <c r="CR326" s="4"/>
      <c r="CS326" s="17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202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17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174"/>
      <c r="AR327" s="4"/>
      <c r="AS327" s="4"/>
      <c r="AT327" s="4"/>
      <c r="AU327" s="4"/>
      <c r="AV327" s="4"/>
      <c r="AW327" s="174"/>
      <c r="AX327" s="4"/>
      <c r="AY327" s="4"/>
      <c r="AZ327" s="4"/>
      <c r="BA327" s="72"/>
      <c r="BB327" s="4"/>
      <c r="BC327" s="4"/>
      <c r="BD327" s="4"/>
      <c r="BE327" s="4"/>
      <c r="BF327" s="4"/>
      <c r="BG327" s="72"/>
      <c r="BH327" s="4"/>
      <c r="BI327" s="201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202"/>
      <c r="CG327" s="4"/>
      <c r="CH327" s="4"/>
      <c r="CI327" s="4"/>
      <c r="CJ327" s="4"/>
      <c r="CK327" s="4"/>
      <c r="CL327" s="4"/>
      <c r="CM327" s="174"/>
      <c r="CN327" s="4"/>
      <c r="CO327" s="4"/>
      <c r="CP327" s="4"/>
      <c r="CQ327" s="4"/>
      <c r="CR327" s="4"/>
      <c r="CS327" s="17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202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17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174"/>
      <c r="AR328" s="4"/>
      <c r="AS328" s="4"/>
      <c r="AT328" s="4"/>
      <c r="AU328" s="4"/>
      <c r="AV328" s="4"/>
      <c r="AW328" s="174"/>
      <c r="AX328" s="4"/>
      <c r="AY328" s="4"/>
      <c r="AZ328" s="4"/>
      <c r="BA328" s="72"/>
      <c r="BB328" s="4"/>
      <c r="BC328" s="4"/>
      <c r="BD328" s="4"/>
      <c r="BE328" s="4"/>
      <c r="BF328" s="4"/>
      <c r="BG328" s="72"/>
      <c r="BH328" s="4"/>
      <c r="BI328" s="201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202"/>
      <c r="CG328" s="4"/>
      <c r="CH328" s="4"/>
      <c r="CI328" s="4"/>
      <c r="CJ328" s="4"/>
      <c r="CK328" s="4"/>
      <c r="CL328" s="4"/>
      <c r="CM328" s="174"/>
      <c r="CN328" s="4"/>
      <c r="CO328" s="4"/>
      <c r="CP328" s="4"/>
      <c r="CQ328" s="4"/>
      <c r="CR328" s="4"/>
      <c r="CS328" s="17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202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17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174"/>
      <c r="AR329" s="4"/>
      <c r="AS329" s="4"/>
      <c r="AT329" s="4"/>
      <c r="AU329" s="4"/>
      <c r="AV329" s="4"/>
      <c r="AW329" s="174"/>
      <c r="AX329" s="4"/>
      <c r="AY329" s="4"/>
      <c r="AZ329" s="4"/>
      <c r="BA329" s="72"/>
      <c r="BB329" s="4"/>
      <c r="BC329" s="4"/>
      <c r="BD329" s="4"/>
      <c r="BE329" s="4"/>
      <c r="BF329" s="4"/>
      <c r="BG329" s="72"/>
      <c r="BH329" s="4"/>
      <c r="BI329" s="201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202"/>
      <c r="CG329" s="4"/>
      <c r="CH329" s="4"/>
      <c r="CI329" s="4"/>
      <c r="CJ329" s="4"/>
      <c r="CK329" s="4"/>
      <c r="CL329" s="4"/>
      <c r="CM329" s="174"/>
      <c r="CN329" s="4"/>
      <c r="CO329" s="4"/>
      <c r="CP329" s="4"/>
      <c r="CQ329" s="4"/>
      <c r="CR329" s="4"/>
      <c r="CS329" s="17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202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17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174"/>
      <c r="AR330" s="4"/>
      <c r="AS330" s="4"/>
      <c r="AT330" s="4"/>
      <c r="AU330" s="4"/>
      <c r="AV330" s="4"/>
      <c r="AW330" s="174"/>
      <c r="AX330" s="4"/>
      <c r="AY330" s="4"/>
      <c r="AZ330" s="4"/>
      <c r="BA330" s="72"/>
      <c r="BB330" s="4"/>
      <c r="BC330" s="4"/>
      <c r="BD330" s="4"/>
      <c r="BE330" s="4"/>
      <c r="BF330" s="4"/>
      <c r="BG330" s="72"/>
      <c r="BH330" s="4"/>
      <c r="BI330" s="201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202"/>
      <c r="CG330" s="4"/>
      <c r="CH330" s="4"/>
      <c r="CI330" s="4"/>
      <c r="CJ330" s="4"/>
      <c r="CK330" s="4"/>
      <c r="CL330" s="4"/>
      <c r="CM330" s="174"/>
      <c r="CN330" s="4"/>
      <c r="CO330" s="4"/>
      <c r="CP330" s="4"/>
      <c r="CQ330" s="4"/>
      <c r="CR330" s="4"/>
      <c r="CS330" s="17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202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17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174"/>
      <c r="AR331" s="4"/>
      <c r="AS331" s="4"/>
      <c r="AT331" s="4"/>
      <c r="AU331" s="4"/>
      <c r="AV331" s="4"/>
      <c r="AW331" s="174"/>
      <c r="AX331" s="4"/>
      <c r="AY331" s="4"/>
      <c r="AZ331" s="4"/>
      <c r="BA331" s="72"/>
      <c r="BB331" s="4"/>
      <c r="BC331" s="4"/>
      <c r="BD331" s="4"/>
      <c r="BE331" s="4"/>
      <c r="BF331" s="4"/>
      <c r="BG331" s="72"/>
      <c r="BH331" s="4"/>
      <c r="BI331" s="201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202"/>
      <c r="CG331" s="4"/>
      <c r="CH331" s="4"/>
      <c r="CI331" s="4"/>
      <c r="CJ331" s="4"/>
      <c r="CK331" s="4"/>
      <c r="CL331" s="4"/>
      <c r="CM331" s="174"/>
      <c r="CN331" s="4"/>
      <c r="CO331" s="4"/>
      <c r="CP331" s="4"/>
      <c r="CQ331" s="4"/>
      <c r="CR331" s="4"/>
      <c r="CS331" s="17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202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17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174"/>
      <c r="AR332" s="4"/>
      <c r="AS332" s="4"/>
      <c r="AT332" s="4"/>
      <c r="AU332" s="4"/>
      <c r="AV332" s="4"/>
      <c r="AW332" s="174"/>
      <c r="AX332" s="4"/>
      <c r="AY332" s="4"/>
      <c r="AZ332" s="4"/>
      <c r="BA332" s="72"/>
      <c r="BB332" s="4"/>
      <c r="BC332" s="4"/>
      <c r="BD332" s="4"/>
      <c r="BE332" s="4"/>
      <c r="BF332" s="4"/>
      <c r="BG332" s="72"/>
      <c r="BH332" s="4"/>
      <c r="BI332" s="201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202"/>
      <c r="CG332" s="4"/>
      <c r="CH332" s="4"/>
      <c r="CI332" s="4"/>
      <c r="CJ332" s="4"/>
      <c r="CK332" s="4"/>
      <c r="CL332" s="4"/>
      <c r="CM332" s="174"/>
      <c r="CN332" s="4"/>
      <c r="CO332" s="4"/>
      <c r="CP332" s="4"/>
      <c r="CQ332" s="4"/>
      <c r="CR332" s="4"/>
      <c r="CS332" s="17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202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17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174"/>
      <c r="AR333" s="4"/>
      <c r="AS333" s="4"/>
      <c r="AT333" s="4"/>
      <c r="AU333" s="4"/>
      <c r="AV333" s="4"/>
      <c r="AW333" s="174"/>
      <c r="AX333" s="4"/>
      <c r="AY333" s="4"/>
      <c r="AZ333" s="4"/>
      <c r="BA333" s="72"/>
      <c r="BB333" s="4"/>
      <c r="BC333" s="4"/>
      <c r="BD333" s="4"/>
      <c r="BE333" s="4"/>
      <c r="BF333" s="4"/>
      <c r="BG333" s="72"/>
      <c r="BH333" s="4"/>
      <c r="BI333" s="201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202"/>
      <c r="CG333" s="4"/>
      <c r="CH333" s="4"/>
      <c r="CI333" s="4"/>
      <c r="CJ333" s="4"/>
      <c r="CK333" s="4"/>
      <c r="CL333" s="4"/>
      <c r="CM333" s="174"/>
      <c r="CN333" s="4"/>
      <c r="CO333" s="4"/>
      <c r="CP333" s="4"/>
      <c r="CQ333" s="4"/>
      <c r="CR333" s="4"/>
      <c r="CS333" s="17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202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17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174"/>
      <c r="AR334" s="4"/>
      <c r="AS334" s="4"/>
      <c r="AT334" s="4"/>
      <c r="AU334" s="4"/>
      <c r="AV334" s="4"/>
      <c r="AW334" s="174"/>
      <c r="AX334" s="4"/>
      <c r="AY334" s="4"/>
      <c r="AZ334" s="4"/>
      <c r="BA334" s="72"/>
      <c r="BB334" s="4"/>
      <c r="BC334" s="4"/>
      <c r="BD334" s="4"/>
      <c r="BE334" s="4"/>
      <c r="BF334" s="4"/>
      <c r="BG334" s="72"/>
      <c r="BH334" s="4"/>
      <c r="BI334" s="201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202"/>
      <c r="CG334" s="4"/>
      <c r="CH334" s="4"/>
      <c r="CI334" s="4"/>
      <c r="CJ334" s="4"/>
      <c r="CK334" s="4"/>
      <c r="CL334" s="4"/>
      <c r="CM334" s="174"/>
      <c r="CN334" s="4"/>
      <c r="CO334" s="4"/>
      <c r="CP334" s="4"/>
      <c r="CQ334" s="4"/>
      <c r="CR334" s="4"/>
      <c r="CS334" s="17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202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17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174"/>
      <c r="AR335" s="4"/>
      <c r="AS335" s="4"/>
      <c r="AT335" s="4"/>
      <c r="AU335" s="4"/>
      <c r="AV335" s="4"/>
      <c r="AW335" s="174"/>
      <c r="AX335" s="4"/>
      <c r="AY335" s="4"/>
      <c r="AZ335" s="4"/>
      <c r="BA335" s="72"/>
      <c r="BB335" s="4"/>
      <c r="BC335" s="4"/>
      <c r="BD335" s="4"/>
      <c r="BE335" s="4"/>
      <c r="BF335" s="4"/>
      <c r="BG335" s="72"/>
      <c r="BH335" s="4"/>
      <c r="BI335" s="201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202"/>
      <c r="CG335" s="4"/>
      <c r="CH335" s="4"/>
      <c r="CI335" s="4"/>
      <c r="CJ335" s="4"/>
      <c r="CK335" s="4"/>
      <c r="CL335" s="4"/>
      <c r="CM335" s="174"/>
      <c r="CN335" s="4"/>
      <c r="CO335" s="4"/>
      <c r="CP335" s="4"/>
      <c r="CQ335" s="4"/>
      <c r="CR335" s="4"/>
      <c r="CS335" s="17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202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17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174"/>
      <c r="AR336" s="4"/>
      <c r="AS336" s="4"/>
      <c r="AT336" s="4"/>
      <c r="AU336" s="4"/>
      <c r="AV336" s="4"/>
      <c r="AW336" s="174"/>
      <c r="AX336" s="4"/>
      <c r="AY336" s="4"/>
      <c r="AZ336" s="4"/>
      <c r="BA336" s="72"/>
      <c r="BB336" s="4"/>
      <c r="BC336" s="4"/>
      <c r="BD336" s="4"/>
      <c r="BE336" s="4"/>
      <c r="BF336" s="4"/>
      <c r="BG336" s="72"/>
      <c r="BH336" s="4"/>
      <c r="BI336" s="201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202"/>
      <c r="CG336" s="4"/>
      <c r="CH336" s="4"/>
      <c r="CI336" s="4"/>
      <c r="CJ336" s="4"/>
      <c r="CK336" s="4"/>
      <c r="CL336" s="4"/>
      <c r="CM336" s="174"/>
      <c r="CN336" s="4"/>
      <c r="CO336" s="4"/>
      <c r="CP336" s="4"/>
      <c r="CQ336" s="4"/>
      <c r="CR336" s="4"/>
      <c r="CS336" s="17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202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17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174"/>
      <c r="AR337" s="4"/>
      <c r="AS337" s="4"/>
      <c r="AT337" s="4"/>
      <c r="AU337" s="4"/>
      <c r="AV337" s="4"/>
      <c r="AW337" s="174"/>
      <c r="AX337" s="4"/>
      <c r="AY337" s="4"/>
      <c r="AZ337" s="4"/>
      <c r="BA337" s="72"/>
      <c r="BB337" s="4"/>
      <c r="BC337" s="4"/>
      <c r="BD337" s="4"/>
      <c r="BE337" s="4"/>
      <c r="BF337" s="4"/>
      <c r="BG337" s="72"/>
      <c r="BH337" s="4"/>
      <c r="BI337" s="201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202"/>
      <c r="CG337" s="4"/>
      <c r="CH337" s="4"/>
      <c r="CI337" s="4"/>
      <c r="CJ337" s="4"/>
      <c r="CK337" s="4"/>
      <c r="CL337" s="4"/>
      <c r="CM337" s="174"/>
      <c r="CN337" s="4"/>
      <c r="CO337" s="4"/>
      <c r="CP337" s="4"/>
      <c r="CQ337" s="4"/>
      <c r="CR337" s="4"/>
      <c r="CS337" s="17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202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17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174"/>
      <c r="AR338" s="4"/>
      <c r="AS338" s="4"/>
      <c r="AT338" s="4"/>
      <c r="AU338" s="4"/>
      <c r="AV338" s="4"/>
      <c r="AW338" s="174"/>
      <c r="AX338" s="4"/>
      <c r="AY338" s="4"/>
      <c r="AZ338" s="4"/>
      <c r="BA338" s="72"/>
      <c r="BB338" s="4"/>
      <c r="BC338" s="4"/>
      <c r="BD338" s="4"/>
      <c r="BE338" s="4"/>
      <c r="BF338" s="4"/>
      <c r="BG338" s="72"/>
      <c r="BH338" s="4"/>
      <c r="BI338" s="201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202"/>
      <c r="CG338" s="4"/>
      <c r="CH338" s="4"/>
      <c r="CI338" s="4"/>
      <c r="CJ338" s="4"/>
      <c r="CK338" s="4"/>
      <c r="CL338" s="4"/>
      <c r="CM338" s="174"/>
      <c r="CN338" s="4"/>
      <c r="CO338" s="4"/>
      <c r="CP338" s="4"/>
      <c r="CQ338" s="4"/>
      <c r="CR338" s="4"/>
      <c r="CS338" s="17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202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17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174"/>
      <c r="AR339" s="4"/>
      <c r="AS339" s="4"/>
      <c r="AT339" s="4"/>
      <c r="AU339" s="4"/>
      <c r="AV339" s="4"/>
      <c r="AW339" s="174"/>
      <c r="AX339" s="4"/>
      <c r="AY339" s="4"/>
      <c r="AZ339" s="4"/>
      <c r="BA339" s="72"/>
      <c r="BB339" s="4"/>
      <c r="BC339" s="4"/>
      <c r="BD339" s="4"/>
      <c r="BE339" s="4"/>
      <c r="BF339" s="4"/>
      <c r="BG339" s="72"/>
      <c r="BH339" s="4"/>
      <c r="BI339" s="201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202"/>
      <c r="CG339" s="4"/>
      <c r="CH339" s="4"/>
      <c r="CI339" s="4"/>
      <c r="CJ339" s="4"/>
      <c r="CK339" s="4"/>
      <c r="CL339" s="4"/>
      <c r="CM339" s="174"/>
      <c r="CN339" s="4"/>
      <c r="CO339" s="4"/>
      <c r="CP339" s="4"/>
      <c r="CQ339" s="4"/>
      <c r="CR339" s="4"/>
      <c r="CS339" s="17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202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17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174"/>
      <c r="AR340" s="4"/>
      <c r="AS340" s="4"/>
      <c r="AT340" s="4"/>
      <c r="AU340" s="4"/>
      <c r="AV340" s="4"/>
      <c r="AW340" s="174"/>
      <c r="AX340" s="4"/>
      <c r="AY340" s="4"/>
      <c r="AZ340" s="4"/>
      <c r="BA340" s="72"/>
      <c r="BB340" s="4"/>
      <c r="BC340" s="4"/>
      <c r="BD340" s="4"/>
      <c r="BE340" s="4"/>
      <c r="BF340" s="4"/>
      <c r="BG340" s="72"/>
      <c r="BH340" s="4"/>
      <c r="BI340" s="201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202"/>
      <c r="CG340" s="4"/>
      <c r="CH340" s="4"/>
      <c r="CI340" s="4"/>
      <c r="CJ340" s="4"/>
      <c r="CK340" s="4"/>
      <c r="CL340" s="4"/>
      <c r="CM340" s="174"/>
      <c r="CN340" s="4"/>
      <c r="CO340" s="4"/>
      <c r="CP340" s="4"/>
      <c r="CQ340" s="4"/>
      <c r="CR340" s="4"/>
      <c r="CS340" s="17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202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17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174"/>
      <c r="AR341" s="4"/>
      <c r="AS341" s="4"/>
      <c r="AT341" s="4"/>
      <c r="AU341" s="4"/>
      <c r="AV341" s="4"/>
      <c r="AW341" s="174"/>
      <c r="AX341" s="4"/>
      <c r="AY341" s="4"/>
      <c r="AZ341" s="4"/>
      <c r="BA341" s="72"/>
      <c r="BB341" s="4"/>
      <c r="BC341" s="4"/>
      <c r="BD341" s="4"/>
      <c r="BE341" s="4"/>
      <c r="BF341" s="4"/>
      <c r="BG341" s="72"/>
      <c r="BH341" s="4"/>
      <c r="BI341" s="201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202"/>
      <c r="CG341" s="4"/>
      <c r="CH341" s="4"/>
      <c r="CI341" s="4"/>
      <c r="CJ341" s="4"/>
      <c r="CK341" s="4"/>
      <c r="CL341" s="4"/>
      <c r="CM341" s="174"/>
      <c r="CN341" s="4"/>
      <c r="CO341" s="4"/>
      <c r="CP341" s="4"/>
      <c r="CQ341" s="4"/>
      <c r="CR341" s="4"/>
      <c r="CS341" s="17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202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17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174"/>
      <c r="AR342" s="4"/>
      <c r="AS342" s="4"/>
      <c r="AT342" s="4"/>
      <c r="AU342" s="4"/>
      <c r="AV342" s="4"/>
      <c r="AW342" s="174"/>
      <c r="AX342" s="4"/>
      <c r="AY342" s="4"/>
      <c r="AZ342" s="4"/>
      <c r="BA342" s="72"/>
      <c r="BB342" s="4"/>
      <c r="BC342" s="4"/>
      <c r="BD342" s="4"/>
      <c r="BE342" s="4"/>
      <c r="BF342" s="4"/>
      <c r="BG342" s="72"/>
      <c r="BH342" s="4"/>
      <c r="BI342" s="201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202"/>
      <c r="CG342" s="4"/>
      <c r="CH342" s="4"/>
      <c r="CI342" s="4"/>
      <c r="CJ342" s="4"/>
      <c r="CK342" s="4"/>
      <c r="CL342" s="4"/>
      <c r="CM342" s="174"/>
      <c r="CN342" s="4"/>
      <c r="CO342" s="4"/>
      <c r="CP342" s="4"/>
      <c r="CQ342" s="4"/>
      <c r="CR342" s="4"/>
      <c r="CS342" s="17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202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17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174"/>
      <c r="AR343" s="4"/>
      <c r="AS343" s="4"/>
      <c r="AT343" s="4"/>
      <c r="AU343" s="4"/>
      <c r="AV343" s="4"/>
      <c r="AW343" s="174"/>
      <c r="AX343" s="4"/>
      <c r="AY343" s="4"/>
      <c r="AZ343" s="4"/>
      <c r="BA343" s="72"/>
      <c r="BB343" s="4"/>
      <c r="BC343" s="4"/>
      <c r="BD343" s="4"/>
      <c r="BE343" s="4"/>
      <c r="BF343" s="4"/>
      <c r="BG343" s="72"/>
      <c r="BH343" s="4"/>
      <c r="BI343" s="201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202"/>
      <c r="CG343" s="4"/>
      <c r="CH343" s="4"/>
      <c r="CI343" s="4"/>
      <c r="CJ343" s="4"/>
      <c r="CK343" s="4"/>
      <c r="CL343" s="4"/>
      <c r="CM343" s="174"/>
      <c r="CN343" s="4"/>
      <c r="CO343" s="4"/>
      <c r="CP343" s="4"/>
      <c r="CQ343" s="4"/>
      <c r="CR343" s="4"/>
      <c r="CS343" s="17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202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17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174"/>
      <c r="AR344" s="4"/>
      <c r="AS344" s="4"/>
      <c r="AT344" s="4"/>
      <c r="AU344" s="4"/>
      <c r="AV344" s="4"/>
      <c r="AW344" s="174"/>
      <c r="AX344" s="4"/>
      <c r="AY344" s="4"/>
      <c r="AZ344" s="4"/>
      <c r="BA344" s="72"/>
      <c r="BB344" s="4"/>
      <c r="BC344" s="4"/>
      <c r="BD344" s="4"/>
      <c r="BE344" s="4"/>
      <c r="BF344" s="4"/>
      <c r="BG344" s="72"/>
      <c r="BH344" s="4"/>
      <c r="BI344" s="201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202"/>
      <c r="CG344" s="4"/>
      <c r="CH344" s="4"/>
      <c r="CI344" s="4"/>
      <c r="CJ344" s="4"/>
      <c r="CK344" s="4"/>
      <c r="CL344" s="4"/>
      <c r="CM344" s="174"/>
      <c r="CN344" s="4"/>
      <c r="CO344" s="4"/>
      <c r="CP344" s="4"/>
      <c r="CQ344" s="4"/>
      <c r="CR344" s="4"/>
      <c r="CS344" s="17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202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17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174"/>
      <c r="AR345" s="4"/>
      <c r="AS345" s="4"/>
      <c r="AT345" s="4"/>
      <c r="AU345" s="4"/>
      <c r="AV345" s="4"/>
      <c r="AW345" s="174"/>
      <c r="AX345" s="4"/>
      <c r="AY345" s="4"/>
      <c r="AZ345" s="4"/>
      <c r="BA345" s="72"/>
      <c r="BB345" s="4"/>
      <c r="BC345" s="4"/>
      <c r="BD345" s="4"/>
      <c r="BE345" s="4"/>
      <c r="BF345" s="4"/>
      <c r="BG345" s="72"/>
      <c r="BH345" s="4"/>
      <c r="BI345" s="201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202"/>
      <c r="CG345" s="4"/>
      <c r="CH345" s="4"/>
      <c r="CI345" s="4"/>
      <c r="CJ345" s="4"/>
      <c r="CK345" s="4"/>
      <c r="CL345" s="4"/>
      <c r="CM345" s="174"/>
      <c r="CN345" s="4"/>
      <c r="CO345" s="4"/>
      <c r="CP345" s="4"/>
      <c r="CQ345" s="4"/>
      <c r="CR345" s="4"/>
      <c r="CS345" s="17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202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17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174"/>
      <c r="AR346" s="4"/>
      <c r="AS346" s="4"/>
      <c r="AT346" s="4"/>
      <c r="AU346" s="4"/>
      <c r="AV346" s="4"/>
      <c r="AW346" s="174"/>
      <c r="AX346" s="4"/>
      <c r="AY346" s="4"/>
      <c r="AZ346" s="4"/>
      <c r="BA346" s="72"/>
      <c r="BB346" s="4"/>
      <c r="BC346" s="4"/>
      <c r="BD346" s="4"/>
      <c r="BE346" s="4"/>
      <c r="BF346" s="4"/>
      <c r="BG346" s="72"/>
      <c r="BH346" s="4"/>
      <c r="BI346" s="201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202"/>
      <c r="CG346" s="4"/>
      <c r="CH346" s="4"/>
      <c r="CI346" s="4"/>
      <c r="CJ346" s="4"/>
      <c r="CK346" s="4"/>
      <c r="CL346" s="4"/>
      <c r="CM346" s="174"/>
      <c r="CN346" s="4"/>
      <c r="CO346" s="4"/>
      <c r="CP346" s="4"/>
      <c r="CQ346" s="4"/>
      <c r="CR346" s="4"/>
      <c r="CS346" s="17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202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17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174"/>
      <c r="AR347" s="4"/>
      <c r="AS347" s="4"/>
      <c r="AT347" s="4"/>
      <c r="AU347" s="4"/>
      <c r="AV347" s="4"/>
      <c r="AW347" s="174"/>
      <c r="AX347" s="4"/>
      <c r="AY347" s="4"/>
      <c r="AZ347" s="4"/>
      <c r="BA347" s="72"/>
      <c r="BB347" s="4"/>
      <c r="BC347" s="4"/>
      <c r="BD347" s="4"/>
      <c r="BE347" s="4"/>
      <c r="BF347" s="4"/>
      <c r="BG347" s="72"/>
      <c r="BH347" s="4"/>
      <c r="BI347" s="201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202"/>
      <c r="CG347" s="4"/>
      <c r="CH347" s="4"/>
      <c r="CI347" s="4"/>
      <c r="CJ347" s="4"/>
      <c r="CK347" s="4"/>
      <c r="CL347" s="4"/>
      <c r="CM347" s="174"/>
      <c r="CN347" s="4"/>
      <c r="CO347" s="4"/>
      <c r="CP347" s="4"/>
      <c r="CQ347" s="4"/>
      <c r="CR347" s="4"/>
      <c r="CS347" s="17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202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17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174"/>
      <c r="AR348" s="4"/>
      <c r="AS348" s="4"/>
      <c r="AT348" s="4"/>
      <c r="AU348" s="4"/>
      <c r="AV348" s="4"/>
      <c r="AW348" s="174"/>
      <c r="AX348" s="4"/>
      <c r="AY348" s="4"/>
      <c r="AZ348" s="4"/>
      <c r="BA348" s="72"/>
      <c r="BB348" s="4"/>
      <c r="BC348" s="4"/>
      <c r="BD348" s="4"/>
      <c r="BE348" s="4"/>
      <c r="BF348" s="4"/>
      <c r="BG348" s="72"/>
      <c r="BH348" s="4"/>
      <c r="BI348" s="201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202"/>
      <c r="CG348" s="4"/>
      <c r="CH348" s="4"/>
      <c r="CI348" s="4"/>
      <c r="CJ348" s="4"/>
      <c r="CK348" s="4"/>
      <c r="CL348" s="4"/>
      <c r="CM348" s="174"/>
      <c r="CN348" s="4"/>
      <c r="CO348" s="4"/>
      <c r="CP348" s="4"/>
      <c r="CQ348" s="4"/>
      <c r="CR348" s="4"/>
      <c r="CS348" s="17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202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17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174"/>
      <c r="AR349" s="4"/>
      <c r="AS349" s="4"/>
      <c r="AT349" s="4"/>
      <c r="AU349" s="4"/>
      <c r="AV349" s="4"/>
      <c r="AW349" s="174"/>
      <c r="AX349" s="4"/>
      <c r="AY349" s="4"/>
      <c r="AZ349" s="4"/>
      <c r="BA349" s="72"/>
      <c r="BB349" s="4"/>
      <c r="BC349" s="4"/>
      <c r="BD349" s="4"/>
      <c r="BE349" s="4"/>
      <c r="BF349" s="4"/>
      <c r="BG349" s="72"/>
      <c r="BH349" s="4"/>
      <c r="BI349" s="201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202"/>
      <c r="CG349" s="4"/>
      <c r="CH349" s="4"/>
      <c r="CI349" s="4"/>
      <c r="CJ349" s="4"/>
      <c r="CK349" s="4"/>
      <c r="CL349" s="4"/>
      <c r="CM349" s="174"/>
      <c r="CN349" s="4"/>
      <c r="CO349" s="4"/>
      <c r="CP349" s="4"/>
      <c r="CQ349" s="4"/>
      <c r="CR349" s="4"/>
      <c r="CS349" s="17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202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17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174"/>
      <c r="AR350" s="4"/>
      <c r="AS350" s="4"/>
      <c r="AT350" s="4"/>
      <c r="AU350" s="4"/>
      <c r="AV350" s="4"/>
      <c r="AW350" s="174"/>
      <c r="AX350" s="4"/>
      <c r="AY350" s="4"/>
      <c r="AZ350" s="4"/>
      <c r="BA350" s="72"/>
      <c r="BB350" s="4"/>
      <c r="BC350" s="4"/>
      <c r="BD350" s="4"/>
      <c r="BE350" s="4"/>
      <c r="BF350" s="4"/>
      <c r="BG350" s="72"/>
      <c r="BH350" s="4"/>
      <c r="BI350" s="201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202"/>
      <c r="CG350" s="4"/>
      <c r="CH350" s="4"/>
      <c r="CI350" s="4"/>
      <c r="CJ350" s="4"/>
      <c r="CK350" s="4"/>
      <c r="CL350" s="4"/>
      <c r="CM350" s="174"/>
      <c r="CN350" s="4"/>
      <c r="CO350" s="4"/>
      <c r="CP350" s="4"/>
      <c r="CQ350" s="4"/>
      <c r="CR350" s="4"/>
      <c r="CS350" s="17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202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17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174"/>
      <c r="AR351" s="4"/>
      <c r="AS351" s="4"/>
      <c r="AT351" s="4"/>
      <c r="AU351" s="4"/>
      <c r="AV351" s="4"/>
      <c r="AW351" s="174"/>
      <c r="AX351" s="4"/>
      <c r="AY351" s="4"/>
      <c r="AZ351" s="4"/>
      <c r="BA351" s="72"/>
      <c r="BB351" s="4"/>
      <c r="BC351" s="4"/>
      <c r="BD351" s="4"/>
      <c r="BE351" s="4"/>
      <c r="BF351" s="4"/>
      <c r="BG351" s="72"/>
      <c r="BH351" s="4"/>
      <c r="BI351" s="201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202"/>
      <c r="CG351" s="4"/>
      <c r="CH351" s="4"/>
      <c r="CI351" s="4"/>
      <c r="CJ351" s="4"/>
      <c r="CK351" s="4"/>
      <c r="CL351" s="4"/>
      <c r="CM351" s="174"/>
      <c r="CN351" s="4"/>
      <c r="CO351" s="4"/>
      <c r="CP351" s="4"/>
      <c r="CQ351" s="4"/>
      <c r="CR351" s="4"/>
      <c r="CS351" s="17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202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17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174"/>
      <c r="AR352" s="4"/>
      <c r="AS352" s="4"/>
      <c r="AT352" s="4"/>
      <c r="AU352" s="4"/>
      <c r="AV352" s="4"/>
      <c r="AW352" s="174"/>
      <c r="AX352" s="4"/>
      <c r="AY352" s="4"/>
      <c r="AZ352" s="4"/>
      <c r="BA352" s="72"/>
      <c r="BB352" s="4"/>
      <c r="BC352" s="4"/>
      <c r="BD352" s="4"/>
      <c r="BE352" s="4"/>
      <c r="BF352" s="4"/>
      <c r="BG352" s="72"/>
      <c r="BH352" s="4"/>
      <c r="BI352" s="201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202"/>
      <c r="CG352" s="4"/>
      <c r="CH352" s="4"/>
      <c r="CI352" s="4"/>
      <c r="CJ352" s="4"/>
      <c r="CK352" s="4"/>
      <c r="CL352" s="4"/>
      <c r="CM352" s="174"/>
      <c r="CN352" s="4"/>
      <c r="CO352" s="4"/>
      <c r="CP352" s="4"/>
      <c r="CQ352" s="4"/>
      <c r="CR352" s="4"/>
      <c r="CS352" s="17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202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17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174"/>
      <c r="AR353" s="4"/>
      <c r="AS353" s="4"/>
      <c r="AT353" s="4"/>
      <c r="AU353" s="4"/>
      <c r="AV353" s="4"/>
      <c r="AW353" s="174"/>
      <c r="AX353" s="4"/>
      <c r="AY353" s="4"/>
      <c r="AZ353" s="4"/>
      <c r="BA353" s="72"/>
      <c r="BB353" s="4"/>
      <c r="BC353" s="4"/>
      <c r="BD353" s="4"/>
      <c r="BE353" s="4"/>
      <c r="BF353" s="4"/>
      <c r="BG353" s="72"/>
      <c r="BH353" s="4"/>
      <c r="BI353" s="201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202"/>
      <c r="CG353" s="4"/>
      <c r="CH353" s="4"/>
      <c r="CI353" s="4"/>
      <c r="CJ353" s="4"/>
      <c r="CK353" s="4"/>
      <c r="CL353" s="4"/>
      <c r="CM353" s="174"/>
      <c r="CN353" s="4"/>
      <c r="CO353" s="4"/>
      <c r="CP353" s="4"/>
      <c r="CQ353" s="4"/>
      <c r="CR353" s="4"/>
      <c r="CS353" s="17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202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17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174"/>
      <c r="AR354" s="4"/>
      <c r="AS354" s="4"/>
      <c r="AT354" s="4"/>
      <c r="AU354" s="4"/>
      <c r="AV354" s="4"/>
      <c r="AW354" s="174"/>
      <c r="AX354" s="4"/>
      <c r="AY354" s="4"/>
      <c r="AZ354" s="4"/>
      <c r="BA354" s="72"/>
      <c r="BB354" s="4"/>
      <c r="BC354" s="4"/>
      <c r="BD354" s="4"/>
      <c r="BE354" s="4"/>
      <c r="BF354" s="4"/>
      <c r="BG354" s="72"/>
      <c r="BH354" s="4"/>
      <c r="BI354" s="201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202"/>
      <c r="CG354" s="4"/>
      <c r="CH354" s="4"/>
      <c r="CI354" s="4"/>
      <c r="CJ354" s="4"/>
      <c r="CK354" s="4"/>
      <c r="CL354" s="4"/>
      <c r="CM354" s="174"/>
      <c r="CN354" s="4"/>
      <c r="CO354" s="4"/>
      <c r="CP354" s="4"/>
      <c r="CQ354" s="4"/>
      <c r="CR354" s="4"/>
      <c r="CS354" s="17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202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17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174"/>
      <c r="AR355" s="4"/>
      <c r="AS355" s="4"/>
      <c r="AT355" s="4"/>
      <c r="AU355" s="4"/>
      <c r="AV355" s="4"/>
      <c r="AW355" s="174"/>
      <c r="AX355" s="4"/>
      <c r="AY355" s="4"/>
      <c r="AZ355" s="4"/>
      <c r="BA355" s="72"/>
      <c r="BB355" s="4"/>
      <c r="BC355" s="4"/>
      <c r="BD355" s="4"/>
      <c r="BE355" s="4"/>
      <c r="BF355" s="4"/>
      <c r="BG355" s="72"/>
      <c r="BH355" s="4"/>
      <c r="BI355" s="201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202"/>
      <c r="CG355" s="4"/>
      <c r="CH355" s="4"/>
      <c r="CI355" s="4"/>
      <c r="CJ355" s="4"/>
      <c r="CK355" s="4"/>
      <c r="CL355" s="4"/>
      <c r="CM355" s="174"/>
      <c r="CN355" s="4"/>
      <c r="CO355" s="4"/>
      <c r="CP355" s="4"/>
      <c r="CQ355" s="4"/>
      <c r="CR355" s="4"/>
      <c r="CS355" s="17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202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17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174"/>
      <c r="AR356" s="4"/>
      <c r="AS356" s="4"/>
      <c r="AT356" s="4"/>
      <c r="AU356" s="4"/>
      <c r="AV356" s="4"/>
      <c r="AW356" s="174"/>
      <c r="AX356" s="4"/>
      <c r="AY356" s="4"/>
      <c r="AZ356" s="4"/>
      <c r="BA356" s="72"/>
      <c r="BB356" s="4"/>
      <c r="BC356" s="4"/>
      <c r="BD356" s="4"/>
      <c r="BE356" s="4"/>
      <c r="BF356" s="4"/>
      <c r="BG356" s="72"/>
      <c r="BH356" s="4"/>
      <c r="BI356" s="201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202"/>
      <c r="CG356" s="4"/>
      <c r="CH356" s="4"/>
      <c r="CI356" s="4"/>
      <c r="CJ356" s="4"/>
      <c r="CK356" s="4"/>
      <c r="CL356" s="4"/>
      <c r="CM356" s="174"/>
      <c r="CN356" s="4"/>
      <c r="CO356" s="4"/>
      <c r="CP356" s="4"/>
      <c r="CQ356" s="4"/>
      <c r="CR356" s="4"/>
      <c r="CS356" s="17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202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17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174"/>
      <c r="AR357" s="4"/>
      <c r="AS357" s="4"/>
      <c r="AT357" s="4"/>
      <c r="AU357" s="4"/>
      <c r="AV357" s="4"/>
      <c r="AW357" s="174"/>
      <c r="AX357" s="4"/>
      <c r="AY357" s="4"/>
      <c r="AZ357" s="4"/>
      <c r="BA357" s="72"/>
      <c r="BB357" s="4"/>
      <c r="BC357" s="4"/>
      <c r="BD357" s="4"/>
      <c r="BE357" s="4"/>
      <c r="BF357" s="4"/>
      <c r="BG357" s="72"/>
      <c r="BH357" s="4"/>
      <c r="BI357" s="201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202"/>
      <c r="CG357" s="4"/>
      <c r="CH357" s="4"/>
      <c r="CI357" s="4"/>
      <c r="CJ357" s="4"/>
      <c r="CK357" s="4"/>
      <c r="CL357" s="4"/>
      <c r="CM357" s="174"/>
      <c r="CN357" s="4"/>
      <c r="CO357" s="4"/>
      <c r="CP357" s="4"/>
      <c r="CQ357" s="4"/>
      <c r="CR357" s="4"/>
      <c r="CS357" s="17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202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17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174"/>
      <c r="AR358" s="4"/>
      <c r="AS358" s="4"/>
      <c r="AT358" s="4"/>
      <c r="AU358" s="4"/>
      <c r="AV358" s="4"/>
      <c r="AW358" s="174"/>
      <c r="AX358" s="4"/>
      <c r="AY358" s="4"/>
      <c r="AZ358" s="4"/>
      <c r="BA358" s="72"/>
      <c r="BB358" s="4"/>
      <c r="BC358" s="4"/>
      <c r="BD358" s="4"/>
      <c r="BE358" s="4"/>
      <c r="BF358" s="4"/>
      <c r="BG358" s="72"/>
      <c r="BH358" s="4"/>
      <c r="BI358" s="201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202"/>
      <c r="CG358" s="4"/>
      <c r="CH358" s="4"/>
      <c r="CI358" s="4"/>
      <c r="CJ358" s="4"/>
      <c r="CK358" s="4"/>
      <c r="CL358" s="4"/>
      <c r="CM358" s="174"/>
      <c r="CN358" s="4"/>
      <c r="CO358" s="4"/>
      <c r="CP358" s="4"/>
      <c r="CQ358" s="4"/>
      <c r="CR358" s="4"/>
      <c r="CS358" s="17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202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17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174"/>
      <c r="AR359" s="4"/>
      <c r="AS359" s="4"/>
      <c r="AT359" s="4"/>
      <c r="AU359" s="4"/>
      <c r="AV359" s="4"/>
      <c r="AW359" s="174"/>
      <c r="AX359" s="4"/>
      <c r="AY359" s="4"/>
      <c r="AZ359" s="4"/>
      <c r="BA359" s="72"/>
      <c r="BB359" s="4"/>
      <c r="BC359" s="4"/>
      <c r="BD359" s="4"/>
      <c r="BE359" s="4"/>
      <c r="BF359" s="4"/>
      <c r="BG359" s="72"/>
      <c r="BH359" s="4"/>
      <c r="BI359" s="201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202"/>
      <c r="CG359" s="4"/>
      <c r="CH359" s="4"/>
      <c r="CI359" s="4"/>
      <c r="CJ359" s="4"/>
      <c r="CK359" s="4"/>
      <c r="CL359" s="4"/>
      <c r="CM359" s="174"/>
      <c r="CN359" s="4"/>
      <c r="CO359" s="4"/>
      <c r="CP359" s="4"/>
      <c r="CQ359" s="4"/>
      <c r="CR359" s="4"/>
      <c r="CS359" s="17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202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17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174"/>
      <c r="AR360" s="4"/>
      <c r="AS360" s="4"/>
      <c r="AT360" s="4"/>
      <c r="AU360" s="4"/>
      <c r="AV360" s="4"/>
      <c r="AW360" s="174"/>
      <c r="AX360" s="4"/>
      <c r="AY360" s="4"/>
      <c r="AZ360" s="4"/>
      <c r="BA360" s="72"/>
      <c r="BB360" s="4"/>
      <c r="BC360" s="4"/>
      <c r="BD360" s="4"/>
      <c r="BE360" s="4"/>
      <c r="BF360" s="4"/>
      <c r="BG360" s="72"/>
      <c r="BH360" s="4"/>
      <c r="BI360" s="201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202"/>
      <c r="CG360" s="4"/>
      <c r="CH360" s="4"/>
      <c r="CI360" s="4"/>
      <c r="CJ360" s="4"/>
      <c r="CK360" s="4"/>
      <c r="CL360" s="4"/>
      <c r="CM360" s="174"/>
      <c r="CN360" s="4"/>
      <c r="CO360" s="4"/>
      <c r="CP360" s="4"/>
      <c r="CQ360" s="4"/>
      <c r="CR360" s="4"/>
      <c r="CS360" s="17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202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17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174"/>
      <c r="AR361" s="4"/>
      <c r="AS361" s="4"/>
      <c r="AT361" s="4"/>
      <c r="AU361" s="4"/>
      <c r="AV361" s="4"/>
      <c r="AW361" s="174"/>
      <c r="AX361" s="4"/>
      <c r="AY361" s="4"/>
      <c r="AZ361" s="4"/>
      <c r="BA361" s="72"/>
      <c r="BB361" s="4"/>
      <c r="BC361" s="4"/>
      <c r="BD361" s="4"/>
      <c r="BE361" s="4"/>
      <c r="BF361" s="4"/>
      <c r="BG361" s="72"/>
      <c r="BH361" s="4"/>
      <c r="BI361" s="201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202"/>
      <c r="CG361" s="4"/>
      <c r="CH361" s="4"/>
      <c r="CI361" s="4"/>
      <c r="CJ361" s="4"/>
      <c r="CK361" s="4"/>
      <c r="CL361" s="4"/>
      <c r="CM361" s="174"/>
      <c r="CN361" s="4"/>
      <c r="CO361" s="4"/>
      <c r="CP361" s="4"/>
      <c r="CQ361" s="4"/>
      <c r="CR361" s="4"/>
      <c r="CS361" s="17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202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17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174"/>
      <c r="AR362" s="4"/>
      <c r="AS362" s="4"/>
      <c r="AT362" s="4"/>
      <c r="AU362" s="4"/>
      <c r="AV362" s="4"/>
      <c r="AW362" s="174"/>
      <c r="AX362" s="4"/>
      <c r="AY362" s="4"/>
      <c r="AZ362" s="4"/>
      <c r="BA362" s="72"/>
      <c r="BB362" s="4"/>
      <c r="BC362" s="4"/>
      <c r="BD362" s="4"/>
      <c r="BE362" s="4"/>
      <c r="BF362" s="4"/>
      <c r="BG362" s="72"/>
      <c r="BH362" s="4"/>
      <c r="BI362" s="201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202"/>
      <c r="CG362" s="4"/>
      <c r="CH362" s="4"/>
      <c r="CI362" s="4"/>
      <c r="CJ362" s="4"/>
      <c r="CK362" s="4"/>
      <c r="CL362" s="4"/>
      <c r="CM362" s="174"/>
      <c r="CN362" s="4"/>
      <c r="CO362" s="4"/>
      <c r="CP362" s="4"/>
      <c r="CQ362" s="4"/>
      <c r="CR362" s="4"/>
      <c r="CS362" s="17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202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17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174"/>
      <c r="AR363" s="4"/>
      <c r="AS363" s="4"/>
      <c r="AT363" s="4"/>
      <c r="AU363" s="4"/>
      <c r="AV363" s="4"/>
      <c r="AW363" s="174"/>
      <c r="AX363" s="4"/>
      <c r="AY363" s="4"/>
      <c r="AZ363" s="4"/>
      <c r="BA363" s="72"/>
      <c r="BB363" s="4"/>
      <c r="BC363" s="4"/>
      <c r="BD363" s="4"/>
      <c r="BE363" s="4"/>
      <c r="BF363" s="4"/>
      <c r="BG363" s="72"/>
      <c r="BH363" s="4"/>
      <c r="BI363" s="201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202"/>
      <c r="CG363" s="4"/>
      <c r="CH363" s="4"/>
      <c r="CI363" s="4"/>
      <c r="CJ363" s="4"/>
      <c r="CK363" s="4"/>
      <c r="CL363" s="4"/>
      <c r="CM363" s="174"/>
      <c r="CN363" s="4"/>
      <c r="CO363" s="4"/>
      <c r="CP363" s="4"/>
      <c r="CQ363" s="4"/>
      <c r="CR363" s="4"/>
      <c r="CS363" s="17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202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17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174"/>
      <c r="AR364" s="4"/>
      <c r="AS364" s="4"/>
      <c r="AT364" s="4"/>
      <c r="AU364" s="4"/>
      <c r="AV364" s="4"/>
      <c r="AW364" s="174"/>
      <c r="AX364" s="4"/>
      <c r="AY364" s="4"/>
      <c r="AZ364" s="4"/>
      <c r="BA364" s="72"/>
      <c r="BB364" s="4"/>
      <c r="BC364" s="4"/>
      <c r="BD364" s="4"/>
      <c r="BE364" s="4"/>
      <c r="BF364" s="4"/>
      <c r="BG364" s="72"/>
      <c r="BH364" s="4"/>
      <c r="BI364" s="201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202"/>
      <c r="CG364" s="4"/>
      <c r="CH364" s="4"/>
      <c r="CI364" s="4"/>
      <c r="CJ364" s="4"/>
      <c r="CK364" s="4"/>
      <c r="CL364" s="4"/>
      <c r="CM364" s="174"/>
      <c r="CN364" s="4"/>
      <c r="CO364" s="4"/>
      <c r="CP364" s="4"/>
      <c r="CQ364" s="4"/>
      <c r="CR364" s="4"/>
      <c r="CS364" s="17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202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17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174"/>
      <c r="AR365" s="4"/>
      <c r="AS365" s="4"/>
      <c r="AT365" s="4"/>
      <c r="AU365" s="4"/>
      <c r="AV365" s="4"/>
      <c r="AW365" s="174"/>
      <c r="AX365" s="4"/>
      <c r="AY365" s="4"/>
      <c r="AZ365" s="4"/>
      <c r="BA365" s="72"/>
      <c r="BB365" s="4"/>
      <c r="BC365" s="4"/>
      <c r="BD365" s="4"/>
      <c r="BE365" s="4"/>
      <c r="BF365" s="4"/>
      <c r="BG365" s="72"/>
      <c r="BH365" s="4"/>
      <c r="BI365" s="201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202"/>
      <c r="CG365" s="4"/>
      <c r="CH365" s="4"/>
      <c r="CI365" s="4"/>
      <c r="CJ365" s="4"/>
      <c r="CK365" s="4"/>
      <c r="CL365" s="4"/>
      <c r="CM365" s="174"/>
      <c r="CN365" s="4"/>
      <c r="CO365" s="4"/>
      <c r="CP365" s="4"/>
      <c r="CQ365" s="4"/>
      <c r="CR365" s="4"/>
      <c r="CS365" s="17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202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17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174"/>
      <c r="AR366" s="4"/>
      <c r="AS366" s="4"/>
      <c r="AT366" s="4"/>
      <c r="AU366" s="4"/>
      <c r="AV366" s="4"/>
      <c r="AW366" s="174"/>
      <c r="AX366" s="4"/>
      <c r="AY366" s="4"/>
      <c r="AZ366" s="4"/>
      <c r="BA366" s="72"/>
      <c r="BB366" s="4"/>
      <c r="BC366" s="4"/>
      <c r="BD366" s="4"/>
      <c r="BE366" s="4"/>
      <c r="BF366" s="4"/>
      <c r="BG366" s="72"/>
      <c r="BH366" s="4"/>
      <c r="BI366" s="201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202"/>
      <c r="CG366" s="4"/>
      <c r="CH366" s="4"/>
      <c r="CI366" s="4"/>
      <c r="CJ366" s="4"/>
      <c r="CK366" s="4"/>
      <c r="CL366" s="4"/>
      <c r="CM366" s="174"/>
      <c r="CN366" s="4"/>
      <c r="CO366" s="4"/>
      <c r="CP366" s="4"/>
      <c r="CQ366" s="4"/>
      <c r="CR366" s="4"/>
      <c r="CS366" s="17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202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17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174"/>
      <c r="AR367" s="4"/>
      <c r="AS367" s="4"/>
      <c r="AT367" s="4"/>
      <c r="AU367" s="4"/>
      <c r="AV367" s="4"/>
      <c r="AW367" s="174"/>
      <c r="AX367" s="4"/>
      <c r="AY367" s="4"/>
      <c r="AZ367" s="4"/>
      <c r="BA367" s="72"/>
      <c r="BB367" s="4"/>
      <c r="BC367" s="4"/>
      <c r="BD367" s="4"/>
      <c r="BE367" s="4"/>
      <c r="BF367" s="4"/>
      <c r="BG367" s="72"/>
      <c r="BH367" s="4"/>
      <c r="BI367" s="201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202"/>
      <c r="CG367" s="4"/>
      <c r="CH367" s="4"/>
      <c r="CI367" s="4"/>
      <c r="CJ367" s="4"/>
      <c r="CK367" s="4"/>
      <c r="CL367" s="4"/>
      <c r="CM367" s="174"/>
      <c r="CN367" s="4"/>
      <c r="CO367" s="4"/>
      <c r="CP367" s="4"/>
      <c r="CQ367" s="4"/>
      <c r="CR367" s="4"/>
      <c r="CS367" s="17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202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17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174"/>
      <c r="AR368" s="4"/>
      <c r="AS368" s="4"/>
      <c r="AT368" s="4"/>
      <c r="AU368" s="4"/>
      <c r="AV368" s="4"/>
      <c r="AW368" s="174"/>
      <c r="AX368" s="4"/>
      <c r="AY368" s="4"/>
      <c r="AZ368" s="4"/>
      <c r="BA368" s="72"/>
      <c r="BB368" s="4"/>
      <c r="BC368" s="4"/>
      <c r="BD368" s="4"/>
      <c r="BE368" s="4"/>
      <c r="BF368" s="4"/>
      <c r="BG368" s="72"/>
      <c r="BH368" s="4"/>
      <c r="BI368" s="201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202"/>
      <c r="CG368" s="4"/>
      <c r="CH368" s="4"/>
      <c r="CI368" s="4"/>
      <c r="CJ368" s="4"/>
      <c r="CK368" s="4"/>
      <c r="CL368" s="4"/>
      <c r="CM368" s="174"/>
      <c r="CN368" s="4"/>
      <c r="CO368" s="4"/>
      <c r="CP368" s="4"/>
      <c r="CQ368" s="4"/>
      <c r="CR368" s="4"/>
      <c r="CS368" s="17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202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17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174"/>
      <c r="AR369" s="4"/>
      <c r="AS369" s="4"/>
      <c r="AT369" s="4"/>
      <c r="AU369" s="4"/>
      <c r="AV369" s="4"/>
      <c r="AW369" s="174"/>
      <c r="AX369" s="4"/>
      <c r="AY369" s="4"/>
      <c r="AZ369" s="4"/>
      <c r="BA369" s="72"/>
      <c r="BB369" s="4"/>
      <c r="BC369" s="4"/>
      <c r="BD369" s="4"/>
      <c r="BE369" s="4"/>
      <c r="BF369" s="4"/>
      <c r="BG369" s="72"/>
      <c r="BH369" s="4"/>
      <c r="BI369" s="201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202"/>
      <c r="CG369" s="4"/>
      <c r="CH369" s="4"/>
      <c r="CI369" s="4"/>
      <c r="CJ369" s="4"/>
      <c r="CK369" s="4"/>
      <c r="CL369" s="4"/>
      <c r="CM369" s="174"/>
      <c r="CN369" s="4"/>
      <c r="CO369" s="4"/>
      <c r="CP369" s="4"/>
      <c r="CQ369" s="4"/>
      <c r="CR369" s="4"/>
      <c r="CS369" s="17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202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17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174"/>
      <c r="AR370" s="4"/>
      <c r="AS370" s="4"/>
      <c r="AT370" s="4"/>
      <c r="AU370" s="4"/>
      <c r="AV370" s="4"/>
      <c r="AW370" s="174"/>
      <c r="AX370" s="4"/>
      <c r="AY370" s="4"/>
      <c r="AZ370" s="4"/>
      <c r="BA370" s="72"/>
      <c r="BB370" s="4"/>
      <c r="BC370" s="4"/>
      <c r="BD370" s="4"/>
      <c r="BE370" s="4"/>
      <c r="BF370" s="4"/>
      <c r="BG370" s="72"/>
      <c r="BH370" s="4"/>
      <c r="BI370" s="201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202"/>
      <c r="CG370" s="4"/>
      <c r="CH370" s="4"/>
      <c r="CI370" s="4"/>
      <c r="CJ370" s="4"/>
      <c r="CK370" s="4"/>
      <c r="CL370" s="4"/>
      <c r="CM370" s="174"/>
      <c r="CN370" s="4"/>
      <c r="CO370" s="4"/>
      <c r="CP370" s="4"/>
      <c r="CQ370" s="4"/>
      <c r="CR370" s="4"/>
      <c r="CS370" s="17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202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17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174"/>
      <c r="AR371" s="4"/>
      <c r="AS371" s="4"/>
      <c r="AT371" s="4"/>
      <c r="AU371" s="4"/>
      <c r="AV371" s="4"/>
      <c r="AW371" s="174"/>
      <c r="AX371" s="4"/>
      <c r="AY371" s="4"/>
      <c r="AZ371" s="4"/>
      <c r="BA371" s="72"/>
      <c r="BB371" s="4"/>
      <c r="BC371" s="4"/>
      <c r="BD371" s="4"/>
      <c r="BE371" s="4"/>
      <c r="BF371" s="4"/>
      <c r="BG371" s="72"/>
      <c r="BH371" s="4"/>
      <c r="BI371" s="201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202"/>
      <c r="CG371" s="4"/>
      <c r="CH371" s="4"/>
      <c r="CI371" s="4"/>
      <c r="CJ371" s="4"/>
      <c r="CK371" s="4"/>
      <c r="CL371" s="4"/>
      <c r="CM371" s="174"/>
      <c r="CN371" s="4"/>
      <c r="CO371" s="4"/>
      <c r="CP371" s="4"/>
      <c r="CQ371" s="4"/>
      <c r="CR371" s="4"/>
      <c r="CS371" s="17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202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17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174"/>
      <c r="AR372" s="4"/>
      <c r="AS372" s="4"/>
      <c r="AT372" s="4"/>
      <c r="AU372" s="4"/>
      <c r="AV372" s="4"/>
      <c r="AW372" s="174"/>
      <c r="AX372" s="4"/>
      <c r="AY372" s="4"/>
      <c r="AZ372" s="4"/>
      <c r="BA372" s="72"/>
      <c r="BB372" s="4"/>
      <c r="BC372" s="4"/>
      <c r="BD372" s="4"/>
      <c r="BE372" s="4"/>
      <c r="BF372" s="4"/>
      <c r="BG372" s="72"/>
      <c r="BH372" s="4"/>
      <c r="BI372" s="201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202"/>
      <c r="CG372" s="4"/>
      <c r="CH372" s="4"/>
      <c r="CI372" s="4"/>
      <c r="CJ372" s="4"/>
      <c r="CK372" s="4"/>
      <c r="CL372" s="4"/>
      <c r="CM372" s="174"/>
      <c r="CN372" s="4"/>
      <c r="CO372" s="4"/>
      <c r="CP372" s="4"/>
      <c r="CQ372" s="4"/>
      <c r="CR372" s="4"/>
      <c r="CS372" s="17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202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17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174"/>
      <c r="AR373" s="4"/>
      <c r="AS373" s="4"/>
      <c r="AT373" s="4"/>
      <c r="AU373" s="4"/>
      <c r="AV373" s="4"/>
      <c r="AW373" s="174"/>
      <c r="AX373" s="4"/>
      <c r="AY373" s="4"/>
      <c r="AZ373" s="4"/>
      <c r="BA373" s="72"/>
      <c r="BB373" s="4"/>
      <c r="BC373" s="4"/>
      <c r="BD373" s="4"/>
      <c r="BE373" s="4"/>
      <c r="BF373" s="4"/>
      <c r="BG373" s="72"/>
      <c r="BH373" s="4"/>
      <c r="BI373" s="201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202"/>
      <c r="CG373" s="4"/>
      <c r="CH373" s="4"/>
      <c r="CI373" s="4"/>
      <c r="CJ373" s="4"/>
      <c r="CK373" s="4"/>
      <c r="CL373" s="4"/>
      <c r="CM373" s="174"/>
      <c r="CN373" s="4"/>
      <c r="CO373" s="4"/>
      <c r="CP373" s="4"/>
      <c r="CQ373" s="4"/>
      <c r="CR373" s="4"/>
      <c r="CS373" s="17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202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17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174"/>
      <c r="AR374" s="4"/>
      <c r="AS374" s="4"/>
      <c r="AT374" s="4"/>
      <c r="AU374" s="4"/>
      <c r="AV374" s="4"/>
      <c r="AW374" s="174"/>
      <c r="AX374" s="4"/>
      <c r="AY374" s="4"/>
      <c r="AZ374" s="4"/>
      <c r="BA374" s="72"/>
      <c r="BB374" s="4"/>
      <c r="BC374" s="4"/>
      <c r="BD374" s="4"/>
      <c r="BE374" s="4"/>
      <c r="BF374" s="4"/>
      <c r="BG374" s="72"/>
      <c r="BH374" s="4"/>
      <c r="BI374" s="201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202"/>
      <c r="CG374" s="4"/>
      <c r="CH374" s="4"/>
      <c r="CI374" s="4"/>
      <c r="CJ374" s="4"/>
      <c r="CK374" s="4"/>
      <c r="CL374" s="4"/>
      <c r="CM374" s="174"/>
      <c r="CN374" s="4"/>
      <c r="CO374" s="4"/>
      <c r="CP374" s="4"/>
      <c r="CQ374" s="4"/>
      <c r="CR374" s="4"/>
      <c r="CS374" s="17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202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17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174"/>
      <c r="AR375" s="4"/>
      <c r="AS375" s="4"/>
      <c r="AT375" s="4"/>
      <c r="AU375" s="4"/>
      <c r="AV375" s="4"/>
      <c r="AW375" s="174"/>
      <c r="AX375" s="4"/>
      <c r="AY375" s="4"/>
      <c r="AZ375" s="4"/>
      <c r="BA375" s="72"/>
      <c r="BB375" s="4"/>
      <c r="BC375" s="4"/>
      <c r="BD375" s="4"/>
      <c r="BE375" s="4"/>
      <c r="BF375" s="4"/>
      <c r="BG375" s="72"/>
      <c r="BH375" s="4"/>
      <c r="BI375" s="201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202"/>
      <c r="CG375" s="4"/>
      <c r="CH375" s="4"/>
      <c r="CI375" s="4"/>
      <c r="CJ375" s="4"/>
      <c r="CK375" s="4"/>
      <c r="CL375" s="4"/>
      <c r="CM375" s="174"/>
      <c r="CN375" s="4"/>
      <c r="CO375" s="4"/>
      <c r="CP375" s="4"/>
      <c r="CQ375" s="4"/>
      <c r="CR375" s="4"/>
      <c r="CS375" s="17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202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17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174"/>
      <c r="AR376" s="4"/>
      <c r="AS376" s="4"/>
      <c r="AT376" s="4"/>
      <c r="AU376" s="4"/>
      <c r="AV376" s="4"/>
      <c r="AW376" s="174"/>
      <c r="AX376" s="4"/>
      <c r="AY376" s="4"/>
      <c r="AZ376" s="4"/>
      <c r="BA376" s="72"/>
      <c r="BB376" s="4"/>
      <c r="BC376" s="4"/>
      <c r="BD376" s="4"/>
      <c r="BE376" s="4"/>
      <c r="BF376" s="4"/>
      <c r="BG376" s="72"/>
      <c r="BH376" s="4"/>
      <c r="BI376" s="201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202"/>
      <c r="CG376" s="4"/>
      <c r="CH376" s="4"/>
      <c r="CI376" s="4"/>
      <c r="CJ376" s="4"/>
      <c r="CK376" s="4"/>
      <c r="CL376" s="4"/>
      <c r="CM376" s="174"/>
      <c r="CN376" s="4"/>
      <c r="CO376" s="4"/>
      <c r="CP376" s="4"/>
      <c r="CQ376" s="4"/>
      <c r="CR376" s="4"/>
      <c r="CS376" s="17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202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17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174"/>
      <c r="AR377" s="4"/>
      <c r="AS377" s="4"/>
      <c r="AT377" s="4"/>
      <c r="AU377" s="4"/>
      <c r="AV377" s="4"/>
      <c r="AW377" s="174"/>
      <c r="AX377" s="4"/>
      <c r="AY377" s="4"/>
      <c r="AZ377" s="4"/>
      <c r="BA377" s="72"/>
      <c r="BB377" s="4"/>
      <c r="BC377" s="4"/>
      <c r="BD377" s="4"/>
      <c r="BE377" s="4"/>
      <c r="BF377" s="4"/>
      <c r="BG377" s="72"/>
      <c r="BH377" s="4"/>
      <c r="BI377" s="201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202"/>
      <c r="CG377" s="4"/>
      <c r="CH377" s="4"/>
      <c r="CI377" s="4"/>
      <c r="CJ377" s="4"/>
      <c r="CK377" s="4"/>
      <c r="CL377" s="4"/>
      <c r="CM377" s="174"/>
      <c r="CN377" s="4"/>
      <c r="CO377" s="4"/>
      <c r="CP377" s="4"/>
      <c r="CQ377" s="4"/>
      <c r="CR377" s="4"/>
      <c r="CS377" s="17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202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17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174"/>
      <c r="AR378" s="4"/>
      <c r="AS378" s="4"/>
      <c r="AT378" s="4"/>
      <c r="AU378" s="4"/>
      <c r="AV378" s="4"/>
      <c r="AW378" s="174"/>
      <c r="AX378" s="4"/>
      <c r="AY378" s="4"/>
      <c r="AZ378" s="4"/>
      <c r="BA378" s="72"/>
      <c r="BB378" s="4"/>
      <c r="BC378" s="4"/>
      <c r="BD378" s="4"/>
      <c r="BE378" s="4"/>
      <c r="BF378" s="4"/>
      <c r="BG378" s="72"/>
      <c r="BH378" s="4"/>
      <c r="BI378" s="201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202"/>
      <c r="CG378" s="4"/>
      <c r="CH378" s="4"/>
      <c r="CI378" s="4"/>
      <c r="CJ378" s="4"/>
      <c r="CK378" s="4"/>
      <c r="CL378" s="4"/>
      <c r="CM378" s="174"/>
      <c r="CN378" s="4"/>
      <c r="CO378" s="4"/>
      <c r="CP378" s="4"/>
      <c r="CQ378" s="4"/>
      <c r="CR378" s="4"/>
      <c r="CS378" s="17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202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17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174"/>
      <c r="AR379" s="4"/>
      <c r="AS379" s="4"/>
      <c r="AT379" s="4"/>
      <c r="AU379" s="4"/>
      <c r="AV379" s="4"/>
      <c r="AW379" s="174"/>
      <c r="AX379" s="4"/>
      <c r="AY379" s="4"/>
      <c r="AZ379" s="4"/>
      <c r="BA379" s="72"/>
      <c r="BB379" s="4"/>
      <c r="BC379" s="4"/>
      <c r="BD379" s="4"/>
      <c r="BE379" s="4"/>
      <c r="BF379" s="4"/>
      <c r="BG379" s="72"/>
      <c r="BH379" s="4"/>
      <c r="BI379" s="201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202"/>
      <c r="CG379" s="4"/>
      <c r="CH379" s="4"/>
      <c r="CI379" s="4"/>
      <c r="CJ379" s="4"/>
      <c r="CK379" s="4"/>
      <c r="CL379" s="4"/>
      <c r="CM379" s="174"/>
      <c r="CN379" s="4"/>
      <c r="CO379" s="4"/>
      <c r="CP379" s="4"/>
      <c r="CQ379" s="4"/>
      <c r="CR379" s="4"/>
      <c r="CS379" s="17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202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17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174"/>
      <c r="AR380" s="4"/>
      <c r="AS380" s="4"/>
      <c r="AT380" s="4"/>
      <c r="AU380" s="4"/>
      <c r="AV380" s="4"/>
      <c r="AW380" s="174"/>
      <c r="AX380" s="4"/>
      <c r="AY380" s="4"/>
      <c r="AZ380" s="4"/>
      <c r="BA380" s="72"/>
      <c r="BB380" s="4"/>
      <c r="BC380" s="4"/>
      <c r="BD380" s="4"/>
      <c r="BE380" s="4"/>
      <c r="BF380" s="4"/>
      <c r="BG380" s="72"/>
      <c r="BH380" s="4"/>
      <c r="BI380" s="201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202"/>
      <c r="CG380" s="4"/>
      <c r="CH380" s="4"/>
      <c r="CI380" s="4"/>
      <c r="CJ380" s="4"/>
      <c r="CK380" s="4"/>
      <c r="CL380" s="4"/>
      <c r="CM380" s="174"/>
      <c r="CN380" s="4"/>
      <c r="CO380" s="4"/>
      <c r="CP380" s="4"/>
      <c r="CQ380" s="4"/>
      <c r="CR380" s="4"/>
      <c r="CS380" s="17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202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17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174"/>
      <c r="AR381" s="4"/>
      <c r="AS381" s="4"/>
      <c r="AT381" s="4"/>
      <c r="AU381" s="4"/>
      <c r="AV381" s="4"/>
      <c r="AW381" s="174"/>
      <c r="AX381" s="4"/>
      <c r="AY381" s="4"/>
      <c r="AZ381" s="4"/>
      <c r="BA381" s="72"/>
      <c r="BB381" s="4"/>
      <c r="BC381" s="4"/>
      <c r="BD381" s="4"/>
      <c r="BE381" s="4"/>
      <c r="BF381" s="4"/>
      <c r="BG381" s="72"/>
      <c r="BH381" s="4"/>
      <c r="BI381" s="201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202"/>
      <c r="CG381" s="4"/>
      <c r="CH381" s="4"/>
      <c r="CI381" s="4"/>
      <c r="CJ381" s="4"/>
      <c r="CK381" s="4"/>
      <c r="CL381" s="4"/>
      <c r="CM381" s="174"/>
      <c r="CN381" s="4"/>
      <c r="CO381" s="4"/>
      <c r="CP381" s="4"/>
      <c r="CQ381" s="4"/>
      <c r="CR381" s="4"/>
      <c r="CS381" s="17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202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17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174"/>
      <c r="AR382" s="4"/>
      <c r="AS382" s="4"/>
      <c r="AT382" s="4"/>
      <c r="AU382" s="4"/>
      <c r="AV382" s="4"/>
      <c r="AW382" s="174"/>
      <c r="AX382" s="4"/>
      <c r="AY382" s="4"/>
      <c r="AZ382" s="4"/>
      <c r="BA382" s="72"/>
      <c r="BB382" s="4"/>
      <c r="BC382" s="4"/>
      <c r="BD382" s="4"/>
      <c r="BE382" s="4"/>
      <c r="BF382" s="4"/>
      <c r="BG382" s="72"/>
      <c r="BH382" s="4"/>
      <c r="BI382" s="201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202"/>
      <c r="CG382" s="4"/>
      <c r="CH382" s="4"/>
      <c r="CI382" s="4"/>
      <c r="CJ382" s="4"/>
      <c r="CK382" s="4"/>
      <c r="CL382" s="4"/>
      <c r="CM382" s="174"/>
      <c r="CN382" s="4"/>
      <c r="CO382" s="4"/>
      <c r="CP382" s="4"/>
      <c r="CQ382" s="4"/>
      <c r="CR382" s="4"/>
      <c r="CS382" s="17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202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17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174"/>
      <c r="AR383" s="4"/>
      <c r="AS383" s="4"/>
      <c r="AT383" s="4"/>
      <c r="AU383" s="4"/>
      <c r="AV383" s="4"/>
      <c r="AW383" s="174"/>
      <c r="AX383" s="4"/>
      <c r="AY383" s="4"/>
      <c r="AZ383" s="4"/>
      <c r="BA383" s="72"/>
      <c r="BB383" s="4"/>
      <c r="BC383" s="4"/>
      <c r="BD383" s="4"/>
      <c r="BE383" s="4"/>
      <c r="BF383" s="4"/>
      <c r="BG383" s="72"/>
      <c r="BH383" s="4"/>
      <c r="BI383" s="201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202"/>
      <c r="CG383" s="4"/>
      <c r="CH383" s="4"/>
      <c r="CI383" s="4"/>
      <c r="CJ383" s="4"/>
      <c r="CK383" s="4"/>
      <c r="CL383" s="4"/>
      <c r="CM383" s="174"/>
      <c r="CN383" s="4"/>
      <c r="CO383" s="4"/>
      <c r="CP383" s="4"/>
      <c r="CQ383" s="4"/>
      <c r="CR383" s="4"/>
      <c r="CS383" s="17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202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17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174"/>
      <c r="AR384" s="4"/>
      <c r="AS384" s="4"/>
      <c r="AT384" s="4"/>
      <c r="AU384" s="4"/>
      <c r="AV384" s="4"/>
      <c r="AW384" s="174"/>
      <c r="AX384" s="4"/>
      <c r="AY384" s="4"/>
      <c r="AZ384" s="4"/>
      <c r="BA384" s="72"/>
      <c r="BB384" s="4"/>
      <c r="BC384" s="4"/>
      <c r="BD384" s="4"/>
      <c r="BE384" s="4"/>
      <c r="BF384" s="4"/>
      <c r="BG384" s="72"/>
      <c r="BH384" s="4"/>
      <c r="BI384" s="201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202"/>
      <c r="CG384" s="4"/>
      <c r="CH384" s="4"/>
      <c r="CI384" s="4"/>
      <c r="CJ384" s="4"/>
      <c r="CK384" s="4"/>
      <c r="CL384" s="4"/>
      <c r="CM384" s="174"/>
      <c r="CN384" s="4"/>
      <c r="CO384" s="4"/>
      <c r="CP384" s="4"/>
      <c r="CQ384" s="4"/>
      <c r="CR384" s="4"/>
      <c r="CS384" s="17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202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17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174"/>
      <c r="AR385" s="4"/>
      <c r="AS385" s="4"/>
      <c r="AT385" s="4"/>
      <c r="AU385" s="4"/>
      <c r="AV385" s="4"/>
      <c r="AW385" s="174"/>
      <c r="AX385" s="4"/>
      <c r="AY385" s="4"/>
      <c r="AZ385" s="4"/>
      <c r="BA385" s="72"/>
      <c r="BB385" s="4"/>
      <c r="BC385" s="4"/>
      <c r="BD385" s="4"/>
      <c r="BE385" s="4"/>
      <c r="BF385" s="4"/>
      <c r="BG385" s="72"/>
      <c r="BH385" s="4"/>
      <c r="BI385" s="201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202"/>
      <c r="CG385" s="4"/>
      <c r="CH385" s="4"/>
      <c r="CI385" s="4"/>
      <c r="CJ385" s="4"/>
      <c r="CK385" s="4"/>
      <c r="CL385" s="4"/>
      <c r="CM385" s="174"/>
      <c r="CN385" s="4"/>
      <c r="CO385" s="4"/>
      <c r="CP385" s="4"/>
      <c r="CQ385" s="4"/>
      <c r="CR385" s="4"/>
      <c r="CS385" s="17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202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17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174"/>
      <c r="AR386" s="4"/>
      <c r="AS386" s="4"/>
      <c r="AT386" s="4"/>
      <c r="AU386" s="4"/>
      <c r="AV386" s="4"/>
      <c r="AW386" s="174"/>
      <c r="AX386" s="4"/>
      <c r="AY386" s="4"/>
      <c r="AZ386" s="4"/>
      <c r="BA386" s="72"/>
      <c r="BB386" s="4"/>
      <c r="BC386" s="4"/>
      <c r="BD386" s="4"/>
      <c r="BE386" s="4"/>
      <c r="BF386" s="4"/>
      <c r="BG386" s="72"/>
      <c r="BH386" s="4"/>
      <c r="BI386" s="201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202"/>
      <c r="CG386" s="4"/>
      <c r="CH386" s="4"/>
      <c r="CI386" s="4"/>
      <c r="CJ386" s="4"/>
      <c r="CK386" s="4"/>
      <c r="CL386" s="4"/>
      <c r="CM386" s="174"/>
      <c r="CN386" s="4"/>
      <c r="CO386" s="4"/>
      <c r="CP386" s="4"/>
      <c r="CQ386" s="4"/>
      <c r="CR386" s="4"/>
      <c r="CS386" s="17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202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17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174"/>
      <c r="AR387" s="4"/>
      <c r="AS387" s="4"/>
      <c r="AT387" s="4"/>
      <c r="AU387" s="4"/>
      <c r="AV387" s="4"/>
      <c r="AW387" s="174"/>
      <c r="AX387" s="4"/>
      <c r="AY387" s="4"/>
      <c r="AZ387" s="4"/>
      <c r="BA387" s="72"/>
      <c r="BB387" s="4"/>
      <c r="BC387" s="4"/>
      <c r="BD387" s="4"/>
      <c r="BE387" s="4"/>
      <c r="BF387" s="4"/>
      <c r="BG387" s="72"/>
      <c r="BH387" s="4"/>
      <c r="BI387" s="201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202"/>
      <c r="CG387" s="4"/>
      <c r="CH387" s="4"/>
      <c r="CI387" s="4"/>
      <c r="CJ387" s="4"/>
      <c r="CK387" s="4"/>
      <c r="CL387" s="4"/>
      <c r="CM387" s="174"/>
      <c r="CN387" s="4"/>
      <c r="CO387" s="4"/>
      <c r="CP387" s="4"/>
      <c r="CQ387" s="4"/>
      <c r="CR387" s="4"/>
      <c r="CS387" s="17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202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17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174"/>
      <c r="AR388" s="4"/>
      <c r="AS388" s="4"/>
      <c r="AT388" s="4"/>
      <c r="AU388" s="4"/>
      <c r="AV388" s="4"/>
      <c r="AW388" s="174"/>
      <c r="AX388" s="4"/>
      <c r="AY388" s="4"/>
      <c r="AZ388" s="4"/>
      <c r="BA388" s="72"/>
      <c r="BB388" s="4"/>
      <c r="BC388" s="4"/>
      <c r="BD388" s="4"/>
      <c r="BE388" s="4"/>
      <c r="BF388" s="4"/>
      <c r="BG388" s="72"/>
      <c r="BH388" s="4"/>
      <c r="BI388" s="201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202"/>
      <c r="CG388" s="4"/>
      <c r="CH388" s="4"/>
      <c r="CI388" s="4"/>
      <c r="CJ388" s="4"/>
      <c r="CK388" s="4"/>
      <c r="CL388" s="4"/>
      <c r="CM388" s="174"/>
      <c r="CN388" s="4"/>
      <c r="CO388" s="4"/>
      <c r="CP388" s="4"/>
      <c r="CQ388" s="4"/>
      <c r="CR388" s="4"/>
      <c r="CS388" s="17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202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17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174"/>
      <c r="AR389" s="4"/>
      <c r="AS389" s="4"/>
      <c r="AT389" s="4"/>
      <c r="AU389" s="4"/>
      <c r="AV389" s="4"/>
      <c r="AW389" s="174"/>
      <c r="AX389" s="4"/>
      <c r="AY389" s="4"/>
      <c r="AZ389" s="4"/>
      <c r="BA389" s="72"/>
      <c r="BB389" s="4"/>
      <c r="BC389" s="4"/>
      <c r="BD389" s="4"/>
      <c r="BE389" s="4"/>
      <c r="BF389" s="4"/>
      <c r="BG389" s="72"/>
      <c r="BH389" s="4"/>
      <c r="BI389" s="201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202"/>
      <c r="CG389" s="4"/>
      <c r="CH389" s="4"/>
      <c r="CI389" s="4"/>
      <c r="CJ389" s="4"/>
      <c r="CK389" s="4"/>
      <c r="CL389" s="4"/>
      <c r="CM389" s="174"/>
      <c r="CN389" s="4"/>
      <c r="CO389" s="4"/>
      <c r="CP389" s="4"/>
      <c r="CQ389" s="4"/>
      <c r="CR389" s="4"/>
      <c r="CS389" s="17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202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17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174"/>
      <c r="AR390" s="4"/>
      <c r="AS390" s="4"/>
      <c r="AT390" s="4"/>
      <c r="AU390" s="4"/>
      <c r="AV390" s="4"/>
      <c r="AW390" s="174"/>
      <c r="AX390" s="4"/>
      <c r="AY390" s="4"/>
      <c r="AZ390" s="4"/>
      <c r="BA390" s="72"/>
      <c r="BB390" s="4"/>
      <c r="BC390" s="4"/>
      <c r="BD390" s="4"/>
      <c r="BE390" s="4"/>
      <c r="BF390" s="4"/>
      <c r="BG390" s="72"/>
      <c r="BH390" s="4"/>
      <c r="BI390" s="201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202"/>
      <c r="CG390" s="4"/>
      <c r="CH390" s="4"/>
      <c r="CI390" s="4"/>
      <c r="CJ390" s="4"/>
      <c r="CK390" s="4"/>
      <c r="CL390" s="4"/>
      <c r="CM390" s="174"/>
      <c r="CN390" s="4"/>
      <c r="CO390" s="4"/>
      <c r="CP390" s="4"/>
      <c r="CQ390" s="4"/>
      <c r="CR390" s="4"/>
      <c r="CS390" s="17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202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17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174"/>
      <c r="AR391" s="4"/>
      <c r="AS391" s="4"/>
      <c r="AT391" s="4"/>
      <c r="AU391" s="4"/>
      <c r="AV391" s="4"/>
      <c r="AW391" s="174"/>
      <c r="AX391" s="4"/>
      <c r="AY391" s="4"/>
      <c r="AZ391" s="4"/>
      <c r="BA391" s="72"/>
      <c r="BB391" s="4"/>
      <c r="BC391" s="4"/>
      <c r="BD391" s="4"/>
      <c r="BE391" s="4"/>
      <c r="BF391" s="4"/>
      <c r="BG391" s="72"/>
      <c r="BH391" s="4"/>
      <c r="BI391" s="201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202"/>
      <c r="CG391" s="4"/>
      <c r="CH391" s="4"/>
      <c r="CI391" s="4"/>
      <c r="CJ391" s="4"/>
      <c r="CK391" s="4"/>
      <c r="CL391" s="4"/>
      <c r="CM391" s="174"/>
      <c r="CN391" s="4"/>
      <c r="CO391" s="4"/>
      <c r="CP391" s="4"/>
      <c r="CQ391" s="4"/>
      <c r="CR391" s="4"/>
      <c r="CS391" s="17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202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17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174"/>
      <c r="AR392" s="4"/>
      <c r="AS392" s="4"/>
      <c r="AT392" s="4"/>
      <c r="AU392" s="4"/>
      <c r="AV392" s="4"/>
      <c r="AW392" s="174"/>
      <c r="AX392" s="4"/>
      <c r="AY392" s="4"/>
      <c r="AZ392" s="4"/>
      <c r="BA392" s="72"/>
      <c r="BB392" s="4"/>
      <c r="BC392" s="4"/>
      <c r="BD392" s="4"/>
      <c r="BE392" s="4"/>
      <c r="BF392" s="4"/>
      <c r="BG392" s="72"/>
      <c r="BH392" s="4"/>
      <c r="BI392" s="201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202"/>
      <c r="CG392" s="4"/>
      <c r="CH392" s="4"/>
      <c r="CI392" s="4"/>
      <c r="CJ392" s="4"/>
      <c r="CK392" s="4"/>
      <c r="CL392" s="4"/>
      <c r="CM392" s="174"/>
      <c r="CN392" s="4"/>
      <c r="CO392" s="4"/>
      <c r="CP392" s="4"/>
      <c r="CQ392" s="4"/>
      <c r="CR392" s="4"/>
      <c r="CS392" s="17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202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17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174"/>
      <c r="AR393" s="4"/>
      <c r="AS393" s="4"/>
      <c r="AT393" s="4"/>
      <c r="AU393" s="4"/>
      <c r="AV393" s="4"/>
      <c r="AW393" s="174"/>
      <c r="AX393" s="4"/>
      <c r="AY393" s="4"/>
      <c r="AZ393" s="4"/>
      <c r="BA393" s="72"/>
      <c r="BB393" s="4"/>
      <c r="BC393" s="4"/>
      <c r="BD393" s="4"/>
      <c r="BE393" s="4"/>
      <c r="BF393" s="4"/>
      <c r="BG393" s="72"/>
      <c r="BH393" s="4"/>
      <c r="BI393" s="201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202"/>
      <c r="CG393" s="4"/>
      <c r="CH393" s="4"/>
      <c r="CI393" s="4"/>
      <c r="CJ393" s="4"/>
      <c r="CK393" s="4"/>
      <c r="CL393" s="4"/>
      <c r="CM393" s="174"/>
      <c r="CN393" s="4"/>
      <c r="CO393" s="4"/>
      <c r="CP393" s="4"/>
      <c r="CQ393" s="4"/>
      <c r="CR393" s="4"/>
      <c r="CS393" s="17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202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17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174"/>
      <c r="AR394" s="4"/>
      <c r="AS394" s="4"/>
      <c r="AT394" s="4"/>
      <c r="AU394" s="4"/>
      <c r="AV394" s="4"/>
      <c r="AW394" s="174"/>
      <c r="AX394" s="4"/>
      <c r="AY394" s="4"/>
      <c r="AZ394" s="4"/>
      <c r="BA394" s="72"/>
      <c r="BB394" s="4"/>
      <c r="BC394" s="4"/>
      <c r="BD394" s="4"/>
      <c r="BE394" s="4"/>
      <c r="BF394" s="4"/>
      <c r="BG394" s="72"/>
      <c r="BH394" s="4"/>
      <c r="BI394" s="201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202"/>
      <c r="CG394" s="4"/>
      <c r="CH394" s="4"/>
      <c r="CI394" s="4"/>
      <c r="CJ394" s="4"/>
      <c r="CK394" s="4"/>
      <c r="CL394" s="4"/>
      <c r="CM394" s="174"/>
      <c r="CN394" s="4"/>
      <c r="CO394" s="4"/>
      <c r="CP394" s="4"/>
      <c r="CQ394" s="4"/>
      <c r="CR394" s="4"/>
      <c r="CS394" s="17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202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17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174"/>
      <c r="AR395" s="4"/>
      <c r="AS395" s="4"/>
      <c r="AT395" s="4"/>
      <c r="AU395" s="4"/>
      <c r="AV395" s="4"/>
      <c r="AW395" s="174"/>
      <c r="AX395" s="4"/>
      <c r="AY395" s="4"/>
      <c r="AZ395" s="4"/>
      <c r="BA395" s="72"/>
      <c r="BB395" s="4"/>
      <c r="BC395" s="4"/>
      <c r="BD395" s="4"/>
      <c r="BE395" s="4"/>
      <c r="BF395" s="4"/>
      <c r="BG395" s="72"/>
      <c r="BH395" s="4"/>
      <c r="BI395" s="201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202"/>
      <c r="CG395" s="4"/>
      <c r="CH395" s="4"/>
      <c r="CI395" s="4"/>
      <c r="CJ395" s="4"/>
      <c r="CK395" s="4"/>
      <c r="CL395" s="4"/>
      <c r="CM395" s="174"/>
      <c r="CN395" s="4"/>
      <c r="CO395" s="4"/>
      <c r="CP395" s="4"/>
      <c r="CQ395" s="4"/>
      <c r="CR395" s="4"/>
      <c r="CS395" s="17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202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17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174"/>
      <c r="AR396" s="4"/>
      <c r="AS396" s="4"/>
      <c r="AT396" s="4"/>
      <c r="AU396" s="4"/>
      <c r="AV396" s="4"/>
      <c r="AW396" s="174"/>
      <c r="AX396" s="4"/>
      <c r="AY396" s="4"/>
      <c r="AZ396" s="4"/>
      <c r="BA396" s="72"/>
      <c r="BB396" s="4"/>
      <c r="BC396" s="4"/>
      <c r="BD396" s="4"/>
      <c r="BE396" s="4"/>
      <c r="BF396" s="4"/>
      <c r="BG396" s="72"/>
      <c r="BH396" s="4"/>
      <c r="BI396" s="201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202"/>
      <c r="CG396" s="4"/>
      <c r="CH396" s="4"/>
      <c r="CI396" s="4"/>
      <c r="CJ396" s="4"/>
      <c r="CK396" s="4"/>
      <c r="CL396" s="4"/>
      <c r="CM396" s="174"/>
      <c r="CN396" s="4"/>
      <c r="CO396" s="4"/>
      <c r="CP396" s="4"/>
      <c r="CQ396" s="4"/>
      <c r="CR396" s="4"/>
      <c r="CS396" s="17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202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17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174"/>
      <c r="AR397" s="4"/>
      <c r="AS397" s="4"/>
      <c r="AT397" s="4"/>
      <c r="AU397" s="4"/>
      <c r="AV397" s="4"/>
      <c r="AW397" s="174"/>
      <c r="AX397" s="4"/>
      <c r="AY397" s="4"/>
      <c r="AZ397" s="4"/>
      <c r="BA397" s="72"/>
      <c r="BB397" s="4"/>
      <c r="BC397" s="4"/>
      <c r="BD397" s="4"/>
      <c r="BE397" s="4"/>
      <c r="BF397" s="4"/>
      <c r="BG397" s="72"/>
      <c r="BH397" s="4"/>
      <c r="BI397" s="201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202"/>
      <c r="CG397" s="4"/>
      <c r="CH397" s="4"/>
      <c r="CI397" s="4"/>
      <c r="CJ397" s="4"/>
      <c r="CK397" s="4"/>
      <c r="CL397" s="4"/>
      <c r="CM397" s="174"/>
      <c r="CN397" s="4"/>
      <c r="CO397" s="4"/>
      <c r="CP397" s="4"/>
      <c r="CQ397" s="4"/>
      <c r="CR397" s="4"/>
      <c r="CS397" s="17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202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17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174"/>
      <c r="AR398" s="4"/>
      <c r="AS398" s="4"/>
      <c r="AT398" s="4"/>
      <c r="AU398" s="4"/>
      <c r="AV398" s="4"/>
      <c r="AW398" s="174"/>
      <c r="AX398" s="4"/>
      <c r="AY398" s="4"/>
      <c r="AZ398" s="4"/>
      <c r="BA398" s="72"/>
      <c r="BB398" s="4"/>
      <c r="BC398" s="4"/>
      <c r="BD398" s="4"/>
      <c r="BE398" s="4"/>
      <c r="BF398" s="4"/>
      <c r="BG398" s="72"/>
      <c r="BH398" s="4"/>
      <c r="BI398" s="201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202"/>
      <c r="CG398" s="4"/>
      <c r="CH398" s="4"/>
      <c r="CI398" s="4"/>
      <c r="CJ398" s="4"/>
      <c r="CK398" s="4"/>
      <c r="CL398" s="4"/>
      <c r="CM398" s="174"/>
      <c r="CN398" s="4"/>
      <c r="CO398" s="4"/>
      <c r="CP398" s="4"/>
      <c r="CQ398" s="4"/>
      <c r="CR398" s="4"/>
      <c r="CS398" s="17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202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17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174"/>
      <c r="AR399" s="4"/>
      <c r="AS399" s="4"/>
      <c r="AT399" s="4"/>
      <c r="AU399" s="4"/>
      <c r="AV399" s="4"/>
      <c r="AW399" s="174"/>
      <c r="AX399" s="4"/>
      <c r="AY399" s="4"/>
      <c r="AZ399" s="4"/>
      <c r="BA399" s="72"/>
      <c r="BB399" s="4"/>
      <c r="BC399" s="4"/>
      <c r="BD399" s="4"/>
      <c r="BE399" s="4"/>
      <c r="BF399" s="4"/>
      <c r="BG399" s="72"/>
      <c r="BH399" s="4"/>
      <c r="BI399" s="201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202"/>
      <c r="CG399" s="4"/>
      <c r="CH399" s="4"/>
      <c r="CI399" s="4"/>
      <c r="CJ399" s="4"/>
      <c r="CK399" s="4"/>
      <c r="CL399" s="4"/>
      <c r="CM399" s="174"/>
      <c r="CN399" s="4"/>
      <c r="CO399" s="4"/>
      <c r="CP399" s="4"/>
      <c r="CQ399" s="4"/>
      <c r="CR399" s="4"/>
      <c r="CS399" s="17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202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17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174"/>
      <c r="AR400" s="4"/>
      <c r="AS400" s="4"/>
      <c r="AT400" s="4"/>
      <c r="AU400" s="4"/>
      <c r="AV400" s="4"/>
      <c r="AW400" s="174"/>
      <c r="AX400" s="4"/>
      <c r="AY400" s="4"/>
      <c r="AZ400" s="4"/>
      <c r="BA400" s="72"/>
      <c r="BB400" s="4"/>
      <c r="BC400" s="4"/>
      <c r="BD400" s="4"/>
      <c r="BE400" s="4"/>
      <c r="BF400" s="4"/>
      <c r="BG400" s="72"/>
      <c r="BH400" s="4"/>
      <c r="BI400" s="201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202"/>
      <c r="CG400" s="4"/>
      <c r="CH400" s="4"/>
      <c r="CI400" s="4"/>
      <c r="CJ400" s="4"/>
      <c r="CK400" s="4"/>
      <c r="CL400" s="4"/>
      <c r="CM400" s="174"/>
      <c r="CN400" s="4"/>
      <c r="CO400" s="4"/>
      <c r="CP400" s="4"/>
      <c r="CQ400" s="4"/>
      <c r="CR400" s="4"/>
      <c r="CS400" s="17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202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17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174"/>
      <c r="AR401" s="4"/>
      <c r="AS401" s="4"/>
      <c r="AT401" s="4"/>
      <c r="AU401" s="4"/>
      <c r="AV401" s="4"/>
      <c r="AW401" s="174"/>
      <c r="AX401" s="4"/>
      <c r="AY401" s="4"/>
      <c r="AZ401" s="4"/>
      <c r="BA401" s="72"/>
      <c r="BB401" s="4"/>
      <c r="BC401" s="4"/>
      <c r="BD401" s="4"/>
      <c r="BE401" s="4"/>
      <c r="BF401" s="4"/>
      <c r="BG401" s="72"/>
      <c r="BH401" s="4"/>
      <c r="BI401" s="201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202"/>
      <c r="CG401" s="4"/>
      <c r="CH401" s="4"/>
      <c r="CI401" s="4"/>
      <c r="CJ401" s="4"/>
      <c r="CK401" s="4"/>
      <c r="CL401" s="4"/>
      <c r="CM401" s="174"/>
      <c r="CN401" s="4"/>
      <c r="CO401" s="4"/>
      <c r="CP401" s="4"/>
      <c r="CQ401" s="4"/>
      <c r="CR401" s="4"/>
      <c r="CS401" s="17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202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17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174"/>
      <c r="AR402" s="4"/>
      <c r="AS402" s="4"/>
      <c r="AT402" s="4"/>
      <c r="AU402" s="4"/>
      <c r="AV402" s="4"/>
      <c r="AW402" s="174"/>
      <c r="AX402" s="4"/>
      <c r="AY402" s="4"/>
      <c r="AZ402" s="4"/>
      <c r="BA402" s="72"/>
      <c r="BB402" s="4"/>
      <c r="BC402" s="4"/>
      <c r="BD402" s="4"/>
      <c r="BE402" s="4"/>
      <c r="BF402" s="4"/>
      <c r="BG402" s="72"/>
      <c r="BH402" s="4"/>
      <c r="BI402" s="201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202"/>
      <c r="CG402" s="4"/>
      <c r="CH402" s="4"/>
      <c r="CI402" s="4"/>
      <c r="CJ402" s="4"/>
      <c r="CK402" s="4"/>
      <c r="CL402" s="4"/>
      <c r="CM402" s="174"/>
      <c r="CN402" s="4"/>
      <c r="CO402" s="4"/>
      <c r="CP402" s="4"/>
      <c r="CQ402" s="4"/>
      <c r="CR402" s="4"/>
      <c r="CS402" s="17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202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17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174"/>
      <c r="AR403" s="4"/>
      <c r="AS403" s="4"/>
      <c r="AT403" s="4"/>
      <c r="AU403" s="4"/>
      <c r="AV403" s="4"/>
      <c r="AW403" s="174"/>
      <c r="AX403" s="4"/>
      <c r="AY403" s="4"/>
      <c r="AZ403" s="4"/>
      <c r="BA403" s="72"/>
      <c r="BB403" s="4"/>
      <c r="BC403" s="4"/>
      <c r="BD403" s="4"/>
      <c r="BE403" s="4"/>
      <c r="BF403" s="4"/>
      <c r="BG403" s="72"/>
      <c r="BH403" s="4"/>
      <c r="BI403" s="201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202"/>
      <c r="CG403" s="4"/>
      <c r="CH403" s="4"/>
      <c r="CI403" s="4"/>
      <c r="CJ403" s="4"/>
      <c r="CK403" s="4"/>
      <c r="CL403" s="4"/>
      <c r="CM403" s="174"/>
      <c r="CN403" s="4"/>
      <c r="CO403" s="4"/>
      <c r="CP403" s="4"/>
      <c r="CQ403" s="4"/>
      <c r="CR403" s="4"/>
      <c r="CS403" s="17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202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17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174"/>
      <c r="AR404" s="4"/>
      <c r="AS404" s="4"/>
      <c r="AT404" s="4"/>
      <c r="AU404" s="4"/>
      <c r="AV404" s="4"/>
      <c r="AW404" s="174"/>
      <c r="AX404" s="4"/>
      <c r="AY404" s="4"/>
      <c r="AZ404" s="4"/>
      <c r="BA404" s="72"/>
      <c r="BB404" s="4"/>
      <c r="BC404" s="4"/>
      <c r="BD404" s="4"/>
      <c r="BE404" s="4"/>
      <c r="BF404" s="4"/>
      <c r="BG404" s="72"/>
      <c r="BH404" s="4"/>
      <c r="BI404" s="201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202"/>
      <c r="CG404" s="4"/>
      <c r="CH404" s="4"/>
      <c r="CI404" s="4"/>
      <c r="CJ404" s="4"/>
      <c r="CK404" s="4"/>
      <c r="CL404" s="4"/>
      <c r="CM404" s="174"/>
      <c r="CN404" s="4"/>
      <c r="CO404" s="4"/>
      <c r="CP404" s="4"/>
      <c r="CQ404" s="4"/>
      <c r="CR404" s="4"/>
      <c r="CS404" s="17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202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17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174"/>
      <c r="AR405" s="4"/>
      <c r="AS405" s="4"/>
      <c r="AT405" s="4"/>
      <c r="AU405" s="4"/>
      <c r="AV405" s="4"/>
      <c r="AW405" s="174"/>
      <c r="AX405" s="4"/>
      <c r="AY405" s="4"/>
      <c r="AZ405" s="4"/>
      <c r="BA405" s="72"/>
      <c r="BB405" s="4"/>
      <c r="BC405" s="4"/>
      <c r="BD405" s="4"/>
      <c r="BE405" s="4"/>
      <c r="BF405" s="4"/>
      <c r="BG405" s="72"/>
      <c r="BH405" s="4"/>
      <c r="BI405" s="201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202"/>
      <c r="CG405" s="4"/>
      <c r="CH405" s="4"/>
      <c r="CI405" s="4"/>
      <c r="CJ405" s="4"/>
      <c r="CK405" s="4"/>
      <c r="CL405" s="4"/>
      <c r="CM405" s="174"/>
      <c r="CN405" s="4"/>
      <c r="CO405" s="4"/>
      <c r="CP405" s="4"/>
      <c r="CQ405" s="4"/>
      <c r="CR405" s="4"/>
      <c r="CS405" s="17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202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17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174"/>
      <c r="AR406" s="4"/>
      <c r="AS406" s="4"/>
      <c r="AT406" s="4"/>
      <c r="AU406" s="4"/>
      <c r="AV406" s="4"/>
      <c r="AW406" s="174"/>
      <c r="AX406" s="4"/>
      <c r="AY406" s="4"/>
      <c r="AZ406" s="4"/>
      <c r="BA406" s="72"/>
      <c r="BB406" s="4"/>
      <c r="BC406" s="4"/>
      <c r="BD406" s="4"/>
      <c r="BE406" s="4"/>
      <c r="BF406" s="4"/>
      <c r="BG406" s="72"/>
      <c r="BH406" s="4"/>
      <c r="BI406" s="201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202"/>
      <c r="CG406" s="4"/>
      <c r="CH406" s="4"/>
      <c r="CI406" s="4"/>
      <c r="CJ406" s="4"/>
      <c r="CK406" s="4"/>
      <c r="CL406" s="4"/>
      <c r="CM406" s="174"/>
      <c r="CN406" s="4"/>
      <c r="CO406" s="4"/>
      <c r="CP406" s="4"/>
      <c r="CQ406" s="4"/>
      <c r="CR406" s="4"/>
      <c r="CS406" s="17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202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17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174"/>
      <c r="AR407" s="4"/>
      <c r="AS407" s="4"/>
      <c r="AT407" s="4"/>
      <c r="AU407" s="4"/>
      <c r="AV407" s="4"/>
      <c r="AW407" s="174"/>
      <c r="AX407" s="4"/>
      <c r="AY407" s="4"/>
      <c r="AZ407" s="4"/>
      <c r="BA407" s="72"/>
      <c r="BB407" s="4"/>
      <c r="BC407" s="4"/>
      <c r="BD407" s="4"/>
      <c r="BE407" s="4"/>
      <c r="BF407" s="4"/>
      <c r="BG407" s="72"/>
      <c r="BH407" s="4"/>
      <c r="BI407" s="201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202"/>
      <c r="CG407" s="4"/>
      <c r="CH407" s="4"/>
      <c r="CI407" s="4"/>
      <c r="CJ407" s="4"/>
      <c r="CK407" s="4"/>
      <c r="CL407" s="4"/>
      <c r="CM407" s="174"/>
      <c r="CN407" s="4"/>
      <c r="CO407" s="4"/>
      <c r="CP407" s="4"/>
      <c r="CQ407" s="4"/>
      <c r="CR407" s="4"/>
      <c r="CS407" s="17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202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17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174"/>
      <c r="AR408" s="4"/>
      <c r="AS408" s="4"/>
      <c r="AT408" s="4"/>
      <c r="AU408" s="4"/>
      <c r="AV408" s="4"/>
      <c r="AW408" s="174"/>
      <c r="AX408" s="4"/>
      <c r="AY408" s="4"/>
      <c r="AZ408" s="4"/>
      <c r="BA408" s="72"/>
      <c r="BB408" s="4"/>
      <c r="BC408" s="4"/>
      <c r="BD408" s="4"/>
      <c r="BE408" s="4"/>
      <c r="BF408" s="4"/>
      <c r="BG408" s="72"/>
      <c r="BH408" s="4"/>
      <c r="BI408" s="201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202"/>
      <c r="CG408" s="4"/>
      <c r="CH408" s="4"/>
      <c r="CI408" s="4"/>
      <c r="CJ408" s="4"/>
      <c r="CK408" s="4"/>
      <c r="CL408" s="4"/>
      <c r="CM408" s="174"/>
      <c r="CN408" s="4"/>
      <c r="CO408" s="4"/>
      <c r="CP408" s="4"/>
      <c r="CQ408" s="4"/>
      <c r="CR408" s="4"/>
      <c r="CS408" s="17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202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17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174"/>
      <c r="AR409" s="4"/>
      <c r="AS409" s="4"/>
      <c r="AT409" s="4"/>
      <c r="AU409" s="4"/>
      <c r="AV409" s="4"/>
      <c r="AW409" s="174"/>
      <c r="AX409" s="4"/>
      <c r="AY409" s="4"/>
      <c r="AZ409" s="4"/>
      <c r="BA409" s="72"/>
      <c r="BB409" s="4"/>
      <c r="BC409" s="4"/>
      <c r="BD409" s="4"/>
      <c r="BE409" s="4"/>
      <c r="BF409" s="4"/>
      <c r="BG409" s="72"/>
      <c r="BH409" s="4"/>
      <c r="BI409" s="201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202"/>
      <c r="CG409" s="4"/>
      <c r="CH409" s="4"/>
      <c r="CI409" s="4"/>
      <c r="CJ409" s="4"/>
      <c r="CK409" s="4"/>
      <c r="CL409" s="4"/>
      <c r="CM409" s="174"/>
      <c r="CN409" s="4"/>
      <c r="CO409" s="4"/>
      <c r="CP409" s="4"/>
      <c r="CQ409" s="4"/>
      <c r="CR409" s="4"/>
      <c r="CS409" s="17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202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17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174"/>
      <c r="AR410" s="4"/>
      <c r="AS410" s="4"/>
      <c r="AT410" s="4"/>
      <c r="AU410" s="4"/>
      <c r="AV410" s="4"/>
      <c r="AW410" s="174"/>
      <c r="AX410" s="4"/>
      <c r="AY410" s="4"/>
      <c r="AZ410" s="4"/>
      <c r="BA410" s="72"/>
      <c r="BB410" s="4"/>
      <c r="BC410" s="4"/>
      <c r="BD410" s="4"/>
      <c r="BE410" s="4"/>
      <c r="BF410" s="4"/>
      <c r="BG410" s="72"/>
      <c r="BH410" s="4"/>
      <c r="BI410" s="201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202"/>
      <c r="CG410" s="4"/>
      <c r="CH410" s="4"/>
      <c r="CI410" s="4"/>
      <c r="CJ410" s="4"/>
      <c r="CK410" s="4"/>
      <c r="CL410" s="4"/>
      <c r="CM410" s="174"/>
      <c r="CN410" s="4"/>
      <c r="CO410" s="4"/>
      <c r="CP410" s="4"/>
      <c r="CQ410" s="4"/>
      <c r="CR410" s="4"/>
      <c r="CS410" s="17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202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17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174"/>
      <c r="AR411" s="4"/>
      <c r="AS411" s="4"/>
      <c r="AT411" s="4"/>
      <c r="AU411" s="4"/>
      <c r="AV411" s="4"/>
      <c r="AW411" s="174"/>
      <c r="AX411" s="4"/>
      <c r="AY411" s="4"/>
      <c r="AZ411" s="4"/>
      <c r="BA411" s="72"/>
      <c r="BB411" s="4"/>
      <c r="BC411" s="4"/>
      <c r="BD411" s="4"/>
      <c r="BE411" s="4"/>
      <c r="BF411" s="4"/>
      <c r="BG411" s="72"/>
      <c r="BH411" s="4"/>
      <c r="BI411" s="201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202"/>
      <c r="CG411" s="4"/>
      <c r="CH411" s="4"/>
      <c r="CI411" s="4"/>
      <c r="CJ411" s="4"/>
      <c r="CK411" s="4"/>
      <c r="CL411" s="4"/>
      <c r="CM411" s="174"/>
      <c r="CN411" s="4"/>
      <c r="CO411" s="4"/>
      <c r="CP411" s="4"/>
      <c r="CQ411" s="4"/>
      <c r="CR411" s="4"/>
      <c r="CS411" s="17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202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17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174"/>
      <c r="AR412" s="4"/>
      <c r="AS412" s="4"/>
      <c r="AT412" s="4"/>
      <c r="AU412" s="4"/>
      <c r="AV412" s="4"/>
      <c r="AW412" s="174"/>
      <c r="AX412" s="4"/>
      <c r="AY412" s="4"/>
      <c r="AZ412" s="4"/>
      <c r="BA412" s="72"/>
      <c r="BB412" s="4"/>
      <c r="BC412" s="4"/>
      <c r="BD412" s="4"/>
      <c r="BE412" s="4"/>
      <c r="BF412" s="4"/>
      <c r="BG412" s="72"/>
      <c r="BH412" s="4"/>
      <c r="BI412" s="201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202"/>
      <c r="CG412" s="4"/>
      <c r="CH412" s="4"/>
      <c r="CI412" s="4"/>
      <c r="CJ412" s="4"/>
      <c r="CK412" s="4"/>
      <c r="CL412" s="4"/>
      <c r="CM412" s="174"/>
      <c r="CN412" s="4"/>
      <c r="CO412" s="4"/>
      <c r="CP412" s="4"/>
      <c r="CQ412" s="4"/>
      <c r="CR412" s="4"/>
      <c r="CS412" s="17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202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17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174"/>
      <c r="AR413" s="4"/>
      <c r="AS413" s="4"/>
      <c r="AT413" s="4"/>
      <c r="AU413" s="4"/>
      <c r="AV413" s="4"/>
      <c r="AW413" s="174"/>
      <c r="AX413" s="4"/>
      <c r="AY413" s="4"/>
      <c r="AZ413" s="4"/>
      <c r="BA413" s="72"/>
      <c r="BB413" s="4"/>
      <c r="BC413" s="4"/>
      <c r="BD413" s="4"/>
      <c r="BE413" s="4"/>
      <c r="BF413" s="4"/>
      <c r="BG413" s="72"/>
      <c r="BH413" s="4"/>
      <c r="BI413" s="201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202"/>
      <c r="CG413" s="4"/>
      <c r="CH413" s="4"/>
      <c r="CI413" s="4"/>
      <c r="CJ413" s="4"/>
      <c r="CK413" s="4"/>
      <c r="CL413" s="4"/>
      <c r="CM413" s="174"/>
      <c r="CN413" s="4"/>
      <c r="CO413" s="4"/>
      <c r="CP413" s="4"/>
      <c r="CQ413" s="4"/>
      <c r="CR413" s="4"/>
      <c r="CS413" s="17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202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17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174"/>
      <c r="AR414" s="4"/>
      <c r="AS414" s="4"/>
      <c r="AT414" s="4"/>
      <c r="AU414" s="4"/>
      <c r="AV414" s="4"/>
      <c r="AW414" s="174"/>
      <c r="AX414" s="4"/>
      <c r="AY414" s="4"/>
      <c r="AZ414" s="4"/>
      <c r="BA414" s="72"/>
      <c r="BB414" s="4"/>
      <c r="BC414" s="4"/>
      <c r="BD414" s="4"/>
      <c r="BE414" s="4"/>
      <c r="BF414" s="4"/>
      <c r="BG414" s="72"/>
      <c r="BH414" s="4"/>
      <c r="BI414" s="201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202"/>
      <c r="CG414" s="4"/>
      <c r="CH414" s="4"/>
      <c r="CI414" s="4"/>
      <c r="CJ414" s="4"/>
      <c r="CK414" s="4"/>
      <c r="CL414" s="4"/>
      <c r="CM414" s="174"/>
      <c r="CN414" s="4"/>
      <c r="CO414" s="4"/>
      <c r="CP414" s="4"/>
      <c r="CQ414" s="4"/>
      <c r="CR414" s="4"/>
      <c r="CS414" s="17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202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17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174"/>
      <c r="AR415" s="4"/>
      <c r="AS415" s="4"/>
      <c r="AT415" s="4"/>
      <c r="AU415" s="4"/>
      <c r="AV415" s="4"/>
      <c r="AW415" s="174"/>
      <c r="AX415" s="4"/>
      <c r="AY415" s="4"/>
      <c r="AZ415" s="4"/>
      <c r="BA415" s="72"/>
      <c r="BB415" s="4"/>
      <c r="BC415" s="4"/>
      <c r="BD415" s="4"/>
      <c r="BE415" s="4"/>
      <c r="BF415" s="4"/>
      <c r="BG415" s="72"/>
      <c r="BH415" s="4"/>
      <c r="BI415" s="201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202"/>
      <c r="CG415" s="4"/>
      <c r="CH415" s="4"/>
      <c r="CI415" s="4"/>
      <c r="CJ415" s="4"/>
      <c r="CK415" s="4"/>
      <c r="CL415" s="4"/>
      <c r="CM415" s="174"/>
      <c r="CN415" s="4"/>
      <c r="CO415" s="4"/>
      <c r="CP415" s="4"/>
      <c r="CQ415" s="4"/>
      <c r="CR415" s="4"/>
      <c r="CS415" s="17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202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17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174"/>
      <c r="AR416" s="4"/>
      <c r="AS416" s="4"/>
      <c r="AT416" s="4"/>
      <c r="AU416" s="4"/>
      <c r="AV416" s="4"/>
      <c r="AW416" s="174"/>
      <c r="AX416" s="4"/>
      <c r="AY416" s="4"/>
      <c r="AZ416" s="4"/>
      <c r="BA416" s="72"/>
      <c r="BB416" s="4"/>
      <c r="BC416" s="4"/>
      <c r="BD416" s="4"/>
      <c r="BE416" s="4"/>
      <c r="BF416" s="4"/>
      <c r="BG416" s="72"/>
      <c r="BH416" s="4"/>
      <c r="BI416" s="201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202"/>
      <c r="CG416" s="4"/>
      <c r="CH416" s="4"/>
      <c r="CI416" s="4"/>
      <c r="CJ416" s="4"/>
      <c r="CK416" s="4"/>
      <c r="CL416" s="4"/>
      <c r="CM416" s="174"/>
      <c r="CN416" s="4"/>
      <c r="CO416" s="4"/>
      <c r="CP416" s="4"/>
      <c r="CQ416" s="4"/>
      <c r="CR416" s="4"/>
      <c r="CS416" s="17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202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17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174"/>
      <c r="AR417" s="4"/>
      <c r="AS417" s="4"/>
      <c r="AT417" s="4"/>
      <c r="AU417" s="4"/>
      <c r="AV417" s="4"/>
      <c r="AW417" s="174"/>
      <c r="AX417" s="4"/>
      <c r="AY417" s="4"/>
      <c r="AZ417" s="4"/>
      <c r="BA417" s="72"/>
      <c r="BB417" s="4"/>
      <c r="BC417" s="4"/>
      <c r="BD417" s="4"/>
      <c r="BE417" s="4"/>
      <c r="BF417" s="4"/>
      <c r="BG417" s="72"/>
      <c r="BH417" s="4"/>
      <c r="BI417" s="201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202"/>
      <c r="CG417" s="4"/>
      <c r="CH417" s="4"/>
      <c r="CI417" s="4"/>
      <c r="CJ417" s="4"/>
      <c r="CK417" s="4"/>
      <c r="CL417" s="4"/>
      <c r="CM417" s="174"/>
      <c r="CN417" s="4"/>
      <c r="CO417" s="4"/>
      <c r="CP417" s="4"/>
      <c r="CQ417" s="4"/>
      <c r="CR417" s="4"/>
      <c r="CS417" s="17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202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17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174"/>
      <c r="AR418" s="4"/>
      <c r="AS418" s="4"/>
      <c r="AT418" s="4"/>
      <c r="AU418" s="4"/>
      <c r="AV418" s="4"/>
      <c r="AW418" s="174"/>
      <c r="AX418" s="4"/>
      <c r="AY418" s="4"/>
      <c r="AZ418" s="4"/>
      <c r="BA418" s="72"/>
      <c r="BB418" s="4"/>
      <c r="BC418" s="4"/>
      <c r="BD418" s="4"/>
      <c r="BE418" s="4"/>
      <c r="BF418" s="4"/>
      <c r="BG418" s="72"/>
      <c r="BH418" s="4"/>
      <c r="BI418" s="201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202"/>
      <c r="CG418" s="4"/>
      <c r="CH418" s="4"/>
      <c r="CI418" s="4"/>
      <c r="CJ418" s="4"/>
      <c r="CK418" s="4"/>
      <c r="CL418" s="4"/>
      <c r="CM418" s="174"/>
      <c r="CN418" s="4"/>
      <c r="CO418" s="4"/>
      <c r="CP418" s="4"/>
      <c r="CQ418" s="4"/>
      <c r="CR418" s="4"/>
      <c r="CS418" s="17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202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17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174"/>
      <c r="AR419" s="4"/>
      <c r="AS419" s="4"/>
      <c r="AT419" s="4"/>
      <c r="AU419" s="4"/>
      <c r="AV419" s="4"/>
      <c r="AW419" s="174"/>
      <c r="AX419" s="4"/>
      <c r="AY419" s="4"/>
      <c r="AZ419" s="4"/>
      <c r="BA419" s="72"/>
      <c r="BB419" s="4"/>
      <c r="BC419" s="4"/>
      <c r="BD419" s="4"/>
      <c r="BE419" s="4"/>
      <c r="BF419" s="4"/>
      <c r="BG419" s="72"/>
      <c r="BH419" s="4"/>
      <c r="BI419" s="201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202"/>
      <c r="CG419" s="4"/>
      <c r="CH419" s="4"/>
      <c r="CI419" s="4"/>
      <c r="CJ419" s="4"/>
      <c r="CK419" s="4"/>
      <c r="CL419" s="4"/>
      <c r="CM419" s="174"/>
      <c r="CN419" s="4"/>
      <c r="CO419" s="4"/>
      <c r="CP419" s="4"/>
      <c r="CQ419" s="4"/>
      <c r="CR419" s="4"/>
      <c r="CS419" s="17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202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17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174"/>
      <c r="AR420" s="4"/>
      <c r="AS420" s="4"/>
      <c r="AT420" s="4"/>
      <c r="AU420" s="4"/>
      <c r="AV420" s="4"/>
      <c r="AW420" s="174"/>
      <c r="AX420" s="4"/>
      <c r="AY420" s="4"/>
      <c r="AZ420" s="4"/>
      <c r="BA420" s="72"/>
      <c r="BB420" s="4"/>
      <c r="BC420" s="4"/>
      <c r="BD420" s="4"/>
      <c r="BE420" s="4"/>
      <c r="BF420" s="4"/>
      <c r="BG420" s="72"/>
      <c r="BH420" s="4"/>
      <c r="BI420" s="201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202"/>
      <c r="CG420" s="4"/>
      <c r="CH420" s="4"/>
      <c r="CI420" s="4"/>
      <c r="CJ420" s="4"/>
      <c r="CK420" s="4"/>
      <c r="CL420" s="4"/>
      <c r="CM420" s="174"/>
      <c r="CN420" s="4"/>
      <c r="CO420" s="4"/>
      <c r="CP420" s="4"/>
      <c r="CQ420" s="4"/>
      <c r="CR420" s="4"/>
      <c r="CS420" s="17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202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17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174"/>
      <c r="AR421" s="4"/>
      <c r="AS421" s="4"/>
      <c r="AT421" s="4"/>
      <c r="AU421" s="4"/>
      <c r="AV421" s="4"/>
      <c r="AW421" s="174"/>
      <c r="AX421" s="4"/>
      <c r="AY421" s="4"/>
      <c r="AZ421" s="4"/>
      <c r="BA421" s="72"/>
      <c r="BB421" s="4"/>
      <c r="BC421" s="4"/>
      <c r="BD421" s="4"/>
      <c r="BE421" s="4"/>
      <c r="BF421" s="4"/>
      <c r="BG421" s="72"/>
      <c r="BH421" s="4"/>
      <c r="BI421" s="201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202"/>
      <c r="CG421" s="4"/>
      <c r="CH421" s="4"/>
      <c r="CI421" s="4"/>
      <c r="CJ421" s="4"/>
      <c r="CK421" s="4"/>
      <c r="CL421" s="4"/>
      <c r="CM421" s="174"/>
      <c r="CN421" s="4"/>
      <c r="CO421" s="4"/>
      <c r="CP421" s="4"/>
      <c r="CQ421" s="4"/>
      <c r="CR421" s="4"/>
      <c r="CS421" s="17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202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17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174"/>
      <c r="AR422" s="4"/>
      <c r="AS422" s="4"/>
      <c r="AT422" s="4"/>
      <c r="AU422" s="4"/>
      <c r="AV422" s="4"/>
      <c r="AW422" s="174"/>
      <c r="AX422" s="4"/>
      <c r="AY422" s="4"/>
      <c r="AZ422" s="4"/>
      <c r="BA422" s="72"/>
      <c r="BB422" s="4"/>
      <c r="BC422" s="4"/>
      <c r="BD422" s="4"/>
      <c r="BE422" s="4"/>
      <c r="BF422" s="4"/>
      <c r="BG422" s="72"/>
      <c r="BH422" s="4"/>
      <c r="BI422" s="201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202"/>
      <c r="CG422" s="4"/>
      <c r="CH422" s="4"/>
      <c r="CI422" s="4"/>
      <c r="CJ422" s="4"/>
      <c r="CK422" s="4"/>
      <c r="CL422" s="4"/>
      <c r="CM422" s="174"/>
      <c r="CN422" s="4"/>
      <c r="CO422" s="4"/>
      <c r="CP422" s="4"/>
      <c r="CQ422" s="4"/>
      <c r="CR422" s="4"/>
      <c r="CS422" s="17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202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17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174"/>
      <c r="AR423" s="4"/>
      <c r="AS423" s="4"/>
      <c r="AT423" s="4"/>
      <c r="AU423" s="4"/>
      <c r="AV423" s="4"/>
      <c r="AW423" s="174"/>
      <c r="AX423" s="4"/>
      <c r="AY423" s="4"/>
      <c r="AZ423" s="4"/>
      <c r="BA423" s="72"/>
      <c r="BB423" s="4"/>
      <c r="BC423" s="4"/>
      <c r="BD423" s="4"/>
      <c r="BE423" s="4"/>
      <c r="BF423" s="4"/>
      <c r="BG423" s="72"/>
      <c r="BH423" s="4"/>
      <c r="BI423" s="201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202"/>
      <c r="CG423" s="4"/>
      <c r="CH423" s="4"/>
      <c r="CI423" s="4"/>
      <c r="CJ423" s="4"/>
      <c r="CK423" s="4"/>
      <c r="CL423" s="4"/>
      <c r="CM423" s="174"/>
      <c r="CN423" s="4"/>
      <c r="CO423" s="4"/>
      <c r="CP423" s="4"/>
      <c r="CQ423" s="4"/>
      <c r="CR423" s="4"/>
      <c r="CS423" s="17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202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17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174"/>
      <c r="AR424" s="4"/>
      <c r="AS424" s="4"/>
      <c r="AT424" s="4"/>
      <c r="AU424" s="4"/>
      <c r="AV424" s="4"/>
      <c r="AW424" s="174"/>
      <c r="AX424" s="4"/>
      <c r="AY424" s="4"/>
      <c r="AZ424" s="4"/>
      <c r="BA424" s="72"/>
      <c r="BB424" s="4"/>
      <c r="BC424" s="4"/>
      <c r="BD424" s="4"/>
      <c r="BE424" s="4"/>
      <c r="BF424" s="4"/>
      <c r="BG424" s="72"/>
      <c r="BH424" s="4"/>
      <c r="BI424" s="201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202"/>
      <c r="CG424" s="4"/>
      <c r="CH424" s="4"/>
      <c r="CI424" s="4"/>
      <c r="CJ424" s="4"/>
      <c r="CK424" s="4"/>
      <c r="CL424" s="4"/>
      <c r="CM424" s="174"/>
      <c r="CN424" s="4"/>
      <c r="CO424" s="4"/>
      <c r="CP424" s="4"/>
      <c r="CQ424" s="4"/>
      <c r="CR424" s="4"/>
      <c r="CS424" s="17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202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17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174"/>
      <c r="AR425" s="4"/>
      <c r="AS425" s="4"/>
      <c r="AT425" s="4"/>
      <c r="AU425" s="4"/>
      <c r="AV425" s="4"/>
      <c r="AW425" s="174"/>
      <c r="AX425" s="4"/>
      <c r="AY425" s="4"/>
      <c r="AZ425" s="4"/>
      <c r="BA425" s="72"/>
      <c r="BB425" s="4"/>
      <c r="BC425" s="4"/>
      <c r="BD425" s="4"/>
      <c r="BE425" s="4"/>
      <c r="BF425" s="4"/>
      <c r="BG425" s="72"/>
      <c r="BH425" s="4"/>
      <c r="BI425" s="201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202"/>
      <c r="CG425" s="4"/>
      <c r="CH425" s="4"/>
      <c r="CI425" s="4"/>
      <c r="CJ425" s="4"/>
      <c r="CK425" s="4"/>
      <c r="CL425" s="4"/>
      <c r="CM425" s="174"/>
      <c r="CN425" s="4"/>
      <c r="CO425" s="4"/>
      <c r="CP425" s="4"/>
      <c r="CQ425" s="4"/>
      <c r="CR425" s="4"/>
      <c r="CS425" s="17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202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17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174"/>
      <c r="AR426" s="4"/>
      <c r="AS426" s="4"/>
      <c r="AT426" s="4"/>
      <c r="AU426" s="4"/>
      <c r="AV426" s="4"/>
      <c r="AW426" s="174"/>
      <c r="AX426" s="4"/>
      <c r="AY426" s="4"/>
      <c r="AZ426" s="4"/>
      <c r="BA426" s="72"/>
      <c r="BB426" s="4"/>
      <c r="BC426" s="4"/>
      <c r="BD426" s="4"/>
      <c r="BE426" s="4"/>
      <c r="BF426" s="4"/>
      <c r="BG426" s="72"/>
      <c r="BH426" s="4"/>
      <c r="BI426" s="201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202"/>
      <c r="CG426" s="4"/>
      <c r="CH426" s="4"/>
      <c r="CI426" s="4"/>
      <c r="CJ426" s="4"/>
      <c r="CK426" s="4"/>
      <c r="CL426" s="4"/>
      <c r="CM426" s="174"/>
      <c r="CN426" s="4"/>
      <c r="CO426" s="4"/>
      <c r="CP426" s="4"/>
      <c r="CQ426" s="4"/>
      <c r="CR426" s="4"/>
      <c r="CS426" s="17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202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17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174"/>
      <c r="AR427" s="4"/>
      <c r="AS427" s="4"/>
      <c r="AT427" s="4"/>
      <c r="AU427" s="4"/>
      <c r="AV427" s="4"/>
      <c r="AW427" s="174"/>
      <c r="AX427" s="4"/>
      <c r="AY427" s="4"/>
      <c r="AZ427" s="4"/>
      <c r="BA427" s="72"/>
      <c r="BB427" s="4"/>
      <c r="BC427" s="4"/>
      <c r="BD427" s="4"/>
      <c r="BE427" s="4"/>
      <c r="BF427" s="4"/>
      <c r="BG427" s="72"/>
      <c r="BH427" s="4"/>
      <c r="BI427" s="201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202"/>
      <c r="CG427" s="4"/>
      <c r="CH427" s="4"/>
      <c r="CI427" s="4"/>
      <c r="CJ427" s="4"/>
      <c r="CK427" s="4"/>
      <c r="CL427" s="4"/>
      <c r="CM427" s="174"/>
      <c r="CN427" s="4"/>
      <c r="CO427" s="4"/>
      <c r="CP427" s="4"/>
      <c r="CQ427" s="4"/>
      <c r="CR427" s="4"/>
      <c r="CS427" s="17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202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17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174"/>
      <c r="AR428" s="4"/>
      <c r="AS428" s="4"/>
      <c r="AT428" s="4"/>
      <c r="AU428" s="4"/>
      <c r="AV428" s="4"/>
      <c r="AW428" s="174"/>
      <c r="AX428" s="4"/>
      <c r="AY428" s="4"/>
      <c r="AZ428" s="4"/>
      <c r="BA428" s="72"/>
      <c r="BB428" s="4"/>
      <c r="BC428" s="4"/>
      <c r="BD428" s="4"/>
      <c r="BE428" s="4"/>
      <c r="BF428" s="4"/>
      <c r="BG428" s="72"/>
      <c r="BH428" s="4"/>
      <c r="BI428" s="201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202"/>
      <c r="CG428" s="4"/>
      <c r="CH428" s="4"/>
      <c r="CI428" s="4"/>
      <c r="CJ428" s="4"/>
      <c r="CK428" s="4"/>
      <c r="CL428" s="4"/>
      <c r="CM428" s="174"/>
      <c r="CN428" s="4"/>
      <c r="CO428" s="4"/>
      <c r="CP428" s="4"/>
      <c r="CQ428" s="4"/>
      <c r="CR428" s="4"/>
      <c r="CS428" s="17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202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17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174"/>
      <c r="AR429" s="4"/>
      <c r="AS429" s="4"/>
      <c r="AT429" s="4"/>
      <c r="AU429" s="4"/>
      <c r="AV429" s="4"/>
      <c r="AW429" s="174"/>
      <c r="AX429" s="4"/>
      <c r="AY429" s="4"/>
      <c r="AZ429" s="4"/>
      <c r="BA429" s="72"/>
      <c r="BB429" s="4"/>
      <c r="BC429" s="4"/>
      <c r="BD429" s="4"/>
      <c r="BE429" s="4"/>
      <c r="BF429" s="4"/>
      <c r="BG429" s="72"/>
      <c r="BH429" s="4"/>
      <c r="BI429" s="201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202"/>
      <c r="CG429" s="4"/>
      <c r="CH429" s="4"/>
      <c r="CI429" s="4"/>
      <c r="CJ429" s="4"/>
      <c r="CK429" s="4"/>
      <c r="CL429" s="4"/>
      <c r="CM429" s="174"/>
      <c r="CN429" s="4"/>
      <c r="CO429" s="4"/>
      <c r="CP429" s="4"/>
      <c r="CQ429" s="4"/>
      <c r="CR429" s="4"/>
      <c r="CS429" s="17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202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17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174"/>
      <c r="AR430" s="4"/>
      <c r="AS430" s="4"/>
      <c r="AT430" s="4"/>
      <c r="AU430" s="4"/>
      <c r="AV430" s="4"/>
      <c r="AW430" s="174"/>
      <c r="AX430" s="4"/>
      <c r="AY430" s="4"/>
      <c r="AZ430" s="4"/>
      <c r="BA430" s="72"/>
      <c r="BB430" s="4"/>
      <c r="BC430" s="4"/>
      <c r="BD430" s="4"/>
      <c r="BE430" s="4"/>
      <c r="BF430" s="4"/>
      <c r="BG430" s="72"/>
      <c r="BH430" s="4"/>
      <c r="BI430" s="201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202"/>
      <c r="CG430" s="4"/>
      <c r="CH430" s="4"/>
      <c r="CI430" s="4"/>
      <c r="CJ430" s="4"/>
      <c r="CK430" s="4"/>
      <c r="CL430" s="4"/>
      <c r="CM430" s="174"/>
      <c r="CN430" s="4"/>
      <c r="CO430" s="4"/>
      <c r="CP430" s="4"/>
      <c r="CQ430" s="4"/>
      <c r="CR430" s="4"/>
      <c r="CS430" s="17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202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17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174"/>
      <c r="AR431" s="4"/>
      <c r="AS431" s="4"/>
      <c r="AT431" s="4"/>
      <c r="AU431" s="4"/>
      <c r="AV431" s="4"/>
      <c r="AW431" s="174"/>
      <c r="AX431" s="4"/>
      <c r="AY431" s="4"/>
      <c r="AZ431" s="4"/>
      <c r="BA431" s="72"/>
      <c r="BB431" s="4"/>
      <c r="BC431" s="4"/>
      <c r="BD431" s="4"/>
      <c r="BE431" s="4"/>
      <c r="BF431" s="4"/>
      <c r="BG431" s="72"/>
      <c r="BH431" s="4"/>
      <c r="BI431" s="201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202"/>
      <c r="CG431" s="4"/>
      <c r="CH431" s="4"/>
      <c r="CI431" s="4"/>
      <c r="CJ431" s="4"/>
      <c r="CK431" s="4"/>
      <c r="CL431" s="4"/>
      <c r="CM431" s="174"/>
      <c r="CN431" s="4"/>
      <c r="CO431" s="4"/>
      <c r="CP431" s="4"/>
      <c r="CQ431" s="4"/>
      <c r="CR431" s="4"/>
      <c r="CS431" s="17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202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17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174"/>
      <c r="AR432" s="4"/>
      <c r="AS432" s="4"/>
      <c r="AT432" s="4"/>
      <c r="AU432" s="4"/>
      <c r="AV432" s="4"/>
      <c r="AW432" s="174"/>
      <c r="AX432" s="4"/>
      <c r="AY432" s="4"/>
      <c r="AZ432" s="4"/>
      <c r="BA432" s="72"/>
      <c r="BB432" s="4"/>
      <c r="BC432" s="4"/>
      <c r="BD432" s="4"/>
      <c r="BE432" s="4"/>
      <c r="BF432" s="4"/>
      <c r="BG432" s="72"/>
      <c r="BH432" s="4"/>
      <c r="BI432" s="201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202"/>
      <c r="CG432" s="4"/>
      <c r="CH432" s="4"/>
      <c r="CI432" s="4"/>
      <c r="CJ432" s="4"/>
      <c r="CK432" s="4"/>
      <c r="CL432" s="4"/>
      <c r="CM432" s="174"/>
      <c r="CN432" s="4"/>
      <c r="CO432" s="4"/>
      <c r="CP432" s="4"/>
      <c r="CQ432" s="4"/>
      <c r="CR432" s="4"/>
      <c r="CS432" s="17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202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17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174"/>
      <c r="AR433" s="4"/>
      <c r="AS433" s="4"/>
      <c r="AT433" s="4"/>
      <c r="AU433" s="4"/>
      <c r="AV433" s="4"/>
      <c r="AW433" s="174"/>
      <c r="AX433" s="4"/>
      <c r="AY433" s="4"/>
      <c r="AZ433" s="4"/>
      <c r="BA433" s="72"/>
      <c r="BB433" s="4"/>
      <c r="BC433" s="4"/>
      <c r="BD433" s="4"/>
      <c r="BE433" s="4"/>
      <c r="BF433" s="4"/>
      <c r="BG433" s="72"/>
      <c r="BH433" s="4"/>
      <c r="BI433" s="201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202"/>
      <c r="CG433" s="4"/>
      <c r="CH433" s="4"/>
      <c r="CI433" s="4"/>
      <c r="CJ433" s="4"/>
      <c r="CK433" s="4"/>
      <c r="CL433" s="4"/>
      <c r="CM433" s="174"/>
      <c r="CN433" s="4"/>
      <c r="CO433" s="4"/>
      <c r="CP433" s="4"/>
      <c r="CQ433" s="4"/>
      <c r="CR433" s="4"/>
      <c r="CS433" s="17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202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17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174"/>
      <c r="AR434" s="4"/>
      <c r="AS434" s="4"/>
      <c r="AT434" s="4"/>
      <c r="AU434" s="4"/>
      <c r="AV434" s="4"/>
      <c r="AW434" s="174"/>
      <c r="AX434" s="4"/>
      <c r="AY434" s="4"/>
      <c r="AZ434" s="4"/>
      <c r="BA434" s="72"/>
      <c r="BB434" s="4"/>
      <c r="BC434" s="4"/>
      <c r="BD434" s="4"/>
      <c r="BE434" s="4"/>
      <c r="BF434" s="4"/>
      <c r="BG434" s="72"/>
      <c r="BH434" s="4"/>
      <c r="BI434" s="201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202"/>
      <c r="CG434" s="4"/>
      <c r="CH434" s="4"/>
      <c r="CI434" s="4"/>
      <c r="CJ434" s="4"/>
      <c r="CK434" s="4"/>
      <c r="CL434" s="4"/>
      <c r="CM434" s="174"/>
      <c r="CN434" s="4"/>
      <c r="CO434" s="4"/>
      <c r="CP434" s="4"/>
      <c r="CQ434" s="4"/>
      <c r="CR434" s="4"/>
      <c r="CS434" s="17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202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17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174"/>
      <c r="AR435" s="4"/>
      <c r="AS435" s="4"/>
      <c r="AT435" s="4"/>
      <c r="AU435" s="4"/>
      <c r="AV435" s="4"/>
      <c r="AW435" s="174"/>
      <c r="AX435" s="4"/>
      <c r="AY435" s="4"/>
      <c r="AZ435" s="4"/>
      <c r="BA435" s="72"/>
      <c r="BB435" s="4"/>
      <c r="BC435" s="4"/>
      <c r="BD435" s="4"/>
      <c r="BE435" s="4"/>
      <c r="BF435" s="4"/>
      <c r="BG435" s="72"/>
      <c r="BH435" s="4"/>
      <c r="BI435" s="201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202"/>
      <c r="CG435" s="4"/>
      <c r="CH435" s="4"/>
      <c r="CI435" s="4"/>
      <c r="CJ435" s="4"/>
      <c r="CK435" s="4"/>
      <c r="CL435" s="4"/>
      <c r="CM435" s="174"/>
      <c r="CN435" s="4"/>
      <c r="CO435" s="4"/>
      <c r="CP435" s="4"/>
      <c r="CQ435" s="4"/>
      <c r="CR435" s="4"/>
      <c r="CS435" s="17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202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17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174"/>
      <c r="AR436" s="4"/>
      <c r="AS436" s="4"/>
      <c r="AT436" s="4"/>
      <c r="AU436" s="4"/>
      <c r="AV436" s="4"/>
      <c r="AW436" s="174"/>
      <c r="AX436" s="4"/>
      <c r="AY436" s="4"/>
      <c r="AZ436" s="4"/>
      <c r="BA436" s="72"/>
      <c r="BB436" s="4"/>
      <c r="BC436" s="4"/>
      <c r="BD436" s="4"/>
      <c r="BE436" s="4"/>
      <c r="BF436" s="4"/>
      <c r="BG436" s="72"/>
      <c r="BH436" s="4"/>
      <c r="BI436" s="201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202"/>
      <c r="CG436" s="4"/>
      <c r="CH436" s="4"/>
      <c r="CI436" s="4"/>
      <c r="CJ436" s="4"/>
      <c r="CK436" s="4"/>
      <c r="CL436" s="4"/>
      <c r="CM436" s="174"/>
      <c r="CN436" s="4"/>
      <c r="CO436" s="4"/>
      <c r="CP436" s="4"/>
      <c r="CQ436" s="4"/>
      <c r="CR436" s="4"/>
      <c r="CS436" s="17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202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17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174"/>
      <c r="AR437" s="4"/>
      <c r="AS437" s="4"/>
      <c r="AT437" s="4"/>
      <c r="AU437" s="4"/>
      <c r="AV437" s="4"/>
      <c r="AW437" s="174"/>
      <c r="AX437" s="4"/>
      <c r="AY437" s="4"/>
      <c r="AZ437" s="4"/>
      <c r="BA437" s="72"/>
      <c r="BB437" s="4"/>
      <c r="BC437" s="4"/>
      <c r="BD437" s="4"/>
      <c r="BE437" s="4"/>
      <c r="BF437" s="4"/>
      <c r="BG437" s="72"/>
      <c r="BH437" s="4"/>
      <c r="BI437" s="201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202"/>
      <c r="CG437" s="4"/>
      <c r="CH437" s="4"/>
      <c r="CI437" s="4"/>
      <c r="CJ437" s="4"/>
      <c r="CK437" s="4"/>
      <c r="CL437" s="4"/>
      <c r="CM437" s="174"/>
      <c r="CN437" s="4"/>
      <c r="CO437" s="4"/>
      <c r="CP437" s="4"/>
      <c r="CQ437" s="4"/>
      <c r="CR437" s="4"/>
      <c r="CS437" s="17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202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17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174"/>
      <c r="AR438" s="4"/>
      <c r="AS438" s="4"/>
      <c r="AT438" s="4"/>
      <c r="AU438" s="4"/>
      <c r="AV438" s="4"/>
      <c r="AW438" s="174"/>
      <c r="AX438" s="4"/>
      <c r="AY438" s="4"/>
      <c r="AZ438" s="4"/>
      <c r="BA438" s="72"/>
      <c r="BB438" s="4"/>
      <c r="BC438" s="4"/>
      <c r="BD438" s="4"/>
      <c r="BE438" s="4"/>
      <c r="BF438" s="4"/>
      <c r="BG438" s="72"/>
      <c r="BH438" s="4"/>
      <c r="BI438" s="201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202"/>
      <c r="CG438" s="4"/>
      <c r="CH438" s="4"/>
      <c r="CI438" s="4"/>
      <c r="CJ438" s="4"/>
      <c r="CK438" s="4"/>
      <c r="CL438" s="4"/>
      <c r="CM438" s="174"/>
      <c r="CN438" s="4"/>
      <c r="CO438" s="4"/>
      <c r="CP438" s="4"/>
      <c r="CQ438" s="4"/>
      <c r="CR438" s="4"/>
      <c r="CS438" s="17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202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17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174"/>
      <c r="AR439" s="4"/>
      <c r="AS439" s="4"/>
      <c r="AT439" s="4"/>
      <c r="AU439" s="4"/>
      <c r="AV439" s="4"/>
      <c r="AW439" s="174"/>
      <c r="AX439" s="4"/>
      <c r="AY439" s="4"/>
      <c r="AZ439" s="4"/>
      <c r="BA439" s="72"/>
      <c r="BB439" s="4"/>
      <c r="BC439" s="4"/>
      <c r="BD439" s="4"/>
      <c r="BE439" s="4"/>
      <c r="BF439" s="4"/>
      <c r="BG439" s="72"/>
      <c r="BH439" s="4"/>
      <c r="BI439" s="201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202"/>
      <c r="CG439" s="4"/>
      <c r="CH439" s="4"/>
      <c r="CI439" s="4"/>
      <c r="CJ439" s="4"/>
      <c r="CK439" s="4"/>
      <c r="CL439" s="4"/>
      <c r="CM439" s="174"/>
      <c r="CN439" s="4"/>
      <c r="CO439" s="4"/>
      <c r="CP439" s="4"/>
      <c r="CQ439" s="4"/>
      <c r="CR439" s="4"/>
      <c r="CS439" s="17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202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17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174"/>
      <c r="AR440" s="4"/>
      <c r="AS440" s="4"/>
      <c r="AT440" s="4"/>
      <c r="AU440" s="4"/>
      <c r="AV440" s="4"/>
      <c r="AW440" s="174"/>
      <c r="AX440" s="4"/>
      <c r="AY440" s="4"/>
      <c r="AZ440" s="4"/>
      <c r="BA440" s="72"/>
      <c r="BB440" s="4"/>
      <c r="BC440" s="4"/>
      <c r="BD440" s="4"/>
      <c r="BE440" s="4"/>
      <c r="BF440" s="4"/>
      <c r="BG440" s="72"/>
      <c r="BH440" s="4"/>
      <c r="BI440" s="201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202"/>
      <c r="CG440" s="4"/>
      <c r="CH440" s="4"/>
      <c r="CI440" s="4"/>
      <c r="CJ440" s="4"/>
      <c r="CK440" s="4"/>
      <c r="CL440" s="4"/>
      <c r="CM440" s="174"/>
      <c r="CN440" s="4"/>
      <c r="CO440" s="4"/>
      <c r="CP440" s="4"/>
      <c r="CQ440" s="4"/>
      <c r="CR440" s="4"/>
      <c r="CS440" s="17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202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17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174"/>
      <c r="AR441" s="4"/>
      <c r="AS441" s="4"/>
      <c r="AT441" s="4"/>
      <c r="AU441" s="4"/>
      <c r="AV441" s="4"/>
      <c r="AW441" s="174"/>
      <c r="AX441" s="4"/>
      <c r="AY441" s="4"/>
      <c r="AZ441" s="4"/>
      <c r="BA441" s="72"/>
      <c r="BB441" s="4"/>
      <c r="BC441" s="4"/>
      <c r="BD441" s="4"/>
      <c r="BE441" s="4"/>
      <c r="BF441" s="4"/>
      <c r="BG441" s="72"/>
      <c r="BH441" s="4"/>
      <c r="BI441" s="201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202"/>
      <c r="CG441" s="4"/>
      <c r="CH441" s="4"/>
      <c r="CI441" s="4"/>
      <c r="CJ441" s="4"/>
      <c r="CK441" s="4"/>
      <c r="CL441" s="4"/>
      <c r="CM441" s="174"/>
      <c r="CN441" s="4"/>
      <c r="CO441" s="4"/>
      <c r="CP441" s="4"/>
      <c r="CQ441" s="4"/>
      <c r="CR441" s="4"/>
      <c r="CS441" s="17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202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17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174"/>
      <c r="AR442" s="4"/>
      <c r="AS442" s="4"/>
      <c r="AT442" s="4"/>
      <c r="AU442" s="4"/>
      <c r="AV442" s="4"/>
      <c r="AW442" s="174"/>
      <c r="AX442" s="4"/>
      <c r="AY442" s="4"/>
      <c r="AZ442" s="4"/>
      <c r="BA442" s="72"/>
      <c r="BB442" s="4"/>
      <c r="BC442" s="4"/>
      <c r="BD442" s="4"/>
      <c r="BE442" s="4"/>
      <c r="BF442" s="4"/>
      <c r="BG442" s="72"/>
      <c r="BH442" s="4"/>
      <c r="BI442" s="201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202"/>
      <c r="CG442" s="4"/>
      <c r="CH442" s="4"/>
      <c r="CI442" s="4"/>
      <c r="CJ442" s="4"/>
      <c r="CK442" s="4"/>
      <c r="CL442" s="4"/>
      <c r="CM442" s="174"/>
      <c r="CN442" s="4"/>
      <c r="CO442" s="4"/>
      <c r="CP442" s="4"/>
      <c r="CQ442" s="4"/>
      <c r="CR442" s="4"/>
      <c r="CS442" s="17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202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17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174"/>
      <c r="AR443" s="4"/>
      <c r="AS443" s="4"/>
      <c r="AT443" s="4"/>
      <c r="AU443" s="4"/>
      <c r="AV443" s="4"/>
      <c r="AW443" s="174"/>
      <c r="AX443" s="4"/>
      <c r="AY443" s="4"/>
      <c r="AZ443" s="4"/>
      <c r="BA443" s="72"/>
      <c r="BB443" s="4"/>
      <c r="BC443" s="4"/>
      <c r="BD443" s="4"/>
      <c r="BE443" s="4"/>
      <c r="BF443" s="4"/>
      <c r="BG443" s="72"/>
      <c r="BH443" s="4"/>
      <c r="BI443" s="201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202"/>
      <c r="CG443" s="4"/>
      <c r="CH443" s="4"/>
      <c r="CI443" s="4"/>
      <c r="CJ443" s="4"/>
      <c r="CK443" s="4"/>
      <c r="CL443" s="4"/>
      <c r="CM443" s="174"/>
      <c r="CN443" s="4"/>
      <c r="CO443" s="4"/>
      <c r="CP443" s="4"/>
      <c r="CQ443" s="4"/>
      <c r="CR443" s="4"/>
      <c r="CS443" s="17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202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17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174"/>
      <c r="AR444" s="4"/>
      <c r="AS444" s="4"/>
      <c r="AT444" s="4"/>
      <c r="AU444" s="4"/>
      <c r="AV444" s="4"/>
      <c r="AW444" s="174"/>
      <c r="AX444" s="4"/>
      <c r="AY444" s="4"/>
      <c r="AZ444" s="4"/>
      <c r="BA444" s="72"/>
      <c r="BB444" s="4"/>
      <c r="BC444" s="4"/>
      <c r="BD444" s="4"/>
      <c r="BE444" s="4"/>
      <c r="BF444" s="4"/>
      <c r="BG444" s="72"/>
      <c r="BH444" s="4"/>
      <c r="BI444" s="201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202"/>
      <c r="CG444" s="4"/>
      <c r="CH444" s="4"/>
      <c r="CI444" s="4"/>
      <c r="CJ444" s="4"/>
      <c r="CK444" s="4"/>
      <c r="CL444" s="4"/>
      <c r="CM444" s="174"/>
      <c r="CN444" s="4"/>
      <c r="CO444" s="4"/>
      <c r="CP444" s="4"/>
      <c r="CQ444" s="4"/>
      <c r="CR444" s="4"/>
      <c r="CS444" s="17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202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17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174"/>
      <c r="AR445" s="4"/>
      <c r="AS445" s="4"/>
      <c r="AT445" s="4"/>
      <c r="AU445" s="4"/>
      <c r="AV445" s="4"/>
      <c r="AW445" s="174"/>
      <c r="AX445" s="4"/>
      <c r="AY445" s="4"/>
      <c r="AZ445" s="4"/>
      <c r="BA445" s="72"/>
      <c r="BB445" s="4"/>
      <c r="BC445" s="4"/>
      <c r="BD445" s="4"/>
      <c r="BE445" s="4"/>
      <c r="BF445" s="4"/>
      <c r="BG445" s="72"/>
      <c r="BH445" s="4"/>
      <c r="BI445" s="201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202"/>
      <c r="CG445" s="4"/>
      <c r="CH445" s="4"/>
      <c r="CI445" s="4"/>
      <c r="CJ445" s="4"/>
      <c r="CK445" s="4"/>
      <c r="CL445" s="4"/>
      <c r="CM445" s="174"/>
      <c r="CN445" s="4"/>
      <c r="CO445" s="4"/>
      <c r="CP445" s="4"/>
      <c r="CQ445" s="4"/>
      <c r="CR445" s="4"/>
      <c r="CS445" s="17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202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17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174"/>
      <c r="AR446" s="4"/>
      <c r="AS446" s="4"/>
      <c r="AT446" s="4"/>
      <c r="AU446" s="4"/>
      <c r="AV446" s="4"/>
      <c r="AW446" s="174"/>
      <c r="AX446" s="4"/>
      <c r="AY446" s="4"/>
      <c r="AZ446" s="4"/>
      <c r="BA446" s="72"/>
      <c r="BB446" s="4"/>
      <c r="BC446" s="4"/>
      <c r="BD446" s="4"/>
      <c r="BE446" s="4"/>
      <c r="BF446" s="4"/>
      <c r="BG446" s="72"/>
      <c r="BH446" s="4"/>
      <c r="BI446" s="201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202"/>
      <c r="CG446" s="4"/>
      <c r="CH446" s="4"/>
      <c r="CI446" s="4"/>
      <c r="CJ446" s="4"/>
      <c r="CK446" s="4"/>
      <c r="CL446" s="4"/>
      <c r="CM446" s="174"/>
      <c r="CN446" s="4"/>
      <c r="CO446" s="4"/>
      <c r="CP446" s="4"/>
      <c r="CQ446" s="4"/>
      <c r="CR446" s="4"/>
      <c r="CS446" s="17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202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17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174"/>
      <c r="AR447" s="4"/>
      <c r="AS447" s="4"/>
      <c r="AT447" s="4"/>
      <c r="AU447" s="4"/>
      <c r="AV447" s="4"/>
      <c r="AW447" s="174"/>
      <c r="AX447" s="4"/>
      <c r="AY447" s="4"/>
      <c r="AZ447" s="4"/>
      <c r="BA447" s="72"/>
      <c r="BB447" s="4"/>
      <c r="BC447" s="4"/>
      <c r="BD447" s="4"/>
      <c r="BE447" s="4"/>
      <c r="BF447" s="4"/>
      <c r="BG447" s="72"/>
      <c r="BH447" s="4"/>
      <c r="BI447" s="201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202"/>
      <c r="CG447" s="4"/>
      <c r="CH447" s="4"/>
      <c r="CI447" s="4"/>
      <c r="CJ447" s="4"/>
      <c r="CK447" s="4"/>
      <c r="CL447" s="4"/>
      <c r="CM447" s="174"/>
      <c r="CN447" s="4"/>
      <c r="CO447" s="4"/>
      <c r="CP447" s="4"/>
      <c r="CQ447" s="4"/>
      <c r="CR447" s="4"/>
      <c r="CS447" s="17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202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17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174"/>
      <c r="AR448" s="4"/>
      <c r="AS448" s="4"/>
      <c r="AT448" s="4"/>
      <c r="AU448" s="4"/>
      <c r="AV448" s="4"/>
      <c r="AW448" s="174"/>
      <c r="AX448" s="4"/>
      <c r="AY448" s="4"/>
      <c r="AZ448" s="4"/>
      <c r="BA448" s="72"/>
      <c r="BB448" s="4"/>
      <c r="BC448" s="4"/>
      <c r="BD448" s="4"/>
      <c r="BE448" s="4"/>
      <c r="BF448" s="4"/>
      <c r="BG448" s="72"/>
      <c r="BH448" s="4"/>
      <c r="BI448" s="201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202"/>
      <c r="CG448" s="4"/>
      <c r="CH448" s="4"/>
      <c r="CI448" s="4"/>
      <c r="CJ448" s="4"/>
      <c r="CK448" s="4"/>
      <c r="CL448" s="4"/>
      <c r="CM448" s="174"/>
      <c r="CN448" s="4"/>
      <c r="CO448" s="4"/>
      <c r="CP448" s="4"/>
      <c r="CQ448" s="4"/>
      <c r="CR448" s="4"/>
      <c r="CS448" s="17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202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17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174"/>
      <c r="AR449" s="4"/>
      <c r="AS449" s="4"/>
      <c r="AT449" s="4"/>
      <c r="AU449" s="4"/>
      <c r="AV449" s="4"/>
      <c r="AW449" s="174"/>
      <c r="AX449" s="4"/>
      <c r="AY449" s="4"/>
      <c r="AZ449" s="4"/>
      <c r="BA449" s="72"/>
      <c r="BB449" s="4"/>
      <c r="BC449" s="4"/>
      <c r="BD449" s="4"/>
      <c r="BE449" s="4"/>
      <c r="BF449" s="4"/>
      <c r="BG449" s="72"/>
      <c r="BH449" s="4"/>
      <c r="BI449" s="201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202"/>
      <c r="CG449" s="4"/>
      <c r="CH449" s="4"/>
      <c r="CI449" s="4"/>
      <c r="CJ449" s="4"/>
      <c r="CK449" s="4"/>
      <c r="CL449" s="4"/>
      <c r="CM449" s="174"/>
      <c r="CN449" s="4"/>
      <c r="CO449" s="4"/>
      <c r="CP449" s="4"/>
      <c r="CQ449" s="4"/>
      <c r="CR449" s="4"/>
      <c r="CS449" s="17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202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17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174"/>
      <c r="AR450" s="4"/>
      <c r="AS450" s="4"/>
      <c r="AT450" s="4"/>
      <c r="AU450" s="4"/>
      <c r="AV450" s="4"/>
      <c r="AW450" s="174"/>
      <c r="AX450" s="4"/>
      <c r="AY450" s="4"/>
      <c r="AZ450" s="4"/>
      <c r="BA450" s="72"/>
      <c r="BB450" s="4"/>
      <c r="BC450" s="4"/>
      <c r="BD450" s="4"/>
      <c r="BE450" s="4"/>
      <c r="BF450" s="4"/>
      <c r="BG450" s="72"/>
      <c r="BH450" s="4"/>
      <c r="BI450" s="201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202"/>
      <c r="CG450" s="4"/>
      <c r="CH450" s="4"/>
      <c r="CI450" s="4"/>
      <c r="CJ450" s="4"/>
      <c r="CK450" s="4"/>
      <c r="CL450" s="4"/>
      <c r="CM450" s="174"/>
      <c r="CN450" s="4"/>
      <c r="CO450" s="4"/>
      <c r="CP450" s="4"/>
      <c r="CQ450" s="4"/>
      <c r="CR450" s="4"/>
      <c r="CS450" s="17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202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17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174"/>
      <c r="AR451" s="4"/>
      <c r="AS451" s="4"/>
      <c r="AT451" s="4"/>
      <c r="AU451" s="4"/>
      <c r="AV451" s="4"/>
      <c r="AW451" s="174"/>
      <c r="AX451" s="4"/>
      <c r="AY451" s="4"/>
      <c r="AZ451" s="4"/>
      <c r="BA451" s="72"/>
      <c r="BB451" s="4"/>
      <c r="BC451" s="4"/>
      <c r="BD451" s="4"/>
      <c r="BE451" s="4"/>
      <c r="BF451" s="4"/>
      <c r="BG451" s="72"/>
      <c r="BH451" s="4"/>
      <c r="BI451" s="201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202"/>
      <c r="CG451" s="4"/>
      <c r="CH451" s="4"/>
      <c r="CI451" s="4"/>
      <c r="CJ451" s="4"/>
      <c r="CK451" s="4"/>
      <c r="CL451" s="4"/>
      <c r="CM451" s="174"/>
      <c r="CN451" s="4"/>
      <c r="CO451" s="4"/>
      <c r="CP451" s="4"/>
      <c r="CQ451" s="4"/>
      <c r="CR451" s="4"/>
      <c r="CS451" s="17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202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17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174"/>
      <c r="AR452" s="4"/>
      <c r="AS452" s="4"/>
      <c r="AT452" s="4"/>
      <c r="AU452" s="4"/>
      <c r="AV452" s="4"/>
      <c r="AW452" s="174"/>
      <c r="AX452" s="4"/>
      <c r="AY452" s="4"/>
      <c r="AZ452" s="4"/>
      <c r="BA452" s="72"/>
      <c r="BB452" s="4"/>
      <c r="BC452" s="4"/>
      <c r="BD452" s="4"/>
      <c r="BE452" s="4"/>
      <c r="BF452" s="4"/>
      <c r="BG452" s="72"/>
      <c r="BH452" s="4"/>
      <c r="BI452" s="201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202"/>
      <c r="CG452" s="4"/>
      <c r="CH452" s="4"/>
      <c r="CI452" s="4"/>
      <c r="CJ452" s="4"/>
      <c r="CK452" s="4"/>
      <c r="CL452" s="4"/>
      <c r="CM452" s="174"/>
      <c r="CN452" s="4"/>
      <c r="CO452" s="4"/>
      <c r="CP452" s="4"/>
      <c r="CQ452" s="4"/>
      <c r="CR452" s="4"/>
      <c r="CS452" s="17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202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17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174"/>
      <c r="AR453" s="4"/>
      <c r="AS453" s="4"/>
      <c r="AT453" s="4"/>
      <c r="AU453" s="4"/>
      <c r="AV453" s="4"/>
      <c r="AW453" s="174"/>
      <c r="AX453" s="4"/>
      <c r="AY453" s="4"/>
      <c r="AZ453" s="4"/>
      <c r="BA453" s="72"/>
      <c r="BB453" s="4"/>
      <c r="BC453" s="4"/>
      <c r="BD453" s="4"/>
      <c r="BE453" s="4"/>
      <c r="BF453" s="4"/>
      <c r="BG453" s="72"/>
      <c r="BH453" s="4"/>
      <c r="BI453" s="201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202"/>
      <c r="CG453" s="4"/>
      <c r="CH453" s="4"/>
      <c r="CI453" s="4"/>
      <c r="CJ453" s="4"/>
      <c r="CK453" s="4"/>
      <c r="CL453" s="4"/>
      <c r="CM453" s="174"/>
      <c r="CN453" s="4"/>
      <c r="CO453" s="4"/>
      <c r="CP453" s="4"/>
      <c r="CQ453" s="4"/>
      <c r="CR453" s="4"/>
      <c r="CS453" s="17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202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17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174"/>
      <c r="AR454" s="4"/>
      <c r="AS454" s="4"/>
      <c r="AT454" s="4"/>
      <c r="AU454" s="4"/>
      <c r="AV454" s="4"/>
      <c r="AW454" s="174"/>
      <c r="AX454" s="4"/>
      <c r="AY454" s="4"/>
      <c r="AZ454" s="4"/>
      <c r="BA454" s="72"/>
      <c r="BB454" s="4"/>
      <c r="BC454" s="4"/>
      <c r="BD454" s="4"/>
      <c r="BE454" s="4"/>
      <c r="BF454" s="4"/>
      <c r="BG454" s="72"/>
      <c r="BH454" s="4"/>
      <c r="BI454" s="201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202"/>
      <c r="CG454" s="4"/>
      <c r="CH454" s="4"/>
      <c r="CI454" s="4"/>
      <c r="CJ454" s="4"/>
      <c r="CK454" s="4"/>
      <c r="CL454" s="4"/>
      <c r="CM454" s="174"/>
      <c r="CN454" s="4"/>
      <c r="CO454" s="4"/>
      <c r="CP454" s="4"/>
      <c r="CQ454" s="4"/>
      <c r="CR454" s="4"/>
      <c r="CS454" s="17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202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17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174"/>
      <c r="AR455" s="4"/>
      <c r="AS455" s="4"/>
      <c r="AT455" s="4"/>
      <c r="AU455" s="4"/>
      <c r="AV455" s="4"/>
      <c r="AW455" s="174"/>
      <c r="AX455" s="4"/>
      <c r="AY455" s="4"/>
      <c r="AZ455" s="4"/>
      <c r="BA455" s="72"/>
      <c r="BB455" s="4"/>
      <c r="BC455" s="4"/>
      <c r="BD455" s="4"/>
      <c r="BE455" s="4"/>
      <c r="BF455" s="4"/>
      <c r="BG455" s="72"/>
      <c r="BH455" s="4"/>
      <c r="BI455" s="201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202"/>
      <c r="CG455" s="4"/>
      <c r="CH455" s="4"/>
      <c r="CI455" s="4"/>
      <c r="CJ455" s="4"/>
      <c r="CK455" s="4"/>
      <c r="CL455" s="4"/>
      <c r="CM455" s="174"/>
      <c r="CN455" s="4"/>
      <c r="CO455" s="4"/>
      <c r="CP455" s="4"/>
      <c r="CQ455" s="4"/>
      <c r="CR455" s="4"/>
      <c r="CS455" s="17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202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17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174"/>
      <c r="AR456" s="4"/>
      <c r="AS456" s="4"/>
      <c r="AT456" s="4"/>
      <c r="AU456" s="4"/>
      <c r="AV456" s="4"/>
      <c r="AW456" s="174"/>
      <c r="AX456" s="4"/>
      <c r="AY456" s="4"/>
      <c r="AZ456" s="4"/>
      <c r="BA456" s="72"/>
      <c r="BB456" s="4"/>
      <c r="BC456" s="4"/>
      <c r="BD456" s="4"/>
      <c r="BE456" s="4"/>
      <c r="BF456" s="4"/>
      <c r="BG456" s="72"/>
      <c r="BH456" s="4"/>
      <c r="BI456" s="201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202"/>
      <c r="CG456" s="4"/>
      <c r="CH456" s="4"/>
      <c r="CI456" s="4"/>
      <c r="CJ456" s="4"/>
      <c r="CK456" s="4"/>
      <c r="CL456" s="4"/>
      <c r="CM456" s="174"/>
      <c r="CN456" s="4"/>
      <c r="CO456" s="4"/>
      <c r="CP456" s="4"/>
      <c r="CQ456" s="4"/>
      <c r="CR456" s="4"/>
      <c r="CS456" s="17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202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17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174"/>
      <c r="AR457" s="4"/>
      <c r="AS457" s="4"/>
      <c r="AT457" s="4"/>
      <c r="AU457" s="4"/>
      <c r="AV457" s="4"/>
      <c r="AW457" s="174"/>
      <c r="AX457" s="4"/>
      <c r="AY457" s="4"/>
      <c r="AZ457" s="4"/>
      <c r="BA457" s="72"/>
      <c r="BB457" s="4"/>
      <c r="BC457" s="4"/>
      <c r="BD457" s="4"/>
      <c r="BE457" s="4"/>
      <c r="BF457" s="4"/>
      <c r="BG457" s="72"/>
      <c r="BH457" s="4"/>
      <c r="BI457" s="201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202"/>
      <c r="CG457" s="4"/>
      <c r="CH457" s="4"/>
      <c r="CI457" s="4"/>
      <c r="CJ457" s="4"/>
      <c r="CK457" s="4"/>
      <c r="CL457" s="4"/>
      <c r="CM457" s="174"/>
      <c r="CN457" s="4"/>
      <c r="CO457" s="4"/>
      <c r="CP457" s="4"/>
      <c r="CQ457" s="4"/>
      <c r="CR457" s="4"/>
      <c r="CS457" s="17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202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17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174"/>
      <c r="AR458" s="4"/>
      <c r="AS458" s="4"/>
      <c r="AT458" s="4"/>
      <c r="AU458" s="4"/>
      <c r="AV458" s="4"/>
      <c r="AW458" s="174"/>
      <c r="AX458" s="4"/>
      <c r="AY458" s="4"/>
      <c r="AZ458" s="4"/>
      <c r="BA458" s="72"/>
      <c r="BB458" s="4"/>
      <c r="BC458" s="4"/>
      <c r="BD458" s="4"/>
      <c r="BE458" s="4"/>
      <c r="BF458" s="4"/>
      <c r="BG458" s="72"/>
      <c r="BH458" s="4"/>
      <c r="BI458" s="201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202"/>
      <c r="CG458" s="4"/>
      <c r="CH458" s="4"/>
      <c r="CI458" s="4"/>
      <c r="CJ458" s="4"/>
      <c r="CK458" s="4"/>
      <c r="CL458" s="4"/>
      <c r="CM458" s="174"/>
      <c r="CN458" s="4"/>
      <c r="CO458" s="4"/>
      <c r="CP458" s="4"/>
      <c r="CQ458" s="4"/>
      <c r="CR458" s="4"/>
      <c r="CS458" s="17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202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17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174"/>
      <c r="AR459" s="4"/>
      <c r="AS459" s="4"/>
      <c r="AT459" s="4"/>
      <c r="AU459" s="4"/>
      <c r="AV459" s="4"/>
      <c r="AW459" s="174"/>
      <c r="AX459" s="4"/>
      <c r="AY459" s="4"/>
      <c r="AZ459" s="4"/>
      <c r="BA459" s="72"/>
      <c r="BB459" s="4"/>
      <c r="BC459" s="4"/>
      <c r="BD459" s="4"/>
      <c r="BE459" s="4"/>
      <c r="BF459" s="4"/>
      <c r="BG459" s="72"/>
      <c r="BH459" s="4"/>
      <c r="BI459" s="201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202"/>
      <c r="CG459" s="4"/>
      <c r="CH459" s="4"/>
      <c r="CI459" s="4"/>
      <c r="CJ459" s="4"/>
      <c r="CK459" s="4"/>
      <c r="CL459" s="4"/>
      <c r="CM459" s="174"/>
      <c r="CN459" s="4"/>
      <c r="CO459" s="4"/>
      <c r="CP459" s="4"/>
      <c r="CQ459" s="4"/>
      <c r="CR459" s="4"/>
      <c r="CS459" s="17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202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17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174"/>
      <c r="AR460" s="4"/>
      <c r="AS460" s="4"/>
      <c r="AT460" s="4"/>
      <c r="AU460" s="4"/>
      <c r="AV460" s="4"/>
      <c r="AW460" s="174"/>
      <c r="AX460" s="4"/>
      <c r="AY460" s="4"/>
      <c r="AZ460" s="4"/>
      <c r="BA460" s="72"/>
      <c r="BB460" s="4"/>
      <c r="BC460" s="4"/>
      <c r="BD460" s="4"/>
      <c r="BE460" s="4"/>
      <c r="BF460" s="4"/>
      <c r="BG460" s="72"/>
      <c r="BH460" s="4"/>
      <c r="BI460" s="201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202"/>
      <c r="CG460" s="4"/>
      <c r="CH460" s="4"/>
      <c r="CI460" s="4"/>
      <c r="CJ460" s="4"/>
      <c r="CK460" s="4"/>
      <c r="CL460" s="4"/>
      <c r="CM460" s="174"/>
      <c r="CN460" s="4"/>
      <c r="CO460" s="4"/>
      <c r="CP460" s="4"/>
      <c r="CQ460" s="4"/>
      <c r="CR460" s="4"/>
      <c r="CS460" s="17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202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17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174"/>
      <c r="AR461" s="4"/>
      <c r="AS461" s="4"/>
      <c r="AT461" s="4"/>
      <c r="AU461" s="4"/>
      <c r="AV461" s="4"/>
      <c r="AW461" s="174"/>
      <c r="AX461" s="4"/>
      <c r="AY461" s="4"/>
      <c r="AZ461" s="4"/>
      <c r="BA461" s="72"/>
      <c r="BB461" s="4"/>
      <c r="BC461" s="4"/>
      <c r="BD461" s="4"/>
      <c r="BE461" s="4"/>
      <c r="BF461" s="4"/>
      <c r="BG461" s="72"/>
      <c r="BH461" s="4"/>
      <c r="BI461" s="201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202"/>
      <c r="CG461" s="4"/>
      <c r="CH461" s="4"/>
      <c r="CI461" s="4"/>
      <c r="CJ461" s="4"/>
      <c r="CK461" s="4"/>
      <c r="CL461" s="4"/>
      <c r="CM461" s="174"/>
      <c r="CN461" s="4"/>
      <c r="CO461" s="4"/>
      <c r="CP461" s="4"/>
      <c r="CQ461" s="4"/>
      <c r="CR461" s="4"/>
      <c r="CS461" s="17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202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17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174"/>
      <c r="AR462" s="4"/>
      <c r="AS462" s="4"/>
      <c r="AT462" s="4"/>
      <c r="AU462" s="4"/>
      <c r="AV462" s="4"/>
      <c r="AW462" s="174"/>
      <c r="AX462" s="4"/>
      <c r="AY462" s="4"/>
      <c r="AZ462" s="4"/>
      <c r="BA462" s="72"/>
      <c r="BB462" s="4"/>
      <c r="BC462" s="4"/>
      <c r="BD462" s="4"/>
      <c r="BE462" s="4"/>
      <c r="BF462" s="4"/>
      <c r="BG462" s="72"/>
      <c r="BH462" s="4"/>
      <c r="BI462" s="201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202"/>
      <c r="CG462" s="4"/>
      <c r="CH462" s="4"/>
      <c r="CI462" s="4"/>
      <c r="CJ462" s="4"/>
      <c r="CK462" s="4"/>
      <c r="CL462" s="4"/>
      <c r="CM462" s="174"/>
      <c r="CN462" s="4"/>
      <c r="CO462" s="4"/>
      <c r="CP462" s="4"/>
      <c r="CQ462" s="4"/>
      <c r="CR462" s="4"/>
      <c r="CS462" s="17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202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17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174"/>
      <c r="AR463" s="4"/>
      <c r="AS463" s="4"/>
      <c r="AT463" s="4"/>
      <c r="AU463" s="4"/>
      <c r="AV463" s="4"/>
      <c r="AW463" s="174"/>
      <c r="AX463" s="4"/>
      <c r="AY463" s="4"/>
      <c r="AZ463" s="4"/>
      <c r="BA463" s="72"/>
      <c r="BB463" s="4"/>
      <c r="BC463" s="4"/>
      <c r="BD463" s="4"/>
      <c r="BE463" s="4"/>
      <c r="BF463" s="4"/>
      <c r="BG463" s="72"/>
      <c r="BH463" s="4"/>
      <c r="BI463" s="201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202"/>
      <c r="CG463" s="4"/>
      <c r="CH463" s="4"/>
      <c r="CI463" s="4"/>
      <c r="CJ463" s="4"/>
      <c r="CK463" s="4"/>
      <c r="CL463" s="4"/>
      <c r="CM463" s="174"/>
      <c r="CN463" s="4"/>
      <c r="CO463" s="4"/>
      <c r="CP463" s="4"/>
      <c r="CQ463" s="4"/>
      <c r="CR463" s="4"/>
      <c r="CS463" s="17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202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17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174"/>
      <c r="AR464" s="4"/>
      <c r="AS464" s="4"/>
      <c r="AT464" s="4"/>
      <c r="AU464" s="4"/>
      <c r="AV464" s="4"/>
      <c r="AW464" s="174"/>
      <c r="AX464" s="4"/>
      <c r="AY464" s="4"/>
      <c r="AZ464" s="4"/>
      <c r="BA464" s="72"/>
      <c r="BB464" s="4"/>
      <c r="BC464" s="4"/>
      <c r="BD464" s="4"/>
      <c r="BE464" s="4"/>
      <c r="BF464" s="4"/>
      <c r="BG464" s="72"/>
      <c r="BH464" s="4"/>
      <c r="BI464" s="201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202"/>
      <c r="CG464" s="4"/>
      <c r="CH464" s="4"/>
      <c r="CI464" s="4"/>
      <c r="CJ464" s="4"/>
      <c r="CK464" s="4"/>
      <c r="CL464" s="4"/>
      <c r="CM464" s="174"/>
      <c r="CN464" s="4"/>
      <c r="CO464" s="4"/>
      <c r="CP464" s="4"/>
      <c r="CQ464" s="4"/>
      <c r="CR464" s="4"/>
      <c r="CS464" s="17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202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17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174"/>
      <c r="AR465" s="4"/>
      <c r="AS465" s="4"/>
      <c r="AT465" s="4"/>
      <c r="AU465" s="4"/>
      <c r="AV465" s="4"/>
      <c r="AW465" s="174"/>
      <c r="AX465" s="4"/>
      <c r="AY465" s="4"/>
      <c r="AZ465" s="4"/>
      <c r="BA465" s="72"/>
      <c r="BB465" s="4"/>
      <c r="BC465" s="4"/>
      <c r="BD465" s="4"/>
      <c r="BE465" s="4"/>
      <c r="BF465" s="4"/>
      <c r="BG465" s="72"/>
      <c r="BH465" s="4"/>
      <c r="BI465" s="201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202"/>
      <c r="CG465" s="4"/>
      <c r="CH465" s="4"/>
      <c r="CI465" s="4"/>
      <c r="CJ465" s="4"/>
      <c r="CK465" s="4"/>
      <c r="CL465" s="4"/>
      <c r="CM465" s="174"/>
      <c r="CN465" s="4"/>
      <c r="CO465" s="4"/>
      <c r="CP465" s="4"/>
      <c r="CQ465" s="4"/>
      <c r="CR465" s="4"/>
      <c r="CS465" s="17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202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17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174"/>
      <c r="AR466" s="4"/>
      <c r="AS466" s="4"/>
      <c r="AT466" s="4"/>
      <c r="AU466" s="4"/>
      <c r="AV466" s="4"/>
      <c r="AW466" s="174"/>
      <c r="AX466" s="4"/>
      <c r="AY466" s="4"/>
      <c r="AZ466" s="4"/>
      <c r="BA466" s="72"/>
      <c r="BB466" s="4"/>
      <c r="BC466" s="4"/>
      <c r="BD466" s="4"/>
      <c r="BE466" s="4"/>
      <c r="BF466" s="4"/>
      <c r="BG466" s="72"/>
      <c r="BH466" s="4"/>
      <c r="BI466" s="201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202"/>
      <c r="CG466" s="4"/>
      <c r="CH466" s="4"/>
      <c r="CI466" s="4"/>
      <c r="CJ466" s="4"/>
      <c r="CK466" s="4"/>
      <c r="CL466" s="4"/>
      <c r="CM466" s="174"/>
      <c r="CN466" s="4"/>
      <c r="CO466" s="4"/>
      <c r="CP466" s="4"/>
      <c r="CQ466" s="4"/>
      <c r="CR466" s="4"/>
      <c r="CS466" s="17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202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17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174"/>
      <c r="AR467" s="4"/>
      <c r="AS467" s="4"/>
      <c r="AT467" s="4"/>
      <c r="AU467" s="4"/>
      <c r="AV467" s="4"/>
      <c r="AW467" s="174"/>
      <c r="AX467" s="4"/>
      <c r="AY467" s="4"/>
      <c r="AZ467" s="4"/>
      <c r="BA467" s="72"/>
      <c r="BB467" s="4"/>
      <c r="BC467" s="4"/>
      <c r="BD467" s="4"/>
      <c r="BE467" s="4"/>
      <c r="BF467" s="4"/>
      <c r="BG467" s="72"/>
      <c r="BH467" s="4"/>
      <c r="BI467" s="201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202"/>
      <c r="CG467" s="4"/>
      <c r="CH467" s="4"/>
      <c r="CI467" s="4"/>
      <c r="CJ467" s="4"/>
      <c r="CK467" s="4"/>
      <c r="CL467" s="4"/>
      <c r="CM467" s="174"/>
      <c r="CN467" s="4"/>
      <c r="CO467" s="4"/>
      <c r="CP467" s="4"/>
      <c r="CQ467" s="4"/>
      <c r="CR467" s="4"/>
      <c r="CS467" s="17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202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17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174"/>
      <c r="AR468" s="4"/>
      <c r="AS468" s="4"/>
      <c r="AT468" s="4"/>
      <c r="AU468" s="4"/>
      <c r="AV468" s="4"/>
      <c r="AW468" s="174"/>
      <c r="AX468" s="4"/>
      <c r="AY468" s="4"/>
      <c r="AZ468" s="4"/>
      <c r="BA468" s="72"/>
      <c r="BB468" s="4"/>
      <c r="BC468" s="4"/>
      <c r="BD468" s="4"/>
      <c r="BE468" s="4"/>
      <c r="BF468" s="4"/>
      <c r="BG468" s="72"/>
      <c r="BH468" s="4"/>
      <c r="BI468" s="201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202"/>
      <c r="CG468" s="4"/>
      <c r="CH468" s="4"/>
      <c r="CI468" s="4"/>
      <c r="CJ468" s="4"/>
      <c r="CK468" s="4"/>
      <c r="CL468" s="4"/>
      <c r="CM468" s="174"/>
      <c r="CN468" s="4"/>
      <c r="CO468" s="4"/>
      <c r="CP468" s="4"/>
      <c r="CQ468" s="4"/>
      <c r="CR468" s="4"/>
      <c r="CS468" s="17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202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17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174"/>
      <c r="AR469" s="4"/>
      <c r="AS469" s="4"/>
      <c r="AT469" s="4"/>
      <c r="AU469" s="4"/>
      <c r="AV469" s="4"/>
      <c r="AW469" s="174"/>
      <c r="AX469" s="4"/>
      <c r="AY469" s="4"/>
      <c r="AZ469" s="4"/>
      <c r="BA469" s="72"/>
      <c r="BB469" s="4"/>
      <c r="BC469" s="4"/>
      <c r="BD469" s="4"/>
      <c r="BE469" s="4"/>
      <c r="BF469" s="4"/>
      <c r="BG469" s="72"/>
      <c r="BH469" s="4"/>
      <c r="BI469" s="201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202"/>
      <c r="CG469" s="4"/>
      <c r="CH469" s="4"/>
      <c r="CI469" s="4"/>
      <c r="CJ469" s="4"/>
      <c r="CK469" s="4"/>
      <c r="CL469" s="4"/>
      <c r="CM469" s="174"/>
      <c r="CN469" s="4"/>
      <c r="CO469" s="4"/>
      <c r="CP469" s="4"/>
      <c r="CQ469" s="4"/>
      <c r="CR469" s="4"/>
      <c r="CS469" s="17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202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17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174"/>
      <c r="AR470" s="4"/>
      <c r="AS470" s="4"/>
      <c r="AT470" s="4"/>
      <c r="AU470" s="4"/>
      <c r="AV470" s="4"/>
      <c r="AW470" s="174"/>
      <c r="AX470" s="4"/>
      <c r="AY470" s="4"/>
      <c r="AZ470" s="4"/>
      <c r="BA470" s="72"/>
      <c r="BB470" s="4"/>
      <c r="BC470" s="4"/>
      <c r="BD470" s="4"/>
      <c r="BE470" s="4"/>
      <c r="BF470" s="4"/>
      <c r="BG470" s="72"/>
      <c r="BH470" s="4"/>
      <c r="BI470" s="201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202"/>
      <c r="CG470" s="4"/>
      <c r="CH470" s="4"/>
      <c r="CI470" s="4"/>
      <c r="CJ470" s="4"/>
      <c r="CK470" s="4"/>
      <c r="CL470" s="4"/>
      <c r="CM470" s="174"/>
      <c r="CN470" s="4"/>
      <c r="CO470" s="4"/>
      <c r="CP470" s="4"/>
      <c r="CQ470" s="4"/>
      <c r="CR470" s="4"/>
      <c r="CS470" s="17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202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17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174"/>
      <c r="AR471" s="4"/>
      <c r="AS471" s="4"/>
      <c r="AT471" s="4"/>
      <c r="AU471" s="4"/>
      <c r="AV471" s="4"/>
      <c r="AW471" s="174"/>
      <c r="AX471" s="4"/>
      <c r="AY471" s="4"/>
      <c r="AZ471" s="4"/>
      <c r="BA471" s="72"/>
      <c r="BB471" s="4"/>
      <c r="BC471" s="4"/>
      <c r="BD471" s="4"/>
      <c r="BE471" s="4"/>
      <c r="BF471" s="4"/>
      <c r="BG471" s="72"/>
      <c r="BH471" s="4"/>
      <c r="BI471" s="201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202"/>
      <c r="CG471" s="4"/>
      <c r="CH471" s="4"/>
      <c r="CI471" s="4"/>
      <c r="CJ471" s="4"/>
      <c r="CK471" s="4"/>
      <c r="CL471" s="4"/>
      <c r="CM471" s="174"/>
      <c r="CN471" s="4"/>
      <c r="CO471" s="4"/>
      <c r="CP471" s="4"/>
      <c r="CQ471" s="4"/>
      <c r="CR471" s="4"/>
      <c r="CS471" s="17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202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17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174"/>
      <c r="AR472" s="4"/>
      <c r="AS472" s="4"/>
      <c r="AT472" s="4"/>
      <c r="AU472" s="4"/>
      <c r="AV472" s="4"/>
      <c r="AW472" s="174"/>
      <c r="AX472" s="4"/>
      <c r="AY472" s="4"/>
      <c r="AZ472" s="4"/>
      <c r="BA472" s="72"/>
      <c r="BB472" s="4"/>
      <c r="BC472" s="4"/>
      <c r="BD472" s="4"/>
      <c r="BE472" s="4"/>
      <c r="BF472" s="4"/>
      <c r="BG472" s="72"/>
      <c r="BH472" s="4"/>
      <c r="BI472" s="201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202"/>
      <c r="CG472" s="4"/>
      <c r="CH472" s="4"/>
      <c r="CI472" s="4"/>
      <c r="CJ472" s="4"/>
      <c r="CK472" s="4"/>
      <c r="CL472" s="4"/>
      <c r="CM472" s="174"/>
      <c r="CN472" s="4"/>
      <c r="CO472" s="4"/>
      <c r="CP472" s="4"/>
      <c r="CQ472" s="4"/>
      <c r="CR472" s="4"/>
      <c r="CS472" s="17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202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17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174"/>
      <c r="AR473" s="4"/>
      <c r="AS473" s="4"/>
      <c r="AT473" s="4"/>
      <c r="AU473" s="4"/>
      <c r="AV473" s="4"/>
      <c r="AW473" s="174"/>
      <c r="AX473" s="4"/>
      <c r="AY473" s="4"/>
      <c r="AZ473" s="4"/>
      <c r="BA473" s="72"/>
      <c r="BB473" s="4"/>
      <c r="BC473" s="4"/>
      <c r="BD473" s="4"/>
      <c r="BE473" s="4"/>
      <c r="BF473" s="4"/>
      <c r="BG473" s="72"/>
      <c r="BH473" s="4"/>
      <c r="BI473" s="201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202"/>
      <c r="CG473" s="4"/>
      <c r="CH473" s="4"/>
      <c r="CI473" s="4"/>
      <c r="CJ473" s="4"/>
      <c r="CK473" s="4"/>
      <c r="CL473" s="4"/>
      <c r="CM473" s="174"/>
      <c r="CN473" s="4"/>
      <c r="CO473" s="4"/>
      <c r="CP473" s="4"/>
      <c r="CQ473" s="4"/>
      <c r="CR473" s="4"/>
      <c r="CS473" s="17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202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17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174"/>
      <c r="AR474" s="4"/>
      <c r="AS474" s="4"/>
      <c r="AT474" s="4"/>
      <c r="AU474" s="4"/>
      <c r="AV474" s="4"/>
      <c r="AW474" s="174"/>
      <c r="AX474" s="4"/>
      <c r="AY474" s="4"/>
      <c r="AZ474" s="4"/>
      <c r="BA474" s="72"/>
      <c r="BB474" s="4"/>
      <c r="BC474" s="4"/>
      <c r="BD474" s="4"/>
      <c r="BE474" s="4"/>
      <c r="BF474" s="4"/>
      <c r="BG474" s="72"/>
      <c r="BH474" s="4"/>
      <c r="BI474" s="201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202"/>
      <c r="CG474" s="4"/>
      <c r="CH474" s="4"/>
      <c r="CI474" s="4"/>
      <c r="CJ474" s="4"/>
      <c r="CK474" s="4"/>
      <c r="CL474" s="4"/>
      <c r="CM474" s="174"/>
      <c r="CN474" s="4"/>
      <c r="CO474" s="4"/>
      <c r="CP474" s="4"/>
      <c r="CQ474" s="4"/>
      <c r="CR474" s="4"/>
      <c r="CS474" s="17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202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17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174"/>
      <c r="AR475" s="4"/>
      <c r="AS475" s="4"/>
      <c r="AT475" s="4"/>
      <c r="AU475" s="4"/>
      <c r="AV475" s="4"/>
      <c r="AW475" s="174"/>
      <c r="AX475" s="4"/>
      <c r="AY475" s="4"/>
      <c r="AZ475" s="4"/>
      <c r="BA475" s="72"/>
      <c r="BB475" s="4"/>
      <c r="BC475" s="4"/>
      <c r="BD475" s="4"/>
      <c r="BE475" s="4"/>
      <c r="BF475" s="4"/>
      <c r="BG475" s="72"/>
      <c r="BH475" s="4"/>
      <c r="BI475" s="201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202"/>
      <c r="CG475" s="4"/>
      <c r="CH475" s="4"/>
      <c r="CI475" s="4"/>
      <c r="CJ475" s="4"/>
      <c r="CK475" s="4"/>
      <c r="CL475" s="4"/>
      <c r="CM475" s="174"/>
      <c r="CN475" s="4"/>
      <c r="CO475" s="4"/>
      <c r="CP475" s="4"/>
      <c r="CQ475" s="4"/>
      <c r="CR475" s="4"/>
      <c r="CS475" s="17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202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17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174"/>
      <c r="AR476" s="4"/>
      <c r="AS476" s="4"/>
      <c r="AT476" s="4"/>
      <c r="AU476" s="4"/>
      <c r="AV476" s="4"/>
      <c r="AW476" s="174"/>
      <c r="AX476" s="4"/>
      <c r="AY476" s="4"/>
      <c r="AZ476" s="4"/>
      <c r="BA476" s="72"/>
      <c r="BB476" s="4"/>
      <c r="BC476" s="4"/>
      <c r="BD476" s="4"/>
      <c r="BE476" s="4"/>
      <c r="BF476" s="4"/>
      <c r="BG476" s="72"/>
      <c r="BH476" s="4"/>
      <c r="BI476" s="201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202"/>
      <c r="CG476" s="4"/>
      <c r="CH476" s="4"/>
      <c r="CI476" s="4"/>
      <c r="CJ476" s="4"/>
      <c r="CK476" s="4"/>
      <c r="CL476" s="4"/>
      <c r="CM476" s="174"/>
      <c r="CN476" s="4"/>
      <c r="CO476" s="4"/>
      <c r="CP476" s="4"/>
      <c r="CQ476" s="4"/>
      <c r="CR476" s="4"/>
      <c r="CS476" s="17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202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17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174"/>
      <c r="AR477" s="4"/>
      <c r="AS477" s="4"/>
      <c r="AT477" s="4"/>
      <c r="AU477" s="4"/>
      <c r="AV477" s="4"/>
      <c r="AW477" s="174"/>
      <c r="AX477" s="4"/>
      <c r="AY477" s="4"/>
      <c r="AZ477" s="4"/>
      <c r="BA477" s="72"/>
      <c r="BB477" s="4"/>
      <c r="BC477" s="4"/>
      <c r="BD477" s="4"/>
      <c r="BE477" s="4"/>
      <c r="BF477" s="4"/>
      <c r="BG477" s="72"/>
      <c r="BH477" s="4"/>
      <c r="BI477" s="201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202"/>
      <c r="CG477" s="4"/>
      <c r="CH477" s="4"/>
      <c r="CI477" s="4"/>
      <c r="CJ477" s="4"/>
      <c r="CK477" s="4"/>
      <c r="CL477" s="4"/>
      <c r="CM477" s="174"/>
      <c r="CN477" s="4"/>
      <c r="CO477" s="4"/>
      <c r="CP477" s="4"/>
      <c r="CQ477" s="4"/>
      <c r="CR477" s="4"/>
      <c r="CS477" s="17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202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17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174"/>
      <c r="AR478" s="4"/>
      <c r="AS478" s="4"/>
      <c r="AT478" s="4"/>
      <c r="AU478" s="4"/>
      <c r="AV478" s="4"/>
      <c r="AW478" s="174"/>
      <c r="AX478" s="4"/>
      <c r="AY478" s="4"/>
      <c r="AZ478" s="4"/>
      <c r="BA478" s="72"/>
      <c r="BB478" s="4"/>
      <c r="BC478" s="4"/>
      <c r="BD478" s="4"/>
      <c r="BE478" s="4"/>
      <c r="BF478" s="4"/>
      <c r="BG478" s="72"/>
      <c r="BH478" s="4"/>
      <c r="BI478" s="201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202"/>
      <c r="CG478" s="4"/>
      <c r="CH478" s="4"/>
      <c r="CI478" s="4"/>
      <c r="CJ478" s="4"/>
      <c r="CK478" s="4"/>
      <c r="CL478" s="4"/>
      <c r="CM478" s="174"/>
      <c r="CN478" s="4"/>
      <c r="CO478" s="4"/>
      <c r="CP478" s="4"/>
      <c r="CQ478" s="4"/>
      <c r="CR478" s="4"/>
      <c r="CS478" s="17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202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17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174"/>
      <c r="AR479" s="4"/>
      <c r="AS479" s="4"/>
      <c r="AT479" s="4"/>
      <c r="AU479" s="4"/>
      <c r="AV479" s="4"/>
      <c r="AW479" s="174"/>
      <c r="AX479" s="4"/>
      <c r="AY479" s="4"/>
      <c r="AZ479" s="4"/>
      <c r="BA479" s="72"/>
      <c r="BB479" s="4"/>
      <c r="BC479" s="4"/>
      <c r="BD479" s="4"/>
      <c r="BE479" s="4"/>
      <c r="BF479" s="4"/>
      <c r="BG479" s="72"/>
      <c r="BH479" s="4"/>
      <c r="BI479" s="201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202"/>
      <c r="CG479" s="4"/>
      <c r="CH479" s="4"/>
      <c r="CI479" s="4"/>
      <c r="CJ479" s="4"/>
      <c r="CK479" s="4"/>
      <c r="CL479" s="4"/>
      <c r="CM479" s="174"/>
      <c r="CN479" s="4"/>
      <c r="CO479" s="4"/>
      <c r="CP479" s="4"/>
      <c r="CQ479" s="4"/>
      <c r="CR479" s="4"/>
      <c r="CS479" s="17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202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17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174"/>
      <c r="AR480" s="4"/>
      <c r="AS480" s="4"/>
      <c r="AT480" s="4"/>
      <c r="AU480" s="4"/>
      <c r="AV480" s="4"/>
      <c r="AW480" s="174"/>
      <c r="AX480" s="4"/>
      <c r="AY480" s="4"/>
      <c r="AZ480" s="4"/>
      <c r="BA480" s="72"/>
      <c r="BB480" s="4"/>
      <c r="BC480" s="4"/>
      <c r="BD480" s="4"/>
      <c r="BE480" s="4"/>
      <c r="BF480" s="4"/>
      <c r="BG480" s="72"/>
      <c r="BH480" s="4"/>
      <c r="BI480" s="201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202"/>
      <c r="CG480" s="4"/>
      <c r="CH480" s="4"/>
      <c r="CI480" s="4"/>
      <c r="CJ480" s="4"/>
      <c r="CK480" s="4"/>
      <c r="CL480" s="4"/>
      <c r="CM480" s="174"/>
      <c r="CN480" s="4"/>
      <c r="CO480" s="4"/>
      <c r="CP480" s="4"/>
      <c r="CQ480" s="4"/>
      <c r="CR480" s="4"/>
      <c r="CS480" s="17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202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17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174"/>
      <c r="AR481" s="4"/>
      <c r="AS481" s="4"/>
      <c r="AT481" s="4"/>
      <c r="AU481" s="4"/>
      <c r="AV481" s="4"/>
      <c r="AW481" s="174"/>
      <c r="AX481" s="4"/>
      <c r="AY481" s="4"/>
      <c r="AZ481" s="4"/>
      <c r="BA481" s="72"/>
      <c r="BB481" s="4"/>
      <c r="BC481" s="4"/>
      <c r="BD481" s="4"/>
      <c r="BE481" s="4"/>
      <c r="BF481" s="4"/>
      <c r="BG481" s="72"/>
      <c r="BH481" s="4"/>
      <c r="BI481" s="201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202"/>
      <c r="CG481" s="4"/>
      <c r="CH481" s="4"/>
      <c r="CI481" s="4"/>
      <c r="CJ481" s="4"/>
      <c r="CK481" s="4"/>
      <c r="CL481" s="4"/>
      <c r="CM481" s="174"/>
      <c r="CN481" s="4"/>
      <c r="CO481" s="4"/>
      <c r="CP481" s="4"/>
      <c r="CQ481" s="4"/>
      <c r="CR481" s="4"/>
      <c r="CS481" s="17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202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17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174"/>
      <c r="AR482" s="4"/>
      <c r="AS482" s="4"/>
      <c r="AT482" s="4"/>
      <c r="AU482" s="4"/>
      <c r="AV482" s="4"/>
      <c r="AW482" s="174"/>
      <c r="AX482" s="4"/>
      <c r="AY482" s="4"/>
      <c r="AZ482" s="4"/>
      <c r="BA482" s="72"/>
      <c r="BB482" s="4"/>
      <c r="BC482" s="4"/>
      <c r="BD482" s="4"/>
      <c r="BE482" s="4"/>
      <c r="BF482" s="4"/>
      <c r="BG482" s="72"/>
      <c r="BH482" s="4"/>
      <c r="BI482" s="201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202"/>
      <c r="CG482" s="4"/>
      <c r="CH482" s="4"/>
      <c r="CI482" s="4"/>
      <c r="CJ482" s="4"/>
      <c r="CK482" s="4"/>
      <c r="CL482" s="4"/>
      <c r="CM482" s="174"/>
      <c r="CN482" s="4"/>
      <c r="CO482" s="4"/>
      <c r="CP482" s="4"/>
      <c r="CQ482" s="4"/>
      <c r="CR482" s="4"/>
      <c r="CS482" s="17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202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17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174"/>
      <c r="AR483" s="4"/>
      <c r="AS483" s="4"/>
      <c r="AT483" s="4"/>
      <c r="AU483" s="4"/>
      <c r="AV483" s="4"/>
      <c r="AW483" s="174"/>
      <c r="AX483" s="4"/>
      <c r="AY483" s="4"/>
      <c r="AZ483" s="4"/>
      <c r="BA483" s="72"/>
      <c r="BB483" s="4"/>
      <c r="BC483" s="4"/>
      <c r="BD483" s="4"/>
      <c r="BE483" s="4"/>
      <c r="BF483" s="4"/>
      <c r="BG483" s="72"/>
      <c r="BH483" s="4"/>
      <c r="BI483" s="201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202"/>
      <c r="CG483" s="4"/>
      <c r="CH483" s="4"/>
      <c r="CI483" s="4"/>
      <c r="CJ483" s="4"/>
      <c r="CK483" s="4"/>
      <c r="CL483" s="4"/>
      <c r="CM483" s="174"/>
      <c r="CN483" s="4"/>
      <c r="CO483" s="4"/>
      <c r="CP483" s="4"/>
      <c r="CQ483" s="4"/>
      <c r="CR483" s="4"/>
      <c r="CS483" s="17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202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17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174"/>
      <c r="AR484" s="4"/>
      <c r="AS484" s="4"/>
      <c r="AT484" s="4"/>
      <c r="AU484" s="4"/>
      <c r="AV484" s="4"/>
      <c r="AW484" s="174"/>
      <c r="AX484" s="4"/>
      <c r="AY484" s="4"/>
      <c r="AZ484" s="4"/>
      <c r="BA484" s="72"/>
      <c r="BB484" s="4"/>
      <c r="BC484" s="4"/>
      <c r="BD484" s="4"/>
      <c r="BE484" s="4"/>
      <c r="BF484" s="4"/>
      <c r="BG484" s="72"/>
      <c r="BH484" s="4"/>
      <c r="BI484" s="201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202"/>
      <c r="CG484" s="4"/>
      <c r="CH484" s="4"/>
      <c r="CI484" s="4"/>
      <c r="CJ484" s="4"/>
      <c r="CK484" s="4"/>
      <c r="CL484" s="4"/>
      <c r="CM484" s="174"/>
      <c r="CN484" s="4"/>
      <c r="CO484" s="4"/>
      <c r="CP484" s="4"/>
      <c r="CQ484" s="4"/>
      <c r="CR484" s="4"/>
      <c r="CS484" s="17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202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17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174"/>
      <c r="AR485" s="4"/>
      <c r="AS485" s="4"/>
      <c r="AT485" s="4"/>
      <c r="AU485" s="4"/>
      <c r="AV485" s="4"/>
      <c r="AW485" s="174"/>
      <c r="AX485" s="4"/>
      <c r="AY485" s="4"/>
      <c r="AZ485" s="4"/>
      <c r="BA485" s="72"/>
      <c r="BB485" s="4"/>
      <c r="BC485" s="4"/>
      <c r="BD485" s="4"/>
      <c r="BE485" s="4"/>
      <c r="BF485" s="4"/>
      <c r="BG485" s="72"/>
      <c r="BH485" s="4"/>
      <c r="BI485" s="201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202"/>
      <c r="CG485" s="4"/>
      <c r="CH485" s="4"/>
      <c r="CI485" s="4"/>
      <c r="CJ485" s="4"/>
      <c r="CK485" s="4"/>
      <c r="CL485" s="4"/>
      <c r="CM485" s="174"/>
      <c r="CN485" s="4"/>
      <c r="CO485" s="4"/>
      <c r="CP485" s="4"/>
      <c r="CQ485" s="4"/>
      <c r="CR485" s="4"/>
      <c r="CS485" s="17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202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17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174"/>
      <c r="AR486" s="4"/>
      <c r="AS486" s="4"/>
      <c r="AT486" s="4"/>
      <c r="AU486" s="4"/>
      <c r="AV486" s="4"/>
      <c r="AW486" s="174"/>
      <c r="AX486" s="4"/>
      <c r="AY486" s="4"/>
      <c r="AZ486" s="4"/>
      <c r="BA486" s="72"/>
      <c r="BB486" s="4"/>
      <c r="BC486" s="4"/>
      <c r="BD486" s="4"/>
      <c r="BE486" s="4"/>
      <c r="BF486" s="4"/>
      <c r="BG486" s="72"/>
      <c r="BH486" s="4"/>
      <c r="BI486" s="201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202"/>
      <c r="CG486" s="4"/>
      <c r="CH486" s="4"/>
      <c r="CI486" s="4"/>
      <c r="CJ486" s="4"/>
      <c r="CK486" s="4"/>
      <c r="CL486" s="4"/>
      <c r="CM486" s="174"/>
      <c r="CN486" s="4"/>
      <c r="CO486" s="4"/>
      <c r="CP486" s="4"/>
      <c r="CQ486" s="4"/>
      <c r="CR486" s="4"/>
      <c r="CS486" s="17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202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17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174"/>
      <c r="AR487" s="4"/>
      <c r="AS487" s="4"/>
      <c r="AT487" s="4"/>
      <c r="AU487" s="4"/>
      <c r="AV487" s="4"/>
      <c r="AW487" s="174"/>
      <c r="AX487" s="4"/>
      <c r="AY487" s="4"/>
      <c r="AZ487" s="4"/>
      <c r="BA487" s="72"/>
      <c r="BB487" s="4"/>
      <c r="BC487" s="4"/>
      <c r="BD487" s="4"/>
      <c r="BE487" s="4"/>
      <c r="BF487" s="4"/>
      <c r="BG487" s="72"/>
      <c r="BH487" s="4"/>
      <c r="BI487" s="201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202"/>
      <c r="CG487" s="4"/>
      <c r="CH487" s="4"/>
      <c r="CI487" s="4"/>
      <c r="CJ487" s="4"/>
      <c r="CK487" s="4"/>
      <c r="CL487" s="4"/>
      <c r="CM487" s="174"/>
      <c r="CN487" s="4"/>
      <c r="CO487" s="4"/>
      <c r="CP487" s="4"/>
      <c r="CQ487" s="4"/>
      <c r="CR487" s="4"/>
      <c r="CS487" s="17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202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17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174"/>
      <c r="AR488" s="4"/>
      <c r="AS488" s="4"/>
      <c r="AT488" s="4"/>
      <c r="AU488" s="4"/>
      <c r="AV488" s="4"/>
      <c r="AW488" s="174"/>
      <c r="AX488" s="4"/>
      <c r="AY488" s="4"/>
      <c r="AZ488" s="4"/>
      <c r="BA488" s="72"/>
      <c r="BB488" s="4"/>
      <c r="BC488" s="4"/>
      <c r="BD488" s="4"/>
      <c r="BE488" s="4"/>
      <c r="BF488" s="4"/>
      <c r="BG488" s="72"/>
      <c r="BH488" s="4"/>
      <c r="BI488" s="201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202"/>
      <c r="CG488" s="4"/>
      <c r="CH488" s="4"/>
      <c r="CI488" s="4"/>
      <c r="CJ488" s="4"/>
      <c r="CK488" s="4"/>
      <c r="CL488" s="4"/>
      <c r="CM488" s="174"/>
      <c r="CN488" s="4"/>
      <c r="CO488" s="4"/>
      <c r="CP488" s="4"/>
      <c r="CQ488" s="4"/>
      <c r="CR488" s="4"/>
      <c r="CS488" s="17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202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17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174"/>
      <c r="AR489" s="4"/>
      <c r="AS489" s="4"/>
      <c r="AT489" s="4"/>
      <c r="AU489" s="4"/>
      <c r="AV489" s="4"/>
      <c r="AW489" s="174"/>
      <c r="AX489" s="4"/>
      <c r="AY489" s="4"/>
      <c r="AZ489" s="4"/>
      <c r="BA489" s="72"/>
      <c r="BB489" s="4"/>
      <c r="BC489" s="4"/>
      <c r="BD489" s="4"/>
      <c r="BE489" s="4"/>
      <c r="BF489" s="4"/>
      <c r="BG489" s="72"/>
      <c r="BH489" s="4"/>
      <c r="BI489" s="201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202"/>
      <c r="CG489" s="4"/>
      <c r="CH489" s="4"/>
      <c r="CI489" s="4"/>
      <c r="CJ489" s="4"/>
      <c r="CK489" s="4"/>
      <c r="CL489" s="4"/>
      <c r="CM489" s="174"/>
      <c r="CN489" s="4"/>
      <c r="CO489" s="4"/>
      <c r="CP489" s="4"/>
      <c r="CQ489" s="4"/>
      <c r="CR489" s="4"/>
      <c r="CS489" s="17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202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17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174"/>
      <c r="AR490" s="4"/>
      <c r="AS490" s="4"/>
      <c r="AT490" s="4"/>
      <c r="AU490" s="4"/>
      <c r="AV490" s="4"/>
      <c r="AW490" s="174"/>
      <c r="AX490" s="4"/>
      <c r="AY490" s="4"/>
      <c r="AZ490" s="4"/>
      <c r="BA490" s="72"/>
      <c r="BB490" s="4"/>
      <c r="BC490" s="4"/>
      <c r="BD490" s="4"/>
      <c r="BE490" s="4"/>
      <c r="BF490" s="4"/>
      <c r="BG490" s="72"/>
      <c r="BH490" s="4"/>
      <c r="BI490" s="201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202"/>
      <c r="CG490" s="4"/>
      <c r="CH490" s="4"/>
      <c r="CI490" s="4"/>
      <c r="CJ490" s="4"/>
      <c r="CK490" s="4"/>
      <c r="CL490" s="4"/>
      <c r="CM490" s="174"/>
      <c r="CN490" s="4"/>
      <c r="CO490" s="4"/>
      <c r="CP490" s="4"/>
      <c r="CQ490" s="4"/>
      <c r="CR490" s="4"/>
      <c r="CS490" s="17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202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17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174"/>
      <c r="AR491" s="4"/>
      <c r="AS491" s="4"/>
      <c r="AT491" s="4"/>
      <c r="AU491" s="4"/>
      <c r="AV491" s="4"/>
      <c r="AW491" s="174"/>
      <c r="AX491" s="4"/>
      <c r="AY491" s="4"/>
      <c r="AZ491" s="4"/>
      <c r="BA491" s="72"/>
      <c r="BB491" s="4"/>
      <c r="BC491" s="4"/>
      <c r="BD491" s="4"/>
      <c r="BE491" s="4"/>
      <c r="BF491" s="4"/>
      <c r="BG491" s="72"/>
      <c r="BH491" s="4"/>
      <c r="BI491" s="201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202"/>
      <c r="CG491" s="4"/>
      <c r="CH491" s="4"/>
      <c r="CI491" s="4"/>
      <c r="CJ491" s="4"/>
      <c r="CK491" s="4"/>
      <c r="CL491" s="4"/>
      <c r="CM491" s="174"/>
      <c r="CN491" s="4"/>
      <c r="CO491" s="4"/>
      <c r="CP491" s="4"/>
      <c r="CQ491" s="4"/>
      <c r="CR491" s="4"/>
      <c r="CS491" s="17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202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17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174"/>
      <c r="AR492" s="4"/>
      <c r="AS492" s="4"/>
      <c r="AT492" s="4"/>
      <c r="AU492" s="4"/>
      <c r="AV492" s="4"/>
      <c r="AW492" s="174"/>
      <c r="AX492" s="4"/>
      <c r="AY492" s="4"/>
      <c r="AZ492" s="4"/>
      <c r="BA492" s="72"/>
      <c r="BB492" s="4"/>
      <c r="BC492" s="4"/>
      <c r="BD492" s="4"/>
      <c r="BE492" s="4"/>
      <c r="BF492" s="4"/>
      <c r="BG492" s="72"/>
      <c r="BH492" s="4"/>
      <c r="BI492" s="201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202"/>
      <c r="CG492" s="4"/>
      <c r="CH492" s="4"/>
      <c r="CI492" s="4"/>
      <c r="CJ492" s="4"/>
      <c r="CK492" s="4"/>
      <c r="CL492" s="4"/>
      <c r="CM492" s="174"/>
      <c r="CN492" s="4"/>
      <c r="CO492" s="4"/>
      <c r="CP492" s="4"/>
      <c r="CQ492" s="4"/>
      <c r="CR492" s="4"/>
      <c r="CS492" s="17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202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17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174"/>
      <c r="AR493" s="4"/>
      <c r="AS493" s="4"/>
      <c r="AT493" s="4"/>
      <c r="AU493" s="4"/>
      <c r="AV493" s="4"/>
      <c r="AW493" s="174"/>
      <c r="AX493" s="4"/>
      <c r="AY493" s="4"/>
      <c r="AZ493" s="4"/>
      <c r="BA493" s="72"/>
      <c r="BB493" s="4"/>
      <c r="BC493" s="4"/>
      <c r="BD493" s="4"/>
      <c r="BE493" s="4"/>
      <c r="BF493" s="4"/>
      <c r="BG493" s="72"/>
      <c r="BH493" s="4"/>
      <c r="BI493" s="201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202"/>
      <c r="CG493" s="4"/>
      <c r="CH493" s="4"/>
      <c r="CI493" s="4"/>
      <c r="CJ493" s="4"/>
      <c r="CK493" s="4"/>
      <c r="CL493" s="4"/>
      <c r="CM493" s="174"/>
      <c r="CN493" s="4"/>
      <c r="CO493" s="4"/>
      <c r="CP493" s="4"/>
      <c r="CQ493" s="4"/>
      <c r="CR493" s="4"/>
      <c r="CS493" s="17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202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17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174"/>
      <c r="AR494" s="4"/>
      <c r="AS494" s="4"/>
      <c r="AT494" s="4"/>
      <c r="AU494" s="4"/>
      <c r="AV494" s="4"/>
      <c r="AW494" s="174"/>
      <c r="AX494" s="4"/>
      <c r="AY494" s="4"/>
      <c r="AZ494" s="4"/>
      <c r="BA494" s="72"/>
      <c r="BB494" s="4"/>
      <c r="BC494" s="4"/>
      <c r="BD494" s="4"/>
      <c r="BE494" s="4"/>
      <c r="BF494" s="4"/>
      <c r="BG494" s="72"/>
      <c r="BH494" s="4"/>
      <c r="BI494" s="201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202"/>
      <c r="CG494" s="4"/>
      <c r="CH494" s="4"/>
      <c r="CI494" s="4"/>
      <c r="CJ494" s="4"/>
      <c r="CK494" s="4"/>
      <c r="CL494" s="4"/>
      <c r="CM494" s="174"/>
      <c r="CN494" s="4"/>
      <c r="CO494" s="4"/>
      <c r="CP494" s="4"/>
      <c r="CQ494" s="4"/>
      <c r="CR494" s="4"/>
      <c r="CS494" s="17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202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17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174"/>
      <c r="AR495" s="4"/>
      <c r="AS495" s="4"/>
      <c r="AT495" s="4"/>
      <c r="AU495" s="4"/>
      <c r="AV495" s="4"/>
      <c r="AW495" s="174"/>
      <c r="AX495" s="4"/>
      <c r="AY495" s="4"/>
      <c r="AZ495" s="4"/>
      <c r="BA495" s="72"/>
      <c r="BB495" s="4"/>
      <c r="BC495" s="4"/>
      <c r="BD495" s="4"/>
      <c r="BE495" s="4"/>
      <c r="BF495" s="4"/>
      <c r="BG495" s="72"/>
      <c r="BH495" s="4"/>
      <c r="BI495" s="201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202"/>
      <c r="CG495" s="4"/>
      <c r="CH495" s="4"/>
      <c r="CI495" s="4"/>
      <c r="CJ495" s="4"/>
      <c r="CK495" s="4"/>
      <c r="CL495" s="4"/>
      <c r="CM495" s="174"/>
      <c r="CN495" s="4"/>
      <c r="CO495" s="4"/>
      <c r="CP495" s="4"/>
      <c r="CQ495" s="4"/>
      <c r="CR495" s="4"/>
      <c r="CS495" s="17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202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17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174"/>
      <c r="AR496" s="4"/>
      <c r="AS496" s="4"/>
      <c r="AT496" s="4"/>
      <c r="AU496" s="4"/>
      <c r="AV496" s="4"/>
      <c r="AW496" s="174"/>
      <c r="AX496" s="4"/>
      <c r="AY496" s="4"/>
      <c r="AZ496" s="4"/>
      <c r="BA496" s="72"/>
      <c r="BB496" s="4"/>
      <c r="BC496" s="4"/>
      <c r="BD496" s="4"/>
      <c r="BE496" s="4"/>
      <c r="BF496" s="4"/>
      <c r="BG496" s="72"/>
      <c r="BH496" s="4"/>
      <c r="BI496" s="201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202"/>
      <c r="CG496" s="4"/>
      <c r="CH496" s="4"/>
      <c r="CI496" s="4"/>
      <c r="CJ496" s="4"/>
      <c r="CK496" s="4"/>
      <c r="CL496" s="4"/>
      <c r="CM496" s="174"/>
      <c r="CN496" s="4"/>
      <c r="CO496" s="4"/>
      <c r="CP496" s="4"/>
      <c r="CQ496" s="4"/>
      <c r="CR496" s="4"/>
      <c r="CS496" s="17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202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17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174"/>
      <c r="AR497" s="4"/>
      <c r="AS497" s="4"/>
      <c r="AT497" s="4"/>
      <c r="AU497" s="4"/>
      <c r="AV497" s="4"/>
      <c r="AW497" s="174"/>
      <c r="AX497" s="4"/>
      <c r="AY497" s="4"/>
      <c r="AZ497" s="4"/>
      <c r="BA497" s="72"/>
      <c r="BB497" s="4"/>
      <c r="BC497" s="4"/>
      <c r="BD497" s="4"/>
      <c r="BE497" s="4"/>
      <c r="BF497" s="4"/>
      <c r="BG497" s="72"/>
      <c r="BH497" s="4"/>
      <c r="BI497" s="201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202"/>
      <c r="CG497" s="4"/>
      <c r="CH497" s="4"/>
      <c r="CI497" s="4"/>
      <c r="CJ497" s="4"/>
      <c r="CK497" s="4"/>
      <c r="CL497" s="4"/>
      <c r="CM497" s="174"/>
      <c r="CN497" s="4"/>
      <c r="CO497" s="4"/>
      <c r="CP497" s="4"/>
      <c r="CQ497" s="4"/>
      <c r="CR497" s="4"/>
      <c r="CS497" s="17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202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17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174"/>
      <c r="AR498" s="4"/>
      <c r="AS498" s="4"/>
      <c r="AT498" s="4"/>
      <c r="AU498" s="4"/>
      <c r="AV498" s="4"/>
      <c r="AW498" s="174"/>
      <c r="AX498" s="4"/>
      <c r="AY498" s="4"/>
      <c r="AZ498" s="4"/>
      <c r="BA498" s="72"/>
      <c r="BB498" s="4"/>
      <c r="BC498" s="4"/>
      <c r="BD498" s="4"/>
      <c r="BE498" s="4"/>
      <c r="BF498" s="4"/>
      <c r="BG498" s="72"/>
      <c r="BH498" s="4"/>
      <c r="BI498" s="201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202"/>
      <c r="CG498" s="4"/>
      <c r="CH498" s="4"/>
      <c r="CI498" s="4"/>
      <c r="CJ498" s="4"/>
      <c r="CK498" s="4"/>
      <c r="CL498" s="4"/>
      <c r="CM498" s="174"/>
      <c r="CN498" s="4"/>
      <c r="CO498" s="4"/>
      <c r="CP498" s="4"/>
      <c r="CQ498" s="4"/>
      <c r="CR498" s="4"/>
      <c r="CS498" s="17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202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17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174"/>
      <c r="AR499" s="4"/>
      <c r="AS499" s="4"/>
      <c r="AT499" s="4"/>
      <c r="AU499" s="4"/>
      <c r="AV499" s="4"/>
      <c r="AW499" s="174"/>
      <c r="AX499" s="4"/>
      <c r="AY499" s="4"/>
      <c r="AZ499" s="4"/>
      <c r="BA499" s="72"/>
      <c r="BB499" s="4"/>
      <c r="BC499" s="4"/>
      <c r="BD499" s="4"/>
      <c r="BE499" s="4"/>
      <c r="BF499" s="4"/>
      <c r="BG499" s="72"/>
      <c r="BH499" s="4"/>
      <c r="BI499" s="201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202"/>
      <c r="CG499" s="4"/>
      <c r="CH499" s="4"/>
      <c r="CI499" s="4"/>
      <c r="CJ499" s="4"/>
      <c r="CK499" s="4"/>
      <c r="CL499" s="4"/>
      <c r="CM499" s="174"/>
      <c r="CN499" s="4"/>
      <c r="CO499" s="4"/>
      <c r="CP499" s="4"/>
      <c r="CQ499" s="4"/>
      <c r="CR499" s="4"/>
      <c r="CS499" s="17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202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17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174"/>
      <c r="AR500" s="4"/>
      <c r="AS500" s="4"/>
      <c r="AT500" s="4"/>
      <c r="AU500" s="4"/>
      <c r="AV500" s="4"/>
      <c r="AW500" s="174"/>
      <c r="AX500" s="4"/>
      <c r="AY500" s="4"/>
      <c r="AZ500" s="4"/>
      <c r="BA500" s="72"/>
      <c r="BB500" s="4"/>
      <c r="BC500" s="4"/>
      <c r="BD500" s="4"/>
      <c r="BE500" s="4"/>
      <c r="BF500" s="4"/>
      <c r="BG500" s="72"/>
      <c r="BH500" s="4"/>
      <c r="BI500" s="201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202"/>
      <c r="CG500" s="4"/>
      <c r="CH500" s="4"/>
      <c r="CI500" s="4"/>
      <c r="CJ500" s="4"/>
      <c r="CK500" s="4"/>
      <c r="CL500" s="4"/>
      <c r="CM500" s="174"/>
      <c r="CN500" s="4"/>
      <c r="CO500" s="4"/>
      <c r="CP500" s="4"/>
      <c r="CQ500" s="4"/>
      <c r="CR500" s="4"/>
      <c r="CS500" s="17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202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17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174"/>
      <c r="AR501" s="4"/>
      <c r="AS501" s="4"/>
      <c r="AT501" s="4"/>
      <c r="AU501" s="4"/>
      <c r="AV501" s="4"/>
      <c r="AW501" s="174"/>
      <c r="AX501" s="4"/>
      <c r="AY501" s="4"/>
      <c r="AZ501" s="4"/>
      <c r="BA501" s="72"/>
      <c r="BB501" s="4"/>
      <c r="BC501" s="4"/>
      <c r="BD501" s="4"/>
      <c r="BE501" s="4"/>
      <c r="BF501" s="4"/>
      <c r="BG501" s="72"/>
      <c r="BH501" s="4"/>
      <c r="BI501" s="201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202"/>
      <c r="CG501" s="4"/>
      <c r="CH501" s="4"/>
      <c r="CI501" s="4"/>
      <c r="CJ501" s="4"/>
      <c r="CK501" s="4"/>
      <c r="CL501" s="4"/>
      <c r="CM501" s="174"/>
      <c r="CN501" s="4"/>
      <c r="CO501" s="4"/>
      <c r="CP501" s="4"/>
      <c r="CQ501" s="4"/>
      <c r="CR501" s="4"/>
      <c r="CS501" s="17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202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17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174"/>
      <c r="AR502" s="4"/>
      <c r="AS502" s="4"/>
      <c r="AT502" s="4"/>
      <c r="AU502" s="4"/>
      <c r="AV502" s="4"/>
      <c r="AW502" s="174"/>
      <c r="AX502" s="4"/>
      <c r="AY502" s="4"/>
      <c r="AZ502" s="4"/>
      <c r="BA502" s="72"/>
      <c r="BB502" s="4"/>
      <c r="BC502" s="4"/>
      <c r="BD502" s="4"/>
      <c r="BE502" s="4"/>
      <c r="BF502" s="4"/>
      <c r="BG502" s="72"/>
      <c r="BH502" s="4"/>
      <c r="BI502" s="201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202"/>
      <c r="CG502" s="4"/>
      <c r="CH502" s="4"/>
      <c r="CI502" s="4"/>
      <c r="CJ502" s="4"/>
      <c r="CK502" s="4"/>
      <c r="CL502" s="4"/>
      <c r="CM502" s="174"/>
      <c r="CN502" s="4"/>
      <c r="CO502" s="4"/>
      <c r="CP502" s="4"/>
      <c r="CQ502" s="4"/>
      <c r="CR502" s="4"/>
      <c r="CS502" s="17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202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17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174"/>
      <c r="AR503" s="4"/>
      <c r="AS503" s="4"/>
      <c r="AT503" s="4"/>
      <c r="AU503" s="4"/>
      <c r="AV503" s="4"/>
      <c r="AW503" s="174"/>
      <c r="AX503" s="4"/>
      <c r="AY503" s="4"/>
      <c r="AZ503" s="4"/>
      <c r="BA503" s="72"/>
      <c r="BB503" s="4"/>
      <c r="BC503" s="4"/>
      <c r="BD503" s="4"/>
      <c r="BE503" s="4"/>
      <c r="BF503" s="4"/>
      <c r="BG503" s="72"/>
      <c r="BH503" s="4"/>
      <c r="BI503" s="201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202"/>
      <c r="CG503" s="4"/>
      <c r="CH503" s="4"/>
      <c r="CI503" s="4"/>
      <c r="CJ503" s="4"/>
      <c r="CK503" s="4"/>
      <c r="CL503" s="4"/>
      <c r="CM503" s="174"/>
      <c r="CN503" s="4"/>
      <c r="CO503" s="4"/>
      <c r="CP503" s="4"/>
      <c r="CQ503" s="4"/>
      <c r="CR503" s="4"/>
      <c r="CS503" s="17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202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17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174"/>
      <c r="AR504" s="4"/>
      <c r="AS504" s="4"/>
      <c r="AT504" s="4"/>
      <c r="AU504" s="4"/>
      <c r="AV504" s="4"/>
      <c r="AW504" s="174"/>
      <c r="AX504" s="4"/>
      <c r="AY504" s="4"/>
      <c r="AZ504" s="4"/>
      <c r="BA504" s="72"/>
      <c r="BB504" s="4"/>
      <c r="BC504" s="4"/>
      <c r="BD504" s="4"/>
      <c r="BE504" s="4"/>
      <c r="BF504" s="4"/>
      <c r="BG504" s="72"/>
      <c r="BH504" s="4"/>
      <c r="BI504" s="201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202"/>
      <c r="CG504" s="4"/>
      <c r="CH504" s="4"/>
      <c r="CI504" s="4"/>
      <c r="CJ504" s="4"/>
      <c r="CK504" s="4"/>
      <c r="CL504" s="4"/>
      <c r="CM504" s="174"/>
      <c r="CN504" s="4"/>
      <c r="CO504" s="4"/>
      <c r="CP504" s="4"/>
      <c r="CQ504" s="4"/>
      <c r="CR504" s="4"/>
      <c r="CS504" s="17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202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17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174"/>
      <c r="AR505" s="4"/>
      <c r="AS505" s="4"/>
      <c r="AT505" s="4"/>
      <c r="AU505" s="4"/>
      <c r="AV505" s="4"/>
      <c r="AW505" s="174"/>
      <c r="AX505" s="4"/>
      <c r="AY505" s="4"/>
      <c r="AZ505" s="4"/>
      <c r="BA505" s="72"/>
      <c r="BB505" s="4"/>
      <c r="BC505" s="4"/>
      <c r="BD505" s="4"/>
      <c r="BE505" s="4"/>
      <c r="BF505" s="4"/>
      <c r="BG505" s="72"/>
      <c r="BH505" s="4"/>
      <c r="BI505" s="201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202"/>
      <c r="CG505" s="4"/>
      <c r="CH505" s="4"/>
      <c r="CI505" s="4"/>
      <c r="CJ505" s="4"/>
      <c r="CK505" s="4"/>
      <c r="CL505" s="4"/>
      <c r="CM505" s="174"/>
      <c r="CN505" s="4"/>
      <c r="CO505" s="4"/>
      <c r="CP505" s="4"/>
      <c r="CQ505" s="4"/>
      <c r="CR505" s="4"/>
      <c r="CS505" s="17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202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17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174"/>
      <c r="AR506" s="4"/>
      <c r="AS506" s="4"/>
      <c r="AT506" s="4"/>
      <c r="AU506" s="4"/>
      <c r="AV506" s="4"/>
      <c r="AW506" s="174"/>
      <c r="AX506" s="4"/>
      <c r="AY506" s="4"/>
      <c r="AZ506" s="4"/>
      <c r="BA506" s="72"/>
      <c r="BB506" s="4"/>
      <c r="BC506" s="4"/>
      <c r="BD506" s="4"/>
      <c r="BE506" s="4"/>
      <c r="BF506" s="4"/>
      <c r="BG506" s="72"/>
      <c r="BH506" s="4"/>
      <c r="BI506" s="201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202"/>
      <c r="CG506" s="4"/>
      <c r="CH506" s="4"/>
      <c r="CI506" s="4"/>
      <c r="CJ506" s="4"/>
      <c r="CK506" s="4"/>
      <c r="CL506" s="4"/>
      <c r="CM506" s="174"/>
      <c r="CN506" s="4"/>
      <c r="CO506" s="4"/>
      <c r="CP506" s="4"/>
      <c r="CQ506" s="4"/>
      <c r="CR506" s="4"/>
      <c r="CS506" s="17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202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17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174"/>
      <c r="AR507" s="4"/>
      <c r="AS507" s="4"/>
      <c r="AT507" s="4"/>
      <c r="AU507" s="4"/>
      <c r="AV507" s="4"/>
      <c r="AW507" s="174"/>
      <c r="AX507" s="4"/>
      <c r="AY507" s="4"/>
      <c r="AZ507" s="4"/>
      <c r="BA507" s="72"/>
      <c r="BB507" s="4"/>
      <c r="BC507" s="4"/>
      <c r="BD507" s="4"/>
      <c r="BE507" s="4"/>
      <c r="BF507" s="4"/>
      <c r="BG507" s="72"/>
      <c r="BH507" s="4"/>
      <c r="BI507" s="201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202"/>
      <c r="CG507" s="4"/>
      <c r="CH507" s="4"/>
      <c r="CI507" s="4"/>
      <c r="CJ507" s="4"/>
      <c r="CK507" s="4"/>
      <c r="CL507" s="4"/>
      <c r="CM507" s="174"/>
      <c r="CN507" s="4"/>
      <c r="CO507" s="4"/>
      <c r="CP507" s="4"/>
      <c r="CQ507" s="4"/>
      <c r="CR507" s="4"/>
      <c r="CS507" s="17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202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17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174"/>
      <c r="AR508" s="4"/>
      <c r="AS508" s="4"/>
      <c r="AT508" s="4"/>
      <c r="AU508" s="4"/>
      <c r="AV508" s="4"/>
      <c r="AW508" s="174"/>
      <c r="AX508" s="4"/>
      <c r="AY508" s="4"/>
      <c r="AZ508" s="4"/>
      <c r="BA508" s="72"/>
      <c r="BB508" s="4"/>
      <c r="BC508" s="4"/>
      <c r="BD508" s="4"/>
      <c r="BE508" s="4"/>
      <c r="BF508" s="4"/>
      <c r="BG508" s="72"/>
      <c r="BH508" s="4"/>
      <c r="BI508" s="201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202"/>
      <c r="CG508" s="4"/>
      <c r="CH508" s="4"/>
      <c r="CI508" s="4"/>
      <c r="CJ508" s="4"/>
      <c r="CK508" s="4"/>
      <c r="CL508" s="4"/>
      <c r="CM508" s="174"/>
      <c r="CN508" s="4"/>
      <c r="CO508" s="4"/>
      <c r="CP508" s="4"/>
      <c r="CQ508" s="4"/>
      <c r="CR508" s="4"/>
      <c r="CS508" s="17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202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17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174"/>
      <c r="AR509" s="4"/>
      <c r="AS509" s="4"/>
      <c r="AT509" s="4"/>
      <c r="AU509" s="4"/>
      <c r="AV509" s="4"/>
      <c r="AW509" s="174"/>
      <c r="AX509" s="4"/>
      <c r="AY509" s="4"/>
      <c r="AZ509" s="4"/>
      <c r="BA509" s="72"/>
      <c r="BB509" s="4"/>
      <c r="BC509" s="4"/>
      <c r="BD509" s="4"/>
      <c r="BE509" s="4"/>
      <c r="BF509" s="4"/>
      <c r="BG509" s="72"/>
      <c r="BH509" s="4"/>
      <c r="BI509" s="201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202"/>
      <c r="CG509" s="4"/>
      <c r="CH509" s="4"/>
      <c r="CI509" s="4"/>
      <c r="CJ509" s="4"/>
      <c r="CK509" s="4"/>
      <c r="CL509" s="4"/>
      <c r="CM509" s="174"/>
      <c r="CN509" s="4"/>
      <c r="CO509" s="4"/>
      <c r="CP509" s="4"/>
      <c r="CQ509" s="4"/>
      <c r="CR509" s="4"/>
      <c r="CS509" s="17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202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17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174"/>
      <c r="AR510" s="4"/>
      <c r="AS510" s="4"/>
      <c r="AT510" s="4"/>
      <c r="AU510" s="4"/>
      <c r="AV510" s="4"/>
      <c r="AW510" s="174"/>
      <c r="AX510" s="4"/>
      <c r="AY510" s="4"/>
      <c r="AZ510" s="4"/>
      <c r="BA510" s="72"/>
      <c r="BB510" s="4"/>
      <c r="BC510" s="4"/>
      <c r="BD510" s="4"/>
      <c r="BE510" s="4"/>
      <c r="BF510" s="4"/>
      <c r="BG510" s="72"/>
      <c r="BH510" s="4"/>
      <c r="BI510" s="201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202"/>
      <c r="CG510" s="4"/>
      <c r="CH510" s="4"/>
      <c r="CI510" s="4"/>
      <c r="CJ510" s="4"/>
      <c r="CK510" s="4"/>
      <c r="CL510" s="4"/>
      <c r="CM510" s="174"/>
      <c r="CN510" s="4"/>
      <c r="CO510" s="4"/>
      <c r="CP510" s="4"/>
      <c r="CQ510" s="4"/>
      <c r="CR510" s="4"/>
      <c r="CS510" s="17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202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17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174"/>
      <c r="AR511" s="4"/>
      <c r="AS511" s="4"/>
      <c r="AT511" s="4"/>
      <c r="AU511" s="4"/>
      <c r="AV511" s="4"/>
      <c r="AW511" s="174"/>
      <c r="AX511" s="4"/>
      <c r="AY511" s="4"/>
      <c r="AZ511" s="4"/>
      <c r="BA511" s="72"/>
      <c r="BB511" s="4"/>
      <c r="BC511" s="4"/>
      <c r="BD511" s="4"/>
      <c r="BE511" s="4"/>
      <c r="BF511" s="4"/>
      <c r="BG511" s="72"/>
      <c r="BH511" s="4"/>
      <c r="BI511" s="201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202"/>
      <c r="CG511" s="4"/>
      <c r="CH511" s="4"/>
      <c r="CI511" s="4"/>
      <c r="CJ511" s="4"/>
      <c r="CK511" s="4"/>
      <c r="CL511" s="4"/>
      <c r="CM511" s="174"/>
      <c r="CN511" s="4"/>
      <c r="CO511" s="4"/>
      <c r="CP511" s="4"/>
      <c r="CQ511" s="4"/>
      <c r="CR511" s="4"/>
      <c r="CS511" s="17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202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17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174"/>
      <c r="AR512" s="4"/>
      <c r="AS512" s="4"/>
      <c r="AT512" s="4"/>
      <c r="AU512" s="4"/>
      <c r="AV512" s="4"/>
      <c r="AW512" s="174"/>
      <c r="AX512" s="4"/>
      <c r="AY512" s="4"/>
      <c r="AZ512" s="4"/>
      <c r="BA512" s="72"/>
      <c r="BB512" s="4"/>
      <c r="BC512" s="4"/>
      <c r="BD512" s="4"/>
      <c r="BE512" s="4"/>
      <c r="BF512" s="4"/>
      <c r="BG512" s="72"/>
      <c r="BH512" s="4"/>
      <c r="BI512" s="201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202"/>
      <c r="CG512" s="4"/>
      <c r="CH512" s="4"/>
      <c r="CI512" s="4"/>
      <c r="CJ512" s="4"/>
      <c r="CK512" s="4"/>
      <c r="CL512" s="4"/>
      <c r="CM512" s="174"/>
      <c r="CN512" s="4"/>
      <c r="CO512" s="4"/>
      <c r="CP512" s="4"/>
      <c r="CQ512" s="4"/>
      <c r="CR512" s="4"/>
      <c r="CS512" s="17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202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17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174"/>
      <c r="AR513" s="4"/>
      <c r="AS513" s="4"/>
      <c r="AT513" s="4"/>
      <c r="AU513" s="4"/>
      <c r="AV513" s="4"/>
      <c r="AW513" s="174"/>
      <c r="AX513" s="4"/>
      <c r="AY513" s="4"/>
      <c r="AZ513" s="4"/>
      <c r="BA513" s="72"/>
      <c r="BB513" s="4"/>
      <c r="BC513" s="4"/>
      <c r="BD513" s="4"/>
      <c r="BE513" s="4"/>
      <c r="BF513" s="4"/>
      <c r="BG513" s="72"/>
      <c r="BH513" s="4"/>
      <c r="BI513" s="201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202"/>
      <c r="CG513" s="4"/>
      <c r="CH513" s="4"/>
      <c r="CI513" s="4"/>
      <c r="CJ513" s="4"/>
      <c r="CK513" s="4"/>
      <c r="CL513" s="4"/>
      <c r="CM513" s="174"/>
      <c r="CN513" s="4"/>
      <c r="CO513" s="4"/>
      <c r="CP513" s="4"/>
      <c r="CQ513" s="4"/>
      <c r="CR513" s="4"/>
      <c r="CS513" s="17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202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17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174"/>
      <c r="AR514" s="4"/>
      <c r="AS514" s="4"/>
      <c r="AT514" s="4"/>
      <c r="AU514" s="4"/>
      <c r="AV514" s="4"/>
      <c r="AW514" s="174"/>
      <c r="AX514" s="4"/>
      <c r="AY514" s="4"/>
      <c r="AZ514" s="4"/>
      <c r="BA514" s="72"/>
      <c r="BB514" s="4"/>
      <c r="BC514" s="4"/>
      <c r="BD514" s="4"/>
      <c r="BE514" s="4"/>
      <c r="BF514" s="4"/>
      <c r="BG514" s="72"/>
      <c r="BH514" s="4"/>
      <c r="BI514" s="201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202"/>
      <c r="CG514" s="4"/>
      <c r="CH514" s="4"/>
      <c r="CI514" s="4"/>
      <c r="CJ514" s="4"/>
      <c r="CK514" s="4"/>
      <c r="CL514" s="4"/>
      <c r="CM514" s="174"/>
      <c r="CN514" s="4"/>
      <c r="CO514" s="4"/>
      <c r="CP514" s="4"/>
      <c r="CQ514" s="4"/>
      <c r="CR514" s="4"/>
      <c r="CS514" s="17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202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17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174"/>
      <c r="AR515" s="4"/>
      <c r="AS515" s="4"/>
      <c r="AT515" s="4"/>
      <c r="AU515" s="4"/>
      <c r="AV515" s="4"/>
      <c r="AW515" s="174"/>
      <c r="AX515" s="4"/>
      <c r="AY515" s="4"/>
      <c r="AZ515" s="4"/>
      <c r="BA515" s="72"/>
      <c r="BB515" s="4"/>
      <c r="BC515" s="4"/>
      <c r="BD515" s="4"/>
      <c r="BE515" s="4"/>
      <c r="BF515" s="4"/>
      <c r="BG515" s="72"/>
      <c r="BH515" s="4"/>
      <c r="BI515" s="201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202"/>
      <c r="CG515" s="4"/>
      <c r="CH515" s="4"/>
      <c r="CI515" s="4"/>
      <c r="CJ515" s="4"/>
      <c r="CK515" s="4"/>
      <c r="CL515" s="4"/>
      <c r="CM515" s="174"/>
      <c r="CN515" s="4"/>
      <c r="CO515" s="4"/>
      <c r="CP515" s="4"/>
      <c r="CQ515" s="4"/>
      <c r="CR515" s="4"/>
      <c r="CS515" s="17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202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17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174"/>
      <c r="AR516" s="4"/>
      <c r="AS516" s="4"/>
      <c r="AT516" s="4"/>
      <c r="AU516" s="4"/>
      <c r="AV516" s="4"/>
      <c r="AW516" s="174"/>
      <c r="AX516" s="4"/>
      <c r="AY516" s="4"/>
      <c r="AZ516" s="4"/>
      <c r="BA516" s="72"/>
      <c r="BB516" s="4"/>
      <c r="BC516" s="4"/>
      <c r="BD516" s="4"/>
      <c r="BE516" s="4"/>
      <c r="BF516" s="4"/>
      <c r="BG516" s="72"/>
      <c r="BH516" s="4"/>
      <c r="BI516" s="201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202"/>
      <c r="CG516" s="4"/>
      <c r="CH516" s="4"/>
      <c r="CI516" s="4"/>
      <c r="CJ516" s="4"/>
      <c r="CK516" s="4"/>
      <c r="CL516" s="4"/>
      <c r="CM516" s="174"/>
      <c r="CN516" s="4"/>
      <c r="CO516" s="4"/>
      <c r="CP516" s="4"/>
      <c r="CQ516" s="4"/>
      <c r="CR516" s="4"/>
      <c r="CS516" s="17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202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17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174"/>
      <c r="AR517" s="4"/>
      <c r="AS517" s="4"/>
      <c r="AT517" s="4"/>
      <c r="AU517" s="4"/>
      <c r="AV517" s="4"/>
      <c r="AW517" s="174"/>
      <c r="AX517" s="4"/>
      <c r="AY517" s="4"/>
      <c r="AZ517" s="4"/>
      <c r="BA517" s="72"/>
      <c r="BB517" s="4"/>
      <c r="BC517" s="4"/>
      <c r="BD517" s="4"/>
      <c r="BE517" s="4"/>
      <c r="BF517" s="4"/>
      <c r="BG517" s="72"/>
      <c r="BH517" s="4"/>
      <c r="BI517" s="201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202"/>
      <c r="CG517" s="4"/>
      <c r="CH517" s="4"/>
      <c r="CI517" s="4"/>
      <c r="CJ517" s="4"/>
      <c r="CK517" s="4"/>
      <c r="CL517" s="4"/>
      <c r="CM517" s="174"/>
      <c r="CN517" s="4"/>
      <c r="CO517" s="4"/>
      <c r="CP517" s="4"/>
      <c r="CQ517" s="4"/>
      <c r="CR517" s="4"/>
      <c r="CS517" s="17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202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17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174"/>
      <c r="AR518" s="4"/>
      <c r="AS518" s="4"/>
      <c r="AT518" s="4"/>
      <c r="AU518" s="4"/>
      <c r="AV518" s="4"/>
      <c r="AW518" s="174"/>
      <c r="AX518" s="4"/>
      <c r="AY518" s="4"/>
      <c r="AZ518" s="4"/>
      <c r="BA518" s="72"/>
      <c r="BB518" s="4"/>
      <c r="BC518" s="4"/>
      <c r="BD518" s="4"/>
      <c r="BE518" s="4"/>
      <c r="BF518" s="4"/>
      <c r="BG518" s="72"/>
      <c r="BH518" s="4"/>
      <c r="BI518" s="201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202"/>
      <c r="CG518" s="4"/>
      <c r="CH518" s="4"/>
      <c r="CI518" s="4"/>
      <c r="CJ518" s="4"/>
      <c r="CK518" s="4"/>
      <c r="CL518" s="4"/>
      <c r="CM518" s="174"/>
      <c r="CN518" s="4"/>
      <c r="CO518" s="4"/>
      <c r="CP518" s="4"/>
      <c r="CQ518" s="4"/>
      <c r="CR518" s="4"/>
      <c r="CS518" s="17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202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17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174"/>
      <c r="AR519" s="4"/>
      <c r="AS519" s="4"/>
      <c r="AT519" s="4"/>
      <c r="AU519" s="4"/>
      <c r="AV519" s="4"/>
      <c r="AW519" s="174"/>
      <c r="AX519" s="4"/>
      <c r="AY519" s="4"/>
      <c r="AZ519" s="4"/>
      <c r="BA519" s="72"/>
      <c r="BB519" s="4"/>
      <c r="BC519" s="4"/>
      <c r="BD519" s="4"/>
      <c r="BE519" s="4"/>
      <c r="BF519" s="4"/>
      <c r="BG519" s="72"/>
      <c r="BH519" s="4"/>
      <c r="BI519" s="201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202"/>
      <c r="CG519" s="4"/>
      <c r="CH519" s="4"/>
      <c r="CI519" s="4"/>
      <c r="CJ519" s="4"/>
      <c r="CK519" s="4"/>
      <c r="CL519" s="4"/>
      <c r="CM519" s="174"/>
      <c r="CN519" s="4"/>
      <c r="CO519" s="4"/>
      <c r="CP519" s="4"/>
      <c r="CQ519" s="4"/>
      <c r="CR519" s="4"/>
      <c r="CS519" s="17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202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17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174"/>
      <c r="AR520" s="4"/>
      <c r="AS520" s="4"/>
      <c r="AT520" s="4"/>
      <c r="AU520" s="4"/>
      <c r="AV520" s="4"/>
      <c r="AW520" s="174"/>
      <c r="AX520" s="4"/>
      <c r="AY520" s="4"/>
      <c r="AZ520" s="4"/>
      <c r="BA520" s="72"/>
      <c r="BB520" s="4"/>
      <c r="BC520" s="4"/>
      <c r="BD520" s="4"/>
      <c r="BE520" s="4"/>
      <c r="BF520" s="4"/>
      <c r="BG520" s="72"/>
      <c r="BH520" s="4"/>
      <c r="BI520" s="201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202"/>
      <c r="CG520" s="4"/>
      <c r="CH520" s="4"/>
      <c r="CI520" s="4"/>
      <c r="CJ520" s="4"/>
      <c r="CK520" s="4"/>
      <c r="CL520" s="4"/>
      <c r="CM520" s="174"/>
      <c r="CN520" s="4"/>
      <c r="CO520" s="4"/>
      <c r="CP520" s="4"/>
      <c r="CQ520" s="4"/>
      <c r="CR520" s="4"/>
      <c r="CS520" s="17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202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17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174"/>
      <c r="AR521" s="4"/>
      <c r="AS521" s="4"/>
      <c r="AT521" s="4"/>
      <c r="AU521" s="4"/>
      <c r="AV521" s="4"/>
      <c r="AW521" s="174"/>
      <c r="AX521" s="4"/>
      <c r="AY521" s="4"/>
      <c r="AZ521" s="4"/>
      <c r="BA521" s="72"/>
      <c r="BB521" s="4"/>
      <c r="BC521" s="4"/>
      <c r="BD521" s="4"/>
      <c r="BE521" s="4"/>
      <c r="BF521" s="4"/>
      <c r="BG521" s="72"/>
      <c r="BH521" s="4"/>
      <c r="BI521" s="201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202"/>
      <c r="CG521" s="4"/>
      <c r="CH521" s="4"/>
      <c r="CI521" s="4"/>
      <c r="CJ521" s="4"/>
      <c r="CK521" s="4"/>
      <c r="CL521" s="4"/>
      <c r="CM521" s="174"/>
      <c r="CN521" s="4"/>
      <c r="CO521" s="4"/>
      <c r="CP521" s="4"/>
      <c r="CQ521" s="4"/>
      <c r="CR521" s="4"/>
      <c r="CS521" s="17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202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17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174"/>
      <c r="AR522" s="4"/>
      <c r="AS522" s="4"/>
      <c r="AT522" s="4"/>
      <c r="AU522" s="4"/>
      <c r="AV522" s="4"/>
      <c r="AW522" s="174"/>
      <c r="AX522" s="4"/>
      <c r="AY522" s="4"/>
      <c r="AZ522" s="4"/>
      <c r="BA522" s="72"/>
      <c r="BB522" s="4"/>
      <c r="BC522" s="4"/>
      <c r="BD522" s="4"/>
      <c r="BE522" s="4"/>
      <c r="BF522" s="4"/>
      <c r="BG522" s="72"/>
      <c r="BH522" s="4"/>
      <c r="BI522" s="201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202"/>
      <c r="CG522" s="4"/>
      <c r="CH522" s="4"/>
      <c r="CI522" s="4"/>
      <c r="CJ522" s="4"/>
      <c r="CK522" s="4"/>
      <c r="CL522" s="4"/>
      <c r="CM522" s="174"/>
      <c r="CN522" s="4"/>
      <c r="CO522" s="4"/>
      <c r="CP522" s="4"/>
      <c r="CQ522" s="4"/>
      <c r="CR522" s="4"/>
      <c r="CS522" s="17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202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17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174"/>
      <c r="AR523" s="4"/>
      <c r="AS523" s="4"/>
      <c r="AT523" s="4"/>
      <c r="AU523" s="4"/>
      <c r="AV523" s="4"/>
      <c r="AW523" s="174"/>
      <c r="AX523" s="4"/>
      <c r="AY523" s="4"/>
      <c r="AZ523" s="4"/>
      <c r="BA523" s="72"/>
      <c r="BB523" s="4"/>
      <c r="BC523" s="4"/>
      <c r="BD523" s="4"/>
      <c r="BE523" s="4"/>
      <c r="BF523" s="4"/>
      <c r="BG523" s="72"/>
      <c r="BH523" s="4"/>
      <c r="BI523" s="201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202"/>
      <c r="CG523" s="4"/>
      <c r="CH523" s="4"/>
      <c r="CI523" s="4"/>
      <c r="CJ523" s="4"/>
      <c r="CK523" s="4"/>
      <c r="CL523" s="4"/>
      <c r="CM523" s="174"/>
      <c r="CN523" s="4"/>
      <c r="CO523" s="4"/>
      <c r="CP523" s="4"/>
      <c r="CQ523" s="4"/>
      <c r="CR523" s="4"/>
      <c r="CS523" s="17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202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17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174"/>
      <c r="AR524" s="4"/>
      <c r="AS524" s="4"/>
      <c r="AT524" s="4"/>
      <c r="AU524" s="4"/>
      <c r="AV524" s="4"/>
      <c r="AW524" s="174"/>
      <c r="AX524" s="4"/>
      <c r="AY524" s="4"/>
      <c r="AZ524" s="4"/>
      <c r="BA524" s="72"/>
      <c r="BB524" s="4"/>
      <c r="BC524" s="4"/>
      <c r="BD524" s="4"/>
      <c r="BE524" s="4"/>
      <c r="BF524" s="4"/>
      <c r="BG524" s="72"/>
      <c r="BH524" s="4"/>
      <c r="BI524" s="201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202"/>
      <c r="CG524" s="4"/>
      <c r="CH524" s="4"/>
      <c r="CI524" s="4"/>
      <c r="CJ524" s="4"/>
      <c r="CK524" s="4"/>
      <c r="CL524" s="4"/>
      <c r="CM524" s="174"/>
      <c r="CN524" s="4"/>
      <c r="CO524" s="4"/>
      <c r="CP524" s="4"/>
      <c r="CQ524" s="4"/>
      <c r="CR524" s="4"/>
      <c r="CS524" s="17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202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17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174"/>
      <c r="AR525" s="4"/>
      <c r="AS525" s="4"/>
      <c r="AT525" s="4"/>
      <c r="AU525" s="4"/>
      <c r="AV525" s="4"/>
      <c r="AW525" s="174"/>
      <c r="AX525" s="4"/>
      <c r="AY525" s="4"/>
      <c r="AZ525" s="4"/>
      <c r="BA525" s="72"/>
      <c r="BB525" s="4"/>
      <c r="BC525" s="4"/>
      <c r="BD525" s="4"/>
      <c r="BE525" s="4"/>
      <c r="BF525" s="4"/>
      <c r="BG525" s="72"/>
      <c r="BH525" s="4"/>
      <c r="BI525" s="201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202"/>
      <c r="CG525" s="4"/>
      <c r="CH525" s="4"/>
      <c r="CI525" s="4"/>
      <c r="CJ525" s="4"/>
      <c r="CK525" s="4"/>
      <c r="CL525" s="4"/>
      <c r="CM525" s="174"/>
      <c r="CN525" s="4"/>
      <c r="CO525" s="4"/>
      <c r="CP525" s="4"/>
      <c r="CQ525" s="4"/>
      <c r="CR525" s="4"/>
      <c r="CS525" s="17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202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17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174"/>
      <c r="AR526" s="4"/>
      <c r="AS526" s="4"/>
      <c r="AT526" s="4"/>
      <c r="AU526" s="4"/>
      <c r="AV526" s="4"/>
      <c r="AW526" s="174"/>
      <c r="AX526" s="4"/>
      <c r="AY526" s="4"/>
      <c r="AZ526" s="4"/>
      <c r="BA526" s="72"/>
      <c r="BB526" s="4"/>
      <c r="BC526" s="4"/>
      <c r="BD526" s="4"/>
      <c r="BE526" s="4"/>
      <c r="BF526" s="4"/>
      <c r="BG526" s="72"/>
      <c r="BH526" s="4"/>
      <c r="BI526" s="201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202"/>
      <c r="CG526" s="4"/>
      <c r="CH526" s="4"/>
      <c r="CI526" s="4"/>
      <c r="CJ526" s="4"/>
      <c r="CK526" s="4"/>
      <c r="CL526" s="4"/>
      <c r="CM526" s="174"/>
      <c r="CN526" s="4"/>
      <c r="CO526" s="4"/>
      <c r="CP526" s="4"/>
      <c r="CQ526" s="4"/>
      <c r="CR526" s="4"/>
      <c r="CS526" s="17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202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17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174"/>
      <c r="AR527" s="4"/>
      <c r="AS527" s="4"/>
      <c r="AT527" s="4"/>
      <c r="AU527" s="4"/>
      <c r="AV527" s="4"/>
      <c r="AW527" s="174"/>
      <c r="AX527" s="4"/>
      <c r="AY527" s="4"/>
      <c r="AZ527" s="4"/>
      <c r="BA527" s="72"/>
      <c r="BB527" s="4"/>
      <c r="BC527" s="4"/>
      <c r="BD527" s="4"/>
      <c r="BE527" s="4"/>
      <c r="BF527" s="4"/>
      <c r="BG527" s="72"/>
      <c r="BH527" s="4"/>
      <c r="BI527" s="201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202"/>
      <c r="CG527" s="4"/>
      <c r="CH527" s="4"/>
      <c r="CI527" s="4"/>
      <c r="CJ527" s="4"/>
      <c r="CK527" s="4"/>
      <c r="CL527" s="4"/>
      <c r="CM527" s="174"/>
      <c r="CN527" s="4"/>
      <c r="CO527" s="4"/>
      <c r="CP527" s="4"/>
      <c r="CQ527" s="4"/>
      <c r="CR527" s="4"/>
      <c r="CS527" s="17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202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17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174"/>
      <c r="AR528" s="4"/>
      <c r="AS528" s="4"/>
      <c r="AT528" s="4"/>
      <c r="AU528" s="4"/>
      <c r="AV528" s="4"/>
      <c r="AW528" s="174"/>
      <c r="AX528" s="4"/>
      <c r="AY528" s="4"/>
      <c r="AZ528" s="4"/>
      <c r="BA528" s="72"/>
      <c r="BB528" s="4"/>
      <c r="BC528" s="4"/>
      <c r="BD528" s="4"/>
      <c r="BE528" s="4"/>
      <c r="BF528" s="4"/>
      <c r="BG528" s="72"/>
      <c r="BH528" s="4"/>
      <c r="BI528" s="201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202"/>
      <c r="CG528" s="4"/>
      <c r="CH528" s="4"/>
      <c r="CI528" s="4"/>
      <c r="CJ528" s="4"/>
      <c r="CK528" s="4"/>
      <c r="CL528" s="4"/>
      <c r="CM528" s="174"/>
      <c r="CN528" s="4"/>
      <c r="CO528" s="4"/>
      <c r="CP528" s="4"/>
      <c r="CQ528" s="4"/>
      <c r="CR528" s="4"/>
      <c r="CS528" s="17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202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17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174"/>
      <c r="AR529" s="4"/>
      <c r="AS529" s="4"/>
      <c r="AT529" s="4"/>
      <c r="AU529" s="4"/>
      <c r="AV529" s="4"/>
      <c r="AW529" s="174"/>
      <c r="AX529" s="4"/>
      <c r="AY529" s="4"/>
      <c r="AZ529" s="4"/>
      <c r="BA529" s="72"/>
      <c r="BB529" s="4"/>
      <c r="BC529" s="4"/>
      <c r="BD529" s="4"/>
      <c r="BE529" s="4"/>
      <c r="BF529" s="4"/>
      <c r="BG529" s="72"/>
      <c r="BH529" s="4"/>
      <c r="BI529" s="201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202"/>
      <c r="CG529" s="4"/>
      <c r="CH529" s="4"/>
      <c r="CI529" s="4"/>
      <c r="CJ529" s="4"/>
      <c r="CK529" s="4"/>
      <c r="CL529" s="4"/>
      <c r="CM529" s="174"/>
      <c r="CN529" s="4"/>
      <c r="CO529" s="4"/>
      <c r="CP529" s="4"/>
      <c r="CQ529" s="4"/>
      <c r="CR529" s="4"/>
      <c r="CS529" s="17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202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17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174"/>
      <c r="AR530" s="4"/>
      <c r="AS530" s="4"/>
      <c r="AT530" s="4"/>
      <c r="AU530" s="4"/>
      <c r="AV530" s="4"/>
      <c r="AW530" s="174"/>
      <c r="AX530" s="4"/>
      <c r="AY530" s="4"/>
      <c r="AZ530" s="4"/>
      <c r="BA530" s="72"/>
      <c r="BB530" s="4"/>
      <c r="BC530" s="4"/>
      <c r="BD530" s="4"/>
      <c r="BE530" s="4"/>
      <c r="BF530" s="4"/>
      <c r="BG530" s="72"/>
      <c r="BH530" s="4"/>
      <c r="BI530" s="201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202"/>
      <c r="CG530" s="4"/>
      <c r="CH530" s="4"/>
      <c r="CI530" s="4"/>
      <c r="CJ530" s="4"/>
      <c r="CK530" s="4"/>
      <c r="CL530" s="4"/>
      <c r="CM530" s="174"/>
      <c r="CN530" s="4"/>
      <c r="CO530" s="4"/>
      <c r="CP530" s="4"/>
      <c r="CQ530" s="4"/>
      <c r="CR530" s="4"/>
      <c r="CS530" s="17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202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17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174"/>
      <c r="AR531" s="4"/>
      <c r="AS531" s="4"/>
      <c r="AT531" s="4"/>
      <c r="AU531" s="4"/>
      <c r="AV531" s="4"/>
      <c r="AW531" s="174"/>
      <c r="AX531" s="4"/>
      <c r="AY531" s="4"/>
      <c r="AZ531" s="4"/>
      <c r="BA531" s="72"/>
      <c r="BB531" s="4"/>
      <c r="BC531" s="4"/>
      <c r="BD531" s="4"/>
      <c r="BE531" s="4"/>
      <c r="BF531" s="4"/>
      <c r="BG531" s="72"/>
      <c r="BH531" s="4"/>
      <c r="BI531" s="201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202"/>
      <c r="CG531" s="4"/>
      <c r="CH531" s="4"/>
      <c r="CI531" s="4"/>
      <c r="CJ531" s="4"/>
      <c r="CK531" s="4"/>
      <c r="CL531" s="4"/>
      <c r="CM531" s="174"/>
      <c r="CN531" s="4"/>
      <c r="CO531" s="4"/>
      <c r="CP531" s="4"/>
      <c r="CQ531" s="4"/>
      <c r="CR531" s="4"/>
      <c r="CS531" s="17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202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17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174"/>
      <c r="AR532" s="4"/>
      <c r="AS532" s="4"/>
      <c r="AT532" s="4"/>
      <c r="AU532" s="4"/>
      <c r="AV532" s="4"/>
      <c r="AW532" s="174"/>
      <c r="AX532" s="4"/>
      <c r="AY532" s="4"/>
      <c r="AZ532" s="4"/>
      <c r="BA532" s="72"/>
      <c r="BB532" s="4"/>
      <c r="BC532" s="4"/>
      <c r="BD532" s="4"/>
      <c r="BE532" s="4"/>
      <c r="BF532" s="4"/>
      <c r="BG532" s="72"/>
      <c r="BH532" s="4"/>
      <c r="BI532" s="201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202"/>
      <c r="CG532" s="4"/>
      <c r="CH532" s="4"/>
      <c r="CI532" s="4"/>
      <c r="CJ532" s="4"/>
      <c r="CK532" s="4"/>
      <c r="CL532" s="4"/>
      <c r="CM532" s="174"/>
      <c r="CN532" s="4"/>
      <c r="CO532" s="4"/>
      <c r="CP532" s="4"/>
      <c r="CQ532" s="4"/>
      <c r="CR532" s="4"/>
      <c r="CS532" s="17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202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17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174"/>
      <c r="AR533" s="4"/>
      <c r="AS533" s="4"/>
      <c r="AT533" s="4"/>
      <c r="AU533" s="4"/>
      <c r="AV533" s="4"/>
      <c r="AW533" s="174"/>
      <c r="AX533" s="4"/>
      <c r="AY533" s="4"/>
      <c r="AZ533" s="4"/>
      <c r="BA533" s="72"/>
      <c r="BB533" s="4"/>
      <c r="BC533" s="4"/>
      <c r="BD533" s="4"/>
      <c r="BE533" s="4"/>
      <c r="BF533" s="4"/>
      <c r="BG533" s="72"/>
      <c r="BH533" s="4"/>
      <c r="BI533" s="201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202"/>
      <c r="CG533" s="4"/>
      <c r="CH533" s="4"/>
      <c r="CI533" s="4"/>
      <c r="CJ533" s="4"/>
      <c r="CK533" s="4"/>
      <c r="CL533" s="4"/>
      <c r="CM533" s="174"/>
      <c r="CN533" s="4"/>
      <c r="CO533" s="4"/>
      <c r="CP533" s="4"/>
      <c r="CQ533" s="4"/>
      <c r="CR533" s="4"/>
      <c r="CS533" s="17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202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17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174"/>
      <c r="AR534" s="4"/>
      <c r="AS534" s="4"/>
      <c r="AT534" s="4"/>
      <c r="AU534" s="4"/>
      <c r="AV534" s="4"/>
      <c r="AW534" s="174"/>
      <c r="AX534" s="4"/>
      <c r="AY534" s="4"/>
      <c r="AZ534" s="4"/>
      <c r="BA534" s="72"/>
      <c r="BB534" s="4"/>
      <c r="BC534" s="4"/>
      <c r="BD534" s="4"/>
      <c r="BE534" s="4"/>
      <c r="BF534" s="4"/>
      <c r="BG534" s="72"/>
      <c r="BH534" s="4"/>
      <c r="BI534" s="201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202"/>
      <c r="CG534" s="4"/>
      <c r="CH534" s="4"/>
      <c r="CI534" s="4"/>
      <c r="CJ534" s="4"/>
      <c r="CK534" s="4"/>
      <c r="CL534" s="4"/>
      <c r="CM534" s="174"/>
      <c r="CN534" s="4"/>
      <c r="CO534" s="4"/>
      <c r="CP534" s="4"/>
      <c r="CQ534" s="4"/>
      <c r="CR534" s="4"/>
      <c r="CS534" s="17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202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17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174"/>
      <c r="AR535" s="4"/>
      <c r="AS535" s="4"/>
      <c r="AT535" s="4"/>
      <c r="AU535" s="4"/>
      <c r="AV535" s="4"/>
      <c r="AW535" s="174"/>
      <c r="AX535" s="4"/>
      <c r="AY535" s="4"/>
      <c r="AZ535" s="4"/>
      <c r="BA535" s="72"/>
      <c r="BB535" s="4"/>
      <c r="BC535" s="4"/>
      <c r="BD535" s="4"/>
      <c r="BE535" s="4"/>
      <c r="BF535" s="4"/>
      <c r="BG535" s="72"/>
      <c r="BH535" s="4"/>
      <c r="BI535" s="201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202"/>
      <c r="CG535" s="4"/>
      <c r="CH535" s="4"/>
      <c r="CI535" s="4"/>
      <c r="CJ535" s="4"/>
      <c r="CK535" s="4"/>
      <c r="CL535" s="4"/>
      <c r="CM535" s="174"/>
      <c r="CN535" s="4"/>
      <c r="CO535" s="4"/>
      <c r="CP535" s="4"/>
      <c r="CQ535" s="4"/>
      <c r="CR535" s="4"/>
      <c r="CS535" s="17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202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17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174"/>
      <c r="AR536" s="4"/>
      <c r="AS536" s="4"/>
      <c r="AT536" s="4"/>
      <c r="AU536" s="4"/>
      <c r="AV536" s="4"/>
      <c r="AW536" s="174"/>
      <c r="AX536" s="4"/>
      <c r="AY536" s="4"/>
      <c r="AZ536" s="4"/>
      <c r="BA536" s="72"/>
      <c r="BB536" s="4"/>
      <c r="BC536" s="4"/>
      <c r="BD536" s="4"/>
      <c r="BE536" s="4"/>
      <c r="BF536" s="4"/>
      <c r="BG536" s="72"/>
      <c r="BH536" s="4"/>
      <c r="BI536" s="201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202"/>
      <c r="CG536" s="4"/>
      <c r="CH536" s="4"/>
      <c r="CI536" s="4"/>
      <c r="CJ536" s="4"/>
      <c r="CK536" s="4"/>
      <c r="CL536" s="4"/>
      <c r="CM536" s="174"/>
      <c r="CN536" s="4"/>
      <c r="CO536" s="4"/>
      <c r="CP536" s="4"/>
      <c r="CQ536" s="4"/>
      <c r="CR536" s="4"/>
      <c r="CS536" s="17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202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17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174"/>
      <c r="AR537" s="4"/>
      <c r="AS537" s="4"/>
      <c r="AT537" s="4"/>
      <c r="AU537" s="4"/>
      <c r="AV537" s="4"/>
      <c r="AW537" s="174"/>
      <c r="AX537" s="4"/>
      <c r="AY537" s="4"/>
      <c r="AZ537" s="4"/>
      <c r="BA537" s="72"/>
      <c r="BB537" s="4"/>
      <c r="BC537" s="4"/>
      <c r="BD537" s="4"/>
      <c r="BE537" s="4"/>
      <c r="BF537" s="4"/>
      <c r="BG537" s="72"/>
      <c r="BH537" s="4"/>
      <c r="BI537" s="201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202"/>
      <c r="CG537" s="4"/>
      <c r="CH537" s="4"/>
      <c r="CI537" s="4"/>
      <c r="CJ537" s="4"/>
      <c r="CK537" s="4"/>
      <c r="CL537" s="4"/>
      <c r="CM537" s="174"/>
      <c r="CN537" s="4"/>
      <c r="CO537" s="4"/>
      <c r="CP537" s="4"/>
      <c r="CQ537" s="4"/>
      <c r="CR537" s="4"/>
      <c r="CS537" s="17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202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17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174"/>
      <c r="AR538" s="4"/>
      <c r="AS538" s="4"/>
      <c r="AT538" s="4"/>
      <c r="AU538" s="4"/>
      <c r="AV538" s="4"/>
      <c r="AW538" s="174"/>
      <c r="AX538" s="4"/>
      <c r="AY538" s="4"/>
      <c r="AZ538" s="4"/>
      <c r="BA538" s="72"/>
      <c r="BB538" s="4"/>
      <c r="BC538" s="4"/>
      <c r="BD538" s="4"/>
      <c r="BE538" s="4"/>
      <c r="BF538" s="4"/>
      <c r="BG538" s="72"/>
      <c r="BH538" s="4"/>
      <c r="BI538" s="201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202"/>
      <c r="CG538" s="4"/>
      <c r="CH538" s="4"/>
      <c r="CI538" s="4"/>
      <c r="CJ538" s="4"/>
      <c r="CK538" s="4"/>
      <c r="CL538" s="4"/>
      <c r="CM538" s="174"/>
      <c r="CN538" s="4"/>
      <c r="CO538" s="4"/>
      <c r="CP538" s="4"/>
      <c r="CQ538" s="4"/>
      <c r="CR538" s="4"/>
      <c r="CS538" s="17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202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17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174"/>
      <c r="AR539" s="4"/>
      <c r="AS539" s="4"/>
      <c r="AT539" s="4"/>
      <c r="AU539" s="4"/>
      <c r="AV539" s="4"/>
      <c r="AW539" s="174"/>
      <c r="AX539" s="4"/>
      <c r="AY539" s="4"/>
      <c r="AZ539" s="4"/>
      <c r="BA539" s="72"/>
      <c r="BB539" s="4"/>
      <c r="BC539" s="4"/>
      <c r="BD539" s="4"/>
      <c r="BE539" s="4"/>
      <c r="BF539" s="4"/>
      <c r="BG539" s="72"/>
      <c r="BH539" s="4"/>
      <c r="BI539" s="201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202"/>
      <c r="CG539" s="4"/>
      <c r="CH539" s="4"/>
      <c r="CI539" s="4"/>
      <c r="CJ539" s="4"/>
      <c r="CK539" s="4"/>
      <c r="CL539" s="4"/>
      <c r="CM539" s="174"/>
      <c r="CN539" s="4"/>
      <c r="CO539" s="4"/>
      <c r="CP539" s="4"/>
      <c r="CQ539" s="4"/>
      <c r="CR539" s="4"/>
      <c r="CS539" s="17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202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17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174"/>
      <c r="AR540" s="4"/>
      <c r="AS540" s="4"/>
      <c r="AT540" s="4"/>
      <c r="AU540" s="4"/>
      <c r="AV540" s="4"/>
      <c r="AW540" s="174"/>
      <c r="AX540" s="4"/>
      <c r="AY540" s="4"/>
      <c r="AZ540" s="4"/>
      <c r="BA540" s="72"/>
      <c r="BB540" s="4"/>
      <c r="BC540" s="4"/>
      <c r="BD540" s="4"/>
      <c r="BE540" s="4"/>
      <c r="BF540" s="4"/>
      <c r="BG540" s="72"/>
      <c r="BH540" s="4"/>
      <c r="BI540" s="201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202"/>
      <c r="CG540" s="4"/>
      <c r="CH540" s="4"/>
      <c r="CI540" s="4"/>
      <c r="CJ540" s="4"/>
      <c r="CK540" s="4"/>
      <c r="CL540" s="4"/>
      <c r="CM540" s="174"/>
      <c r="CN540" s="4"/>
      <c r="CO540" s="4"/>
      <c r="CP540" s="4"/>
      <c r="CQ540" s="4"/>
      <c r="CR540" s="4"/>
      <c r="CS540" s="17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202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17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174"/>
      <c r="AR541" s="4"/>
      <c r="AS541" s="4"/>
      <c r="AT541" s="4"/>
      <c r="AU541" s="4"/>
      <c r="AV541" s="4"/>
      <c r="AW541" s="174"/>
      <c r="AX541" s="4"/>
      <c r="AY541" s="4"/>
      <c r="AZ541" s="4"/>
      <c r="BA541" s="72"/>
      <c r="BB541" s="4"/>
      <c r="BC541" s="4"/>
      <c r="BD541" s="4"/>
      <c r="BE541" s="4"/>
      <c r="BF541" s="4"/>
      <c r="BG541" s="72"/>
      <c r="BH541" s="4"/>
      <c r="BI541" s="201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202"/>
      <c r="CG541" s="4"/>
      <c r="CH541" s="4"/>
      <c r="CI541" s="4"/>
      <c r="CJ541" s="4"/>
      <c r="CK541" s="4"/>
      <c r="CL541" s="4"/>
      <c r="CM541" s="174"/>
      <c r="CN541" s="4"/>
      <c r="CO541" s="4"/>
      <c r="CP541" s="4"/>
      <c r="CQ541" s="4"/>
      <c r="CR541" s="4"/>
      <c r="CS541" s="17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202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17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174"/>
      <c r="AR542" s="4"/>
      <c r="AS542" s="4"/>
      <c r="AT542" s="4"/>
      <c r="AU542" s="4"/>
      <c r="AV542" s="4"/>
      <c r="AW542" s="174"/>
      <c r="AX542" s="4"/>
      <c r="AY542" s="4"/>
      <c r="AZ542" s="4"/>
      <c r="BA542" s="72"/>
      <c r="BB542" s="4"/>
      <c r="BC542" s="4"/>
      <c r="BD542" s="4"/>
      <c r="BE542" s="4"/>
      <c r="BF542" s="4"/>
      <c r="BG542" s="72"/>
      <c r="BH542" s="4"/>
      <c r="BI542" s="201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202"/>
      <c r="CG542" s="4"/>
      <c r="CH542" s="4"/>
      <c r="CI542" s="4"/>
      <c r="CJ542" s="4"/>
      <c r="CK542" s="4"/>
      <c r="CL542" s="4"/>
      <c r="CM542" s="174"/>
      <c r="CN542" s="4"/>
      <c r="CO542" s="4"/>
      <c r="CP542" s="4"/>
      <c r="CQ542" s="4"/>
      <c r="CR542" s="4"/>
      <c r="CS542" s="17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202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17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174"/>
      <c r="AR543" s="4"/>
      <c r="AS543" s="4"/>
      <c r="AT543" s="4"/>
      <c r="AU543" s="4"/>
      <c r="AV543" s="4"/>
      <c r="AW543" s="174"/>
      <c r="AX543" s="4"/>
      <c r="AY543" s="4"/>
      <c r="AZ543" s="4"/>
      <c r="BA543" s="72"/>
      <c r="BB543" s="4"/>
      <c r="BC543" s="4"/>
      <c r="BD543" s="4"/>
      <c r="BE543" s="4"/>
      <c r="BF543" s="4"/>
      <c r="BG543" s="72"/>
      <c r="BH543" s="4"/>
      <c r="BI543" s="201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202"/>
      <c r="CG543" s="4"/>
      <c r="CH543" s="4"/>
      <c r="CI543" s="4"/>
      <c r="CJ543" s="4"/>
      <c r="CK543" s="4"/>
      <c r="CL543" s="4"/>
      <c r="CM543" s="174"/>
      <c r="CN543" s="4"/>
      <c r="CO543" s="4"/>
      <c r="CP543" s="4"/>
      <c r="CQ543" s="4"/>
      <c r="CR543" s="4"/>
      <c r="CS543" s="17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202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17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174"/>
      <c r="AR544" s="4"/>
      <c r="AS544" s="4"/>
      <c r="AT544" s="4"/>
      <c r="AU544" s="4"/>
      <c r="AV544" s="4"/>
      <c r="AW544" s="174"/>
      <c r="AX544" s="4"/>
      <c r="AY544" s="4"/>
      <c r="AZ544" s="4"/>
      <c r="BA544" s="72"/>
      <c r="BB544" s="4"/>
      <c r="BC544" s="4"/>
      <c r="BD544" s="4"/>
      <c r="BE544" s="4"/>
      <c r="BF544" s="4"/>
      <c r="BG544" s="72"/>
      <c r="BH544" s="4"/>
      <c r="BI544" s="201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202"/>
      <c r="CG544" s="4"/>
      <c r="CH544" s="4"/>
      <c r="CI544" s="4"/>
      <c r="CJ544" s="4"/>
      <c r="CK544" s="4"/>
      <c r="CL544" s="4"/>
      <c r="CM544" s="174"/>
      <c r="CN544" s="4"/>
      <c r="CO544" s="4"/>
      <c r="CP544" s="4"/>
      <c r="CQ544" s="4"/>
      <c r="CR544" s="4"/>
      <c r="CS544" s="17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202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17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174"/>
      <c r="AR545" s="4"/>
      <c r="AS545" s="4"/>
      <c r="AT545" s="4"/>
      <c r="AU545" s="4"/>
      <c r="AV545" s="4"/>
      <c r="AW545" s="174"/>
      <c r="AX545" s="4"/>
      <c r="AY545" s="4"/>
      <c r="AZ545" s="4"/>
      <c r="BA545" s="72"/>
      <c r="BB545" s="4"/>
      <c r="BC545" s="4"/>
      <c r="BD545" s="4"/>
      <c r="BE545" s="4"/>
      <c r="BF545" s="4"/>
      <c r="BG545" s="72"/>
      <c r="BH545" s="4"/>
      <c r="BI545" s="201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202"/>
      <c r="CG545" s="4"/>
      <c r="CH545" s="4"/>
      <c r="CI545" s="4"/>
      <c r="CJ545" s="4"/>
      <c r="CK545" s="4"/>
      <c r="CL545" s="4"/>
      <c r="CM545" s="174"/>
      <c r="CN545" s="4"/>
      <c r="CO545" s="4"/>
      <c r="CP545" s="4"/>
      <c r="CQ545" s="4"/>
      <c r="CR545" s="4"/>
      <c r="CS545" s="17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202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17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174"/>
      <c r="AR546" s="4"/>
      <c r="AS546" s="4"/>
      <c r="AT546" s="4"/>
      <c r="AU546" s="4"/>
      <c r="AV546" s="4"/>
      <c r="AW546" s="174"/>
      <c r="AX546" s="4"/>
      <c r="AY546" s="4"/>
      <c r="AZ546" s="4"/>
      <c r="BA546" s="72"/>
      <c r="BB546" s="4"/>
      <c r="BC546" s="4"/>
      <c r="BD546" s="4"/>
      <c r="BE546" s="4"/>
      <c r="BF546" s="4"/>
      <c r="BG546" s="72"/>
      <c r="BH546" s="4"/>
      <c r="BI546" s="201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202"/>
      <c r="CG546" s="4"/>
      <c r="CH546" s="4"/>
      <c r="CI546" s="4"/>
      <c r="CJ546" s="4"/>
      <c r="CK546" s="4"/>
      <c r="CL546" s="4"/>
      <c r="CM546" s="174"/>
      <c r="CN546" s="4"/>
      <c r="CO546" s="4"/>
      <c r="CP546" s="4"/>
      <c r="CQ546" s="4"/>
      <c r="CR546" s="4"/>
      <c r="CS546" s="17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202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17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174"/>
      <c r="AR547" s="4"/>
      <c r="AS547" s="4"/>
      <c r="AT547" s="4"/>
      <c r="AU547" s="4"/>
      <c r="AV547" s="4"/>
      <c r="AW547" s="174"/>
      <c r="AX547" s="4"/>
      <c r="AY547" s="4"/>
      <c r="AZ547" s="4"/>
      <c r="BA547" s="72"/>
      <c r="BB547" s="4"/>
      <c r="BC547" s="4"/>
      <c r="BD547" s="4"/>
      <c r="BE547" s="4"/>
      <c r="BF547" s="4"/>
      <c r="BG547" s="72"/>
      <c r="BH547" s="4"/>
      <c r="BI547" s="201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202"/>
      <c r="CG547" s="4"/>
      <c r="CH547" s="4"/>
      <c r="CI547" s="4"/>
      <c r="CJ547" s="4"/>
      <c r="CK547" s="4"/>
      <c r="CL547" s="4"/>
      <c r="CM547" s="174"/>
      <c r="CN547" s="4"/>
      <c r="CO547" s="4"/>
      <c r="CP547" s="4"/>
      <c r="CQ547" s="4"/>
      <c r="CR547" s="4"/>
      <c r="CS547" s="17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202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17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174"/>
      <c r="AR548" s="4"/>
      <c r="AS548" s="4"/>
      <c r="AT548" s="4"/>
      <c r="AU548" s="4"/>
      <c r="AV548" s="4"/>
      <c r="AW548" s="174"/>
      <c r="AX548" s="4"/>
      <c r="AY548" s="4"/>
      <c r="AZ548" s="4"/>
      <c r="BA548" s="72"/>
      <c r="BB548" s="4"/>
      <c r="BC548" s="4"/>
      <c r="BD548" s="4"/>
      <c r="BE548" s="4"/>
      <c r="BF548" s="4"/>
      <c r="BG548" s="72"/>
      <c r="BH548" s="4"/>
      <c r="BI548" s="201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202"/>
      <c r="CG548" s="4"/>
      <c r="CH548" s="4"/>
      <c r="CI548" s="4"/>
      <c r="CJ548" s="4"/>
      <c r="CK548" s="4"/>
      <c r="CL548" s="4"/>
      <c r="CM548" s="174"/>
      <c r="CN548" s="4"/>
      <c r="CO548" s="4"/>
      <c r="CP548" s="4"/>
      <c r="CQ548" s="4"/>
      <c r="CR548" s="4"/>
      <c r="CS548" s="17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202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17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174"/>
      <c r="AR549" s="4"/>
      <c r="AS549" s="4"/>
      <c r="AT549" s="4"/>
      <c r="AU549" s="4"/>
      <c r="AV549" s="4"/>
      <c r="AW549" s="174"/>
      <c r="AX549" s="4"/>
      <c r="AY549" s="4"/>
      <c r="AZ549" s="4"/>
      <c r="BA549" s="72"/>
      <c r="BB549" s="4"/>
      <c r="BC549" s="4"/>
      <c r="BD549" s="4"/>
      <c r="BE549" s="4"/>
      <c r="BF549" s="4"/>
      <c r="BG549" s="72"/>
      <c r="BH549" s="4"/>
      <c r="BI549" s="201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202"/>
      <c r="CG549" s="4"/>
      <c r="CH549" s="4"/>
      <c r="CI549" s="4"/>
      <c r="CJ549" s="4"/>
      <c r="CK549" s="4"/>
      <c r="CL549" s="4"/>
      <c r="CM549" s="174"/>
      <c r="CN549" s="4"/>
      <c r="CO549" s="4"/>
      <c r="CP549" s="4"/>
      <c r="CQ549" s="4"/>
      <c r="CR549" s="4"/>
      <c r="CS549" s="17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202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17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174"/>
      <c r="AR550" s="4"/>
      <c r="AS550" s="4"/>
      <c r="AT550" s="4"/>
      <c r="AU550" s="4"/>
      <c r="AV550" s="4"/>
      <c r="AW550" s="174"/>
      <c r="AX550" s="4"/>
      <c r="AY550" s="4"/>
      <c r="AZ550" s="4"/>
      <c r="BA550" s="72"/>
      <c r="BB550" s="4"/>
      <c r="BC550" s="4"/>
      <c r="BD550" s="4"/>
      <c r="BE550" s="4"/>
      <c r="BF550" s="4"/>
      <c r="BG550" s="72"/>
      <c r="BH550" s="4"/>
      <c r="BI550" s="201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202"/>
      <c r="CG550" s="4"/>
      <c r="CH550" s="4"/>
      <c r="CI550" s="4"/>
      <c r="CJ550" s="4"/>
      <c r="CK550" s="4"/>
      <c r="CL550" s="4"/>
      <c r="CM550" s="174"/>
      <c r="CN550" s="4"/>
      <c r="CO550" s="4"/>
      <c r="CP550" s="4"/>
      <c r="CQ550" s="4"/>
      <c r="CR550" s="4"/>
      <c r="CS550" s="17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202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17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174"/>
      <c r="AR551" s="4"/>
      <c r="AS551" s="4"/>
      <c r="AT551" s="4"/>
      <c r="AU551" s="4"/>
      <c r="AV551" s="4"/>
      <c r="AW551" s="174"/>
      <c r="AX551" s="4"/>
      <c r="AY551" s="4"/>
      <c r="AZ551" s="4"/>
      <c r="BA551" s="72"/>
      <c r="BB551" s="4"/>
      <c r="BC551" s="4"/>
      <c r="BD551" s="4"/>
      <c r="BE551" s="4"/>
      <c r="BF551" s="4"/>
      <c r="BG551" s="72"/>
      <c r="BH551" s="4"/>
      <c r="BI551" s="201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202"/>
      <c r="CG551" s="4"/>
      <c r="CH551" s="4"/>
      <c r="CI551" s="4"/>
      <c r="CJ551" s="4"/>
      <c r="CK551" s="4"/>
      <c r="CL551" s="4"/>
      <c r="CM551" s="174"/>
      <c r="CN551" s="4"/>
      <c r="CO551" s="4"/>
      <c r="CP551" s="4"/>
      <c r="CQ551" s="4"/>
      <c r="CR551" s="4"/>
      <c r="CS551" s="17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202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17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174"/>
      <c r="AR552" s="4"/>
      <c r="AS552" s="4"/>
      <c r="AT552" s="4"/>
      <c r="AU552" s="4"/>
      <c r="AV552" s="4"/>
      <c r="AW552" s="174"/>
      <c r="AX552" s="4"/>
      <c r="AY552" s="4"/>
      <c r="AZ552" s="4"/>
      <c r="BA552" s="72"/>
      <c r="BB552" s="4"/>
      <c r="BC552" s="4"/>
      <c r="BD552" s="4"/>
      <c r="BE552" s="4"/>
      <c r="BF552" s="4"/>
      <c r="BG552" s="72"/>
      <c r="BH552" s="4"/>
      <c r="BI552" s="201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202"/>
      <c r="CG552" s="4"/>
      <c r="CH552" s="4"/>
      <c r="CI552" s="4"/>
      <c r="CJ552" s="4"/>
      <c r="CK552" s="4"/>
      <c r="CL552" s="4"/>
      <c r="CM552" s="174"/>
      <c r="CN552" s="4"/>
      <c r="CO552" s="4"/>
      <c r="CP552" s="4"/>
      <c r="CQ552" s="4"/>
      <c r="CR552" s="4"/>
      <c r="CS552" s="17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202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17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174"/>
      <c r="AR553" s="4"/>
      <c r="AS553" s="4"/>
      <c r="AT553" s="4"/>
      <c r="AU553" s="4"/>
      <c r="AV553" s="4"/>
      <c r="AW553" s="174"/>
      <c r="AX553" s="4"/>
      <c r="AY553" s="4"/>
      <c r="AZ553" s="4"/>
      <c r="BA553" s="72"/>
      <c r="BB553" s="4"/>
      <c r="BC553" s="4"/>
      <c r="BD553" s="4"/>
      <c r="BE553" s="4"/>
      <c r="BF553" s="4"/>
      <c r="BG553" s="72"/>
      <c r="BH553" s="4"/>
      <c r="BI553" s="201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202"/>
      <c r="CG553" s="4"/>
      <c r="CH553" s="4"/>
      <c r="CI553" s="4"/>
      <c r="CJ553" s="4"/>
      <c r="CK553" s="4"/>
      <c r="CL553" s="4"/>
      <c r="CM553" s="174"/>
      <c r="CN553" s="4"/>
      <c r="CO553" s="4"/>
      <c r="CP553" s="4"/>
      <c r="CQ553" s="4"/>
      <c r="CR553" s="4"/>
      <c r="CS553" s="17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202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17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174"/>
      <c r="AR554" s="4"/>
      <c r="AS554" s="4"/>
      <c r="AT554" s="4"/>
      <c r="AU554" s="4"/>
      <c r="AV554" s="4"/>
      <c r="AW554" s="174"/>
      <c r="AX554" s="4"/>
      <c r="AY554" s="4"/>
      <c r="AZ554" s="4"/>
      <c r="BA554" s="72"/>
      <c r="BB554" s="4"/>
      <c r="BC554" s="4"/>
      <c r="BD554" s="4"/>
      <c r="BE554" s="4"/>
      <c r="BF554" s="4"/>
      <c r="BG554" s="72"/>
      <c r="BH554" s="4"/>
      <c r="BI554" s="201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202"/>
      <c r="CG554" s="4"/>
      <c r="CH554" s="4"/>
      <c r="CI554" s="4"/>
      <c r="CJ554" s="4"/>
      <c r="CK554" s="4"/>
      <c r="CL554" s="4"/>
      <c r="CM554" s="174"/>
      <c r="CN554" s="4"/>
      <c r="CO554" s="4"/>
      <c r="CP554" s="4"/>
      <c r="CQ554" s="4"/>
      <c r="CR554" s="4"/>
      <c r="CS554" s="17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202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17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174"/>
      <c r="AR555" s="4"/>
      <c r="AS555" s="4"/>
      <c r="AT555" s="4"/>
      <c r="AU555" s="4"/>
      <c r="AV555" s="4"/>
      <c r="AW555" s="174"/>
      <c r="AX555" s="4"/>
      <c r="AY555" s="4"/>
      <c r="AZ555" s="4"/>
      <c r="BA555" s="72"/>
      <c r="BB555" s="4"/>
      <c r="BC555" s="4"/>
      <c r="BD555" s="4"/>
      <c r="BE555" s="4"/>
      <c r="BF555" s="4"/>
      <c r="BG555" s="72"/>
      <c r="BH555" s="4"/>
      <c r="BI555" s="201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202"/>
      <c r="CG555" s="4"/>
      <c r="CH555" s="4"/>
      <c r="CI555" s="4"/>
      <c r="CJ555" s="4"/>
      <c r="CK555" s="4"/>
      <c r="CL555" s="4"/>
      <c r="CM555" s="174"/>
      <c r="CN555" s="4"/>
      <c r="CO555" s="4"/>
      <c r="CP555" s="4"/>
      <c r="CQ555" s="4"/>
      <c r="CR555" s="4"/>
      <c r="CS555" s="17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202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17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174"/>
      <c r="AR556" s="4"/>
      <c r="AS556" s="4"/>
      <c r="AT556" s="4"/>
      <c r="AU556" s="4"/>
      <c r="AV556" s="4"/>
      <c r="AW556" s="174"/>
      <c r="AX556" s="4"/>
      <c r="AY556" s="4"/>
      <c r="AZ556" s="4"/>
      <c r="BA556" s="72"/>
      <c r="BB556" s="4"/>
      <c r="BC556" s="4"/>
      <c r="BD556" s="4"/>
      <c r="BE556" s="4"/>
      <c r="BF556" s="4"/>
      <c r="BG556" s="72"/>
      <c r="BH556" s="4"/>
      <c r="BI556" s="201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202"/>
      <c r="CG556" s="4"/>
      <c r="CH556" s="4"/>
      <c r="CI556" s="4"/>
      <c r="CJ556" s="4"/>
      <c r="CK556" s="4"/>
      <c r="CL556" s="4"/>
      <c r="CM556" s="174"/>
      <c r="CN556" s="4"/>
      <c r="CO556" s="4"/>
      <c r="CP556" s="4"/>
      <c r="CQ556" s="4"/>
      <c r="CR556" s="4"/>
      <c r="CS556" s="17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202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17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174"/>
      <c r="AR557" s="4"/>
      <c r="AS557" s="4"/>
      <c r="AT557" s="4"/>
      <c r="AU557" s="4"/>
      <c r="AV557" s="4"/>
      <c r="AW557" s="174"/>
      <c r="AX557" s="4"/>
      <c r="AY557" s="4"/>
      <c r="AZ557" s="4"/>
      <c r="BA557" s="72"/>
      <c r="BB557" s="4"/>
      <c r="BC557" s="4"/>
      <c r="BD557" s="4"/>
      <c r="BE557" s="4"/>
      <c r="BF557" s="4"/>
      <c r="BG557" s="72"/>
      <c r="BH557" s="4"/>
      <c r="BI557" s="201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202"/>
      <c r="CG557" s="4"/>
      <c r="CH557" s="4"/>
      <c r="CI557" s="4"/>
      <c r="CJ557" s="4"/>
      <c r="CK557" s="4"/>
      <c r="CL557" s="4"/>
      <c r="CM557" s="174"/>
      <c r="CN557" s="4"/>
      <c r="CO557" s="4"/>
      <c r="CP557" s="4"/>
      <c r="CQ557" s="4"/>
      <c r="CR557" s="4"/>
      <c r="CS557" s="17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202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17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174"/>
      <c r="AR558" s="4"/>
      <c r="AS558" s="4"/>
      <c r="AT558" s="4"/>
      <c r="AU558" s="4"/>
      <c r="AV558" s="4"/>
      <c r="AW558" s="174"/>
      <c r="AX558" s="4"/>
      <c r="AY558" s="4"/>
      <c r="AZ558" s="4"/>
      <c r="BA558" s="72"/>
      <c r="BB558" s="4"/>
      <c r="BC558" s="4"/>
      <c r="BD558" s="4"/>
      <c r="BE558" s="4"/>
      <c r="BF558" s="4"/>
      <c r="BG558" s="72"/>
      <c r="BH558" s="4"/>
      <c r="BI558" s="201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202"/>
      <c r="CG558" s="4"/>
      <c r="CH558" s="4"/>
      <c r="CI558" s="4"/>
      <c r="CJ558" s="4"/>
      <c r="CK558" s="4"/>
      <c r="CL558" s="4"/>
      <c r="CM558" s="174"/>
      <c r="CN558" s="4"/>
      <c r="CO558" s="4"/>
      <c r="CP558" s="4"/>
      <c r="CQ558" s="4"/>
      <c r="CR558" s="4"/>
      <c r="CS558" s="17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202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17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174"/>
      <c r="AR559" s="4"/>
      <c r="AS559" s="4"/>
      <c r="AT559" s="4"/>
      <c r="AU559" s="4"/>
      <c r="AV559" s="4"/>
      <c r="AW559" s="174"/>
      <c r="AX559" s="4"/>
      <c r="AY559" s="4"/>
      <c r="AZ559" s="4"/>
      <c r="BA559" s="72"/>
      <c r="BB559" s="4"/>
      <c r="BC559" s="4"/>
      <c r="BD559" s="4"/>
      <c r="BE559" s="4"/>
      <c r="BF559" s="4"/>
      <c r="BG559" s="72"/>
      <c r="BH559" s="4"/>
      <c r="BI559" s="201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202"/>
      <c r="CG559" s="4"/>
      <c r="CH559" s="4"/>
      <c r="CI559" s="4"/>
      <c r="CJ559" s="4"/>
      <c r="CK559" s="4"/>
      <c r="CL559" s="4"/>
      <c r="CM559" s="174"/>
      <c r="CN559" s="4"/>
      <c r="CO559" s="4"/>
      <c r="CP559" s="4"/>
      <c r="CQ559" s="4"/>
      <c r="CR559" s="4"/>
      <c r="CS559" s="17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202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17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174"/>
      <c r="AR560" s="4"/>
      <c r="AS560" s="4"/>
      <c r="AT560" s="4"/>
      <c r="AU560" s="4"/>
      <c r="AV560" s="4"/>
      <c r="AW560" s="174"/>
      <c r="AX560" s="4"/>
      <c r="AY560" s="4"/>
      <c r="AZ560" s="4"/>
      <c r="BA560" s="72"/>
      <c r="BB560" s="4"/>
      <c r="BC560" s="4"/>
      <c r="BD560" s="4"/>
      <c r="BE560" s="4"/>
      <c r="BF560" s="4"/>
      <c r="BG560" s="72"/>
      <c r="BH560" s="4"/>
      <c r="BI560" s="201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202"/>
      <c r="CG560" s="4"/>
      <c r="CH560" s="4"/>
      <c r="CI560" s="4"/>
      <c r="CJ560" s="4"/>
      <c r="CK560" s="4"/>
      <c r="CL560" s="4"/>
      <c r="CM560" s="174"/>
      <c r="CN560" s="4"/>
      <c r="CO560" s="4"/>
      <c r="CP560" s="4"/>
      <c r="CQ560" s="4"/>
      <c r="CR560" s="4"/>
      <c r="CS560" s="17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202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17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174"/>
      <c r="AR561" s="4"/>
      <c r="AS561" s="4"/>
      <c r="AT561" s="4"/>
      <c r="AU561" s="4"/>
      <c r="AV561" s="4"/>
      <c r="AW561" s="174"/>
      <c r="AX561" s="4"/>
      <c r="AY561" s="4"/>
      <c r="AZ561" s="4"/>
      <c r="BA561" s="72"/>
      <c r="BB561" s="4"/>
      <c r="BC561" s="4"/>
      <c r="BD561" s="4"/>
      <c r="BE561" s="4"/>
      <c r="BF561" s="4"/>
      <c r="BG561" s="72"/>
      <c r="BH561" s="4"/>
      <c r="BI561" s="201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202"/>
      <c r="CG561" s="4"/>
      <c r="CH561" s="4"/>
      <c r="CI561" s="4"/>
      <c r="CJ561" s="4"/>
      <c r="CK561" s="4"/>
      <c r="CL561" s="4"/>
      <c r="CM561" s="174"/>
      <c r="CN561" s="4"/>
      <c r="CO561" s="4"/>
      <c r="CP561" s="4"/>
      <c r="CQ561" s="4"/>
      <c r="CR561" s="4"/>
      <c r="CS561" s="17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202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17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174"/>
      <c r="AR562" s="4"/>
      <c r="AS562" s="4"/>
      <c r="AT562" s="4"/>
      <c r="AU562" s="4"/>
      <c r="AV562" s="4"/>
      <c r="AW562" s="174"/>
      <c r="AX562" s="4"/>
      <c r="AY562" s="4"/>
      <c r="AZ562" s="4"/>
      <c r="BA562" s="72"/>
      <c r="BB562" s="4"/>
      <c r="BC562" s="4"/>
      <c r="BD562" s="4"/>
      <c r="BE562" s="4"/>
      <c r="BF562" s="4"/>
      <c r="BG562" s="72"/>
      <c r="BH562" s="4"/>
      <c r="BI562" s="201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202"/>
      <c r="CG562" s="4"/>
      <c r="CH562" s="4"/>
      <c r="CI562" s="4"/>
      <c r="CJ562" s="4"/>
      <c r="CK562" s="4"/>
      <c r="CL562" s="4"/>
      <c r="CM562" s="174"/>
      <c r="CN562" s="4"/>
      <c r="CO562" s="4"/>
      <c r="CP562" s="4"/>
      <c r="CQ562" s="4"/>
      <c r="CR562" s="4"/>
      <c r="CS562" s="17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202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17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174"/>
      <c r="AR563" s="4"/>
      <c r="AS563" s="4"/>
      <c r="AT563" s="4"/>
      <c r="AU563" s="4"/>
      <c r="AV563" s="4"/>
      <c r="AW563" s="174"/>
      <c r="AX563" s="4"/>
      <c r="AY563" s="4"/>
      <c r="AZ563" s="4"/>
      <c r="BA563" s="72"/>
      <c r="BB563" s="4"/>
      <c r="BC563" s="4"/>
      <c r="BD563" s="4"/>
      <c r="BE563" s="4"/>
      <c r="BF563" s="4"/>
      <c r="BG563" s="72"/>
      <c r="BH563" s="4"/>
      <c r="BI563" s="201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202"/>
      <c r="CG563" s="4"/>
      <c r="CH563" s="4"/>
      <c r="CI563" s="4"/>
      <c r="CJ563" s="4"/>
      <c r="CK563" s="4"/>
      <c r="CL563" s="4"/>
      <c r="CM563" s="174"/>
      <c r="CN563" s="4"/>
      <c r="CO563" s="4"/>
      <c r="CP563" s="4"/>
      <c r="CQ563" s="4"/>
      <c r="CR563" s="4"/>
      <c r="CS563" s="17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202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17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174"/>
      <c r="AR564" s="4"/>
      <c r="AS564" s="4"/>
      <c r="AT564" s="4"/>
      <c r="AU564" s="4"/>
      <c r="AV564" s="4"/>
      <c r="AW564" s="174"/>
      <c r="AX564" s="4"/>
      <c r="AY564" s="4"/>
      <c r="AZ564" s="4"/>
      <c r="BA564" s="72"/>
      <c r="BB564" s="4"/>
      <c r="BC564" s="4"/>
      <c r="BD564" s="4"/>
      <c r="BE564" s="4"/>
      <c r="BF564" s="4"/>
      <c r="BG564" s="72"/>
      <c r="BH564" s="4"/>
      <c r="BI564" s="201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202"/>
      <c r="CG564" s="4"/>
      <c r="CH564" s="4"/>
      <c r="CI564" s="4"/>
      <c r="CJ564" s="4"/>
      <c r="CK564" s="4"/>
      <c r="CL564" s="4"/>
      <c r="CM564" s="174"/>
      <c r="CN564" s="4"/>
      <c r="CO564" s="4"/>
      <c r="CP564" s="4"/>
      <c r="CQ564" s="4"/>
      <c r="CR564" s="4"/>
      <c r="CS564" s="17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202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17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174"/>
      <c r="AR565" s="4"/>
      <c r="AS565" s="4"/>
      <c r="AT565" s="4"/>
      <c r="AU565" s="4"/>
      <c r="AV565" s="4"/>
      <c r="AW565" s="174"/>
      <c r="AX565" s="4"/>
      <c r="AY565" s="4"/>
      <c r="AZ565" s="4"/>
      <c r="BA565" s="72"/>
      <c r="BB565" s="4"/>
      <c r="BC565" s="4"/>
      <c r="BD565" s="4"/>
      <c r="BE565" s="4"/>
      <c r="BF565" s="4"/>
      <c r="BG565" s="72"/>
      <c r="BH565" s="4"/>
      <c r="BI565" s="201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202"/>
      <c r="CG565" s="4"/>
      <c r="CH565" s="4"/>
      <c r="CI565" s="4"/>
      <c r="CJ565" s="4"/>
      <c r="CK565" s="4"/>
      <c r="CL565" s="4"/>
      <c r="CM565" s="174"/>
      <c r="CN565" s="4"/>
      <c r="CO565" s="4"/>
      <c r="CP565" s="4"/>
      <c r="CQ565" s="4"/>
      <c r="CR565" s="4"/>
      <c r="CS565" s="17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202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17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174"/>
      <c r="AR566" s="4"/>
      <c r="AS566" s="4"/>
      <c r="AT566" s="4"/>
      <c r="AU566" s="4"/>
      <c r="AV566" s="4"/>
      <c r="AW566" s="174"/>
      <c r="AX566" s="4"/>
      <c r="AY566" s="4"/>
      <c r="AZ566" s="4"/>
      <c r="BA566" s="72"/>
      <c r="BB566" s="4"/>
      <c r="BC566" s="4"/>
      <c r="BD566" s="4"/>
      <c r="BE566" s="4"/>
      <c r="BF566" s="4"/>
      <c r="BG566" s="72"/>
      <c r="BH566" s="4"/>
      <c r="BI566" s="201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202"/>
      <c r="CG566" s="4"/>
      <c r="CH566" s="4"/>
      <c r="CI566" s="4"/>
      <c r="CJ566" s="4"/>
      <c r="CK566" s="4"/>
      <c r="CL566" s="4"/>
      <c r="CM566" s="174"/>
      <c r="CN566" s="4"/>
      <c r="CO566" s="4"/>
      <c r="CP566" s="4"/>
      <c r="CQ566" s="4"/>
      <c r="CR566" s="4"/>
      <c r="CS566" s="17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202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17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174"/>
      <c r="AR567" s="4"/>
      <c r="AS567" s="4"/>
      <c r="AT567" s="4"/>
      <c r="AU567" s="4"/>
      <c r="AV567" s="4"/>
      <c r="AW567" s="174"/>
      <c r="AX567" s="4"/>
      <c r="AY567" s="4"/>
      <c r="AZ567" s="4"/>
      <c r="BA567" s="72"/>
      <c r="BB567" s="4"/>
      <c r="BC567" s="4"/>
      <c r="BD567" s="4"/>
      <c r="BE567" s="4"/>
      <c r="BF567" s="4"/>
      <c r="BG567" s="72"/>
      <c r="BH567" s="4"/>
      <c r="BI567" s="201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202"/>
      <c r="CG567" s="4"/>
      <c r="CH567" s="4"/>
      <c r="CI567" s="4"/>
      <c r="CJ567" s="4"/>
      <c r="CK567" s="4"/>
      <c r="CL567" s="4"/>
      <c r="CM567" s="174"/>
      <c r="CN567" s="4"/>
      <c r="CO567" s="4"/>
      <c r="CP567" s="4"/>
      <c r="CQ567" s="4"/>
      <c r="CR567" s="4"/>
      <c r="CS567" s="17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202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17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174"/>
      <c r="AR568" s="4"/>
      <c r="AS568" s="4"/>
      <c r="AT568" s="4"/>
      <c r="AU568" s="4"/>
      <c r="AV568" s="4"/>
      <c r="AW568" s="174"/>
      <c r="AX568" s="4"/>
      <c r="AY568" s="4"/>
      <c r="AZ568" s="4"/>
      <c r="BA568" s="72"/>
      <c r="BB568" s="4"/>
      <c r="BC568" s="4"/>
      <c r="BD568" s="4"/>
      <c r="BE568" s="4"/>
      <c r="BF568" s="4"/>
      <c r="BG568" s="72"/>
      <c r="BH568" s="4"/>
      <c r="BI568" s="201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202"/>
      <c r="CG568" s="4"/>
      <c r="CH568" s="4"/>
      <c r="CI568" s="4"/>
      <c r="CJ568" s="4"/>
      <c r="CK568" s="4"/>
      <c r="CL568" s="4"/>
      <c r="CM568" s="174"/>
      <c r="CN568" s="4"/>
      <c r="CO568" s="4"/>
      <c r="CP568" s="4"/>
      <c r="CQ568" s="4"/>
      <c r="CR568" s="4"/>
      <c r="CS568" s="17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202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17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174"/>
      <c r="AR569" s="4"/>
      <c r="AS569" s="4"/>
      <c r="AT569" s="4"/>
      <c r="AU569" s="4"/>
      <c r="AV569" s="4"/>
      <c r="AW569" s="174"/>
      <c r="AX569" s="4"/>
      <c r="AY569" s="4"/>
      <c r="AZ569" s="4"/>
      <c r="BA569" s="72"/>
      <c r="BB569" s="4"/>
      <c r="BC569" s="4"/>
      <c r="BD569" s="4"/>
      <c r="BE569" s="4"/>
      <c r="BF569" s="4"/>
      <c r="BG569" s="72"/>
      <c r="BH569" s="4"/>
      <c r="BI569" s="201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202"/>
      <c r="CG569" s="4"/>
      <c r="CH569" s="4"/>
      <c r="CI569" s="4"/>
      <c r="CJ569" s="4"/>
      <c r="CK569" s="4"/>
      <c r="CL569" s="4"/>
      <c r="CM569" s="174"/>
      <c r="CN569" s="4"/>
      <c r="CO569" s="4"/>
      <c r="CP569" s="4"/>
      <c r="CQ569" s="4"/>
      <c r="CR569" s="4"/>
      <c r="CS569" s="17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202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17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174"/>
      <c r="AR570" s="4"/>
      <c r="AS570" s="4"/>
      <c r="AT570" s="4"/>
      <c r="AU570" s="4"/>
      <c r="AV570" s="4"/>
      <c r="AW570" s="174"/>
      <c r="AX570" s="4"/>
      <c r="AY570" s="4"/>
      <c r="AZ570" s="4"/>
      <c r="BA570" s="72"/>
      <c r="BB570" s="4"/>
      <c r="BC570" s="4"/>
      <c r="BD570" s="4"/>
      <c r="BE570" s="4"/>
      <c r="BF570" s="4"/>
      <c r="BG570" s="72"/>
      <c r="BH570" s="4"/>
      <c r="BI570" s="201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202"/>
      <c r="CG570" s="4"/>
      <c r="CH570" s="4"/>
      <c r="CI570" s="4"/>
      <c r="CJ570" s="4"/>
      <c r="CK570" s="4"/>
      <c r="CL570" s="4"/>
      <c r="CM570" s="174"/>
      <c r="CN570" s="4"/>
      <c r="CO570" s="4"/>
      <c r="CP570" s="4"/>
      <c r="CQ570" s="4"/>
      <c r="CR570" s="4"/>
      <c r="CS570" s="17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202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17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174"/>
      <c r="AR571" s="4"/>
      <c r="AS571" s="4"/>
      <c r="AT571" s="4"/>
      <c r="AU571" s="4"/>
      <c r="AV571" s="4"/>
      <c r="AW571" s="174"/>
      <c r="AX571" s="4"/>
      <c r="AY571" s="4"/>
      <c r="AZ571" s="4"/>
      <c r="BA571" s="72"/>
      <c r="BB571" s="4"/>
      <c r="BC571" s="4"/>
      <c r="BD571" s="4"/>
      <c r="BE571" s="4"/>
      <c r="BF571" s="4"/>
      <c r="BG571" s="72"/>
      <c r="BH571" s="4"/>
      <c r="BI571" s="201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202"/>
      <c r="CG571" s="4"/>
      <c r="CH571" s="4"/>
      <c r="CI571" s="4"/>
      <c r="CJ571" s="4"/>
      <c r="CK571" s="4"/>
      <c r="CL571" s="4"/>
      <c r="CM571" s="174"/>
      <c r="CN571" s="4"/>
      <c r="CO571" s="4"/>
      <c r="CP571" s="4"/>
      <c r="CQ571" s="4"/>
      <c r="CR571" s="4"/>
      <c r="CS571" s="17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202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17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174"/>
      <c r="AR572" s="4"/>
      <c r="AS572" s="4"/>
      <c r="AT572" s="4"/>
      <c r="AU572" s="4"/>
      <c r="AV572" s="4"/>
      <c r="AW572" s="174"/>
      <c r="AX572" s="4"/>
      <c r="AY572" s="4"/>
      <c r="AZ572" s="4"/>
      <c r="BA572" s="72"/>
      <c r="BB572" s="4"/>
      <c r="BC572" s="4"/>
      <c r="BD572" s="4"/>
      <c r="BE572" s="4"/>
      <c r="BF572" s="4"/>
      <c r="BG572" s="72"/>
      <c r="BH572" s="4"/>
      <c r="BI572" s="201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202"/>
      <c r="CG572" s="4"/>
      <c r="CH572" s="4"/>
      <c r="CI572" s="4"/>
      <c r="CJ572" s="4"/>
      <c r="CK572" s="4"/>
      <c r="CL572" s="4"/>
      <c r="CM572" s="174"/>
      <c r="CN572" s="4"/>
      <c r="CO572" s="4"/>
      <c r="CP572" s="4"/>
      <c r="CQ572" s="4"/>
      <c r="CR572" s="4"/>
      <c r="CS572" s="17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202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17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174"/>
      <c r="AR573" s="4"/>
      <c r="AS573" s="4"/>
      <c r="AT573" s="4"/>
      <c r="AU573" s="4"/>
      <c r="AV573" s="4"/>
      <c r="AW573" s="174"/>
      <c r="AX573" s="4"/>
      <c r="AY573" s="4"/>
      <c r="AZ573" s="4"/>
      <c r="BA573" s="72"/>
      <c r="BB573" s="4"/>
      <c r="BC573" s="4"/>
      <c r="BD573" s="4"/>
      <c r="BE573" s="4"/>
      <c r="BF573" s="4"/>
      <c r="BG573" s="72"/>
      <c r="BH573" s="4"/>
      <c r="BI573" s="201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202"/>
      <c r="CG573" s="4"/>
      <c r="CH573" s="4"/>
      <c r="CI573" s="4"/>
      <c r="CJ573" s="4"/>
      <c r="CK573" s="4"/>
      <c r="CL573" s="4"/>
      <c r="CM573" s="174"/>
      <c r="CN573" s="4"/>
      <c r="CO573" s="4"/>
      <c r="CP573" s="4"/>
      <c r="CQ573" s="4"/>
      <c r="CR573" s="4"/>
      <c r="CS573" s="17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202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17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174"/>
      <c r="AR574" s="4"/>
      <c r="AS574" s="4"/>
      <c r="AT574" s="4"/>
      <c r="AU574" s="4"/>
      <c r="AV574" s="4"/>
      <c r="AW574" s="174"/>
      <c r="AX574" s="4"/>
      <c r="AY574" s="4"/>
      <c r="AZ574" s="4"/>
      <c r="BA574" s="72"/>
      <c r="BB574" s="4"/>
      <c r="BC574" s="4"/>
      <c r="BD574" s="4"/>
      <c r="BE574" s="4"/>
      <c r="BF574" s="4"/>
      <c r="BG574" s="72"/>
      <c r="BH574" s="4"/>
      <c r="BI574" s="201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202"/>
      <c r="CG574" s="4"/>
      <c r="CH574" s="4"/>
      <c r="CI574" s="4"/>
      <c r="CJ574" s="4"/>
      <c r="CK574" s="4"/>
      <c r="CL574" s="4"/>
      <c r="CM574" s="174"/>
      <c r="CN574" s="4"/>
      <c r="CO574" s="4"/>
      <c r="CP574" s="4"/>
      <c r="CQ574" s="4"/>
      <c r="CR574" s="4"/>
      <c r="CS574" s="17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202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17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174"/>
      <c r="AR575" s="4"/>
      <c r="AS575" s="4"/>
      <c r="AT575" s="4"/>
      <c r="AU575" s="4"/>
      <c r="AV575" s="4"/>
      <c r="AW575" s="174"/>
      <c r="AX575" s="4"/>
      <c r="AY575" s="4"/>
      <c r="AZ575" s="4"/>
      <c r="BA575" s="72"/>
      <c r="BB575" s="4"/>
      <c r="BC575" s="4"/>
      <c r="BD575" s="4"/>
      <c r="BE575" s="4"/>
      <c r="BF575" s="4"/>
      <c r="BG575" s="72"/>
      <c r="BH575" s="4"/>
      <c r="BI575" s="201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202"/>
      <c r="CG575" s="4"/>
      <c r="CH575" s="4"/>
      <c r="CI575" s="4"/>
      <c r="CJ575" s="4"/>
      <c r="CK575" s="4"/>
      <c r="CL575" s="4"/>
      <c r="CM575" s="174"/>
      <c r="CN575" s="4"/>
      <c r="CO575" s="4"/>
      <c r="CP575" s="4"/>
      <c r="CQ575" s="4"/>
      <c r="CR575" s="4"/>
      <c r="CS575" s="17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202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17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174"/>
      <c r="AR576" s="4"/>
      <c r="AS576" s="4"/>
      <c r="AT576" s="4"/>
      <c r="AU576" s="4"/>
      <c r="AV576" s="4"/>
      <c r="AW576" s="174"/>
      <c r="AX576" s="4"/>
      <c r="AY576" s="4"/>
      <c r="AZ576" s="4"/>
      <c r="BA576" s="72"/>
      <c r="BB576" s="4"/>
      <c r="BC576" s="4"/>
      <c r="BD576" s="4"/>
      <c r="BE576" s="4"/>
      <c r="BF576" s="4"/>
      <c r="BG576" s="72"/>
      <c r="BH576" s="4"/>
      <c r="BI576" s="201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202"/>
      <c r="CG576" s="4"/>
      <c r="CH576" s="4"/>
      <c r="CI576" s="4"/>
      <c r="CJ576" s="4"/>
      <c r="CK576" s="4"/>
      <c r="CL576" s="4"/>
      <c r="CM576" s="174"/>
      <c r="CN576" s="4"/>
      <c r="CO576" s="4"/>
      <c r="CP576" s="4"/>
      <c r="CQ576" s="4"/>
      <c r="CR576" s="4"/>
      <c r="CS576" s="17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202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17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174"/>
      <c r="AR577" s="4"/>
      <c r="AS577" s="4"/>
      <c r="AT577" s="4"/>
      <c r="AU577" s="4"/>
      <c r="AV577" s="4"/>
      <c r="AW577" s="174"/>
      <c r="AX577" s="4"/>
      <c r="AY577" s="4"/>
      <c r="AZ577" s="4"/>
      <c r="BA577" s="72"/>
      <c r="BB577" s="4"/>
      <c r="BC577" s="4"/>
      <c r="BD577" s="4"/>
      <c r="BE577" s="4"/>
      <c r="BF577" s="4"/>
      <c r="BG577" s="72"/>
      <c r="BH577" s="4"/>
      <c r="BI577" s="201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202"/>
      <c r="CG577" s="4"/>
      <c r="CH577" s="4"/>
      <c r="CI577" s="4"/>
      <c r="CJ577" s="4"/>
      <c r="CK577" s="4"/>
      <c r="CL577" s="4"/>
      <c r="CM577" s="174"/>
      <c r="CN577" s="4"/>
      <c r="CO577" s="4"/>
      <c r="CP577" s="4"/>
      <c r="CQ577" s="4"/>
      <c r="CR577" s="4"/>
      <c r="CS577" s="17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202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17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174"/>
      <c r="AR578" s="4"/>
      <c r="AS578" s="4"/>
      <c r="AT578" s="4"/>
      <c r="AU578" s="4"/>
      <c r="AV578" s="4"/>
      <c r="AW578" s="174"/>
      <c r="AX578" s="4"/>
      <c r="AY578" s="4"/>
      <c r="AZ578" s="4"/>
      <c r="BA578" s="72"/>
      <c r="BB578" s="4"/>
      <c r="BC578" s="4"/>
      <c r="BD578" s="4"/>
      <c r="BE578" s="4"/>
      <c r="BF578" s="4"/>
      <c r="BG578" s="72"/>
      <c r="BH578" s="4"/>
      <c r="BI578" s="201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202"/>
      <c r="CG578" s="4"/>
      <c r="CH578" s="4"/>
      <c r="CI578" s="4"/>
      <c r="CJ578" s="4"/>
      <c r="CK578" s="4"/>
      <c r="CL578" s="4"/>
      <c r="CM578" s="174"/>
      <c r="CN578" s="4"/>
      <c r="CO578" s="4"/>
      <c r="CP578" s="4"/>
      <c r="CQ578" s="4"/>
      <c r="CR578" s="4"/>
      <c r="CS578" s="17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202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17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174"/>
      <c r="AR579" s="4"/>
      <c r="AS579" s="4"/>
      <c r="AT579" s="4"/>
      <c r="AU579" s="4"/>
      <c r="AV579" s="4"/>
      <c r="AW579" s="174"/>
      <c r="AX579" s="4"/>
      <c r="AY579" s="4"/>
      <c r="AZ579" s="4"/>
      <c r="BA579" s="72"/>
      <c r="BB579" s="4"/>
      <c r="BC579" s="4"/>
      <c r="BD579" s="4"/>
      <c r="BE579" s="4"/>
      <c r="BF579" s="4"/>
      <c r="BG579" s="72"/>
      <c r="BH579" s="4"/>
      <c r="BI579" s="201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202"/>
      <c r="CG579" s="4"/>
      <c r="CH579" s="4"/>
      <c r="CI579" s="4"/>
      <c r="CJ579" s="4"/>
      <c r="CK579" s="4"/>
      <c r="CL579" s="4"/>
      <c r="CM579" s="174"/>
      <c r="CN579" s="4"/>
      <c r="CO579" s="4"/>
      <c r="CP579" s="4"/>
      <c r="CQ579" s="4"/>
      <c r="CR579" s="4"/>
      <c r="CS579" s="17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202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17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174"/>
      <c r="AR580" s="4"/>
      <c r="AS580" s="4"/>
      <c r="AT580" s="4"/>
      <c r="AU580" s="4"/>
      <c r="AV580" s="4"/>
      <c r="AW580" s="174"/>
      <c r="AX580" s="4"/>
      <c r="AY580" s="4"/>
      <c r="AZ580" s="4"/>
      <c r="BA580" s="72"/>
      <c r="BB580" s="4"/>
      <c r="BC580" s="4"/>
      <c r="BD580" s="4"/>
      <c r="BE580" s="4"/>
      <c r="BF580" s="4"/>
      <c r="BG580" s="72"/>
      <c r="BH580" s="4"/>
      <c r="BI580" s="201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202"/>
      <c r="CG580" s="4"/>
      <c r="CH580" s="4"/>
      <c r="CI580" s="4"/>
      <c r="CJ580" s="4"/>
      <c r="CK580" s="4"/>
      <c r="CL580" s="4"/>
      <c r="CM580" s="174"/>
      <c r="CN580" s="4"/>
      <c r="CO580" s="4"/>
      <c r="CP580" s="4"/>
      <c r="CQ580" s="4"/>
      <c r="CR580" s="4"/>
      <c r="CS580" s="17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202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17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174"/>
      <c r="AR581" s="4"/>
      <c r="AS581" s="4"/>
      <c r="AT581" s="4"/>
      <c r="AU581" s="4"/>
      <c r="AV581" s="4"/>
      <c r="AW581" s="174"/>
      <c r="AX581" s="4"/>
      <c r="AY581" s="4"/>
      <c r="AZ581" s="4"/>
      <c r="BA581" s="72"/>
      <c r="BB581" s="4"/>
      <c r="BC581" s="4"/>
      <c r="BD581" s="4"/>
      <c r="BE581" s="4"/>
      <c r="BF581" s="4"/>
      <c r="BG581" s="72"/>
      <c r="BH581" s="4"/>
      <c r="BI581" s="201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202"/>
      <c r="CG581" s="4"/>
      <c r="CH581" s="4"/>
      <c r="CI581" s="4"/>
      <c r="CJ581" s="4"/>
      <c r="CK581" s="4"/>
      <c r="CL581" s="4"/>
      <c r="CM581" s="174"/>
      <c r="CN581" s="4"/>
      <c r="CO581" s="4"/>
      <c r="CP581" s="4"/>
      <c r="CQ581" s="4"/>
      <c r="CR581" s="4"/>
      <c r="CS581" s="17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202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17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174"/>
      <c r="AR582" s="4"/>
      <c r="AS582" s="4"/>
      <c r="AT582" s="4"/>
      <c r="AU582" s="4"/>
      <c r="AV582" s="4"/>
      <c r="AW582" s="174"/>
      <c r="AX582" s="4"/>
      <c r="AY582" s="4"/>
      <c r="AZ582" s="4"/>
      <c r="BA582" s="72"/>
      <c r="BB582" s="4"/>
      <c r="BC582" s="4"/>
      <c r="BD582" s="4"/>
      <c r="BE582" s="4"/>
      <c r="BF582" s="4"/>
      <c r="BG582" s="72"/>
      <c r="BH582" s="4"/>
      <c r="BI582" s="201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202"/>
      <c r="CG582" s="4"/>
      <c r="CH582" s="4"/>
      <c r="CI582" s="4"/>
      <c r="CJ582" s="4"/>
      <c r="CK582" s="4"/>
      <c r="CL582" s="4"/>
      <c r="CM582" s="174"/>
      <c r="CN582" s="4"/>
      <c r="CO582" s="4"/>
      <c r="CP582" s="4"/>
      <c r="CQ582" s="4"/>
      <c r="CR582" s="4"/>
      <c r="CS582" s="17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202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17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174"/>
      <c r="AR583" s="4"/>
      <c r="AS583" s="4"/>
      <c r="AT583" s="4"/>
      <c r="AU583" s="4"/>
      <c r="AV583" s="4"/>
      <c r="AW583" s="174"/>
      <c r="AX583" s="4"/>
      <c r="AY583" s="4"/>
      <c r="AZ583" s="4"/>
      <c r="BA583" s="72"/>
      <c r="BB583" s="4"/>
      <c r="BC583" s="4"/>
      <c r="BD583" s="4"/>
      <c r="BE583" s="4"/>
      <c r="BF583" s="4"/>
      <c r="BG583" s="72"/>
      <c r="BH583" s="4"/>
      <c r="BI583" s="201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202"/>
      <c r="CG583" s="4"/>
      <c r="CH583" s="4"/>
      <c r="CI583" s="4"/>
      <c r="CJ583" s="4"/>
      <c r="CK583" s="4"/>
      <c r="CL583" s="4"/>
      <c r="CM583" s="174"/>
      <c r="CN583" s="4"/>
      <c r="CO583" s="4"/>
      <c r="CP583" s="4"/>
      <c r="CQ583" s="4"/>
      <c r="CR583" s="4"/>
      <c r="CS583" s="17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202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17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174"/>
      <c r="AR584" s="4"/>
      <c r="AS584" s="4"/>
      <c r="AT584" s="4"/>
      <c r="AU584" s="4"/>
      <c r="AV584" s="4"/>
      <c r="AW584" s="174"/>
      <c r="AX584" s="4"/>
      <c r="AY584" s="4"/>
      <c r="AZ584" s="4"/>
      <c r="BA584" s="72"/>
      <c r="BB584" s="4"/>
      <c r="BC584" s="4"/>
      <c r="BD584" s="4"/>
      <c r="BE584" s="4"/>
      <c r="BF584" s="4"/>
      <c r="BG584" s="72"/>
      <c r="BH584" s="4"/>
      <c r="BI584" s="201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202"/>
      <c r="CG584" s="4"/>
      <c r="CH584" s="4"/>
      <c r="CI584" s="4"/>
      <c r="CJ584" s="4"/>
      <c r="CK584" s="4"/>
      <c r="CL584" s="4"/>
      <c r="CM584" s="174"/>
      <c r="CN584" s="4"/>
      <c r="CO584" s="4"/>
      <c r="CP584" s="4"/>
      <c r="CQ584" s="4"/>
      <c r="CR584" s="4"/>
      <c r="CS584" s="17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202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17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174"/>
      <c r="AR585" s="4"/>
      <c r="AS585" s="4"/>
      <c r="AT585" s="4"/>
      <c r="AU585" s="4"/>
      <c r="AV585" s="4"/>
      <c r="AW585" s="174"/>
      <c r="AX585" s="4"/>
      <c r="AY585" s="4"/>
      <c r="AZ585" s="4"/>
      <c r="BA585" s="72"/>
      <c r="BB585" s="4"/>
      <c r="BC585" s="4"/>
      <c r="BD585" s="4"/>
      <c r="BE585" s="4"/>
      <c r="BF585" s="4"/>
      <c r="BG585" s="72"/>
      <c r="BH585" s="4"/>
      <c r="BI585" s="201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202"/>
      <c r="CG585" s="4"/>
      <c r="CH585" s="4"/>
      <c r="CI585" s="4"/>
      <c r="CJ585" s="4"/>
      <c r="CK585" s="4"/>
      <c r="CL585" s="4"/>
      <c r="CM585" s="174"/>
      <c r="CN585" s="4"/>
      <c r="CO585" s="4"/>
      <c r="CP585" s="4"/>
      <c r="CQ585" s="4"/>
      <c r="CR585" s="4"/>
      <c r="CS585" s="17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202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17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174"/>
      <c r="AR586" s="4"/>
      <c r="AS586" s="4"/>
      <c r="AT586" s="4"/>
      <c r="AU586" s="4"/>
      <c r="AV586" s="4"/>
      <c r="AW586" s="174"/>
      <c r="AX586" s="4"/>
      <c r="AY586" s="4"/>
      <c r="AZ586" s="4"/>
      <c r="BA586" s="72"/>
      <c r="BB586" s="4"/>
      <c r="BC586" s="4"/>
      <c r="BD586" s="4"/>
      <c r="BE586" s="4"/>
      <c r="BF586" s="4"/>
      <c r="BG586" s="72"/>
      <c r="BH586" s="4"/>
      <c r="BI586" s="201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202"/>
      <c r="CG586" s="4"/>
      <c r="CH586" s="4"/>
      <c r="CI586" s="4"/>
      <c r="CJ586" s="4"/>
      <c r="CK586" s="4"/>
      <c r="CL586" s="4"/>
      <c r="CM586" s="174"/>
      <c r="CN586" s="4"/>
      <c r="CO586" s="4"/>
      <c r="CP586" s="4"/>
      <c r="CQ586" s="4"/>
      <c r="CR586" s="4"/>
      <c r="CS586" s="17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202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17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174"/>
      <c r="AR587" s="4"/>
      <c r="AS587" s="4"/>
      <c r="AT587" s="4"/>
      <c r="AU587" s="4"/>
      <c r="AV587" s="4"/>
      <c r="AW587" s="174"/>
      <c r="AX587" s="4"/>
      <c r="AY587" s="4"/>
      <c r="AZ587" s="4"/>
      <c r="BA587" s="72"/>
      <c r="BB587" s="4"/>
      <c r="BC587" s="4"/>
      <c r="BD587" s="4"/>
      <c r="BE587" s="4"/>
      <c r="BF587" s="4"/>
      <c r="BG587" s="72"/>
      <c r="BH587" s="4"/>
      <c r="BI587" s="201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202"/>
      <c r="CG587" s="4"/>
      <c r="CH587" s="4"/>
      <c r="CI587" s="4"/>
      <c r="CJ587" s="4"/>
      <c r="CK587" s="4"/>
      <c r="CL587" s="4"/>
      <c r="CM587" s="174"/>
      <c r="CN587" s="4"/>
      <c r="CO587" s="4"/>
      <c r="CP587" s="4"/>
      <c r="CQ587" s="4"/>
      <c r="CR587" s="4"/>
      <c r="CS587" s="17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202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17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174"/>
      <c r="AR588" s="4"/>
      <c r="AS588" s="4"/>
      <c r="AT588" s="4"/>
      <c r="AU588" s="4"/>
      <c r="AV588" s="4"/>
      <c r="AW588" s="174"/>
      <c r="AX588" s="4"/>
      <c r="AY588" s="4"/>
      <c r="AZ588" s="4"/>
      <c r="BA588" s="72"/>
      <c r="BB588" s="4"/>
      <c r="BC588" s="4"/>
      <c r="BD588" s="4"/>
      <c r="BE588" s="4"/>
      <c r="BF588" s="4"/>
      <c r="BG588" s="72"/>
      <c r="BH588" s="4"/>
      <c r="BI588" s="201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202"/>
      <c r="CG588" s="4"/>
      <c r="CH588" s="4"/>
      <c r="CI588" s="4"/>
      <c r="CJ588" s="4"/>
      <c r="CK588" s="4"/>
      <c r="CL588" s="4"/>
      <c r="CM588" s="174"/>
      <c r="CN588" s="4"/>
      <c r="CO588" s="4"/>
      <c r="CP588" s="4"/>
      <c r="CQ588" s="4"/>
      <c r="CR588" s="4"/>
      <c r="CS588" s="17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202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17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174"/>
      <c r="AR589" s="4"/>
      <c r="AS589" s="4"/>
      <c r="AT589" s="4"/>
      <c r="AU589" s="4"/>
      <c r="AV589" s="4"/>
      <c r="AW589" s="174"/>
      <c r="AX589" s="4"/>
      <c r="AY589" s="4"/>
      <c r="AZ589" s="4"/>
      <c r="BA589" s="72"/>
      <c r="BB589" s="4"/>
      <c r="BC589" s="4"/>
      <c r="BD589" s="4"/>
      <c r="BE589" s="4"/>
      <c r="BF589" s="4"/>
      <c r="BG589" s="72"/>
      <c r="BH589" s="4"/>
      <c r="BI589" s="201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202"/>
      <c r="CG589" s="4"/>
      <c r="CH589" s="4"/>
      <c r="CI589" s="4"/>
      <c r="CJ589" s="4"/>
      <c r="CK589" s="4"/>
      <c r="CL589" s="4"/>
      <c r="CM589" s="174"/>
      <c r="CN589" s="4"/>
      <c r="CO589" s="4"/>
      <c r="CP589" s="4"/>
      <c r="CQ589" s="4"/>
      <c r="CR589" s="4"/>
      <c r="CS589" s="17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202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17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174"/>
      <c r="AR590" s="4"/>
      <c r="AS590" s="4"/>
      <c r="AT590" s="4"/>
      <c r="AU590" s="4"/>
      <c r="AV590" s="4"/>
      <c r="AW590" s="174"/>
      <c r="AX590" s="4"/>
      <c r="AY590" s="4"/>
      <c r="AZ590" s="4"/>
      <c r="BA590" s="72"/>
      <c r="BB590" s="4"/>
      <c r="BC590" s="4"/>
      <c r="BD590" s="4"/>
      <c r="BE590" s="4"/>
      <c r="BF590" s="4"/>
      <c r="BG590" s="72"/>
      <c r="BH590" s="4"/>
      <c r="BI590" s="201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202"/>
      <c r="CG590" s="4"/>
      <c r="CH590" s="4"/>
      <c r="CI590" s="4"/>
      <c r="CJ590" s="4"/>
      <c r="CK590" s="4"/>
      <c r="CL590" s="4"/>
      <c r="CM590" s="174"/>
      <c r="CN590" s="4"/>
      <c r="CO590" s="4"/>
      <c r="CP590" s="4"/>
      <c r="CQ590" s="4"/>
      <c r="CR590" s="4"/>
      <c r="CS590" s="17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202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17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174"/>
      <c r="AR591" s="4"/>
      <c r="AS591" s="4"/>
      <c r="AT591" s="4"/>
      <c r="AU591" s="4"/>
      <c r="AV591" s="4"/>
      <c r="AW591" s="174"/>
      <c r="AX591" s="4"/>
      <c r="AY591" s="4"/>
      <c r="AZ591" s="4"/>
      <c r="BA591" s="72"/>
      <c r="BB591" s="4"/>
      <c r="BC591" s="4"/>
      <c r="BD591" s="4"/>
      <c r="BE591" s="4"/>
      <c r="BF591" s="4"/>
      <c r="BG591" s="72"/>
      <c r="BH591" s="4"/>
      <c r="BI591" s="201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202"/>
      <c r="CG591" s="4"/>
      <c r="CH591" s="4"/>
      <c r="CI591" s="4"/>
      <c r="CJ591" s="4"/>
      <c r="CK591" s="4"/>
      <c r="CL591" s="4"/>
      <c r="CM591" s="174"/>
      <c r="CN591" s="4"/>
      <c r="CO591" s="4"/>
      <c r="CP591" s="4"/>
      <c r="CQ591" s="4"/>
      <c r="CR591" s="4"/>
      <c r="CS591" s="17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202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17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174"/>
      <c r="AR592" s="4"/>
      <c r="AS592" s="4"/>
      <c r="AT592" s="4"/>
      <c r="AU592" s="4"/>
      <c r="AV592" s="4"/>
      <c r="AW592" s="174"/>
      <c r="AX592" s="4"/>
      <c r="AY592" s="4"/>
      <c r="AZ592" s="4"/>
      <c r="BA592" s="72"/>
      <c r="BB592" s="4"/>
      <c r="BC592" s="4"/>
      <c r="BD592" s="4"/>
      <c r="BE592" s="4"/>
      <c r="BF592" s="4"/>
      <c r="BG592" s="72"/>
      <c r="BH592" s="4"/>
      <c r="BI592" s="201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202"/>
      <c r="CG592" s="4"/>
      <c r="CH592" s="4"/>
      <c r="CI592" s="4"/>
      <c r="CJ592" s="4"/>
      <c r="CK592" s="4"/>
      <c r="CL592" s="4"/>
      <c r="CM592" s="174"/>
      <c r="CN592" s="4"/>
      <c r="CO592" s="4"/>
      <c r="CP592" s="4"/>
      <c r="CQ592" s="4"/>
      <c r="CR592" s="4"/>
      <c r="CS592" s="17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202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17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174"/>
      <c r="AR593" s="4"/>
      <c r="AS593" s="4"/>
      <c r="AT593" s="4"/>
      <c r="AU593" s="4"/>
      <c r="AV593" s="4"/>
      <c r="AW593" s="174"/>
      <c r="AX593" s="4"/>
      <c r="AY593" s="4"/>
      <c r="AZ593" s="4"/>
      <c r="BA593" s="72"/>
      <c r="BB593" s="4"/>
      <c r="BC593" s="4"/>
      <c r="BD593" s="4"/>
      <c r="BE593" s="4"/>
      <c r="BF593" s="4"/>
      <c r="BG593" s="72"/>
      <c r="BH593" s="4"/>
      <c r="BI593" s="201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202"/>
      <c r="CG593" s="4"/>
      <c r="CH593" s="4"/>
      <c r="CI593" s="4"/>
      <c r="CJ593" s="4"/>
      <c r="CK593" s="4"/>
      <c r="CL593" s="4"/>
      <c r="CM593" s="174"/>
      <c r="CN593" s="4"/>
      <c r="CO593" s="4"/>
      <c r="CP593" s="4"/>
      <c r="CQ593" s="4"/>
      <c r="CR593" s="4"/>
      <c r="CS593" s="17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202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17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174"/>
      <c r="AR594" s="4"/>
      <c r="AS594" s="4"/>
      <c r="AT594" s="4"/>
      <c r="AU594" s="4"/>
      <c r="AV594" s="4"/>
      <c r="AW594" s="174"/>
      <c r="AX594" s="4"/>
      <c r="AY594" s="4"/>
      <c r="AZ594" s="4"/>
      <c r="BA594" s="72"/>
      <c r="BB594" s="4"/>
      <c r="BC594" s="4"/>
      <c r="BD594" s="4"/>
      <c r="BE594" s="4"/>
      <c r="BF594" s="4"/>
      <c r="BG594" s="72"/>
      <c r="BH594" s="4"/>
      <c r="BI594" s="201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202"/>
      <c r="CG594" s="4"/>
      <c r="CH594" s="4"/>
      <c r="CI594" s="4"/>
      <c r="CJ594" s="4"/>
      <c r="CK594" s="4"/>
      <c r="CL594" s="4"/>
      <c r="CM594" s="174"/>
      <c r="CN594" s="4"/>
      <c r="CO594" s="4"/>
      <c r="CP594" s="4"/>
      <c r="CQ594" s="4"/>
      <c r="CR594" s="4"/>
      <c r="CS594" s="17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202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17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174"/>
      <c r="AR595" s="4"/>
      <c r="AS595" s="4"/>
      <c r="AT595" s="4"/>
      <c r="AU595" s="4"/>
      <c r="AV595" s="4"/>
      <c r="AW595" s="174"/>
      <c r="AX595" s="4"/>
      <c r="AY595" s="4"/>
      <c r="AZ595" s="4"/>
      <c r="BA595" s="72"/>
      <c r="BB595" s="4"/>
      <c r="BC595" s="4"/>
      <c r="BD595" s="4"/>
      <c r="BE595" s="4"/>
      <c r="BF595" s="4"/>
      <c r="BG595" s="72"/>
      <c r="BH595" s="4"/>
      <c r="BI595" s="201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202"/>
      <c r="CG595" s="4"/>
      <c r="CH595" s="4"/>
      <c r="CI595" s="4"/>
      <c r="CJ595" s="4"/>
      <c r="CK595" s="4"/>
      <c r="CL595" s="4"/>
      <c r="CM595" s="174"/>
      <c r="CN595" s="4"/>
      <c r="CO595" s="4"/>
      <c r="CP595" s="4"/>
      <c r="CQ595" s="4"/>
      <c r="CR595" s="4"/>
      <c r="CS595" s="17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202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17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174"/>
      <c r="AR596" s="4"/>
      <c r="AS596" s="4"/>
      <c r="AT596" s="4"/>
      <c r="AU596" s="4"/>
      <c r="AV596" s="4"/>
      <c r="AW596" s="174"/>
      <c r="AX596" s="4"/>
      <c r="AY596" s="4"/>
      <c r="AZ596" s="4"/>
      <c r="BA596" s="72"/>
      <c r="BB596" s="4"/>
      <c r="BC596" s="4"/>
      <c r="BD596" s="4"/>
      <c r="BE596" s="4"/>
      <c r="BF596" s="4"/>
      <c r="BG596" s="72"/>
      <c r="BH596" s="4"/>
      <c r="BI596" s="201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202"/>
      <c r="CG596" s="4"/>
      <c r="CH596" s="4"/>
      <c r="CI596" s="4"/>
      <c r="CJ596" s="4"/>
      <c r="CK596" s="4"/>
      <c r="CL596" s="4"/>
      <c r="CM596" s="174"/>
      <c r="CN596" s="4"/>
      <c r="CO596" s="4"/>
      <c r="CP596" s="4"/>
      <c r="CQ596" s="4"/>
      <c r="CR596" s="4"/>
      <c r="CS596" s="17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202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17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174"/>
      <c r="AR597" s="4"/>
      <c r="AS597" s="4"/>
      <c r="AT597" s="4"/>
      <c r="AU597" s="4"/>
      <c r="AV597" s="4"/>
      <c r="AW597" s="174"/>
      <c r="AX597" s="4"/>
      <c r="AY597" s="4"/>
      <c r="AZ597" s="4"/>
      <c r="BA597" s="72"/>
      <c r="BB597" s="4"/>
      <c r="BC597" s="4"/>
      <c r="BD597" s="4"/>
      <c r="BE597" s="4"/>
      <c r="BF597" s="4"/>
      <c r="BG597" s="72"/>
      <c r="BH597" s="4"/>
      <c r="BI597" s="201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202"/>
      <c r="CG597" s="4"/>
      <c r="CH597" s="4"/>
      <c r="CI597" s="4"/>
      <c r="CJ597" s="4"/>
      <c r="CK597" s="4"/>
      <c r="CL597" s="4"/>
      <c r="CM597" s="174"/>
      <c r="CN597" s="4"/>
      <c r="CO597" s="4"/>
      <c r="CP597" s="4"/>
      <c r="CQ597" s="4"/>
      <c r="CR597" s="4"/>
      <c r="CS597" s="17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202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17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174"/>
      <c r="AR598" s="4"/>
      <c r="AS598" s="4"/>
      <c r="AT598" s="4"/>
      <c r="AU598" s="4"/>
      <c r="AV598" s="4"/>
      <c r="AW598" s="174"/>
      <c r="AX598" s="4"/>
      <c r="AY598" s="4"/>
      <c r="AZ598" s="4"/>
      <c r="BA598" s="72"/>
      <c r="BB598" s="4"/>
      <c r="BC598" s="4"/>
      <c r="BD598" s="4"/>
      <c r="BE598" s="4"/>
      <c r="BF598" s="4"/>
      <c r="BG598" s="72"/>
      <c r="BH598" s="4"/>
      <c r="BI598" s="201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202"/>
      <c r="CG598" s="4"/>
      <c r="CH598" s="4"/>
      <c r="CI598" s="4"/>
      <c r="CJ598" s="4"/>
      <c r="CK598" s="4"/>
      <c r="CL598" s="4"/>
      <c r="CM598" s="174"/>
      <c r="CN598" s="4"/>
      <c r="CO598" s="4"/>
      <c r="CP598" s="4"/>
      <c r="CQ598" s="4"/>
      <c r="CR598" s="4"/>
      <c r="CS598" s="17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202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17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174"/>
      <c r="AR599" s="4"/>
      <c r="AS599" s="4"/>
      <c r="AT599" s="4"/>
      <c r="AU599" s="4"/>
      <c r="AV599" s="4"/>
      <c r="AW599" s="174"/>
      <c r="AX599" s="4"/>
      <c r="AY599" s="4"/>
      <c r="AZ599" s="4"/>
      <c r="BA599" s="72"/>
      <c r="BB599" s="4"/>
      <c r="BC599" s="4"/>
      <c r="BD599" s="4"/>
      <c r="BE599" s="4"/>
      <c r="BF599" s="4"/>
      <c r="BG599" s="72"/>
      <c r="BH599" s="4"/>
      <c r="BI599" s="201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202"/>
      <c r="CG599" s="4"/>
      <c r="CH599" s="4"/>
      <c r="CI599" s="4"/>
      <c r="CJ599" s="4"/>
      <c r="CK599" s="4"/>
      <c r="CL599" s="4"/>
      <c r="CM599" s="174"/>
      <c r="CN599" s="4"/>
      <c r="CO599" s="4"/>
      <c r="CP599" s="4"/>
      <c r="CQ599" s="4"/>
      <c r="CR599" s="4"/>
      <c r="CS599" s="17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202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17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174"/>
      <c r="AR600" s="4"/>
      <c r="AS600" s="4"/>
      <c r="AT600" s="4"/>
      <c r="AU600" s="4"/>
      <c r="AV600" s="4"/>
      <c r="AW600" s="174"/>
      <c r="AX600" s="4"/>
      <c r="AY600" s="4"/>
      <c r="AZ600" s="4"/>
      <c r="BA600" s="72"/>
      <c r="BB600" s="4"/>
      <c r="BC600" s="4"/>
      <c r="BD600" s="4"/>
      <c r="BE600" s="4"/>
      <c r="BF600" s="4"/>
      <c r="BG600" s="72"/>
      <c r="BH600" s="4"/>
      <c r="BI600" s="201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202"/>
      <c r="CG600" s="4"/>
      <c r="CH600" s="4"/>
      <c r="CI600" s="4"/>
      <c r="CJ600" s="4"/>
      <c r="CK600" s="4"/>
      <c r="CL600" s="4"/>
      <c r="CM600" s="174"/>
      <c r="CN600" s="4"/>
      <c r="CO600" s="4"/>
      <c r="CP600" s="4"/>
      <c r="CQ600" s="4"/>
      <c r="CR600" s="4"/>
      <c r="CS600" s="17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202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17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174"/>
      <c r="AR601" s="4"/>
      <c r="AS601" s="4"/>
      <c r="AT601" s="4"/>
      <c r="AU601" s="4"/>
      <c r="AV601" s="4"/>
      <c r="AW601" s="174"/>
      <c r="AX601" s="4"/>
      <c r="AY601" s="4"/>
      <c r="AZ601" s="4"/>
      <c r="BA601" s="72"/>
      <c r="BB601" s="4"/>
      <c r="BC601" s="4"/>
      <c r="BD601" s="4"/>
      <c r="BE601" s="4"/>
      <c r="BF601" s="4"/>
      <c r="BG601" s="72"/>
      <c r="BH601" s="4"/>
      <c r="BI601" s="201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202"/>
      <c r="CG601" s="4"/>
      <c r="CH601" s="4"/>
      <c r="CI601" s="4"/>
      <c r="CJ601" s="4"/>
      <c r="CK601" s="4"/>
      <c r="CL601" s="4"/>
      <c r="CM601" s="174"/>
      <c r="CN601" s="4"/>
      <c r="CO601" s="4"/>
      <c r="CP601" s="4"/>
      <c r="CQ601" s="4"/>
      <c r="CR601" s="4"/>
      <c r="CS601" s="17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202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17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174"/>
      <c r="AR602" s="4"/>
      <c r="AS602" s="4"/>
      <c r="AT602" s="4"/>
      <c r="AU602" s="4"/>
      <c r="AV602" s="4"/>
      <c r="AW602" s="174"/>
      <c r="AX602" s="4"/>
      <c r="AY602" s="4"/>
      <c r="AZ602" s="4"/>
      <c r="BA602" s="72"/>
      <c r="BB602" s="4"/>
      <c r="BC602" s="4"/>
      <c r="BD602" s="4"/>
      <c r="BE602" s="4"/>
      <c r="BF602" s="4"/>
      <c r="BG602" s="72"/>
      <c r="BH602" s="4"/>
      <c r="BI602" s="201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202"/>
      <c r="CG602" s="4"/>
      <c r="CH602" s="4"/>
      <c r="CI602" s="4"/>
      <c r="CJ602" s="4"/>
      <c r="CK602" s="4"/>
      <c r="CL602" s="4"/>
      <c r="CM602" s="174"/>
      <c r="CN602" s="4"/>
      <c r="CO602" s="4"/>
      <c r="CP602" s="4"/>
      <c r="CQ602" s="4"/>
      <c r="CR602" s="4"/>
      <c r="CS602" s="17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202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17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174"/>
      <c r="AR603" s="4"/>
      <c r="AS603" s="4"/>
      <c r="AT603" s="4"/>
      <c r="AU603" s="4"/>
      <c r="AV603" s="4"/>
      <c r="AW603" s="174"/>
      <c r="AX603" s="4"/>
      <c r="AY603" s="4"/>
      <c r="AZ603" s="4"/>
      <c r="BA603" s="72"/>
      <c r="BB603" s="4"/>
      <c r="BC603" s="4"/>
      <c r="BD603" s="4"/>
      <c r="BE603" s="4"/>
      <c r="BF603" s="4"/>
      <c r="BG603" s="72"/>
      <c r="BH603" s="4"/>
      <c r="BI603" s="201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202"/>
      <c r="CG603" s="4"/>
      <c r="CH603" s="4"/>
      <c r="CI603" s="4"/>
      <c r="CJ603" s="4"/>
      <c r="CK603" s="4"/>
      <c r="CL603" s="4"/>
      <c r="CM603" s="174"/>
      <c r="CN603" s="4"/>
      <c r="CO603" s="4"/>
      <c r="CP603" s="4"/>
      <c r="CQ603" s="4"/>
      <c r="CR603" s="4"/>
      <c r="CS603" s="17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202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17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174"/>
      <c r="AR604" s="4"/>
      <c r="AS604" s="4"/>
      <c r="AT604" s="4"/>
      <c r="AU604" s="4"/>
      <c r="AV604" s="4"/>
      <c r="AW604" s="174"/>
      <c r="AX604" s="4"/>
      <c r="AY604" s="4"/>
      <c r="AZ604" s="4"/>
      <c r="BA604" s="72"/>
      <c r="BB604" s="4"/>
      <c r="BC604" s="4"/>
      <c r="BD604" s="4"/>
      <c r="BE604" s="4"/>
      <c r="BF604" s="4"/>
      <c r="BG604" s="72"/>
      <c r="BH604" s="4"/>
      <c r="BI604" s="201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202"/>
      <c r="CG604" s="4"/>
      <c r="CH604" s="4"/>
      <c r="CI604" s="4"/>
      <c r="CJ604" s="4"/>
      <c r="CK604" s="4"/>
      <c r="CL604" s="4"/>
      <c r="CM604" s="174"/>
      <c r="CN604" s="4"/>
      <c r="CO604" s="4"/>
      <c r="CP604" s="4"/>
      <c r="CQ604" s="4"/>
      <c r="CR604" s="4"/>
      <c r="CS604" s="17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202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17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174"/>
      <c r="AR605" s="4"/>
      <c r="AS605" s="4"/>
      <c r="AT605" s="4"/>
      <c r="AU605" s="4"/>
      <c r="AV605" s="4"/>
      <c r="AW605" s="174"/>
      <c r="AX605" s="4"/>
      <c r="AY605" s="4"/>
      <c r="AZ605" s="4"/>
      <c r="BA605" s="72"/>
      <c r="BB605" s="4"/>
      <c r="BC605" s="4"/>
      <c r="BD605" s="4"/>
      <c r="BE605" s="4"/>
      <c r="BF605" s="4"/>
      <c r="BG605" s="72"/>
      <c r="BH605" s="4"/>
      <c r="BI605" s="201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202"/>
      <c r="CG605" s="4"/>
      <c r="CH605" s="4"/>
      <c r="CI605" s="4"/>
      <c r="CJ605" s="4"/>
      <c r="CK605" s="4"/>
      <c r="CL605" s="4"/>
      <c r="CM605" s="174"/>
      <c r="CN605" s="4"/>
      <c r="CO605" s="4"/>
      <c r="CP605" s="4"/>
      <c r="CQ605" s="4"/>
      <c r="CR605" s="4"/>
      <c r="CS605" s="17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202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17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174"/>
      <c r="AR606" s="4"/>
      <c r="AS606" s="4"/>
      <c r="AT606" s="4"/>
      <c r="AU606" s="4"/>
      <c r="AV606" s="4"/>
      <c r="AW606" s="174"/>
      <c r="AX606" s="4"/>
      <c r="AY606" s="4"/>
      <c r="AZ606" s="4"/>
      <c r="BA606" s="72"/>
      <c r="BB606" s="4"/>
      <c r="BC606" s="4"/>
      <c r="BD606" s="4"/>
      <c r="BE606" s="4"/>
      <c r="BF606" s="4"/>
      <c r="BG606" s="72"/>
      <c r="BH606" s="4"/>
      <c r="BI606" s="201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202"/>
      <c r="CG606" s="4"/>
      <c r="CH606" s="4"/>
      <c r="CI606" s="4"/>
      <c r="CJ606" s="4"/>
      <c r="CK606" s="4"/>
      <c r="CL606" s="4"/>
      <c r="CM606" s="174"/>
      <c r="CN606" s="4"/>
      <c r="CO606" s="4"/>
      <c r="CP606" s="4"/>
      <c r="CQ606" s="4"/>
      <c r="CR606" s="4"/>
      <c r="CS606" s="17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202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17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174"/>
      <c r="AR607" s="4"/>
      <c r="AS607" s="4"/>
      <c r="AT607" s="4"/>
      <c r="AU607" s="4"/>
      <c r="AV607" s="4"/>
      <c r="AW607" s="174"/>
      <c r="AX607" s="4"/>
      <c r="AY607" s="4"/>
      <c r="AZ607" s="4"/>
      <c r="BA607" s="72"/>
      <c r="BB607" s="4"/>
      <c r="BC607" s="4"/>
      <c r="BD607" s="4"/>
      <c r="BE607" s="4"/>
      <c r="BF607" s="4"/>
      <c r="BG607" s="72"/>
      <c r="BH607" s="4"/>
      <c r="BI607" s="201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202"/>
      <c r="CG607" s="4"/>
      <c r="CH607" s="4"/>
      <c r="CI607" s="4"/>
      <c r="CJ607" s="4"/>
      <c r="CK607" s="4"/>
      <c r="CL607" s="4"/>
      <c r="CM607" s="174"/>
      <c r="CN607" s="4"/>
      <c r="CO607" s="4"/>
      <c r="CP607" s="4"/>
      <c r="CQ607" s="4"/>
      <c r="CR607" s="4"/>
      <c r="CS607" s="17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202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17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174"/>
      <c r="AR608" s="4"/>
      <c r="AS608" s="4"/>
      <c r="AT608" s="4"/>
      <c r="AU608" s="4"/>
      <c r="AV608" s="4"/>
      <c r="AW608" s="174"/>
      <c r="AX608" s="4"/>
      <c r="AY608" s="4"/>
      <c r="AZ608" s="4"/>
      <c r="BA608" s="72"/>
      <c r="BB608" s="4"/>
      <c r="BC608" s="4"/>
      <c r="BD608" s="4"/>
      <c r="BE608" s="4"/>
      <c r="BF608" s="4"/>
      <c r="BG608" s="72"/>
      <c r="BH608" s="4"/>
      <c r="BI608" s="201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202"/>
      <c r="CG608" s="4"/>
      <c r="CH608" s="4"/>
      <c r="CI608" s="4"/>
      <c r="CJ608" s="4"/>
      <c r="CK608" s="4"/>
      <c r="CL608" s="4"/>
      <c r="CM608" s="174"/>
      <c r="CN608" s="4"/>
      <c r="CO608" s="4"/>
      <c r="CP608" s="4"/>
      <c r="CQ608" s="4"/>
      <c r="CR608" s="4"/>
      <c r="CS608" s="17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202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17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174"/>
      <c r="AR609" s="4"/>
      <c r="AS609" s="4"/>
      <c r="AT609" s="4"/>
      <c r="AU609" s="4"/>
      <c r="AV609" s="4"/>
      <c r="AW609" s="174"/>
      <c r="AX609" s="4"/>
      <c r="AY609" s="4"/>
      <c r="AZ609" s="4"/>
      <c r="BA609" s="72"/>
      <c r="BB609" s="4"/>
      <c r="BC609" s="4"/>
      <c r="BD609" s="4"/>
      <c r="BE609" s="4"/>
      <c r="BF609" s="4"/>
      <c r="BG609" s="72"/>
      <c r="BH609" s="4"/>
      <c r="BI609" s="201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202"/>
      <c r="CG609" s="4"/>
      <c r="CH609" s="4"/>
      <c r="CI609" s="4"/>
      <c r="CJ609" s="4"/>
      <c r="CK609" s="4"/>
      <c r="CL609" s="4"/>
      <c r="CM609" s="174"/>
      <c r="CN609" s="4"/>
      <c r="CO609" s="4"/>
      <c r="CP609" s="4"/>
      <c r="CQ609" s="4"/>
      <c r="CR609" s="4"/>
      <c r="CS609" s="17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202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17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174"/>
      <c r="AR610" s="4"/>
      <c r="AS610" s="4"/>
      <c r="AT610" s="4"/>
      <c r="AU610" s="4"/>
      <c r="AV610" s="4"/>
      <c r="AW610" s="174"/>
      <c r="AX610" s="4"/>
      <c r="AY610" s="4"/>
      <c r="AZ610" s="4"/>
      <c r="BA610" s="72"/>
      <c r="BB610" s="4"/>
      <c r="BC610" s="4"/>
      <c r="BD610" s="4"/>
      <c r="BE610" s="4"/>
      <c r="BF610" s="4"/>
      <c r="BG610" s="72"/>
      <c r="BH610" s="4"/>
      <c r="BI610" s="201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202"/>
      <c r="CG610" s="4"/>
      <c r="CH610" s="4"/>
      <c r="CI610" s="4"/>
      <c r="CJ610" s="4"/>
      <c r="CK610" s="4"/>
      <c r="CL610" s="4"/>
      <c r="CM610" s="174"/>
      <c r="CN610" s="4"/>
      <c r="CO610" s="4"/>
      <c r="CP610" s="4"/>
      <c r="CQ610" s="4"/>
      <c r="CR610" s="4"/>
      <c r="CS610" s="17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202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17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174"/>
      <c r="AR611" s="4"/>
      <c r="AS611" s="4"/>
      <c r="AT611" s="4"/>
      <c r="AU611" s="4"/>
      <c r="AV611" s="4"/>
      <c r="AW611" s="174"/>
      <c r="AX611" s="4"/>
      <c r="AY611" s="4"/>
      <c r="AZ611" s="4"/>
      <c r="BA611" s="72"/>
      <c r="BB611" s="4"/>
      <c r="BC611" s="4"/>
      <c r="BD611" s="4"/>
      <c r="BE611" s="4"/>
      <c r="BF611" s="4"/>
      <c r="BG611" s="72"/>
      <c r="BH611" s="4"/>
      <c r="BI611" s="201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202"/>
      <c r="CG611" s="4"/>
      <c r="CH611" s="4"/>
      <c r="CI611" s="4"/>
      <c r="CJ611" s="4"/>
      <c r="CK611" s="4"/>
      <c r="CL611" s="4"/>
      <c r="CM611" s="174"/>
      <c r="CN611" s="4"/>
      <c r="CO611" s="4"/>
      <c r="CP611" s="4"/>
      <c r="CQ611" s="4"/>
      <c r="CR611" s="4"/>
      <c r="CS611" s="17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202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17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174"/>
      <c r="AR612" s="4"/>
      <c r="AS612" s="4"/>
      <c r="AT612" s="4"/>
      <c r="AU612" s="4"/>
      <c r="AV612" s="4"/>
      <c r="AW612" s="174"/>
      <c r="AX612" s="4"/>
      <c r="AY612" s="4"/>
      <c r="AZ612" s="4"/>
      <c r="BA612" s="72"/>
      <c r="BB612" s="4"/>
      <c r="BC612" s="4"/>
      <c r="BD612" s="4"/>
      <c r="BE612" s="4"/>
      <c r="BF612" s="4"/>
      <c r="BG612" s="72"/>
      <c r="BH612" s="4"/>
      <c r="BI612" s="201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202"/>
      <c r="CG612" s="4"/>
      <c r="CH612" s="4"/>
      <c r="CI612" s="4"/>
      <c r="CJ612" s="4"/>
      <c r="CK612" s="4"/>
      <c r="CL612" s="4"/>
      <c r="CM612" s="174"/>
      <c r="CN612" s="4"/>
      <c r="CO612" s="4"/>
      <c r="CP612" s="4"/>
      <c r="CQ612" s="4"/>
      <c r="CR612" s="4"/>
      <c r="CS612" s="17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202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17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174"/>
      <c r="AR613" s="4"/>
      <c r="AS613" s="4"/>
      <c r="AT613" s="4"/>
      <c r="AU613" s="4"/>
      <c r="AV613" s="4"/>
      <c r="AW613" s="174"/>
      <c r="AX613" s="4"/>
      <c r="AY613" s="4"/>
      <c r="AZ613" s="4"/>
      <c r="BA613" s="72"/>
      <c r="BB613" s="4"/>
      <c r="BC613" s="4"/>
      <c r="BD613" s="4"/>
      <c r="BE613" s="4"/>
      <c r="BF613" s="4"/>
      <c r="BG613" s="72"/>
      <c r="BH613" s="4"/>
      <c r="BI613" s="201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202"/>
      <c r="CG613" s="4"/>
      <c r="CH613" s="4"/>
      <c r="CI613" s="4"/>
      <c r="CJ613" s="4"/>
      <c r="CK613" s="4"/>
      <c r="CL613" s="4"/>
      <c r="CM613" s="174"/>
      <c r="CN613" s="4"/>
      <c r="CO613" s="4"/>
      <c r="CP613" s="4"/>
      <c r="CQ613" s="4"/>
      <c r="CR613" s="4"/>
      <c r="CS613" s="17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202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17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174"/>
      <c r="AR614" s="4"/>
      <c r="AS614" s="4"/>
      <c r="AT614" s="4"/>
      <c r="AU614" s="4"/>
      <c r="AV614" s="4"/>
      <c r="AW614" s="174"/>
      <c r="AX614" s="4"/>
      <c r="AY614" s="4"/>
      <c r="AZ614" s="4"/>
      <c r="BA614" s="72"/>
      <c r="BB614" s="4"/>
      <c r="BC614" s="4"/>
      <c r="BD614" s="4"/>
      <c r="BE614" s="4"/>
      <c r="BF614" s="4"/>
      <c r="BG614" s="72"/>
      <c r="BH614" s="4"/>
      <c r="BI614" s="201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202"/>
      <c r="CG614" s="4"/>
      <c r="CH614" s="4"/>
      <c r="CI614" s="4"/>
      <c r="CJ614" s="4"/>
      <c r="CK614" s="4"/>
      <c r="CL614" s="4"/>
      <c r="CM614" s="174"/>
      <c r="CN614" s="4"/>
      <c r="CO614" s="4"/>
      <c r="CP614" s="4"/>
      <c r="CQ614" s="4"/>
      <c r="CR614" s="4"/>
      <c r="CS614" s="17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202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17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174"/>
      <c r="AR615" s="4"/>
      <c r="AS615" s="4"/>
      <c r="AT615" s="4"/>
      <c r="AU615" s="4"/>
      <c r="AV615" s="4"/>
      <c r="AW615" s="174"/>
      <c r="AX615" s="4"/>
      <c r="AY615" s="4"/>
      <c r="AZ615" s="4"/>
      <c r="BA615" s="72"/>
      <c r="BB615" s="4"/>
      <c r="BC615" s="4"/>
      <c r="BD615" s="4"/>
      <c r="BE615" s="4"/>
      <c r="BF615" s="4"/>
      <c r="BG615" s="72"/>
      <c r="BH615" s="4"/>
      <c r="BI615" s="201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202"/>
      <c r="CG615" s="4"/>
      <c r="CH615" s="4"/>
      <c r="CI615" s="4"/>
      <c r="CJ615" s="4"/>
      <c r="CK615" s="4"/>
      <c r="CL615" s="4"/>
      <c r="CM615" s="174"/>
      <c r="CN615" s="4"/>
      <c r="CO615" s="4"/>
      <c r="CP615" s="4"/>
      <c r="CQ615" s="4"/>
      <c r="CR615" s="4"/>
      <c r="CS615" s="17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202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17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174"/>
      <c r="AR616" s="4"/>
      <c r="AS616" s="4"/>
      <c r="AT616" s="4"/>
      <c r="AU616" s="4"/>
      <c r="AV616" s="4"/>
      <c r="AW616" s="174"/>
      <c r="AX616" s="4"/>
      <c r="AY616" s="4"/>
      <c r="AZ616" s="4"/>
      <c r="BA616" s="72"/>
      <c r="BB616" s="4"/>
      <c r="BC616" s="4"/>
      <c r="BD616" s="4"/>
      <c r="BE616" s="4"/>
      <c r="BF616" s="4"/>
      <c r="BG616" s="72"/>
      <c r="BH616" s="4"/>
      <c r="BI616" s="201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202"/>
      <c r="CG616" s="4"/>
      <c r="CH616" s="4"/>
      <c r="CI616" s="4"/>
      <c r="CJ616" s="4"/>
      <c r="CK616" s="4"/>
      <c r="CL616" s="4"/>
      <c r="CM616" s="174"/>
      <c r="CN616" s="4"/>
      <c r="CO616" s="4"/>
      <c r="CP616" s="4"/>
      <c r="CQ616" s="4"/>
      <c r="CR616" s="4"/>
      <c r="CS616" s="17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202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17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174"/>
      <c r="AR617" s="4"/>
      <c r="AS617" s="4"/>
      <c r="AT617" s="4"/>
      <c r="AU617" s="4"/>
      <c r="AV617" s="4"/>
      <c r="AW617" s="174"/>
      <c r="AX617" s="4"/>
      <c r="AY617" s="4"/>
      <c r="AZ617" s="4"/>
      <c r="BA617" s="72"/>
      <c r="BB617" s="4"/>
      <c r="BC617" s="4"/>
      <c r="BD617" s="4"/>
      <c r="BE617" s="4"/>
      <c r="BF617" s="4"/>
      <c r="BG617" s="72"/>
      <c r="BH617" s="4"/>
      <c r="BI617" s="201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202"/>
      <c r="CG617" s="4"/>
      <c r="CH617" s="4"/>
      <c r="CI617" s="4"/>
      <c r="CJ617" s="4"/>
      <c r="CK617" s="4"/>
      <c r="CL617" s="4"/>
      <c r="CM617" s="174"/>
      <c r="CN617" s="4"/>
      <c r="CO617" s="4"/>
      <c r="CP617" s="4"/>
      <c r="CQ617" s="4"/>
      <c r="CR617" s="4"/>
      <c r="CS617" s="17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202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17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174"/>
      <c r="AR618" s="4"/>
      <c r="AS618" s="4"/>
      <c r="AT618" s="4"/>
      <c r="AU618" s="4"/>
      <c r="AV618" s="4"/>
      <c r="AW618" s="174"/>
      <c r="AX618" s="4"/>
      <c r="AY618" s="4"/>
      <c r="AZ618" s="4"/>
      <c r="BA618" s="72"/>
      <c r="BB618" s="4"/>
      <c r="BC618" s="4"/>
      <c r="BD618" s="4"/>
      <c r="BE618" s="4"/>
      <c r="BF618" s="4"/>
      <c r="BG618" s="72"/>
      <c r="BH618" s="4"/>
      <c r="BI618" s="201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202"/>
      <c r="CG618" s="4"/>
      <c r="CH618" s="4"/>
      <c r="CI618" s="4"/>
      <c r="CJ618" s="4"/>
      <c r="CK618" s="4"/>
      <c r="CL618" s="4"/>
      <c r="CM618" s="174"/>
      <c r="CN618" s="4"/>
      <c r="CO618" s="4"/>
      <c r="CP618" s="4"/>
      <c r="CQ618" s="4"/>
      <c r="CR618" s="4"/>
      <c r="CS618" s="17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202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17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174"/>
      <c r="AR619" s="4"/>
      <c r="AS619" s="4"/>
      <c r="AT619" s="4"/>
      <c r="AU619" s="4"/>
      <c r="AV619" s="4"/>
      <c r="AW619" s="174"/>
      <c r="AX619" s="4"/>
      <c r="AY619" s="4"/>
      <c r="AZ619" s="4"/>
      <c r="BA619" s="72"/>
      <c r="BB619" s="4"/>
      <c r="BC619" s="4"/>
      <c r="BD619" s="4"/>
      <c r="BE619" s="4"/>
      <c r="BF619" s="4"/>
      <c r="BG619" s="72"/>
      <c r="BH619" s="4"/>
      <c r="BI619" s="201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202"/>
      <c r="CG619" s="4"/>
      <c r="CH619" s="4"/>
      <c r="CI619" s="4"/>
      <c r="CJ619" s="4"/>
      <c r="CK619" s="4"/>
      <c r="CL619" s="4"/>
      <c r="CM619" s="174"/>
      <c r="CN619" s="4"/>
      <c r="CO619" s="4"/>
      <c r="CP619" s="4"/>
      <c r="CQ619" s="4"/>
      <c r="CR619" s="4"/>
      <c r="CS619" s="17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202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17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174"/>
      <c r="AR620" s="4"/>
      <c r="AS620" s="4"/>
      <c r="AT620" s="4"/>
      <c r="AU620" s="4"/>
      <c r="AV620" s="4"/>
      <c r="AW620" s="174"/>
      <c r="AX620" s="4"/>
      <c r="AY620" s="4"/>
      <c r="AZ620" s="4"/>
      <c r="BA620" s="72"/>
      <c r="BB620" s="4"/>
      <c r="BC620" s="4"/>
      <c r="BD620" s="4"/>
      <c r="BE620" s="4"/>
      <c r="BF620" s="4"/>
      <c r="BG620" s="72"/>
      <c r="BH620" s="4"/>
      <c r="BI620" s="201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202"/>
      <c r="CG620" s="4"/>
      <c r="CH620" s="4"/>
      <c r="CI620" s="4"/>
      <c r="CJ620" s="4"/>
      <c r="CK620" s="4"/>
      <c r="CL620" s="4"/>
      <c r="CM620" s="174"/>
      <c r="CN620" s="4"/>
      <c r="CO620" s="4"/>
      <c r="CP620" s="4"/>
      <c r="CQ620" s="4"/>
      <c r="CR620" s="4"/>
      <c r="CS620" s="17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202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17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174"/>
      <c r="AR621" s="4"/>
      <c r="AS621" s="4"/>
      <c r="AT621" s="4"/>
      <c r="AU621" s="4"/>
      <c r="AV621" s="4"/>
      <c r="AW621" s="174"/>
      <c r="AX621" s="4"/>
      <c r="AY621" s="4"/>
      <c r="AZ621" s="4"/>
      <c r="BA621" s="72"/>
      <c r="BB621" s="4"/>
      <c r="BC621" s="4"/>
      <c r="BD621" s="4"/>
      <c r="BE621" s="4"/>
      <c r="BF621" s="4"/>
      <c r="BG621" s="72"/>
      <c r="BH621" s="4"/>
      <c r="BI621" s="201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202"/>
      <c r="CG621" s="4"/>
      <c r="CH621" s="4"/>
      <c r="CI621" s="4"/>
      <c r="CJ621" s="4"/>
      <c r="CK621" s="4"/>
      <c r="CL621" s="4"/>
      <c r="CM621" s="174"/>
      <c r="CN621" s="4"/>
      <c r="CO621" s="4"/>
      <c r="CP621" s="4"/>
      <c r="CQ621" s="4"/>
      <c r="CR621" s="4"/>
      <c r="CS621" s="17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202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17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174"/>
      <c r="AR622" s="4"/>
      <c r="AS622" s="4"/>
      <c r="AT622" s="4"/>
      <c r="AU622" s="4"/>
      <c r="AV622" s="4"/>
      <c r="AW622" s="174"/>
      <c r="AX622" s="4"/>
      <c r="AY622" s="4"/>
      <c r="AZ622" s="4"/>
      <c r="BA622" s="72"/>
      <c r="BB622" s="4"/>
      <c r="BC622" s="4"/>
      <c r="BD622" s="4"/>
      <c r="BE622" s="4"/>
      <c r="BF622" s="4"/>
      <c r="BG622" s="72"/>
      <c r="BH622" s="4"/>
      <c r="BI622" s="201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202"/>
      <c r="CG622" s="4"/>
      <c r="CH622" s="4"/>
      <c r="CI622" s="4"/>
      <c r="CJ622" s="4"/>
      <c r="CK622" s="4"/>
      <c r="CL622" s="4"/>
      <c r="CM622" s="174"/>
      <c r="CN622" s="4"/>
      <c r="CO622" s="4"/>
      <c r="CP622" s="4"/>
      <c r="CQ622" s="4"/>
      <c r="CR622" s="4"/>
      <c r="CS622" s="17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202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17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174"/>
      <c r="AR623" s="4"/>
      <c r="AS623" s="4"/>
      <c r="AT623" s="4"/>
      <c r="AU623" s="4"/>
      <c r="AV623" s="4"/>
      <c r="AW623" s="174"/>
      <c r="AX623" s="4"/>
      <c r="AY623" s="4"/>
      <c r="AZ623" s="4"/>
      <c r="BA623" s="72"/>
      <c r="BB623" s="4"/>
      <c r="BC623" s="4"/>
      <c r="BD623" s="4"/>
      <c r="BE623" s="4"/>
      <c r="BF623" s="4"/>
      <c r="BG623" s="72"/>
      <c r="BH623" s="4"/>
      <c r="BI623" s="201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202"/>
      <c r="CG623" s="4"/>
      <c r="CH623" s="4"/>
      <c r="CI623" s="4"/>
      <c r="CJ623" s="4"/>
      <c r="CK623" s="4"/>
      <c r="CL623" s="4"/>
      <c r="CM623" s="174"/>
      <c r="CN623" s="4"/>
      <c r="CO623" s="4"/>
      <c r="CP623" s="4"/>
      <c r="CQ623" s="4"/>
      <c r="CR623" s="4"/>
      <c r="CS623" s="17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202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17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174"/>
      <c r="AR624" s="4"/>
      <c r="AS624" s="4"/>
      <c r="AT624" s="4"/>
      <c r="AU624" s="4"/>
      <c r="AV624" s="4"/>
      <c r="AW624" s="174"/>
      <c r="AX624" s="4"/>
      <c r="AY624" s="4"/>
      <c r="AZ624" s="4"/>
      <c r="BA624" s="72"/>
      <c r="BB624" s="4"/>
      <c r="BC624" s="4"/>
      <c r="BD624" s="4"/>
      <c r="BE624" s="4"/>
      <c r="BF624" s="4"/>
      <c r="BG624" s="72"/>
      <c r="BH624" s="4"/>
      <c r="BI624" s="201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202"/>
      <c r="CG624" s="4"/>
      <c r="CH624" s="4"/>
      <c r="CI624" s="4"/>
      <c r="CJ624" s="4"/>
      <c r="CK624" s="4"/>
      <c r="CL624" s="4"/>
      <c r="CM624" s="174"/>
      <c r="CN624" s="4"/>
      <c r="CO624" s="4"/>
      <c r="CP624" s="4"/>
      <c r="CQ624" s="4"/>
      <c r="CR624" s="4"/>
      <c r="CS624" s="17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202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17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174"/>
      <c r="AR625" s="4"/>
      <c r="AS625" s="4"/>
      <c r="AT625" s="4"/>
      <c r="AU625" s="4"/>
      <c r="AV625" s="4"/>
      <c r="AW625" s="174"/>
      <c r="AX625" s="4"/>
      <c r="AY625" s="4"/>
      <c r="AZ625" s="4"/>
      <c r="BA625" s="72"/>
      <c r="BB625" s="4"/>
      <c r="BC625" s="4"/>
      <c r="BD625" s="4"/>
      <c r="BE625" s="4"/>
      <c r="BF625" s="4"/>
      <c r="BG625" s="72"/>
      <c r="BH625" s="4"/>
      <c r="BI625" s="201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202"/>
      <c r="CG625" s="4"/>
      <c r="CH625" s="4"/>
      <c r="CI625" s="4"/>
      <c r="CJ625" s="4"/>
      <c r="CK625" s="4"/>
      <c r="CL625" s="4"/>
      <c r="CM625" s="174"/>
      <c r="CN625" s="4"/>
      <c r="CO625" s="4"/>
      <c r="CP625" s="4"/>
      <c r="CQ625" s="4"/>
      <c r="CR625" s="4"/>
      <c r="CS625" s="17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202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17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174"/>
      <c r="AR626" s="4"/>
      <c r="AS626" s="4"/>
      <c r="AT626" s="4"/>
      <c r="AU626" s="4"/>
      <c r="AV626" s="4"/>
      <c r="AW626" s="174"/>
      <c r="AX626" s="4"/>
      <c r="AY626" s="4"/>
      <c r="AZ626" s="4"/>
      <c r="BA626" s="72"/>
      <c r="BB626" s="4"/>
      <c r="BC626" s="4"/>
      <c r="BD626" s="4"/>
      <c r="BE626" s="4"/>
      <c r="BF626" s="4"/>
      <c r="BG626" s="72"/>
      <c r="BH626" s="4"/>
      <c r="BI626" s="201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202"/>
      <c r="CG626" s="4"/>
      <c r="CH626" s="4"/>
      <c r="CI626" s="4"/>
      <c r="CJ626" s="4"/>
      <c r="CK626" s="4"/>
      <c r="CL626" s="4"/>
      <c r="CM626" s="174"/>
      <c r="CN626" s="4"/>
      <c r="CO626" s="4"/>
      <c r="CP626" s="4"/>
      <c r="CQ626" s="4"/>
      <c r="CR626" s="4"/>
      <c r="CS626" s="17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202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17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174"/>
      <c r="AR627" s="4"/>
      <c r="AS627" s="4"/>
      <c r="AT627" s="4"/>
      <c r="AU627" s="4"/>
      <c r="AV627" s="4"/>
      <c r="AW627" s="174"/>
      <c r="AX627" s="4"/>
      <c r="AY627" s="4"/>
      <c r="AZ627" s="4"/>
      <c r="BA627" s="72"/>
      <c r="BB627" s="4"/>
      <c r="BC627" s="4"/>
      <c r="BD627" s="4"/>
      <c r="BE627" s="4"/>
      <c r="BF627" s="4"/>
      <c r="BG627" s="72"/>
      <c r="BH627" s="4"/>
      <c r="BI627" s="201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202"/>
      <c r="CG627" s="4"/>
      <c r="CH627" s="4"/>
      <c r="CI627" s="4"/>
      <c r="CJ627" s="4"/>
      <c r="CK627" s="4"/>
      <c r="CL627" s="4"/>
      <c r="CM627" s="174"/>
      <c r="CN627" s="4"/>
      <c r="CO627" s="4"/>
      <c r="CP627" s="4"/>
      <c r="CQ627" s="4"/>
      <c r="CR627" s="4"/>
      <c r="CS627" s="17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202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17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174"/>
      <c r="AR628" s="4"/>
      <c r="AS628" s="4"/>
      <c r="AT628" s="4"/>
      <c r="AU628" s="4"/>
      <c r="AV628" s="4"/>
      <c r="AW628" s="174"/>
      <c r="AX628" s="4"/>
      <c r="AY628" s="4"/>
      <c r="AZ628" s="4"/>
      <c r="BA628" s="72"/>
      <c r="BB628" s="4"/>
      <c r="BC628" s="4"/>
      <c r="BD628" s="4"/>
      <c r="BE628" s="4"/>
      <c r="BF628" s="4"/>
      <c r="BG628" s="72"/>
      <c r="BH628" s="4"/>
      <c r="BI628" s="201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202"/>
      <c r="CG628" s="4"/>
      <c r="CH628" s="4"/>
      <c r="CI628" s="4"/>
      <c r="CJ628" s="4"/>
      <c r="CK628" s="4"/>
      <c r="CL628" s="4"/>
      <c r="CM628" s="174"/>
      <c r="CN628" s="4"/>
      <c r="CO628" s="4"/>
      <c r="CP628" s="4"/>
      <c r="CQ628" s="4"/>
      <c r="CR628" s="4"/>
      <c r="CS628" s="17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202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17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174"/>
      <c r="AR629" s="4"/>
      <c r="AS629" s="4"/>
      <c r="AT629" s="4"/>
      <c r="AU629" s="4"/>
      <c r="AV629" s="4"/>
      <c r="AW629" s="174"/>
      <c r="AX629" s="4"/>
      <c r="AY629" s="4"/>
      <c r="AZ629" s="4"/>
      <c r="BA629" s="72"/>
      <c r="BB629" s="4"/>
      <c r="BC629" s="4"/>
      <c r="BD629" s="4"/>
      <c r="BE629" s="4"/>
      <c r="BF629" s="4"/>
      <c r="BG629" s="72"/>
      <c r="BH629" s="4"/>
      <c r="BI629" s="201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202"/>
      <c r="CG629" s="4"/>
      <c r="CH629" s="4"/>
      <c r="CI629" s="4"/>
      <c r="CJ629" s="4"/>
      <c r="CK629" s="4"/>
      <c r="CL629" s="4"/>
      <c r="CM629" s="174"/>
      <c r="CN629" s="4"/>
      <c r="CO629" s="4"/>
      <c r="CP629" s="4"/>
      <c r="CQ629" s="4"/>
      <c r="CR629" s="4"/>
      <c r="CS629" s="17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202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17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174"/>
      <c r="AR630" s="4"/>
      <c r="AS630" s="4"/>
      <c r="AT630" s="4"/>
      <c r="AU630" s="4"/>
      <c r="AV630" s="4"/>
      <c r="AW630" s="174"/>
      <c r="AX630" s="4"/>
      <c r="AY630" s="4"/>
      <c r="AZ630" s="4"/>
      <c r="BA630" s="72"/>
      <c r="BB630" s="4"/>
      <c r="BC630" s="4"/>
      <c r="BD630" s="4"/>
      <c r="BE630" s="4"/>
      <c r="BF630" s="4"/>
      <c r="BG630" s="72"/>
      <c r="BH630" s="4"/>
      <c r="BI630" s="201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202"/>
      <c r="CG630" s="4"/>
      <c r="CH630" s="4"/>
      <c r="CI630" s="4"/>
      <c r="CJ630" s="4"/>
      <c r="CK630" s="4"/>
      <c r="CL630" s="4"/>
      <c r="CM630" s="174"/>
      <c r="CN630" s="4"/>
      <c r="CO630" s="4"/>
      <c r="CP630" s="4"/>
      <c r="CQ630" s="4"/>
      <c r="CR630" s="4"/>
      <c r="CS630" s="17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202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17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174"/>
      <c r="AR631" s="4"/>
      <c r="AS631" s="4"/>
      <c r="AT631" s="4"/>
      <c r="AU631" s="4"/>
      <c r="AV631" s="4"/>
      <c r="AW631" s="174"/>
      <c r="AX631" s="4"/>
      <c r="AY631" s="4"/>
      <c r="AZ631" s="4"/>
      <c r="BA631" s="72"/>
      <c r="BB631" s="4"/>
      <c r="BC631" s="4"/>
      <c r="BD631" s="4"/>
      <c r="BE631" s="4"/>
      <c r="BF631" s="4"/>
      <c r="BG631" s="72"/>
      <c r="BH631" s="4"/>
      <c r="BI631" s="201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202"/>
      <c r="CG631" s="4"/>
      <c r="CH631" s="4"/>
      <c r="CI631" s="4"/>
      <c r="CJ631" s="4"/>
      <c r="CK631" s="4"/>
      <c r="CL631" s="4"/>
      <c r="CM631" s="174"/>
      <c r="CN631" s="4"/>
      <c r="CO631" s="4"/>
      <c r="CP631" s="4"/>
      <c r="CQ631" s="4"/>
      <c r="CR631" s="4"/>
      <c r="CS631" s="17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202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17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174"/>
      <c r="AR632" s="4"/>
      <c r="AS632" s="4"/>
      <c r="AT632" s="4"/>
      <c r="AU632" s="4"/>
      <c r="AV632" s="4"/>
      <c r="AW632" s="174"/>
      <c r="AX632" s="4"/>
      <c r="AY632" s="4"/>
      <c r="AZ632" s="4"/>
      <c r="BA632" s="72"/>
      <c r="BB632" s="4"/>
      <c r="BC632" s="4"/>
      <c r="BD632" s="4"/>
      <c r="BE632" s="4"/>
      <c r="BF632" s="4"/>
      <c r="BG632" s="72"/>
      <c r="BH632" s="4"/>
      <c r="BI632" s="201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202"/>
      <c r="CG632" s="4"/>
      <c r="CH632" s="4"/>
      <c r="CI632" s="4"/>
      <c r="CJ632" s="4"/>
      <c r="CK632" s="4"/>
      <c r="CL632" s="4"/>
      <c r="CM632" s="174"/>
      <c r="CN632" s="4"/>
      <c r="CO632" s="4"/>
      <c r="CP632" s="4"/>
      <c r="CQ632" s="4"/>
      <c r="CR632" s="4"/>
      <c r="CS632" s="17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202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17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174"/>
      <c r="AR633" s="4"/>
      <c r="AS633" s="4"/>
      <c r="AT633" s="4"/>
      <c r="AU633" s="4"/>
      <c r="AV633" s="4"/>
      <c r="AW633" s="174"/>
      <c r="AX633" s="4"/>
      <c r="AY633" s="4"/>
      <c r="AZ633" s="4"/>
      <c r="BA633" s="72"/>
      <c r="BB633" s="4"/>
      <c r="BC633" s="4"/>
      <c r="BD633" s="4"/>
      <c r="BE633" s="4"/>
      <c r="BF633" s="4"/>
      <c r="BG633" s="72"/>
      <c r="BH633" s="4"/>
      <c r="BI633" s="201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202"/>
      <c r="CG633" s="4"/>
      <c r="CH633" s="4"/>
      <c r="CI633" s="4"/>
      <c r="CJ633" s="4"/>
      <c r="CK633" s="4"/>
      <c r="CL633" s="4"/>
      <c r="CM633" s="174"/>
      <c r="CN633" s="4"/>
      <c r="CO633" s="4"/>
      <c r="CP633" s="4"/>
      <c r="CQ633" s="4"/>
      <c r="CR633" s="4"/>
      <c r="CS633" s="17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202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17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174"/>
      <c r="AR634" s="4"/>
      <c r="AS634" s="4"/>
      <c r="AT634" s="4"/>
      <c r="AU634" s="4"/>
      <c r="AV634" s="4"/>
      <c r="AW634" s="174"/>
      <c r="AX634" s="4"/>
      <c r="AY634" s="4"/>
      <c r="AZ634" s="4"/>
      <c r="BA634" s="72"/>
      <c r="BB634" s="4"/>
      <c r="BC634" s="4"/>
      <c r="BD634" s="4"/>
      <c r="BE634" s="4"/>
      <c r="BF634" s="4"/>
      <c r="BG634" s="72"/>
      <c r="BH634" s="4"/>
      <c r="BI634" s="201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202"/>
      <c r="CG634" s="4"/>
      <c r="CH634" s="4"/>
      <c r="CI634" s="4"/>
      <c r="CJ634" s="4"/>
      <c r="CK634" s="4"/>
      <c r="CL634" s="4"/>
      <c r="CM634" s="174"/>
      <c r="CN634" s="4"/>
      <c r="CO634" s="4"/>
      <c r="CP634" s="4"/>
      <c r="CQ634" s="4"/>
      <c r="CR634" s="4"/>
      <c r="CS634" s="17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202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17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174"/>
      <c r="AR635" s="4"/>
      <c r="AS635" s="4"/>
      <c r="AT635" s="4"/>
      <c r="AU635" s="4"/>
      <c r="AV635" s="4"/>
      <c r="AW635" s="174"/>
      <c r="AX635" s="4"/>
      <c r="AY635" s="4"/>
      <c r="AZ635" s="4"/>
      <c r="BA635" s="72"/>
      <c r="BB635" s="4"/>
      <c r="BC635" s="4"/>
      <c r="BD635" s="4"/>
      <c r="BE635" s="4"/>
      <c r="BF635" s="4"/>
      <c r="BG635" s="72"/>
      <c r="BH635" s="4"/>
      <c r="BI635" s="201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202"/>
      <c r="CG635" s="4"/>
      <c r="CH635" s="4"/>
      <c r="CI635" s="4"/>
      <c r="CJ635" s="4"/>
      <c r="CK635" s="4"/>
      <c r="CL635" s="4"/>
      <c r="CM635" s="174"/>
      <c r="CN635" s="4"/>
      <c r="CO635" s="4"/>
      <c r="CP635" s="4"/>
      <c r="CQ635" s="4"/>
      <c r="CR635" s="4"/>
      <c r="CS635" s="17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202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17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174"/>
      <c r="AR636" s="4"/>
      <c r="AS636" s="4"/>
      <c r="AT636" s="4"/>
      <c r="AU636" s="4"/>
      <c r="AV636" s="4"/>
      <c r="AW636" s="174"/>
      <c r="AX636" s="4"/>
      <c r="AY636" s="4"/>
      <c r="AZ636" s="4"/>
      <c r="BA636" s="72"/>
      <c r="BB636" s="4"/>
      <c r="BC636" s="4"/>
      <c r="BD636" s="4"/>
      <c r="BE636" s="4"/>
      <c r="BF636" s="4"/>
      <c r="BG636" s="72"/>
      <c r="BH636" s="4"/>
      <c r="BI636" s="201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202"/>
      <c r="CG636" s="4"/>
      <c r="CH636" s="4"/>
      <c r="CI636" s="4"/>
      <c r="CJ636" s="4"/>
      <c r="CK636" s="4"/>
      <c r="CL636" s="4"/>
      <c r="CM636" s="174"/>
      <c r="CN636" s="4"/>
      <c r="CO636" s="4"/>
      <c r="CP636" s="4"/>
      <c r="CQ636" s="4"/>
      <c r="CR636" s="4"/>
      <c r="CS636" s="17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202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17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174"/>
      <c r="AR637" s="4"/>
      <c r="AS637" s="4"/>
      <c r="AT637" s="4"/>
      <c r="AU637" s="4"/>
      <c r="AV637" s="4"/>
      <c r="AW637" s="174"/>
      <c r="AX637" s="4"/>
      <c r="AY637" s="4"/>
      <c r="AZ637" s="4"/>
      <c r="BA637" s="72"/>
      <c r="BB637" s="4"/>
      <c r="BC637" s="4"/>
      <c r="BD637" s="4"/>
      <c r="BE637" s="4"/>
      <c r="BF637" s="4"/>
      <c r="BG637" s="72"/>
      <c r="BH637" s="4"/>
      <c r="BI637" s="201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202"/>
      <c r="CG637" s="4"/>
      <c r="CH637" s="4"/>
      <c r="CI637" s="4"/>
      <c r="CJ637" s="4"/>
      <c r="CK637" s="4"/>
      <c r="CL637" s="4"/>
      <c r="CM637" s="174"/>
      <c r="CN637" s="4"/>
      <c r="CO637" s="4"/>
      <c r="CP637" s="4"/>
      <c r="CQ637" s="4"/>
      <c r="CR637" s="4"/>
      <c r="CS637" s="17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202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17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174"/>
      <c r="AR638" s="4"/>
      <c r="AS638" s="4"/>
      <c r="AT638" s="4"/>
      <c r="AU638" s="4"/>
      <c r="AV638" s="4"/>
      <c r="AW638" s="174"/>
      <c r="AX638" s="4"/>
      <c r="AY638" s="4"/>
      <c r="AZ638" s="4"/>
      <c r="BA638" s="72"/>
      <c r="BB638" s="4"/>
      <c r="BC638" s="4"/>
      <c r="BD638" s="4"/>
      <c r="BE638" s="4"/>
      <c r="BF638" s="4"/>
      <c r="BG638" s="72"/>
      <c r="BH638" s="4"/>
      <c r="BI638" s="201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202"/>
      <c r="CG638" s="4"/>
      <c r="CH638" s="4"/>
      <c r="CI638" s="4"/>
      <c r="CJ638" s="4"/>
      <c r="CK638" s="4"/>
      <c r="CL638" s="4"/>
      <c r="CM638" s="174"/>
      <c r="CN638" s="4"/>
      <c r="CO638" s="4"/>
      <c r="CP638" s="4"/>
      <c r="CQ638" s="4"/>
      <c r="CR638" s="4"/>
      <c r="CS638" s="17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202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17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174"/>
      <c r="AR639" s="4"/>
      <c r="AS639" s="4"/>
      <c r="AT639" s="4"/>
      <c r="AU639" s="4"/>
      <c r="AV639" s="4"/>
      <c r="AW639" s="174"/>
      <c r="AX639" s="4"/>
      <c r="AY639" s="4"/>
      <c r="AZ639" s="4"/>
      <c r="BA639" s="72"/>
      <c r="BB639" s="4"/>
      <c r="BC639" s="4"/>
      <c r="BD639" s="4"/>
      <c r="BE639" s="4"/>
      <c r="BF639" s="4"/>
      <c r="BG639" s="72"/>
      <c r="BH639" s="4"/>
      <c r="BI639" s="201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202"/>
      <c r="CG639" s="4"/>
      <c r="CH639" s="4"/>
      <c r="CI639" s="4"/>
      <c r="CJ639" s="4"/>
      <c r="CK639" s="4"/>
      <c r="CL639" s="4"/>
      <c r="CM639" s="174"/>
      <c r="CN639" s="4"/>
      <c r="CO639" s="4"/>
      <c r="CP639" s="4"/>
      <c r="CQ639" s="4"/>
      <c r="CR639" s="4"/>
      <c r="CS639" s="17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202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17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174"/>
      <c r="AR640" s="4"/>
      <c r="AS640" s="4"/>
      <c r="AT640" s="4"/>
      <c r="AU640" s="4"/>
      <c r="AV640" s="4"/>
      <c r="AW640" s="174"/>
      <c r="AX640" s="4"/>
      <c r="AY640" s="4"/>
      <c r="AZ640" s="4"/>
      <c r="BA640" s="72"/>
      <c r="BB640" s="4"/>
      <c r="BC640" s="4"/>
      <c r="BD640" s="4"/>
      <c r="BE640" s="4"/>
      <c r="BF640" s="4"/>
      <c r="BG640" s="72"/>
      <c r="BH640" s="4"/>
      <c r="BI640" s="201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202"/>
      <c r="CG640" s="4"/>
      <c r="CH640" s="4"/>
      <c r="CI640" s="4"/>
      <c r="CJ640" s="4"/>
      <c r="CK640" s="4"/>
      <c r="CL640" s="4"/>
      <c r="CM640" s="174"/>
      <c r="CN640" s="4"/>
      <c r="CO640" s="4"/>
      <c r="CP640" s="4"/>
      <c r="CQ640" s="4"/>
      <c r="CR640" s="4"/>
      <c r="CS640" s="17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202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17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174"/>
      <c r="AR641" s="4"/>
      <c r="AS641" s="4"/>
      <c r="AT641" s="4"/>
      <c r="AU641" s="4"/>
      <c r="AV641" s="4"/>
      <c r="AW641" s="174"/>
      <c r="AX641" s="4"/>
      <c r="AY641" s="4"/>
      <c r="AZ641" s="4"/>
      <c r="BA641" s="72"/>
      <c r="BB641" s="4"/>
      <c r="BC641" s="4"/>
      <c r="BD641" s="4"/>
      <c r="BE641" s="4"/>
      <c r="BF641" s="4"/>
      <c r="BG641" s="72"/>
      <c r="BH641" s="4"/>
      <c r="BI641" s="201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202"/>
      <c r="CG641" s="4"/>
      <c r="CH641" s="4"/>
      <c r="CI641" s="4"/>
      <c r="CJ641" s="4"/>
      <c r="CK641" s="4"/>
      <c r="CL641" s="4"/>
      <c r="CM641" s="174"/>
      <c r="CN641" s="4"/>
      <c r="CO641" s="4"/>
      <c r="CP641" s="4"/>
      <c r="CQ641" s="4"/>
      <c r="CR641" s="4"/>
      <c r="CS641" s="17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202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17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174"/>
      <c r="AR642" s="4"/>
      <c r="AS642" s="4"/>
      <c r="AT642" s="4"/>
      <c r="AU642" s="4"/>
      <c r="AV642" s="4"/>
      <c r="AW642" s="174"/>
      <c r="AX642" s="4"/>
      <c r="AY642" s="4"/>
      <c r="AZ642" s="4"/>
      <c r="BA642" s="72"/>
      <c r="BB642" s="4"/>
      <c r="BC642" s="4"/>
      <c r="BD642" s="4"/>
      <c r="BE642" s="4"/>
      <c r="BF642" s="4"/>
      <c r="BG642" s="72"/>
      <c r="BH642" s="4"/>
      <c r="BI642" s="201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202"/>
      <c r="CG642" s="4"/>
      <c r="CH642" s="4"/>
      <c r="CI642" s="4"/>
      <c r="CJ642" s="4"/>
      <c r="CK642" s="4"/>
      <c r="CL642" s="4"/>
      <c r="CM642" s="174"/>
      <c r="CN642" s="4"/>
      <c r="CO642" s="4"/>
      <c r="CP642" s="4"/>
      <c r="CQ642" s="4"/>
      <c r="CR642" s="4"/>
      <c r="CS642" s="17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202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17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174"/>
      <c r="AR643" s="4"/>
      <c r="AS643" s="4"/>
      <c r="AT643" s="4"/>
      <c r="AU643" s="4"/>
      <c r="AV643" s="4"/>
      <c r="AW643" s="174"/>
      <c r="AX643" s="4"/>
      <c r="AY643" s="4"/>
      <c r="AZ643" s="4"/>
      <c r="BA643" s="72"/>
      <c r="BB643" s="4"/>
      <c r="BC643" s="4"/>
      <c r="BD643" s="4"/>
      <c r="BE643" s="4"/>
      <c r="BF643" s="4"/>
      <c r="BG643" s="72"/>
      <c r="BH643" s="4"/>
      <c r="BI643" s="201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202"/>
      <c r="CG643" s="4"/>
      <c r="CH643" s="4"/>
      <c r="CI643" s="4"/>
      <c r="CJ643" s="4"/>
      <c r="CK643" s="4"/>
      <c r="CL643" s="4"/>
      <c r="CM643" s="174"/>
      <c r="CN643" s="4"/>
      <c r="CO643" s="4"/>
      <c r="CP643" s="4"/>
      <c r="CQ643" s="4"/>
      <c r="CR643" s="4"/>
      <c r="CS643" s="17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202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17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174"/>
      <c r="AR644" s="4"/>
      <c r="AS644" s="4"/>
      <c r="AT644" s="4"/>
      <c r="AU644" s="4"/>
      <c r="AV644" s="4"/>
      <c r="AW644" s="174"/>
      <c r="AX644" s="4"/>
      <c r="AY644" s="4"/>
      <c r="AZ644" s="4"/>
      <c r="BA644" s="72"/>
      <c r="BB644" s="4"/>
      <c r="BC644" s="4"/>
      <c r="BD644" s="4"/>
      <c r="BE644" s="4"/>
      <c r="BF644" s="4"/>
      <c r="BG644" s="72"/>
      <c r="BH644" s="4"/>
      <c r="BI644" s="201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202"/>
      <c r="CG644" s="4"/>
      <c r="CH644" s="4"/>
      <c r="CI644" s="4"/>
      <c r="CJ644" s="4"/>
      <c r="CK644" s="4"/>
      <c r="CL644" s="4"/>
      <c r="CM644" s="174"/>
      <c r="CN644" s="4"/>
      <c r="CO644" s="4"/>
      <c r="CP644" s="4"/>
      <c r="CQ644" s="4"/>
      <c r="CR644" s="4"/>
      <c r="CS644" s="17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202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17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174"/>
      <c r="AR645" s="4"/>
      <c r="AS645" s="4"/>
      <c r="AT645" s="4"/>
      <c r="AU645" s="4"/>
      <c r="AV645" s="4"/>
      <c r="AW645" s="174"/>
      <c r="AX645" s="4"/>
      <c r="AY645" s="4"/>
      <c r="AZ645" s="4"/>
      <c r="BA645" s="72"/>
      <c r="BB645" s="4"/>
      <c r="BC645" s="4"/>
      <c r="BD645" s="4"/>
      <c r="BE645" s="4"/>
      <c r="BF645" s="4"/>
      <c r="BG645" s="72"/>
      <c r="BH645" s="4"/>
      <c r="BI645" s="201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202"/>
      <c r="CG645" s="4"/>
      <c r="CH645" s="4"/>
      <c r="CI645" s="4"/>
      <c r="CJ645" s="4"/>
      <c r="CK645" s="4"/>
      <c r="CL645" s="4"/>
      <c r="CM645" s="174"/>
      <c r="CN645" s="4"/>
      <c r="CO645" s="4"/>
      <c r="CP645" s="4"/>
      <c r="CQ645" s="4"/>
      <c r="CR645" s="4"/>
      <c r="CS645" s="17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202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17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174"/>
      <c r="AR646" s="4"/>
      <c r="AS646" s="4"/>
      <c r="AT646" s="4"/>
      <c r="AU646" s="4"/>
      <c r="AV646" s="4"/>
      <c r="AW646" s="174"/>
      <c r="AX646" s="4"/>
      <c r="AY646" s="4"/>
      <c r="AZ646" s="4"/>
      <c r="BA646" s="72"/>
      <c r="BB646" s="4"/>
      <c r="BC646" s="4"/>
      <c r="BD646" s="4"/>
      <c r="BE646" s="4"/>
      <c r="BF646" s="4"/>
      <c r="BG646" s="72"/>
      <c r="BH646" s="4"/>
      <c r="BI646" s="201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202"/>
      <c r="CG646" s="4"/>
      <c r="CH646" s="4"/>
      <c r="CI646" s="4"/>
      <c r="CJ646" s="4"/>
      <c r="CK646" s="4"/>
      <c r="CL646" s="4"/>
      <c r="CM646" s="174"/>
      <c r="CN646" s="4"/>
      <c r="CO646" s="4"/>
      <c r="CP646" s="4"/>
      <c r="CQ646" s="4"/>
      <c r="CR646" s="4"/>
      <c r="CS646" s="17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202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17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174"/>
      <c r="AR647" s="4"/>
      <c r="AS647" s="4"/>
      <c r="AT647" s="4"/>
      <c r="AU647" s="4"/>
      <c r="AV647" s="4"/>
      <c r="AW647" s="174"/>
      <c r="AX647" s="4"/>
      <c r="AY647" s="4"/>
      <c r="AZ647" s="4"/>
      <c r="BA647" s="72"/>
      <c r="BB647" s="4"/>
      <c r="BC647" s="4"/>
      <c r="BD647" s="4"/>
      <c r="BE647" s="4"/>
      <c r="BF647" s="4"/>
      <c r="BG647" s="72"/>
      <c r="BH647" s="4"/>
      <c r="BI647" s="201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202"/>
      <c r="CG647" s="4"/>
      <c r="CH647" s="4"/>
      <c r="CI647" s="4"/>
      <c r="CJ647" s="4"/>
      <c r="CK647" s="4"/>
      <c r="CL647" s="4"/>
      <c r="CM647" s="174"/>
      <c r="CN647" s="4"/>
      <c r="CO647" s="4"/>
      <c r="CP647" s="4"/>
      <c r="CQ647" s="4"/>
      <c r="CR647" s="4"/>
      <c r="CS647" s="17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202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17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174"/>
      <c r="AR648" s="4"/>
      <c r="AS648" s="4"/>
      <c r="AT648" s="4"/>
      <c r="AU648" s="4"/>
      <c r="AV648" s="4"/>
      <c r="AW648" s="174"/>
      <c r="AX648" s="4"/>
      <c r="AY648" s="4"/>
      <c r="AZ648" s="4"/>
      <c r="BA648" s="72"/>
      <c r="BB648" s="4"/>
      <c r="BC648" s="4"/>
      <c r="BD648" s="4"/>
      <c r="BE648" s="4"/>
      <c r="BF648" s="4"/>
      <c r="BG648" s="72"/>
      <c r="BH648" s="4"/>
      <c r="BI648" s="201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202"/>
      <c r="CG648" s="4"/>
      <c r="CH648" s="4"/>
      <c r="CI648" s="4"/>
      <c r="CJ648" s="4"/>
      <c r="CK648" s="4"/>
      <c r="CL648" s="4"/>
      <c r="CM648" s="174"/>
      <c r="CN648" s="4"/>
      <c r="CO648" s="4"/>
      <c r="CP648" s="4"/>
      <c r="CQ648" s="4"/>
      <c r="CR648" s="4"/>
      <c r="CS648" s="17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202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17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174"/>
      <c r="AR649" s="4"/>
      <c r="AS649" s="4"/>
      <c r="AT649" s="4"/>
      <c r="AU649" s="4"/>
      <c r="AV649" s="4"/>
      <c r="AW649" s="174"/>
      <c r="AX649" s="4"/>
      <c r="AY649" s="4"/>
      <c r="AZ649" s="4"/>
      <c r="BA649" s="72"/>
      <c r="BB649" s="4"/>
      <c r="BC649" s="4"/>
      <c r="BD649" s="4"/>
      <c r="BE649" s="4"/>
      <c r="BF649" s="4"/>
      <c r="BG649" s="72"/>
      <c r="BH649" s="4"/>
      <c r="BI649" s="201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202"/>
      <c r="CG649" s="4"/>
      <c r="CH649" s="4"/>
      <c r="CI649" s="4"/>
      <c r="CJ649" s="4"/>
      <c r="CK649" s="4"/>
      <c r="CL649" s="4"/>
      <c r="CM649" s="174"/>
      <c r="CN649" s="4"/>
      <c r="CO649" s="4"/>
      <c r="CP649" s="4"/>
      <c r="CQ649" s="4"/>
      <c r="CR649" s="4"/>
      <c r="CS649" s="17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202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17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174"/>
      <c r="AR650" s="4"/>
      <c r="AS650" s="4"/>
      <c r="AT650" s="4"/>
      <c r="AU650" s="4"/>
      <c r="AV650" s="4"/>
      <c r="AW650" s="174"/>
      <c r="AX650" s="4"/>
      <c r="AY650" s="4"/>
      <c r="AZ650" s="4"/>
      <c r="BA650" s="72"/>
      <c r="BB650" s="4"/>
      <c r="BC650" s="4"/>
      <c r="BD650" s="4"/>
      <c r="BE650" s="4"/>
      <c r="BF650" s="4"/>
      <c r="BG650" s="72"/>
      <c r="BH650" s="4"/>
      <c r="BI650" s="201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202"/>
      <c r="CG650" s="4"/>
      <c r="CH650" s="4"/>
      <c r="CI650" s="4"/>
      <c r="CJ650" s="4"/>
      <c r="CK650" s="4"/>
      <c r="CL650" s="4"/>
      <c r="CM650" s="174"/>
      <c r="CN650" s="4"/>
      <c r="CO650" s="4"/>
      <c r="CP650" s="4"/>
      <c r="CQ650" s="4"/>
      <c r="CR650" s="4"/>
      <c r="CS650" s="17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202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17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174"/>
      <c r="AR651" s="4"/>
      <c r="AS651" s="4"/>
      <c r="AT651" s="4"/>
      <c r="AU651" s="4"/>
      <c r="AV651" s="4"/>
      <c r="AW651" s="174"/>
      <c r="AX651" s="4"/>
      <c r="AY651" s="4"/>
      <c r="AZ651" s="4"/>
      <c r="BA651" s="72"/>
      <c r="BB651" s="4"/>
      <c r="BC651" s="4"/>
      <c r="BD651" s="4"/>
      <c r="BE651" s="4"/>
      <c r="BF651" s="4"/>
      <c r="BG651" s="72"/>
      <c r="BH651" s="4"/>
      <c r="BI651" s="201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202"/>
      <c r="CG651" s="4"/>
      <c r="CH651" s="4"/>
      <c r="CI651" s="4"/>
      <c r="CJ651" s="4"/>
      <c r="CK651" s="4"/>
      <c r="CL651" s="4"/>
      <c r="CM651" s="174"/>
      <c r="CN651" s="4"/>
      <c r="CO651" s="4"/>
      <c r="CP651" s="4"/>
      <c r="CQ651" s="4"/>
      <c r="CR651" s="4"/>
      <c r="CS651" s="17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202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17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174"/>
      <c r="AR652" s="4"/>
      <c r="AS652" s="4"/>
      <c r="AT652" s="4"/>
      <c r="AU652" s="4"/>
      <c r="AV652" s="4"/>
      <c r="AW652" s="174"/>
      <c r="AX652" s="4"/>
      <c r="AY652" s="4"/>
      <c r="AZ652" s="4"/>
      <c r="BA652" s="72"/>
      <c r="BB652" s="4"/>
      <c r="BC652" s="4"/>
      <c r="BD652" s="4"/>
      <c r="BE652" s="4"/>
      <c r="BF652" s="4"/>
      <c r="BG652" s="72"/>
      <c r="BH652" s="4"/>
      <c r="BI652" s="201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202"/>
      <c r="CG652" s="4"/>
      <c r="CH652" s="4"/>
      <c r="CI652" s="4"/>
      <c r="CJ652" s="4"/>
      <c r="CK652" s="4"/>
      <c r="CL652" s="4"/>
      <c r="CM652" s="174"/>
      <c r="CN652" s="4"/>
      <c r="CO652" s="4"/>
      <c r="CP652" s="4"/>
      <c r="CQ652" s="4"/>
      <c r="CR652" s="4"/>
      <c r="CS652" s="17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202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17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174"/>
      <c r="AR653" s="4"/>
      <c r="AS653" s="4"/>
      <c r="AT653" s="4"/>
      <c r="AU653" s="4"/>
      <c r="AV653" s="4"/>
      <c r="AW653" s="174"/>
      <c r="AX653" s="4"/>
      <c r="AY653" s="4"/>
      <c r="AZ653" s="4"/>
      <c r="BA653" s="72"/>
      <c r="BB653" s="4"/>
      <c r="BC653" s="4"/>
      <c r="BD653" s="4"/>
      <c r="BE653" s="4"/>
      <c r="BF653" s="4"/>
      <c r="BG653" s="72"/>
      <c r="BH653" s="4"/>
      <c r="BI653" s="201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202"/>
      <c r="CG653" s="4"/>
      <c r="CH653" s="4"/>
      <c r="CI653" s="4"/>
      <c r="CJ653" s="4"/>
      <c r="CK653" s="4"/>
      <c r="CL653" s="4"/>
      <c r="CM653" s="174"/>
      <c r="CN653" s="4"/>
      <c r="CO653" s="4"/>
      <c r="CP653" s="4"/>
      <c r="CQ653" s="4"/>
      <c r="CR653" s="4"/>
      <c r="CS653" s="17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202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17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174"/>
      <c r="AR654" s="4"/>
      <c r="AS654" s="4"/>
      <c r="AT654" s="4"/>
      <c r="AU654" s="4"/>
      <c r="AV654" s="4"/>
      <c r="AW654" s="174"/>
      <c r="AX654" s="4"/>
      <c r="AY654" s="4"/>
      <c r="AZ654" s="4"/>
      <c r="BA654" s="72"/>
      <c r="BB654" s="4"/>
      <c r="BC654" s="4"/>
      <c r="BD654" s="4"/>
      <c r="BE654" s="4"/>
      <c r="BF654" s="4"/>
      <c r="BG654" s="72"/>
      <c r="BH654" s="4"/>
      <c r="BI654" s="201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202"/>
      <c r="CG654" s="4"/>
      <c r="CH654" s="4"/>
      <c r="CI654" s="4"/>
      <c r="CJ654" s="4"/>
      <c r="CK654" s="4"/>
      <c r="CL654" s="4"/>
      <c r="CM654" s="174"/>
      <c r="CN654" s="4"/>
      <c r="CO654" s="4"/>
      <c r="CP654" s="4"/>
      <c r="CQ654" s="4"/>
      <c r="CR654" s="4"/>
      <c r="CS654" s="17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202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17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174"/>
      <c r="AR655" s="4"/>
      <c r="AS655" s="4"/>
      <c r="AT655" s="4"/>
      <c r="AU655" s="4"/>
      <c r="AV655" s="4"/>
      <c r="AW655" s="174"/>
      <c r="AX655" s="4"/>
      <c r="AY655" s="4"/>
      <c r="AZ655" s="4"/>
      <c r="BA655" s="72"/>
      <c r="BB655" s="4"/>
      <c r="BC655" s="4"/>
      <c r="BD655" s="4"/>
      <c r="BE655" s="4"/>
      <c r="BF655" s="4"/>
      <c r="BG655" s="72"/>
      <c r="BH655" s="4"/>
      <c r="BI655" s="201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202"/>
      <c r="CG655" s="4"/>
      <c r="CH655" s="4"/>
      <c r="CI655" s="4"/>
      <c r="CJ655" s="4"/>
      <c r="CK655" s="4"/>
      <c r="CL655" s="4"/>
      <c r="CM655" s="174"/>
      <c r="CN655" s="4"/>
      <c r="CO655" s="4"/>
      <c r="CP655" s="4"/>
      <c r="CQ655" s="4"/>
      <c r="CR655" s="4"/>
      <c r="CS655" s="17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202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17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174"/>
      <c r="AR656" s="4"/>
      <c r="AS656" s="4"/>
      <c r="AT656" s="4"/>
      <c r="AU656" s="4"/>
      <c r="AV656" s="4"/>
      <c r="AW656" s="174"/>
      <c r="AX656" s="4"/>
      <c r="AY656" s="4"/>
      <c r="AZ656" s="4"/>
      <c r="BA656" s="72"/>
      <c r="BB656" s="4"/>
      <c r="BC656" s="4"/>
      <c r="BD656" s="4"/>
      <c r="BE656" s="4"/>
      <c r="BF656" s="4"/>
      <c r="BG656" s="72"/>
      <c r="BH656" s="4"/>
      <c r="BI656" s="201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202"/>
      <c r="CG656" s="4"/>
      <c r="CH656" s="4"/>
      <c r="CI656" s="4"/>
      <c r="CJ656" s="4"/>
      <c r="CK656" s="4"/>
      <c r="CL656" s="4"/>
      <c r="CM656" s="174"/>
      <c r="CN656" s="4"/>
      <c r="CO656" s="4"/>
      <c r="CP656" s="4"/>
      <c r="CQ656" s="4"/>
      <c r="CR656" s="4"/>
      <c r="CS656" s="17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202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17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174"/>
      <c r="AR657" s="4"/>
      <c r="AS657" s="4"/>
      <c r="AT657" s="4"/>
      <c r="AU657" s="4"/>
      <c r="AV657" s="4"/>
      <c r="AW657" s="174"/>
      <c r="AX657" s="4"/>
      <c r="AY657" s="4"/>
      <c r="AZ657" s="4"/>
      <c r="BA657" s="72"/>
      <c r="BB657" s="4"/>
      <c r="BC657" s="4"/>
      <c r="BD657" s="4"/>
      <c r="BE657" s="4"/>
      <c r="BF657" s="4"/>
      <c r="BG657" s="72"/>
      <c r="BH657" s="4"/>
      <c r="BI657" s="201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202"/>
      <c r="CG657" s="4"/>
      <c r="CH657" s="4"/>
      <c r="CI657" s="4"/>
      <c r="CJ657" s="4"/>
      <c r="CK657" s="4"/>
      <c r="CL657" s="4"/>
      <c r="CM657" s="174"/>
      <c r="CN657" s="4"/>
      <c r="CO657" s="4"/>
      <c r="CP657" s="4"/>
      <c r="CQ657" s="4"/>
      <c r="CR657" s="4"/>
      <c r="CS657" s="17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202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17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174"/>
      <c r="AR658" s="4"/>
      <c r="AS658" s="4"/>
      <c r="AT658" s="4"/>
      <c r="AU658" s="4"/>
      <c r="AV658" s="4"/>
      <c r="AW658" s="174"/>
      <c r="AX658" s="4"/>
      <c r="AY658" s="4"/>
      <c r="AZ658" s="4"/>
      <c r="BA658" s="72"/>
      <c r="BB658" s="4"/>
      <c r="BC658" s="4"/>
      <c r="BD658" s="4"/>
      <c r="BE658" s="4"/>
      <c r="BF658" s="4"/>
      <c r="BG658" s="72"/>
      <c r="BH658" s="4"/>
      <c r="BI658" s="201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202"/>
      <c r="CG658" s="4"/>
      <c r="CH658" s="4"/>
      <c r="CI658" s="4"/>
      <c r="CJ658" s="4"/>
      <c r="CK658" s="4"/>
      <c r="CL658" s="4"/>
      <c r="CM658" s="174"/>
      <c r="CN658" s="4"/>
      <c r="CO658" s="4"/>
      <c r="CP658" s="4"/>
      <c r="CQ658" s="4"/>
      <c r="CR658" s="4"/>
      <c r="CS658" s="17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202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17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174"/>
      <c r="AR659" s="4"/>
      <c r="AS659" s="4"/>
      <c r="AT659" s="4"/>
      <c r="AU659" s="4"/>
      <c r="AV659" s="4"/>
      <c r="AW659" s="174"/>
      <c r="AX659" s="4"/>
      <c r="AY659" s="4"/>
      <c r="AZ659" s="4"/>
      <c r="BA659" s="72"/>
      <c r="BB659" s="4"/>
      <c r="BC659" s="4"/>
      <c r="BD659" s="4"/>
      <c r="BE659" s="4"/>
      <c r="BF659" s="4"/>
      <c r="BG659" s="72"/>
      <c r="BH659" s="4"/>
      <c r="BI659" s="201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202"/>
      <c r="CG659" s="4"/>
      <c r="CH659" s="4"/>
      <c r="CI659" s="4"/>
      <c r="CJ659" s="4"/>
      <c r="CK659" s="4"/>
      <c r="CL659" s="4"/>
      <c r="CM659" s="174"/>
      <c r="CN659" s="4"/>
      <c r="CO659" s="4"/>
      <c r="CP659" s="4"/>
      <c r="CQ659" s="4"/>
      <c r="CR659" s="4"/>
      <c r="CS659" s="17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202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17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174"/>
      <c r="AR660" s="4"/>
      <c r="AS660" s="4"/>
      <c r="AT660" s="4"/>
      <c r="AU660" s="4"/>
      <c r="AV660" s="4"/>
      <c r="AW660" s="174"/>
      <c r="AX660" s="4"/>
      <c r="AY660" s="4"/>
      <c r="AZ660" s="4"/>
      <c r="BA660" s="72"/>
      <c r="BB660" s="4"/>
      <c r="BC660" s="4"/>
      <c r="BD660" s="4"/>
      <c r="BE660" s="4"/>
      <c r="BF660" s="4"/>
      <c r="BG660" s="72"/>
      <c r="BH660" s="4"/>
      <c r="BI660" s="201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202"/>
      <c r="CG660" s="4"/>
      <c r="CH660" s="4"/>
      <c r="CI660" s="4"/>
      <c r="CJ660" s="4"/>
      <c r="CK660" s="4"/>
      <c r="CL660" s="4"/>
      <c r="CM660" s="174"/>
      <c r="CN660" s="4"/>
      <c r="CO660" s="4"/>
      <c r="CP660" s="4"/>
      <c r="CQ660" s="4"/>
      <c r="CR660" s="4"/>
      <c r="CS660" s="17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202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17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174"/>
      <c r="AR661" s="4"/>
      <c r="AS661" s="4"/>
      <c r="AT661" s="4"/>
      <c r="AU661" s="4"/>
      <c r="AV661" s="4"/>
      <c r="AW661" s="174"/>
      <c r="AX661" s="4"/>
      <c r="AY661" s="4"/>
      <c r="AZ661" s="4"/>
      <c r="BA661" s="72"/>
      <c r="BB661" s="4"/>
      <c r="BC661" s="4"/>
      <c r="BD661" s="4"/>
      <c r="BE661" s="4"/>
      <c r="BF661" s="4"/>
      <c r="BG661" s="72"/>
      <c r="BH661" s="4"/>
      <c r="BI661" s="201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202"/>
      <c r="CG661" s="4"/>
      <c r="CH661" s="4"/>
      <c r="CI661" s="4"/>
      <c r="CJ661" s="4"/>
      <c r="CK661" s="4"/>
      <c r="CL661" s="4"/>
      <c r="CM661" s="174"/>
      <c r="CN661" s="4"/>
      <c r="CO661" s="4"/>
      <c r="CP661" s="4"/>
      <c r="CQ661" s="4"/>
      <c r="CR661" s="4"/>
      <c r="CS661" s="17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202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17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174"/>
      <c r="AR662" s="4"/>
      <c r="AS662" s="4"/>
      <c r="AT662" s="4"/>
      <c r="AU662" s="4"/>
      <c r="AV662" s="4"/>
      <c r="AW662" s="174"/>
      <c r="AX662" s="4"/>
      <c r="AY662" s="4"/>
      <c r="AZ662" s="4"/>
      <c r="BA662" s="72"/>
      <c r="BB662" s="4"/>
      <c r="BC662" s="4"/>
      <c r="BD662" s="4"/>
      <c r="BE662" s="4"/>
      <c r="BF662" s="4"/>
      <c r="BG662" s="72"/>
      <c r="BH662" s="4"/>
      <c r="BI662" s="201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202"/>
      <c r="CG662" s="4"/>
      <c r="CH662" s="4"/>
      <c r="CI662" s="4"/>
      <c r="CJ662" s="4"/>
      <c r="CK662" s="4"/>
      <c r="CL662" s="4"/>
      <c r="CM662" s="174"/>
      <c r="CN662" s="4"/>
      <c r="CO662" s="4"/>
      <c r="CP662" s="4"/>
      <c r="CQ662" s="4"/>
      <c r="CR662" s="4"/>
      <c r="CS662" s="17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202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17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174"/>
      <c r="AR663" s="4"/>
      <c r="AS663" s="4"/>
      <c r="AT663" s="4"/>
      <c r="AU663" s="4"/>
      <c r="AV663" s="4"/>
      <c r="AW663" s="174"/>
      <c r="AX663" s="4"/>
      <c r="AY663" s="4"/>
      <c r="AZ663" s="4"/>
      <c r="BA663" s="72"/>
      <c r="BB663" s="4"/>
      <c r="BC663" s="4"/>
      <c r="BD663" s="4"/>
      <c r="BE663" s="4"/>
      <c r="BF663" s="4"/>
      <c r="BG663" s="72"/>
      <c r="BH663" s="4"/>
      <c r="BI663" s="201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202"/>
      <c r="CG663" s="4"/>
      <c r="CH663" s="4"/>
      <c r="CI663" s="4"/>
      <c r="CJ663" s="4"/>
      <c r="CK663" s="4"/>
      <c r="CL663" s="4"/>
      <c r="CM663" s="174"/>
      <c r="CN663" s="4"/>
      <c r="CO663" s="4"/>
      <c r="CP663" s="4"/>
      <c r="CQ663" s="4"/>
      <c r="CR663" s="4"/>
      <c r="CS663" s="17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202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17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174"/>
      <c r="AR664" s="4"/>
      <c r="AS664" s="4"/>
      <c r="AT664" s="4"/>
      <c r="AU664" s="4"/>
      <c r="AV664" s="4"/>
      <c r="AW664" s="174"/>
      <c r="AX664" s="4"/>
      <c r="AY664" s="4"/>
      <c r="AZ664" s="4"/>
      <c r="BA664" s="72"/>
      <c r="BB664" s="4"/>
      <c r="BC664" s="4"/>
      <c r="BD664" s="4"/>
      <c r="BE664" s="4"/>
      <c r="BF664" s="4"/>
      <c r="BG664" s="72"/>
      <c r="BH664" s="4"/>
      <c r="BI664" s="201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202"/>
      <c r="CG664" s="4"/>
      <c r="CH664" s="4"/>
      <c r="CI664" s="4"/>
      <c r="CJ664" s="4"/>
      <c r="CK664" s="4"/>
      <c r="CL664" s="4"/>
      <c r="CM664" s="174"/>
      <c r="CN664" s="4"/>
      <c r="CO664" s="4"/>
      <c r="CP664" s="4"/>
      <c r="CQ664" s="4"/>
      <c r="CR664" s="4"/>
      <c r="CS664" s="17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202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17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174"/>
      <c r="AR665" s="4"/>
      <c r="AS665" s="4"/>
      <c r="AT665" s="4"/>
      <c r="AU665" s="4"/>
      <c r="AV665" s="4"/>
      <c r="AW665" s="174"/>
      <c r="AX665" s="4"/>
      <c r="AY665" s="4"/>
      <c r="AZ665" s="4"/>
      <c r="BA665" s="72"/>
      <c r="BB665" s="4"/>
      <c r="BC665" s="4"/>
      <c r="BD665" s="4"/>
      <c r="BE665" s="4"/>
      <c r="BF665" s="4"/>
      <c r="BG665" s="72"/>
      <c r="BH665" s="4"/>
      <c r="BI665" s="201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202"/>
      <c r="CG665" s="4"/>
      <c r="CH665" s="4"/>
      <c r="CI665" s="4"/>
      <c r="CJ665" s="4"/>
      <c r="CK665" s="4"/>
      <c r="CL665" s="4"/>
      <c r="CM665" s="174"/>
      <c r="CN665" s="4"/>
      <c r="CO665" s="4"/>
      <c r="CP665" s="4"/>
      <c r="CQ665" s="4"/>
      <c r="CR665" s="4"/>
      <c r="CS665" s="17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202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17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174"/>
      <c r="AR666" s="4"/>
      <c r="AS666" s="4"/>
      <c r="AT666" s="4"/>
      <c r="AU666" s="4"/>
      <c r="AV666" s="4"/>
      <c r="AW666" s="174"/>
      <c r="AX666" s="4"/>
      <c r="AY666" s="4"/>
      <c r="AZ666" s="4"/>
      <c r="BA666" s="72"/>
      <c r="BB666" s="4"/>
      <c r="BC666" s="4"/>
      <c r="BD666" s="4"/>
      <c r="BE666" s="4"/>
      <c r="BF666" s="4"/>
      <c r="BG666" s="72"/>
      <c r="BH666" s="4"/>
      <c r="BI666" s="201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202"/>
      <c r="CG666" s="4"/>
      <c r="CH666" s="4"/>
      <c r="CI666" s="4"/>
      <c r="CJ666" s="4"/>
      <c r="CK666" s="4"/>
      <c r="CL666" s="4"/>
      <c r="CM666" s="174"/>
      <c r="CN666" s="4"/>
      <c r="CO666" s="4"/>
      <c r="CP666" s="4"/>
      <c r="CQ666" s="4"/>
      <c r="CR666" s="4"/>
      <c r="CS666" s="17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202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17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174"/>
      <c r="AR667" s="4"/>
      <c r="AS667" s="4"/>
      <c r="AT667" s="4"/>
      <c r="AU667" s="4"/>
      <c r="AV667" s="4"/>
      <c r="AW667" s="174"/>
      <c r="AX667" s="4"/>
      <c r="AY667" s="4"/>
      <c r="AZ667" s="4"/>
      <c r="BA667" s="72"/>
      <c r="BB667" s="4"/>
      <c r="BC667" s="4"/>
      <c r="BD667" s="4"/>
      <c r="BE667" s="4"/>
      <c r="BF667" s="4"/>
      <c r="BG667" s="72"/>
      <c r="BH667" s="4"/>
      <c r="BI667" s="201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202"/>
      <c r="CG667" s="4"/>
      <c r="CH667" s="4"/>
      <c r="CI667" s="4"/>
      <c r="CJ667" s="4"/>
      <c r="CK667" s="4"/>
      <c r="CL667" s="4"/>
      <c r="CM667" s="174"/>
      <c r="CN667" s="4"/>
      <c r="CO667" s="4"/>
      <c r="CP667" s="4"/>
      <c r="CQ667" s="4"/>
      <c r="CR667" s="4"/>
      <c r="CS667" s="17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202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17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174"/>
      <c r="AR668" s="4"/>
      <c r="AS668" s="4"/>
      <c r="AT668" s="4"/>
      <c r="AU668" s="4"/>
      <c r="AV668" s="4"/>
      <c r="AW668" s="174"/>
      <c r="AX668" s="4"/>
      <c r="AY668" s="4"/>
      <c r="AZ668" s="4"/>
      <c r="BA668" s="72"/>
      <c r="BB668" s="4"/>
      <c r="BC668" s="4"/>
      <c r="BD668" s="4"/>
      <c r="BE668" s="4"/>
      <c r="BF668" s="4"/>
      <c r="BG668" s="72"/>
      <c r="BH668" s="4"/>
      <c r="BI668" s="201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202"/>
      <c r="CG668" s="4"/>
      <c r="CH668" s="4"/>
      <c r="CI668" s="4"/>
      <c r="CJ668" s="4"/>
      <c r="CK668" s="4"/>
      <c r="CL668" s="4"/>
      <c r="CM668" s="174"/>
      <c r="CN668" s="4"/>
      <c r="CO668" s="4"/>
      <c r="CP668" s="4"/>
      <c r="CQ668" s="4"/>
      <c r="CR668" s="4"/>
      <c r="CS668" s="17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202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17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174"/>
      <c r="AR669" s="4"/>
      <c r="AS669" s="4"/>
      <c r="AT669" s="4"/>
      <c r="AU669" s="4"/>
      <c r="AV669" s="4"/>
      <c r="AW669" s="174"/>
      <c r="AX669" s="4"/>
      <c r="AY669" s="4"/>
      <c r="AZ669" s="4"/>
      <c r="BA669" s="72"/>
      <c r="BB669" s="4"/>
      <c r="BC669" s="4"/>
      <c r="BD669" s="4"/>
      <c r="BE669" s="4"/>
      <c r="BF669" s="4"/>
      <c r="BG669" s="72"/>
      <c r="BH669" s="4"/>
      <c r="BI669" s="201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202"/>
      <c r="CG669" s="4"/>
      <c r="CH669" s="4"/>
      <c r="CI669" s="4"/>
      <c r="CJ669" s="4"/>
      <c r="CK669" s="4"/>
      <c r="CL669" s="4"/>
      <c r="CM669" s="174"/>
      <c r="CN669" s="4"/>
      <c r="CO669" s="4"/>
      <c r="CP669" s="4"/>
      <c r="CQ669" s="4"/>
      <c r="CR669" s="4"/>
      <c r="CS669" s="17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202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17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174"/>
      <c r="AR670" s="4"/>
      <c r="AS670" s="4"/>
      <c r="AT670" s="4"/>
      <c r="AU670" s="4"/>
      <c r="AV670" s="4"/>
      <c r="AW670" s="174"/>
      <c r="AX670" s="4"/>
      <c r="AY670" s="4"/>
      <c r="AZ670" s="4"/>
      <c r="BA670" s="72"/>
      <c r="BB670" s="4"/>
      <c r="BC670" s="4"/>
      <c r="BD670" s="4"/>
      <c r="BE670" s="4"/>
      <c r="BF670" s="4"/>
      <c r="BG670" s="72"/>
      <c r="BH670" s="4"/>
      <c r="BI670" s="201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202"/>
      <c r="CG670" s="4"/>
      <c r="CH670" s="4"/>
      <c r="CI670" s="4"/>
      <c r="CJ670" s="4"/>
      <c r="CK670" s="4"/>
      <c r="CL670" s="4"/>
      <c r="CM670" s="174"/>
      <c r="CN670" s="4"/>
      <c r="CO670" s="4"/>
      <c r="CP670" s="4"/>
      <c r="CQ670" s="4"/>
      <c r="CR670" s="4"/>
      <c r="CS670" s="17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202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17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174"/>
      <c r="AR671" s="4"/>
      <c r="AS671" s="4"/>
      <c r="AT671" s="4"/>
      <c r="AU671" s="4"/>
      <c r="AV671" s="4"/>
      <c r="AW671" s="174"/>
      <c r="AX671" s="4"/>
      <c r="AY671" s="4"/>
      <c r="AZ671" s="4"/>
      <c r="BA671" s="72"/>
      <c r="BB671" s="4"/>
      <c r="BC671" s="4"/>
      <c r="BD671" s="4"/>
      <c r="BE671" s="4"/>
      <c r="BF671" s="4"/>
      <c r="BG671" s="72"/>
      <c r="BH671" s="4"/>
      <c r="BI671" s="201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202"/>
      <c r="CG671" s="4"/>
      <c r="CH671" s="4"/>
      <c r="CI671" s="4"/>
      <c r="CJ671" s="4"/>
      <c r="CK671" s="4"/>
      <c r="CL671" s="4"/>
      <c r="CM671" s="174"/>
      <c r="CN671" s="4"/>
      <c r="CO671" s="4"/>
      <c r="CP671" s="4"/>
      <c r="CQ671" s="4"/>
      <c r="CR671" s="4"/>
      <c r="CS671" s="17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202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17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174"/>
      <c r="AR672" s="4"/>
      <c r="AS672" s="4"/>
      <c r="AT672" s="4"/>
      <c r="AU672" s="4"/>
      <c r="AV672" s="4"/>
      <c r="AW672" s="174"/>
      <c r="AX672" s="4"/>
      <c r="AY672" s="4"/>
      <c r="AZ672" s="4"/>
      <c r="BA672" s="72"/>
      <c r="BB672" s="4"/>
      <c r="BC672" s="4"/>
      <c r="BD672" s="4"/>
      <c r="BE672" s="4"/>
      <c r="BF672" s="4"/>
      <c r="BG672" s="72"/>
      <c r="BH672" s="4"/>
      <c r="BI672" s="201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202"/>
      <c r="CG672" s="4"/>
      <c r="CH672" s="4"/>
      <c r="CI672" s="4"/>
      <c r="CJ672" s="4"/>
      <c r="CK672" s="4"/>
      <c r="CL672" s="4"/>
      <c r="CM672" s="174"/>
      <c r="CN672" s="4"/>
      <c r="CO672" s="4"/>
      <c r="CP672" s="4"/>
      <c r="CQ672" s="4"/>
      <c r="CR672" s="4"/>
      <c r="CS672" s="17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202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17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174"/>
      <c r="AR673" s="4"/>
      <c r="AS673" s="4"/>
      <c r="AT673" s="4"/>
      <c r="AU673" s="4"/>
      <c r="AV673" s="4"/>
      <c r="AW673" s="174"/>
      <c r="AX673" s="4"/>
      <c r="AY673" s="4"/>
      <c r="AZ673" s="4"/>
      <c r="BA673" s="72"/>
      <c r="BB673" s="4"/>
      <c r="BC673" s="4"/>
      <c r="BD673" s="4"/>
      <c r="BE673" s="4"/>
      <c r="BF673" s="4"/>
      <c r="BG673" s="72"/>
      <c r="BH673" s="4"/>
      <c r="BI673" s="201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202"/>
      <c r="CG673" s="4"/>
      <c r="CH673" s="4"/>
      <c r="CI673" s="4"/>
      <c r="CJ673" s="4"/>
      <c r="CK673" s="4"/>
      <c r="CL673" s="4"/>
      <c r="CM673" s="174"/>
      <c r="CN673" s="4"/>
      <c r="CO673" s="4"/>
      <c r="CP673" s="4"/>
      <c r="CQ673" s="4"/>
      <c r="CR673" s="4"/>
      <c r="CS673" s="17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202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17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174"/>
      <c r="AR674" s="4"/>
      <c r="AS674" s="4"/>
      <c r="AT674" s="4"/>
      <c r="AU674" s="4"/>
      <c r="AV674" s="4"/>
      <c r="AW674" s="174"/>
      <c r="AX674" s="4"/>
      <c r="AY674" s="4"/>
      <c r="AZ674" s="4"/>
      <c r="BA674" s="72"/>
      <c r="BB674" s="4"/>
      <c r="BC674" s="4"/>
      <c r="BD674" s="4"/>
      <c r="BE674" s="4"/>
      <c r="BF674" s="4"/>
      <c r="BG674" s="72"/>
      <c r="BH674" s="4"/>
      <c r="BI674" s="201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202"/>
      <c r="CG674" s="4"/>
      <c r="CH674" s="4"/>
      <c r="CI674" s="4"/>
      <c r="CJ674" s="4"/>
      <c r="CK674" s="4"/>
      <c r="CL674" s="4"/>
      <c r="CM674" s="174"/>
      <c r="CN674" s="4"/>
      <c r="CO674" s="4"/>
      <c r="CP674" s="4"/>
      <c r="CQ674" s="4"/>
      <c r="CR674" s="4"/>
      <c r="CS674" s="17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202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17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174"/>
      <c r="AR675" s="4"/>
      <c r="AS675" s="4"/>
      <c r="AT675" s="4"/>
      <c r="AU675" s="4"/>
      <c r="AV675" s="4"/>
      <c r="AW675" s="174"/>
      <c r="AX675" s="4"/>
      <c r="AY675" s="4"/>
      <c r="AZ675" s="4"/>
      <c r="BA675" s="72"/>
      <c r="BB675" s="4"/>
      <c r="BC675" s="4"/>
      <c r="BD675" s="4"/>
      <c r="BE675" s="4"/>
      <c r="BF675" s="4"/>
      <c r="BG675" s="72"/>
      <c r="BH675" s="4"/>
      <c r="BI675" s="201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202"/>
      <c r="CG675" s="4"/>
      <c r="CH675" s="4"/>
      <c r="CI675" s="4"/>
      <c r="CJ675" s="4"/>
      <c r="CK675" s="4"/>
      <c r="CL675" s="4"/>
      <c r="CM675" s="174"/>
      <c r="CN675" s="4"/>
      <c r="CO675" s="4"/>
      <c r="CP675" s="4"/>
      <c r="CQ675" s="4"/>
      <c r="CR675" s="4"/>
      <c r="CS675" s="17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202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17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174"/>
      <c r="AR676" s="4"/>
      <c r="AS676" s="4"/>
      <c r="AT676" s="4"/>
      <c r="AU676" s="4"/>
      <c r="AV676" s="4"/>
      <c r="AW676" s="174"/>
      <c r="AX676" s="4"/>
      <c r="AY676" s="4"/>
      <c r="AZ676" s="4"/>
      <c r="BA676" s="72"/>
      <c r="BB676" s="4"/>
      <c r="BC676" s="4"/>
      <c r="BD676" s="4"/>
      <c r="BE676" s="4"/>
      <c r="BF676" s="4"/>
      <c r="BG676" s="72"/>
      <c r="BH676" s="4"/>
      <c r="BI676" s="201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202"/>
      <c r="CG676" s="4"/>
      <c r="CH676" s="4"/>
      <c r="CI676" s="4"/>
      <c r="CJ676" s="4"/>
      <c r="CK676" s="4"/>
      <c r="CL676" s="4"/>
      <c r="CM676" s="174"/>
      <c r="CN676" s="4"/>
      <c r="CO676" s="4"/>
      <c r="CP676" s="4"/>
      <c r="CQ676" s="4"/>
      <c r="CR676" s="4"/>
      <c r="CS676" s="17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202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17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174"/>
      <c r="AR677" s="4"/>
      <c r="AS677" s="4"/>
      <c r="AT677" s="4"/>
      <c r="AU677" s="4"/>
      <c r="AV677" s="4"/>
      <c r="AW677" s="174"/>
      <c r="AX677" s="4"/>
      <c r="AY677" s="4"/>
      <c r="AZ677" s="4"/>
      <c r="BA677" s="72"/>
      <c r="BB677" s="4"/>
      <c r="BC677" s="4"/>
      <c r="BD677" s="4"/>
      <c r="BE677" s="4"/>
      <c r="BF677" s="4"/>
      <c r="BG677" s="72"/>
      <c r="BH677" s="4"/>
      <c r="BI677" s="201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202"/>
      <c r="CG677" s="4"/>
      <c r="CH677" s="4"/>
      <c r="CI677" s="4"/>
      <c r="CJ677" s="4"/>
      <c r="CK677" s="4"/>
      <c r="CL677" s="4"/>
      <c r="CM677" s="174"/>
      <c r="CN677" s="4"/>
      <c r="CO677" s="4"/>
      <c r="CP677" s="4"/>
      <c r="CQ677" s="4"/>
      <c r="CR677" s="4"/>
      <c r="CS677" s="17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202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17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174"/>
      <c r="AR678" s="4"/>
      <c r="AS678" s="4"/>
      <c r="AT678" s="4"/>
      <c r="AU678" s="4"/>
      <c r="AV678" s="4"/>
      <c r="AW678" s="174"/>
      <c r="AX678" s="4"/>
      <c r="AY678" s="4"/>
      <c r="AZ678" s="4"/>
      <c r="BA678" s="72"/>
      <c r="BB678" s="4"/>
      <c r="BC678" s="4"/>
      <c r="BD678" s="4"/>
      <c r="BE678" s="4"/>
      <c r="BF678" s="4"/>
      <c r="BG678" s="72"/>
      <c r="BH678" s="4"/>
      <c r="BI678" s="201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202"/>
      <c r="CG678" s="4"/>
      <c r="CH678" s="4"/>
      <c r="CI678" s="4"/>
      <c r="CJ678" s="4"/>
      <c r="CK678" s="4"/>
      <c r="CL678" s="4"/>
      <c r="CM678" s="174"/>
      <c r="CN678" s="4"/>
      <c r="CO678" s="4"/>
      <c r="CP678" s="4"/>
      <c r="CQ678" s="4"/>
      <c r="CR678" s="4"/>
      <c r="CS678" s="17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202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17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174"/>
      <c r="AR679" s="4"/>
      <c r="AS679" s="4"/>
      <c r="AT679" s="4"/>
      <c r="AU679" s="4"/>
      <c r="AV679" s="4"/>
      <c r="AW679" s="174"/>
      <c r="AX679" s="4"/>
      <c r="AY679" s="4"/>
      <c r="AZ679" s="4"/>
      <c r="BA679" s="72"/>
      <c r="BB679" s="4"/>
      <c r="BC679" s="4"/>
      <c r="BD679" s="4"/>
      <c r="BE679" s="4"/>
      <c r="BF679" s="4"/>
      <c r="BG679" s="72"/>
      <c r="BH679" s="4"/>
      <c r="BI679" s="201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202"/>
      <c r="CG679" s="4"/>
      <c r="CH679" s="4"/>
      <c r="CI679" s="4"/>
      <c r="CJ679" s="4"/>
      <c r="CK679" s="4"/>
      <c r="CL679" s="4"/>
      <c r="CM679" s="174"/>
      <c r="CN679" s="4"/>
      <c r="CO679" s="4"/>
      <c r="CP679" s="4"/>
      <c r="CQ679" s="4"/>
      <c r="CR679" s="4"/>
      <c r="CS679" s="17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202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17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174"/>
      <c r="AR680" s="4"/>
      <c r="AS680" s="4"/>
      <c r="AT680" s="4"/>
      <c r="AU680" s="4"/>
      <c r="AV680" s="4"/>
      <c r="AW680" s="174"/>
      <c r="AX680" s="4"/>
      <c r="AY680" s="4"/>
      <c r="AZ680" s="4"/>
      <c r="BA680" s="72"/>
      <c r="BB680" s="4"/>
      <c r="BC680" s="4"/>
      <c r="BD680" s="4"/>
      <c r="BE680" s="4"/>
      <c r="BF680" s="4"/>
      <c r="BG680" s="72"/>
      <c r="BH680" s="4"/>
      <c r="BI680" s="201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202"/>
      <c r="CG680" s="4"/>
      <c r="CH680" s="4"/>
      <c r="CI680" s="4"/>
      <c r="CJ680" s="4"/>
      <c r="CK680" s="4"/>
      <c r="CL680" s="4"/>
      <c r="CM680" s="174"/>
      <c r="CN680" s="4"/>
      <c r="CO680" s="4"/>
      <c r="CP680" s="4"/>
      <c r="CQ680" s="4"/>
      <c r="CR680" s="4"/>
      <c r="CS680" s="17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202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17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174"/>
      <c r="AR681" s="4"/>
      <c r="AS681" s="4"/>
      <c r="AT681" s="4"/>
      <c r="AU681" s="4"/>
      <c r="AV681" s="4"/>
      <c r="AW681" s="174"/>
      <c r="AX681" s="4"/>
      <c r="AY681" s="4"/>
      <c r="AZ681" s="4"/>
      <c r="BA681" s="72"/>
      <c r="BB681" s="4"/>
      <c r="BC681" s="4"/>
      <c r="BD681" s="4"/>
      <c r="BE681" s="4"/>
      <c r="BF681" s="4"/>
      <c r="BG681" s="72"/>
      <c r="BH681" s="4"/>
      <c r="BI681" s="201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202"/>
      <c r="CG681" s="4"/>
      <c r="CH681" s="4"/>
      <c r="CI681" s="4"/>
      <c r="CJ681" s="4"/>
      <c r="CK681" s="4"/>
      <c r="CL681" s="4"/>
      <c r="CM681" s="174"/>
      <c r="CN681" s="4"/>
      <c r="CO681" s="4"/>
      <c r="CP681" s="4"/>
      <c r="CQ681" s="4"/>
      <c r="CR681" s="4"/>
      <c r="CS681" s="17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202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17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174"/>
      <c r="AR682" s="4"/>
      <c r="AS682" s="4"/>
      <c r="AT682" s="4"/>
      <c r="AU682" s="4"/>
      <c r="AV682" s="4"/>
      <c r="AW682" s="174"/>
      <c r="AX682" s="4"/>
      <c r="AY682" s="4"/>
      <c r="AZ682" s="4"/>
      <c r="BA682" s="72"/>
      <c r="BB682" s="4"/>
      <c r="BC682" s="4"/>
      <c r="BD682" s="4"/>
      <c r="BE682" s="4"/>
      <c r="BF682" s="4"/>
      <c r="BG682" s="72"/>
      <c r="BH682" s="4"/>
      <c r="BI682" s="201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202"/>
      <c r="CG682" s="4"/>
      <c r="CH682" s="4"/>
      <c r="CI682" s="4"/>
      <c r="CJ682" s="4"/>
      <c r="CK682" s="4"/>
      <c r="CL682" s="4"/>
      <c r="CM682" s="174"/>
      <c r="CN682" s="4"/>
      <c r="CO682" s="4"/>
      <c r="CP682" s="4"/>
      <c r="CQ682" s="4"/>
      <c r="CR682" s="4"/>
      <c r="CS682" s="17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202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17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174"/>
      <c r="AR683" s="4"/>
      <c r="AS683" s="4"/>
      <c r="AT683" s="4"/>
      <c r="AU683" s="4"/>
      <c r="AV683" s="4"/>
      <c r="AW683" s="174"/>
      <c r="AX683" s="4"/>
      <c r="AY683" s="4"/>
      <c r="AZ683" s="4"/>
      <c r="BA683" s="72"/>
      <c r="BB683" s="4"/>
      <c r="BC683" s="4"/>
      <c r="BD683" s="4"/>
      <c r="BE683" s="4"/>
      <c r="BF683" s="4"/>
      <c r="BG683" s="72"/>
      <c r="BH683" s="4"/>
      <c r="BI683" s="201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202"/>
      <c r="CG683" s="4"/>
      <c r="CH683" s="4"/>
      <c r="CI683" s="4"/>
      <c r="CJ683" s="4"/>
      <c r="CK683" s="4"/>
      <c r="CL683" s="4"/>
      <c r="CM683" s="174"/>
      <c r="CN683" s="4"/>
      <c r="CO683" s="4"/>
      <c r="CP683" s="4"/>
      <c r="CQ683" s="4"/>
      <c r="CR683" s="4"/>
      <c r="CS683" s="17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202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17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174"/>
      <c r="AR684" s="4"/>
      <c r="AS684" s="4"/>
      <c r="AT684" s="4"/>
      <c r="AU684" s="4"/>
      <c r="AV684" s="4"/>
      <c r="AW684" s="174"/>
      <c r="AX684" s="4"/>
      <c r="AY684" s="4"/>
      <c r="AZ684" s="4"/>
      <c r="BA684" s="72"/>
      <c r="BB684" s="4"/>
      <c r="BC684" s="4"/>
      <c r="BD684" s="4"/>
      <c r="BE684" s="4"/>
      <c r="BF684" s="4"/>
      <c r="BG684" s="72"/>
      <c r="BH684" s="4"/>
      <c r="BI684" s="201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202"/>
      <c r="CG684" s="4"/>
      <c r="CH684" s="4"/>
      <c r="CI684" s="4"/>
      <c r="CJ684" s="4"/>
      <c r="CK684" s="4"/>
      <c r="CL684" s="4"/>
      <c r="CM684" s="174"/>
      <c r="CN684" s="4"/>
      <c r="CO684" s="4"/>
      <c r="CP684" s="4"/>
      <c r="CQ684" s="4"/>
      <c r="CR684" s="4"/>
      <c r="CS684" s="17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202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17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174"/>
      <c r="AR685" s="4"/>
      <c r="AS685" s="4"/>
      <c r="AT685" s="4"/>
      <c r="AU685" s="4"/>
      <c r="AV685" s="4"/>
      <c r="AW685" s="174"/>
      <c r="AX685" s="4"/>
      <c r="AY685" s="4"/>
      <c r="AZ685" s="4"/>
      <c r="BA685" s="72"/>
      <c r="BB685" s="4"/>
      <c r="BC685" s="4"/>
      <c r="BD685" s="4"/>
      <c r="BE685" s="4"/>
      <c r="BF685" s="4"/>
      <c r="BG685" s="72"/>
      <c r="BH685" s="4"/>
      <c r="BI685" s="201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202"/>
      <c r="CG685" s="4"/>
      <c r="CH685" s="4"/>
      <c r="CI685" s="4"/>
      <c r="CJ685" s="4"/>
      <c r="CK685" s="4"/>
      <c r="CL685" s="4"/>
      <c r="CM685" s="174"/>
      <c r="CN685" s="4"/>
      <c r="CO685" s="4"/>
      <c r="CP685" s="4"/>
      <c r="CQ685" s="4"/>
      <c r="CR685" s="4"/>
      <c r="CS685" s="17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202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17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174"/>
      <c r="AR686" s="4"/>
      <c r="AS686" s="4"/>
      <c r="AT686" s="4"/>
      <c r="AU686" s="4"/>
      <c r="AV686" s="4"/>
      <c r="AW686" s="174"/>
      <c r="AX686" s="4"/>
      <c r="AY686" s="4"/>
      <c r="AZ686" s="4"/>
      <c r="BA686" s="72"/>
      <c r="BB686" s="4"/>
      <c r="BC686" s="4"/>
      <c r="BD686" s="4"/>
      <c r="BE686" s="4"/>
      <c r="BF686" s="4"/>
      <c r="BG686" s="72"/>
      <c r="BH686" s="4"/>
      <c r="BI686" s="201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202"/>
      <c r="CG686" s="4"/>
      <c r="CH686" s="4"/>
      <c r="CI686" s="4"/>
      <c r="CJ686" s="4"/>
      <c r="CK686" s="4"/>
      <c r="CL686" s="4"/>
      <c r="CM686" s="174"/>
      <c r="CN686" s="4"/>
      <c r="CO686" s="4"/>
      <c r="CP686" s="4"/>
      <c r="CQ686" s="4"/>
      <c r="CR686" s="4"/>
      <c r="CS686" s="17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202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17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174"/>
      <c r="AR687" s="4"/>
      <c r="AS687" s="4"/>
      <c r="AT687" s="4"/>
      <c r="AU687" s="4"/>
      <c r="AV687" s="4"/>
      <c r="AW687" s="174"/>
      <c r="AX687" s="4"/>
      <c r="AY687" s="4"/>
      <c r="AZ687" s="4"/>
      <c r="BA687" s="72"/>
      <c r="BB687" s="4"/>
      <c r="BC687" s="4"/>
      <c r="BD687" s="4"/>
      <c r="BE687" s="4"/>
      <c r="BF687" s="4"/>
      <c r="BG687" s="72"/>
      <c r="BH687" s="4"/>
      <c r="BI687" s="201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202"/>
      <c r="CG687" s="4"/>
      <c r="CH687" s="4"/>
      <c r="CI687" s="4"/>
      <c r="CJ687" s="4"/>
      <c r="CK687" s="4"/>
      <c r="CL687" s="4"/>
      <c r="CM687" s="174"/>
      <c r="CN687" s="4"/>
      <c r="CO687" s="4"/>
      <c r="CP687" s="4"/>
      <c r="CQ687" s="4"/>
      <c r="CR687" s="4"/>
      <c r="CS687" s="17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202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17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174"/>
      <c r="AR688" s="4"/>
      <c r="AS688" s="4"/>
      <c r="AT688" s="4"/>
      <c r="AU688" s="4"/>
      <c r="AV688" s="4"/>
      <c r="AW688" s="174"/>
      <c r="AX688" s="4"/>
      <c r="AY688" s="4"/>
      <c r="AZ688" s="4"/>
      <c r="BA688" s="72"/>
      <c r="BB688" s="4"/>
      <c r="BC688" s="4"/>
      <c r="BD688" s="4"/>
      <c r="BE688" s="4"/>
      <c r="BF688" s="4"/>
      <c r="BG688" s="72"/>
      <c r="BH688" s="4"/>
      <c r="BI688" s="201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202"/>
      <c r="CG688" s="4"/>
      <c r="CH688" s="4"/>
      <c r="CI688" s="4"/>
      <c r="CJ688" s="4"/>
      <c r="CK688" s="4"/>
      <c r="CL688" s="4"/>
      <c r="CM688" s="174"/>
      <c r="CN688" s="4"/>
      <c r="CO688" s="4"/>
      <c r="CP688" s="4"/>
      <c r="CQ688" s="4"/>
      <c r="CR688" s="4"/>
      <c r="CS688" s="17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202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17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174"/>
      <c r="AR689" s="4"/>
      <c r="AS689" s="4"/>
      <c r="AT689" s="4"/>
      <c r="AU689" s="4"/>
      <c r="AV689" s="4"/>
      <c r="AW689" s="174"/>
      <c r="AX689" s="4"/>
      <c r="AY689" s="4"/>
      <c r="AZ689" s="4"/>
      <c r="BA689" s="72"/>
      <c r="BB689" s="4"/>
      <c r="BC689" s="4"/>
      <c r="BD689" s="4"/>
      <c r="BE689" s="4"/>
      <c r="BF689" s="4"/>
      <c r="BG689" s="72"/>
      <c r="BH689" s="4"/>
      <c r="BI689" s="201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202"/>
      <c r="CG689" s="4"/>
      <c r="CH689" s="4"/>
      <c r="CI689" s="4"/>
      <c r="CJ689" s="4"/>
      <c r="CK689" s="4"/>
      <c r="CL689" s="4"/>
      <c r="CM689" s="174"/>
      <c r="CN689" s="4"/>
      <c r="CO689" s="4"/>
      <c r="CP689" s="4"/>
      <c r="CQ689" s="4"/>
      <c r="CR689" s="4"/>
      <c r="CS689" s="17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202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17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174"/>
      <c r="AR690" s="4"/>
      <c r="AS690" s="4"/>
      <c r="AT690" s="4"/>
      <c r="AU690" s="4"/>
      <c r="AV690" s="4"/>
      <c r="AW690" s="174"/>
      <c r="AX690" s="4"/>
      <c r="AY690" s="4"/>
      <c r="AZ690" s="4"/>
      <c r="BA690" s="72"/>
      <c r="BB690" s="4"/>
      <c r="BC690" s="4"/>
      <c r="BD690" s="4"/>
      <c r="BE690" s="4"/>
      <c r="BF690" s="4"/>
      <c r="BG690" s="72"/>
      <c r="BH690" s="4"/>
      <c r="BI690" s="201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202"/>
      <c r="CG690" s="4"/>
      <c r="CH690" s="4"/>
      <c r="CI690" s="4"/>
      <c r="CJ690" s="4"/>
      <c r="CK690" s="4"/>
      <c r="CL690" s="4"/>
      <c r="CM690" s="174"/>
      <c r="CN690" s="4"/>
      <c r="CO690" s="4"/>
      <c r="CP690" s="4"/>
      <c r="CQ690" s="4"/>
      <c r="CR690" s="4"/>
      <c r="CS690" s="17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202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17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174"/>
      <c r="AR691" s="4"/>
      <c r="AS691" s="4"/>
      <c r="AT691" s="4"/>
      <c r="AU691" s="4"/>
      <c r="AV691" s="4"/>
      <c r="AW691" s="174"/>
      <c r="AX691" s="4"/>
      <c r="AY691" s="4"/>
      <c r="AZ691" s="4"/>
      <c r="BA691" s="72"/>
      <c r="BB691" s="4"/>
      <c r="BC691" s="4"/>
      <c r="BD691" s="4"/>
      <c r="BE691" s="4"/>
      <c r="BF691" s="4"/>
      <c r="BG691" s="72"/>
      <c r="BH691" s="4"/>
      <c r="BI691" s="201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202"/>
      <c r="CG691" s="4"/>
      <c r="CH691" s="4"/>
      <c r="CI691" s="4"/>
      <c r="CJ691" s="4"/>
      <c r="CK691" s="4"/>
      <c r="CL691" s="4"/>
      <c r="CM691" s="174"/>
      <c r="CN691" s="4"/>
      <c r="CO691" s="4"/>
      <c r="CP691" s="4"/>
      <c r="CQ691" s="4"/>
      <c r="CR691" s="4"/>
      <c r="CS691" s="17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202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17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174"/>
      <c r="AR692" s="4"/>
      <c r="AS692" s="4"/>
      <c r="AT692" s="4"/>
      <c r="AU692" s="4"/>
      <c r="AV692" s="4"/>
      <c r="AW692" s="174"/>
      <c r="AX692" s="4"/>
      <c r="AY692" s="4"/>
      <c r="AZ692" s="4"/>
      <c r="BA692" s="72"/>
      <c r="BB692" s="4"/>
      <c r="BC692" s="4"/>
      <c r="BD692" s="4"/>
      <c r="BE692" s="4"/>
      <c r="BF692" s="4"/>
      <c r="BG692" s="72"/>
      <c r="BH692" s="4"/>
      <c r="BI692" s="201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202"/>
      <c r="CG692" s="4"/>
      <c r="CH692" s="4"/>
      <c r="CI692" s="4"/>
      <c r="CJ692" s="4"/>
      <c r="CK692" s="4"/>
      <c r="CL692" s="4"/>
      <c r="CM692" s="174"/>
      <c r="CN692" s="4"/>
      <c r="CO692" s="4"/>
      <c r="CP692" s="4"/>
      <c r="CQ692" s="4"/>
      <c r="CR692" s="4"/>
      <c r="CS692" s="17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202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17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174"/>
      <c r="AR693" s="4"/>
      <c r="AS693" s="4"/>
      <c r="AT693" s="4"/>
      <c r="AU693" s="4"/>
      <c r="AV693" s="4"/>
      <c r="AW693" s="174"/>
      <c r="AX693" s="4"/>
      <c r="AY693" s="4"/>
      <c r="AZ693" s="4"/>
      <c r="BA693" s="72"/>
      <c r="BB693" s="4"/>
      <c r="BC693" s="4"/>
      <c r="BD693" s="4"/>
      <c r="BE693" s="4"/>
      <c r="BF693" s="4"/>
      <c r="BG693" s="72"/>
      <c r="BH693" s="4"/>
      <c r="BI693" s="201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202"/>
      <c r="CG693" s="4"/>
      <c r="CH693" s="4"/>
      <c r="CI693" s="4"/>
      <c r="CJ693" s="4"/>
      <c r="CK693" s="4"/>
      <c r="CL693" s="4"/>
      <c r="CM693" s="174"/>
      <c r="CN693" s="4"/>
      <c r="CO693" s="4"/>
      <c r="CP693" s="4"/>
      <c r="CQ693" s="4"/>
      <c r="CR693" s="4"/>
      <c r="CS693" s="17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202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17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174"/>
      <c r="AR694" s="4"/>
      <c r="AS694" s="4"/>
      <c r="AT694" s="4"/>
      <c r="AU694" s="4"/>
      <c r="AV694" s="4"/>
      <c r="AW694" s="174"/>
      <c r="AX694" s="4"/>
      <c r="AY694" s="4"/>
      <c r="AZ694" s="4"/>
      <c r="BA694" s="72"/>
      <c r="BB694" s="4"/>
      <c r="BC694" s="4"/>
      <c r="BD694" s="4"/>
      <c r="BE694" s="4"/>
      <c r="BF694" s="4"/>
      <c r="BG694" s="72"/>
      <c r="BH694" s="4"/>
      <c r="BI694" s="201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202"/>
      <c r="CG694" s="4"/>
      <c r="CH694" s="4"/>
      <c r="CI694" s="4"/>
      <c r="CJ694" s="4"/>
      <c r="CK694" s="4"/>
      <c r="CL694" s="4"/>
      <c r="CM694" s="174"/>
      <c r="CN694" s="4"/>
      <c r="CO694" s="4"/>
      <c r="CP694" s="4"/>
      <c r="CQ694" s="4"/>
      <c r="CR694" s="4"/>
      <c r="CS694" s="17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202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17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174"/>
      <c r="AR695" s="4"/>
      <c r="AS695" s="4"/>
      <c r="AT695" s="4"/>
      <c r="AU695" s="4"/>
      <c r="AV695" s="4"/>
      <c r="AW695" s="174"/>
      <c r="AX695" s="4"/>
      <c r="AY695" s="4"/>
      <c r="AZ695" s="4"/>
      <c r="BA695" s="72"/>
      <c r="BB695" s="4"/>
      <c r="BC695" s="4"/>
      <c r="BD695" s="4"/>
      <c r="BE695" s="4"/>
      <c r="BF695" s="4"/>
      <c r="BG695" s="72"/>
      <c r="BH695" s="4"/>
      <c r="BI695" s="201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202"/>
      <c r="CG695" s="4"/>
      <c r="CH695" s="4"/>
      <c r="CI695" s="4"/>
      <c r="CJ695" s="4"/>
      <c r="CK695" s="4"/>
      <c r="CL695" s="4"/>
      <c r="CM695" s="174"/>
      <c r="CN695" s="4"/>
      <c r="CO695" s="4"/>
      <c r="CP695" s="4"/>
      <c r="CQ695" s="4"/>
      <c r="CR695" s="4"/>
      <c r="CS695" s="17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202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17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174"/>
      <c r="AR696" s="4"/>
      <c r="AS696" s="4"/>
      <c r="AT696" s="4"/>
      <c r="AU696" s="4"/>
      <c r="AV696" s="4"/>
      <c r="AW696" s="174"/>
      <c r="AX696" s="4"/>
      <c r="AY696" s="4"/>
      <c r="AZ696" s="4"/>
      <c r="BA696" s="72"/>
      <c r="BB696" s="4"/>
      <c r="BC696" s="4"/>
      <c r="BD696" s="4"/>
      <c r="BE696" s="4"/>
      <c r="BF696" s="4"/>
      <c r="BG696" s="72"/>
      <c r="BH696" s="4"/>
      <c r="BI696" s="201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202"/>
      <c r="CG696" s="4"/>
      <c r="CH696" s="4"/>
      <c r="CI696" s="4"/>
      <c r="CJ696" s="4"/>
      <c r="CK696" s="4"/>
      <c r="CL696" s="4"/>
      <c r="CM696" s="174"/>
      <c r="CN696" s="4"/>
      <c r="CO696" s="4"/>
      <c r="CP696" s="4"/>
      <c r="CQ696" s="4"/>
      <c r="CR696" s="4"/>
      <c r="CS696" s="17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202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17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174"/>
      <c r="AR697" s="4"/>
      <c r="AS697" s="4"/>
      <c r="AT697" s="4"/>
      <c r="AU697" s="4"/>
      <c r="AV697" s="4"/>
      <c r="AW697" s="174"/>
      <c r="AX697" s="4"/>
      <c r="AY697" s="4"/>
      <c r="AZ697" s="4"/>
      <c r="BA697" s="72"/>
      <c r="BB697" s="4"/>
      <c r="BC697" s="4"/>
      <c r="BD697" s="4"/>
      <c r="BE697" s="4"/>
      <c r="BF697" s="4"/>
      <c r="BG697" s="72"/>
      <c r="BH697" s="4"/>
      <c r="BI697" s="201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202"/>
      <c r="CG697" s="4"/>
      <c r="CH697" s="4"/>
      <c r="CI697" s="4"/>
      <c r="CJ697" s="4"/>
      <c r="CK697" s="4"/>
      <c r="CL697" s="4"/>
      <c r="CM697" s="174"/>
      <c r="CN697" s="4"/>
      <c r="CO697" s="4"/>
      <c r="CP697" s="4"/>
      <c r="CQ697" s="4"/>
      <c r="CR697" s="4"/>
      <c r="CS697" s="17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202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17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174"/>
      <c r="AR698" s="4"/>
      <c r="AS698" s="4"/>
      <c r="AT698" s="4"/>
      <c r="AU698" s="4"/>
      <c r="AV698" s="4"/>
      <c r="AW698" s="174"/>
      <c r="AX698" s="4"/>
      <c r="AY698" s="4"/>
      <c r="AZ698" s="4"/>
      <c r="BA698" s="72"/>
      <c r="BB698" s="4"/>
      <c r="BC698" s="4"/>
      <c r="BD698" s="4"/>
      <c r="BE698" s="4"/>
      <c r="BF698" s="4"/>
      <c r="BG698" s="72"/>
      <c r="BH698" s="4"/>
      <c r="BI698" s="201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202"/>
      <c r="CG698" s="4"/>
      <c r="CH698" s="4"/>
      <c r="CI698" s="4"/>
      <c r="CJ698" s="4"/>
      <c r="CK698" s="4"/>
      <c r="CL698" s="4"/>
      <c r="CM698" s="174"/>
      <c r="CN698" s="4"/>
      <c r="CO698" s="4"/>
      <c r="CP698" s="4"/>
      <c r="CQ698" s="4"/>
      <c r="CR698" s="4"/>
      <c r="CS698" s="17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202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17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174"/>
      <c r="AR699" s="4"/>
      <c r="AS699" s="4"/>
      <c r="AT699" s="4"/>
      <c r="AU699" s="4"/>
      <c r="AV699" s="4"/>
      <c r="AW699" s="174"/>
      <c r="AX699" s="4"/>
      <c r="AY699" s="4"/>
      <c r="AZ699" s="4"/>
      <c r="BA699" s="72"/>
      <c r="BB699" s="4"/>
      <c r="BC699" s="4"/>
      <c r="BD699" s="4"/>
      <c r="BE699" s="4"/>
      <c r="BF699" s="4"/>
      <c r="BG699" s="72"/>
      <c r="BH699" s="4"/>
      <c r="BI699" s="201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202"/>
      <c r="CG699" s="4"/>
      <c r="CH699" s="4"/>
      <c r="CI699" s="4"/>
      <c r="CJ699" s="4"/>
      <c r="CK699" s="4"/>
      <c r="CL699" s="4"/>
      <c r="CM699" s="174"/>
      <c r="CN699" s="4"/>
      <c r="CO699" s="4"/>
      <c r="CP699" s="4"/>
      <c r="CQ699" s="4"/>
      <c r="CR699" s="4"/>
      <c r="CS699" s="17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202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17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174"/>
      <c r="AR700" s="4"/>
      <c r="AS700" s="4"/>
      <c r="AT700" s="4"/>
      <c r="AU700" s="4"/>
      <c r="AV700" s="4"/>
      <c r="AW700" s="174"/>
      <c r="AX700" s="4"/>
      <c r="AY700" s="4"/>
      <c r="AZ700" s="4"/>
      <c r="BA700" s="72"/>
      <c r="BB700" s="4"/>
      <c r="BC700" s="4"/>
      <c r="BD700" s="4"/>
      <c r="BE700" s="4"/>
      <c r="BF700" s="4"/>
      <c r="BG700" s="72"/>
      <c r="BH700" s="4"/>
      <c r="BI700" s="201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202"/>
      <c r="CG700" s="4"/>
      <c r="CH700" s="4"/>
      <c r="CI700" s="4"/>
      <c r="CJ700" s="4"/>
      <c r="CK700" s="4"/>
      <c r="CL700" s="4"/>
      <c r="CM700" s="174"/>
      <c r="CN700" s="4"/>
      <c r="CO700" s="4"/>
      <c r="CP700" s="4"/>
      <c r="CQ700" s="4"/>
      <c r="CR700" s="4"/>
      <c r="CS700" s="17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202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17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174"/>
      <c r="AR701" s="4"/>
      <c r="AS701" s="4"/>
      <c r="AT701" s="4"/>
      <c r="AU701" s="4"/>
      <c r="AV701" s="4"/>
      <c r="AW701" s="174"/>
      <c r="AX701" s="4"/>
      <c r="AY701" s="4"/>
      <c r="AZ701" s="4"/>
      <c r="BA701" s="72"/>
      <c r="BB701" s="4"/>
      <c r="BC701" s="4"/>
      <c r="BD701" s="4"/>
      <c r="BE701" s="4"/>
      <c r="BF701" s="4"/>
      <c r="BG701" s="72"/>
      <c r="BH701" s="4"/>
      <c r="BI701" s="201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202"/>
      <c r="CG701" s="4"/>
      <c r="CH701" s="4"/>
      <c r="CI701" s="4"/>
      <c r="CJ701" s="4"/>
      <c r="CK701" s="4"/>
      <c r="CL701" s="4"/>
      <c r="CM701" s="174"/>
      <c r="CN701" s="4"/>
      <c r="CO701" s="4"/>
      <c r="CP701" s="4"/>
      <c r="CQ701" s="4"/>
      <c r="CR701" s="4"/>
      <c r="CS701" s="17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202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17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174"/>
      <c r="AR702" s="4"/>
      <c r="AS702" s="4"/>
      <c r="AT702" s="4"/>
      <c r="AU702" s="4"/>
      <c r="AV702" s="4"/>
      <c r="AW702" s="174"/>
      <c r="AX702" s="4"/>
      <c r="AY702" s="4"/>
      <c r="AZ702" s="4"/>
      <c r="BA702" s="72"/>
      <c r="BB702" s="4"/>
      <c r="BC702" s="4"/>
      <c r="BD702" s="4"/>
      <c r="BE702" s="4"/>
      <c r="BF702" s="4"/>
      <c r="BG702" s="72"/>
      <c r="BH702" s="4"/>
      <c r="BI702" s="201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202"/>
      <c r="CG702" s="4"/>
      <c r="CH702" s="4"/>
      <c r="CI702" s="4"/>
      <c r="CJ702" s="4"/>
      <c r="CK702" s="4"/>
      <c r="CL702" s="4"/>
      <c r="CM702" s="174"/>
      <c r="CN702" s="4"/>
      <c r="CO702" s="4"/>
      <c r="CP702" s="4"/>
      <c r="CQ702" s="4"/>
      <c r="CR702" s="4"/>
      <c r="CS702" s="17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202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17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174"/>
      <c r="AR703" s="4"/>
      <c r="AS703" s="4"/>
      <c r="AT703" s="4"/>
      <c r="AU703" s="4"/>
      <c r="AV703" s="4"/>
      <c r="AW703" s="174"/>
      <c r="AX703" s="4"/>
      <c r="AY703" s="4"/>
      <c r="AZ703" s="4"/>
      <c r="BA703" s="72"/>
      <c r="BB703" s="4"/>
      <c r="BC703" s="4"/>
      <c r="BD703" s="4"/>
      <c r="BE703" s="4"/>
      <c r="BF703" s="4"/>
      <c r="BG703" s="72"/>
      <c r="BH703" s="4"/>
      <c r="BI703" s="201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202"/>
      <c r="CG703" s="4"/>
      <c r="CH703" s="4"/>
      <c r="CI703" s="4"/>
      <c r="CJ703" s="4"/>
      <c r="CK703" s="4"/>
      <c r="CL703" s="4"/>
      <c r="CM703" s="174"/>
      <c r="CN703" s="4"/>
      <c r="CO703" s="4"/>
      <c r="CP703" s="4"/>
      <c r="CQ703" s="4"/>
      <c r="CR703" s="4"/>
      <c r="CS703" s="17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202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17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174"/>
      <c r="AR704" s="4"/>
      <c r="AS704" s="4"/>
      <c r="AT704" s="4"/>
      <c r="AU704" s="4"/>
      <c r="AV704" s="4"/>
      <c r="AW704" s="174"/>
      <c r="AX704" s="4"/>
      <c r="AY704" s="4"/>
      <c r="AZ704" s="4"/>
      <c r="BA704" s="72"/>
      <c r="BB704" s="4"/>
      <c r="BC704" s="4"/>
      <c r="BD704" s="4"/>
      <c r="BE704" s="4"/>
      <c r="BF704" s="4"/>
      <c r="BG704" s="72"/>
      <c r="BH704" s="4"/>
      <c r="BI704" s="201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202"/>
      <c r="CG704" s="4"/>
      <c r="CH704" s="4"/>
      <c r="CI704" s="4"/>
      <c r="CJ704" s="4"/>
      <c r="CK704" s="4"/>
      <c r="CL704" s="4"/>
      <c r="CM704" s="174"/>
      <c r="CN704" s="4"/>
      <c r="CO704" s="4"/>
      <c r="CP704" s="4"/>
      <c r="CQ704" s="4"/>
      <c r="CR704" s="4"/>
      <c r="CS704" s="17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202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17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174"/>
      <c r="AR705" s="4"/>
      <c r="AS705" s="4"/>
      <c r="AT705" s="4"/>
      <c r="AU705" s="4"/>
      <c r="AV705" s="4"/>
      <c r="AW705" s="174"/>
      <c r="AX705" s="4"/>
      <c r="AY705" s="4"/>
      <c r="AZ705" s="4"/>
      <c r="BA705" s="72"/>
      <c r="BB705" s="4"/>
      <c r="BC705" s="4"/>
      <c r="BD705" s="4"/>
      <c r="BE705" s="4"/>
      <c r="BF705" s="4"/>
      <c r="BG705" s="72"/>
      <c r="BH705" s="4"/>
      <c r="BI705" s="201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202"/>
      <c r="CG705" s="4"/>
      <c r="CH705" s="4"/>
      <c r="CI705" s="4"/>
      <c r="CJ705" s="4"/>
      <c r="CK705" s="4"/>
      <c r="CL705" s="4"/>
      <c r="CM705" s="174"/>
      <c r="CN705" s="4"/>
      <c r="CO705" s="4"/>
      <c r="CP705" s="4"/>
      <c r="CQ705" s="4"/>
      <c r="CR705" s="4"/>
      <c r="CS705" s="17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202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17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174"/>
      <c r="AR706" s="4"/>
      <c r="AS706" s="4"/>
      <c r="AT706" s="4"/>
      <c r="AU706" s="4"/>
      <c r="AV706" s="4"/>
      <c r="AW706" s="174"/>
      <c r="AX706" s="4"/>
      <c r="AY706" s="4"/>
      <c r="AZ706" s="4"/>
      <c r="BA706" s="72"/>
      <c r="BB706" s="4"/>
      <c r="BC706" s="4"/>
      <c r="BD706" s="4"/>
      <c r="BE706" s="4"/>
      <c r="BF706" s="4"/>
      <c r="BG706" s="72"/>
      <c r="BH706" s="4"/>
      <c r="BI706" s="201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202"/>
      <c r="CG706" s="4"/>
      <c r="CH706" s="4"/>
      <c r="CI706" s="4"/>
      <c r="CJ706" s="4"/>
      <c r="CK706" s="4"/>
      <c r="CL706" s="4"/>
      <c r="CM706" s="174"/>
      <c r="CN706" s="4"/>
      <c r="CO706" s="4"/>
      <c r="CP706" s="4"/>
      <c r="CQ706" s="4"/>
      <c r="CR706" s="4"/>
      <c r="CS706" s="17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202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17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174"/>
      <c r="AR707" s="4"/>
      <c r="AS707" s="4"/>
      <c r="AT707" s="4"/>
      <c r="AU707" s="4"/>
      <c r="AV707" s="4"/>
      <c r="AW707" s="174"/>
      <c r="AX707" s="4"/>
      <c r="AY707" s="4"/>
      <c r="AZ707" s="4"/>
      <c r="BA707" s="72"/>
      <c r="BB707" s="4"/>
      <c r="BC707" s="4"/>
      <c r="BD707" s="4"/>
      <c r="BE707" s="4"/>
      <c r="BF707" s="4"/>
      <c r="BG707" s="72"/>
      <c r="BH707" s="4"/>
      <c r="BI707" s="201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202"/>
      <c r="CG707" s="4"/>
      <c r="CH707" s="4"/>
      <c r="CI707" s="4"/>
      <c r="CJ707" s="4"/>
      <c r="CK707" s="4"/>
      <c r="CL707" s="4"/>
      <c r="CM707" s="174"/>
      <c r="CN707" s="4"/>
      <c r="CO707" s="4"/>
      <c r="CP707" s="4"/>
      <c r="CQ707" s="4"/>
      <c r="CR707" s="4"/>
      <c r="CS707" s="17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202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17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174"/>
      <c r="AR708" s="4"/>
      <c r="AS708" s="4"/>
      <c r="AT708" s="4"/>
      <c r="AU708" s="4"/>
      <c r="AV708" s="4"/>
      <c r="AW708" s="174"/>
      <c r="AX708" s="4"/>
      <c r="AY708" s="4"/>
      <c r="AZ708" s="4"/>
      <c r="BA708" s="72"/>
      <c r="BB708" s="4"/>
      <c r="BC708" s="4"/>
      <c r="BD708" s="4"/>
      <c r="BE708" s="4"/>
      <c r="BF708" s="4"/>
      <c r="BG708" s="72"/>
      <c r="BH708" s="4"/>
      <c r="BI708" s="201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202"/>
      <c r="CG708" s="4"/>
      <c r="CH708" s="4"/>
      <c r="CI708" s="4"/>
      <c r="CJ708" s="4"/>
      <c r="CK708" s="4"/>
      <c r="CL708" s="4"/>
      <c r="CM708" s="174"/>
      <c r="CN708" s="4"/>
      <c r="CO708" s="4"/>
      <c r="CP708" s="4"/>
      <c r="CQ708" s="4"/>
      <c r="CR708" s="4"/>
      <c r="CS708" s="17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202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17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174"/>
      <c r="AR709" s="4"/>
      <c r="AS709" s="4"/>
      <c r="AT709" s="4"/>
      <c r="AU709" s="4"/>
      <c r="AV709" s="4"/>
      <c r="AW709" s="174"/>
      <c r="AX709" s="4"/>
      <c r="AY709" s="4"/>
      <c r="AZ709" s="4"/>
      <c r="BA709" s="72"/>
      <c r="BB709" s="4"/>
      <c r="BC709" s="4"/>
      <c r="BD709" s="4"/>
      <c r="BE709" s="4"/>
      <c r="BF709" s="4"/>
      <c r="BG709" s="72"/>
      <c r="BH709" s="4"/>
      <c r="BI709" s="201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202"/>
      <c r="CG709" s="4"/>
      <c r="CH709" s="4"/>
      <c r="CI709" s="4"/>
      <c r="CJ709" s="4"/>
      <c r="CK709" s="4"/>
      <c r="CL709" s="4"/>
      <c r="CM709" s="174"/>
      <c r="CN709" s="4"/>
      <c r="CO709" s="4"/>
      <c r="CP709" s="4"/>
      <c r="CQ709" s="4"/>
      <c r="CR709" s="4"/>
      <c r="CS709" s="17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202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17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174"/>
      <c r="AR710" s="4"/>
      <c r="AS710" s="4"/>
      <c r="AT710" s="4"/>
      <c r="AU710" s="4"/>
      <c r="AV710" s="4"/>
      <c r="AW710" s="174"/>
      <c r="AX710" s="4"/>
      <c r="AY710" s="4"/>
      <c r="AZ710" s="4"/>
      <c r="BA710" s="72"/>
      <c r="BB710" s="4"/>
      <c r="BC710" s="4"/>
      <c r="BD710" s="4"/>
      <c r="BE710" s="4"/>
      <c r="BF710" s="4"/>
      <c r="BG710" s="72"/>
      <c r="BH710" s="4"/>
      <c r="BI710" s="201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202"/>
      <c r="CG710" s="4"/>
      <c r="CH710" s="4"/>
      <c r="CI710" s="4"/>
      <c r="CJ710" s="4"/>
      <c r="CK710" s="4"/>
      <c r="CL710" s="4"/>
      <c r="CM710" s="174"/>
      <c r="CN710" s="4"/>
      <c r="CO710" s="4"/>
      <c r="CP710" s="4"/>
      <c r="CQ710" s="4"/>
      <c r="CR710" s="4"/>
      <c r="CS710" s="17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202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17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174"/>
      <c r="AR711" s="4"/>
      <c r="AS711" s="4"/>
      <c r="AT711" s="4"/>
      <c r="AU711" s="4"/>
      <c r="AV711" s="4"/>
      <c r="AW711" s="174"/>
      <c r="AX711" s="4"/>
      <c r="AY711" s="4"/>
      <c r="AZ711" s="4"/>
      <c r="BA711" s="72"/>
      <c r="BB711" s="4"/>
      <c r="BC711" s="4"/>
      <c r="BD711" s="4"/>
      <c r="BE711" s="4"/>
      <c r="BF711" s="4"/>
      <c r="BG711" s="72"/>
      <c r="BH711" s="4"/>
      <c r="BI711" s="201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202"/>
      <c r="CG711" s="4"/>
      <c r="CH711" s="4"/>
      <c r="CI711" s="4"/>
      <c r="CJ711" s="4"/>
      <c r="CK711" s="4"/>
      <c r="CL711" s="4"/>
      <c r="CM711" s="174"/>
      <c r="CN711" s="4"/>
      <c r="CO711" s="4"/>
      <c r="CP711" s="4"/>
      <c r="CQ711" s="4"/>
      <c r="CR711" s="4"/>
      <c r="CS711" s="17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202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17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174"/>
      <c r="AR712" s="4"/>
      <c r="AS712" s="4"/>
      <c r="AT712" s="4"/>
      <c r="AU712" s="4"/>
      <c r="AV712" s="4"/>
      <c r="AW712" s="174"/>
      <c r="AX712" s="4"/>
      <c r="AY712" s="4"/>
      <c r="AZ712" s="4"/>
      <c r="BA712" s="72"/>
      <c r="BB712" s="4"/>
      <c r="BC712" s="4"/>
      <c r="BD712" s="4"/>
      <c r="BE712" s="4"/>
      <c r="BF712" s="4"/>
      <c r="BG712" s="72"/>
      <c r="BH712" s="4"/>
      <c r="BI712" s="201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202"/>
      <c r="CG712" s="4"/>
      <c r="CH712" s="4"/>
      <c r="CI712" s="4"/>
      <c r="CJ712" s="4"/>
      <c r="CK712" s="4"/>
      <c r="CL712" s="4"/>
      <c r="CM712" s="174"/>
      <c r="CN712" s="4"/>
      <c r="CO712" s="4"/>
      <c r="CP712" s="4"/>
      <c r="CQ712" s="4"/>
      <c r="CR712" s="4"/>
      <c r="CS712" s="17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202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17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174"/>
      <c r="AR713" s="4"/>
      <c r="AS713" s="4"/>
      <c r="AT713" s="4"/>
      <c r="AU713" s="4"/>
      <c r="AV713" s="4"/>
      <c r="AW713" s="174"/>
      <c r="AX713" s="4"/>
      <c r="AY713" s="4"/>
      <c r="AZ713" s="4"/>
      <c r="BA713" s="72"/>
      <c r="BB713" s="4"/>
      <c r="BC713" s="4"/>
      <c r="BD713" s="4"/>
      <c r="BE713" s="4"/>
      <c r="BF713" s="4"/>
      <c r="BG713" s="72"/>
      <c r="BH713" s="4"/>
      <c r="BI713" s="201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202"/>
      <c r="CG713" s="4"/>
      <c r="CH713" s="4"/>
      <c r="CI713" s="4"/>
      <c r="CJ713" s="4"/>
      <c r="CK713" s="4"/>
      <c r="CL713" s="4"/>
      <c r="CM713" s="174"/>
      <c r="CN713" s="4"/>
      <c r="CO713" s="4"/>
      <c r="CP713" s="4"/>
      <c r="CQ713" s="4"/>
      <c r="CR713" s="4"/>
      <c r="CS713" s="17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202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17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174"/>
      <c r="AR714" s="4"/>
      <c r="AS714" s="4"/>
      <c r="AT714" s="4"/>
      <c r="AU714" s="4"/>
      <c r="AV714" s="4"/>
      <c r="AW714" s="174"/>
      <c r="AX714" s="4"/>
      <c r="AY714" s="4"/>
      <c r="AZ714" s="4"/>
      <c r="BA714" s="72"/>
      <c r="BB714" s="4"/>
      <c r="BC714" s="4"/>
      <c r="BD714" s="4"/>
      <c r="BE714" s="4"/>
      <c r="BF714" s="4"/>
      <c r="BG714" s="72"/>
      <c r="BH714" s="4"/>
      <c r="BI714" s="201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202"/>
      <c r="CG714" s="4"/>
      <c r="CH714" s="4"/>
      <c r="CI714" s="4"/>
      <c r="CJ714" s="4"/>
      <c r="CK714" s="4"/>
      <c r="CL714" s="4"/>
      <c r="CM714" s="174"/>
      <c r="CN714" s="4"/>
      <c r="CO714" s="4"/>
      <c r="CP714" s="4"/>
      <c r="CQ714" s="4"/>
      <c r="CR714" s="4"/>
      <c r="CS714" s="17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202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17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174"/>
      <c r="AR715" s="4"/>
      <c r="AS715" s="4"/>
      <c r="AT715" s="4"/>
      <c r="AU715" s="4"/>
      <c r="AV715" s="4"/>
      <c r="AW715" s="174"/>
      <c r="AX715" s="4"/>
      <c r="AY715" s="4"/>
      <c r="AZ715" s="4"/>
      <c r="BA715" s="72"/>
      <c r="BB715" s="4"/>
      <c r="BC715" s="4"/>
      <c r="BD715" s="4"/>
      <c r="BE715" s="4"/>
      <c r="BF715" s="4"/>
      <c r="BG715" s="72"/>
      <c r="BH715" s="4"/>
      <c r="BI715" s="201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202"/>
      <c r="CG715" s="4"/>
      <c r="CH715" s="4"/>
      <c r="CI715" s="4"/>
      <c r="CJ715" s="4"/>
      <c r="CK715" s="4"/>
      <c r="CL715" s="4"/>
      <c r="CM715" s="174"/>
      <c r="CN715" s="4"/>
      <c r="CO715" s="4"/>
      <c r="CP715" s="4"/>
      <c r="CQ715" s="4"/>
      <c r="CR715" s="4"/>
      <c r="CS715" s="17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202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17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174"/>
      <c r="AR716" s="4"/>
      <c r="AS716" s="4"/>
      <c r="AT716" s="4"/>
      <c r="AU716" s="4"/>
      <c r="AV716" s="4"/>
      <c r="AW716" s="174"/>
      <c r="AX716" s="4"/>
      <c r="AY716" s="4"/>
      <c r="AZ716" s="4"/>
      <c r="BA716" s="72"/>
      <c r="BB716" s="4"/>
      <c r="BC716" s="4"/>
      <c r="BD716" s="4"/>
      <c r="BE716" s="4"/>
      <c r="BF716" s="4"/>
      <c r="BG716" s="72"/>
      <c r="BH716" s="4"/>
      <c r="BI716" s="201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202"/>
      <c r="CG716" s="4"/>
      <c r="CH716" s="4"/>
      <c r="CI716" s="4"/>
      <c r="CJ716" s="4"/>
      <c r="CK716" s="4"/>
      <c r="CL716" s="4"/>
      <c r="CM716" s="174"/>
      <c r="CN716" s="4"/>
      <c r="CO716" s="4"/>
      <c r="CP716" s="4"/>
      <c r="CQ716" s="4"/>
      <c r="CR716" s="4"/>
      <c r="CS716" s="17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202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17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174"/>
      <c r="AR717" s="4"/>
      <c r="AS717" s="4"/>
      <c r="AT717" s="4"/>
      <c r="AU717" s="4"/>
      <c r="AV717" s="4"/>
      <c r="AW717" s="174"/>
      <c r="AX717" s="4"/>
      <c r="AY717" s="4"/>
      <c r="AZ717" s="4"/>
      <c r="BA717" s="72"/>
      <c r="BB717" s="4"/>
      <c r="BC717" s="4"/>
      <c r="BD717" s="4"/>
      <c r="BE717" s="4"/>
      <c r="BF717" s="4"/>
      <c r="BG717" s="72"/>
      <c r="BH717" s="4"/>
      <c r="BI717" s="201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202"/>
      <c r="CG717" s="4"/>
      <c r="CH717" s="4"/>
      <c r="CI717" s="4"/>
      <c r="CJ717" s="4"/>
      <c r="CK717" s="4"/>
      <c r="CL717" s="4"/>
      <c r="CM717" s="174"/>
      <c r="CN717" s="4"/>
      <c r="CO717" s="4"/>
      <c r="CP717" s="4"/>
      <c r="CQ717" s="4"/>
      <c r="CR717" s="4"/>
      <c r="CS717" s="17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202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17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174"/>
      <c r="AR718" s="4"/>
      <c r="AS718" s="4"/>
      <c r="AT718" s="4"/>
      <c r="AU718" s="4"/>
      <c r="AV718" s="4"/>
      <c r="AW718" s="174"/>
      <c r="AX718" s="4"/>
      <c r="AY718" s="4"/>
      <c r="AZ718" s="4"/>
      <c r="BA718" s="72"/>
      <c r="BB718" s="4"/>
      <c r="BC718" s="4"/>
      <c r="BD718" s="4"/>
      <c r="BE718" s="4"/>
      <c r="BF718" s="4"/>
      <c r="BG718" s="72"/>
      <c r="BH718" s="4"/>
      <c r="BI718" s="201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202"/>
      <c r="CG718" s="4"/>
      <c r="CH718" s="4"/>
      <c r="CI718" s="4"/>
      <c r="CJ718" s="4"/>
      <c r="CK718" s="4"/>
      <c r="CL718" s="4"/>
      <c r="CM718" s="174"/>
      <c r="CN718" s="4"/>
      <c r="CO718" s="4"/>
      <c r="CP718" s="4"/>
      <c r="CQ718" s="4"/>
      <c r="CR718" s="4"/>
      <c r="CS718" s="17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202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17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174"/>
      <c r="AR719" s="4"/>
      <c r="AS719" s="4"/>
      <c r="AT719" s="4"/>
      <c r="AU719" s="4"/>
      <c r="AV719" s="4"/>
      <c r="AW719" s="174"/>
      <c r="AX719" s="4"/>
      <c r="AY719" s="4"/>
      <c r="AZ719" s="4"/>
      <c r="BA719" s="72"/>
      <c r="BB719" s="4"/>
      <c r="BC719" s="4"/>
      <c r="BD719" s="4"/>
      <c r="BE719" s="4"/>
      <c r="BF719" s="4"/>
      <c r="BG719" s="72"/>
      <c r="BH719" s="4"/>
      <c r="BI719" s="201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202"/>
      <c r="CG719" s="4"/>
      <c r="CH719" s="4"/>
      <c r="CI719" s="4"/>
      <c r="CJ719" s="4"/>
      <c r="CK719" s="4"/>
      <c r="CL719" s="4"/>
      <c r="CM719" s="174"/>
      <c r="CN719" s="4"/>
      <c r="CO719" s="4"/>
      <c r="CP719" s="4"/>
      <c r="CQ719" s="4"/>
      <c r="CR719" s="4"/>
      <c r="CS719" s="17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202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17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174"/>
      <c r="AR720" s="4"/>
      <c r="AS720" s="4"/>
      <c r="AT720" s="4"/>
      <c r="AU720" s="4"/>
      <c r="AV720" s="4"/>
      <c r="AW720" s="174"/>
      <c r="AX720" s="4"/>
      <c r="AY720" s="4"/>
      <c r="AZ720" s="4"/>
      <c r="BA720" s="72"/>
      <c r="BB720" s="4"/>
      <c r="BC720" s="4"/>
      <c r="BD720" s="4"/>
      <c r="BE720" s="4"/>
      <c r="BF720" s="4"/>
      <c r="BG720" s="72"/>
      <c r="BH720" s="4"/>
      <c r="BI720" s="201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202"/>
      <c r="CG720" s="4"/>
      <c r="CH720" s="4"/>
      <c r="CI720" s="4"/>
      <c r="CJ720" s="4"/>
      <c r="CK720" s="4"/>
      <c r="CL720" s="4"/>
      <c r="CM720" s="174"/>
      <c r="CN720" s="4"/>
      <c r="CO720" s="4"/>
      <c r="CP720" s="4"/>
      <c r="CQ720" s="4"/>
      <c r="CR720" s="4"/>
      <c r="CS720" s="17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202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17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174"/>
      <c r="AR721" s="4"/>
      <c r="AS721" s="4"/>
      <c r="AT721" s="4"/>
      <c r="AU721" s="4"/>
      <c r="AV721" s="4"/>
      <c r="AW721" s="174"/>
      <c r="AX721" s="4"/>
      <c r="AY721" s="4"/>
      <c r="AZ721" s="4"/>
      <c r="BA721" s="72"/>
      <c r="BB721" s="4"/>
      <c r="BC721" s="4"/>
      <c r="BD721" s="4"/>
      <c r="BE721" s="4"/>
      <c r="BF721" s="4"/>
      <c r="BG721" s="72"/>
      <c r="BH721" s="4"/>
      <c r="BI721" s="201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202"/>
      <c r="CG721" s="4"/>
      <c r="CH721" s="4"/>
      <c r="CI721" s="4"/>
      <c r="CJ721" s="4"/>
      <c r="CK721" s="4"/>
      <c r="CL721" s="4"/>
      <c r="CM721" s="174"/>
      <c r="CN721" s="4"/>
      <c r="CO721" s="4"/>
      <c r="CP721" s="4"/>
      <c r="CQ721" s="4"/>
      <c r="CR721" s="4"/>
      <c r="CS721" s="17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202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17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174"/>
      <c r="AR722" s="4"/>
      <c r="AS722" s="4"/>
      <c r="AT722" s="4"/>
      <c r="AU722" s="4"/>
      <c r="AV722" s="4"/>
      <c r="AW722" s="174"/>
      <c r="AX722" s="4"/>
      <c r="AY722" s="4"/>
      <c r="AZ722" s="4"/>
      <c r="BA722" s="72"/>
      <c r="BB722" s="4"/>
      <c r="BC722" s="4"/>
      <c r="BD722" s="4"/>
      <c r="BE722" s="4"/>
      <c r="BF722" s="4"/>
      <c r="BG722" s="72"/>
      <c r="BH722" s="4"/>
      <c r="BI722" s="201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202"/>
      <c r="CG722" s="4"/>
      <c r="CH722" s="4"/>
      <c r="CI722" s="4"/>
      <c r="CJ722" s="4"/>
      <c r="CK722" s="4"/>
      <c r="CL722" s="4"/>
      <c r="CM722" s="174"/>
      <c r="CN722" s="4"/>
      <c r="CO722" s="4"/>
      <c r="CP722" s="4"/>
      <c r="CQ722" s="4"/>
      <c r="CR722" s="4"/>
      <c r="CS722" s="17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202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17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174"/>
      <c r="AR723" s="4"/>
      <c r="AS723" s="4"/>
      <c r="AT723" s="4"/>
      <c r="AU723" s="4"/>
      <c r="AV723" s="4"/>
      <c r="AW723" s="174"/>
      <c r="AX723" s="4"/>
      <c r="AY723" s="4"/>
      <c r="AZ723" s="4"/>
      <c r="BA723" s="72"/>
      <c r="BB723" s="4"/>
      <c r="BC723" s="4"/>
      <c r="BD723" s="4"/>
      <c r="BE723" s="4"/>
      <c r="BF723" s="4"/>
      <c r="BG723" s="72"/>
      <c r="BH723" s="4"/>
      <c r="BI723" s="201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202"/>
      <c r="CG723" s="4"/>
      <c r="CH723" s="4"/>
      <c r="CI723" s="4"/>
      <c r="CJ723" s="4"/>
      <c r="CK723" s="4"/>
      <c r="CL723" s="4"/>
      <c r="CM723" s="174"/>
      <c r="CN723" s="4"/>
      <c r="CO723" s="4"/>
      <c r="CP723" s="4"/>
      <c r="CQ723" s="4"/>
      <c r="CR723" s="4"/>
      <c r="CS723" s="17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202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17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174"/>
      <c r="AR724" s="4"/>
      <c r="AS724" s="4"/>
      <c r="AT724" s="4"/>
      <c r="AU724" s="4"/>
      <c r="AV724" s="4"/>
      <c r="AW724" s="174"/>
      <c r="AX724" s="4"/>
      <c r="AY724" s="4"/>
      <c r="AZ724" s="4"/>
      <c r="BA724" s="72"/>
      <c r="BB724" s="4"/>
      <c r="BC724" s="4"/>
      <c r="BD724" s="4"/>
      <c r="BE724" s="4"/>
      <c r="BF724" s="4"/>
      <c r="BG724" s="72"/>
      <c r="BH724" s="4"/>
      <c r="BI724" s="201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202"/>
      <c r="CG724" s="4"/>
      <c r="CH724" s="4"/>
      <c r="CI724" s="4"/>
      <c r="CJ724" s="4"/>
      <c r="CK724" s="4"/>
      <c r="CL724" s="4"/>
      <c r="CM724" s="174"/>
      <c r="CN724" s="4"/>
      <c r="CO724" s="4"/>
      <c r="CP724" s="4"/>
      <c r="CQ724" s="4"/>
      <c r="CR724" s="4"/>
      <c r="CS724" s="17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202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17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174"/>
      <c r="AR725" s="4"/>
      <c r="AS725" s="4"/>
      <c r="AT725" s="4"/>
      <c r="AU725" s="4"/>
      <c r="AV725" s="4"/>
      <c r="AW725" s="174"/>
      <c r="AX725" s="4"/>
      <c r="AY725" s="4"/>
      <c r="AZ725" s="4"/>
      <c r="BA725" s="72"/>
      <c r="BB725" s="4"/>
      <c r="BC725" s="4"/>
      <c r="BD725" s="4"/>
      <c r="BE725" s="4"/>
      <c r="BF725" s="4"/>
      <c r="BG725" s="72"/>
      <c r="BH725" s="4"/>
      <c r="BI725" s="201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202"/>
      <c r="CG725" s="4"/>
      <c r="CH725" s="4"/>
      <c r="CI725" s="4"/>
      <c r="CJ725" s="4"/>
      <c r="CK725" s="4"/>
      <c r="CL725" s="4"/>
      <c r="CM725" s="174"/>
      <c r="CN725" s="4"/>
      <c r="CO725" s="4"/>
      <c r="CP725" s="4"/>
      <c r="CQ725" s="4"/>
      <c r="CR725" s="4"/>
      <c r="CS725" s="17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202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17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174"/>
      <c r="AR726" s="4"/>
      <c r="AS726" s="4"/>
      <c r="AT726" s="4"/>
      <c r="AU726" s="4"/>
      <c r="AV726" s="4"/>
      <c r="AW726" s="174"/>
      <c r="AX726" s="4"/>
      <c r="AY726" s="4"/>
      <c r="AZ726" s="4"/>
      <c r="BA726" s="72"/>
      <c r="BB726" s="4"/>
      <c r="BC726" s="4"/>
      <c r="BD726" s="4"/>
      <c r="BE726" s="4"/>
      <c r="BF726" s="4"/>
      <c r="BG726" s="72"/>
      <c r="BH726" s="4"/>
      <c r="BI726" s="201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202"/>
      <c r="CG726" s="4"/>
      <c r="CH726" s="4"/>
      <c r="CI726" s="4"/>
      <c r="CJ726" s="4"/>
      <c r="CK726" s="4"/>
      <c r="CL726" s="4"/>
      <c r="CM726" s="174"/>
      <c r="CN726" s="4"/>
      <c r="CO726" s="4"/>
      <c r="CP726" s="4"/>
      <c r="CQ726" s="4"/>
      <c r="CR726" s="4"/>
      <c r="CS726" s="17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202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17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174"/>
      <c r="AR727" s="4"/>
      <c r="AS727" s="4"/>
      <c r="AT727" s="4"/>
      <c r="AU727" s="4"/>
      <c r="AV727" s="4"/>
      <c r="AW727" s="174"/>
      <c r="AX727" s="4"/>
      <c r="AY727" s="4"/>
      <c r="AZ727" s="4"/>
      <c r="BA727" s="72"/>
      <c r="BB727" s="4"/>
      <c r="BC727" s="4"/>
      <c r="BD727" s="4"/>
      <c r="BE727" s="4"/>
      <c r="BF727" s="4"/>
      <c r="BG727" s="72"/>
      <c r="BH727" s="4"/>
      <c r="BI727" s="201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202"/>
      <c r="CG727" s="4"/>
      <c r="CH727" s="4"/>
      <c r="CI727" s="4"/>
      <c r="CJ727" s="4"/>
      <c r="CK727" s="4"/>
      <c r="CL727" s="4"/>
      <c r="CM727" s="174"/>
      <c r="CN727" s="4"/>
      <c r="CO727" s="4"/>
      <c r="CP727" s="4"/>
      <c r="CQ727" s="4"/>
      <c r="CR727" s="4"/>
      <c r="CS727" s="17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202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17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174"/>
      <c r="AR728" s="4"/>
      <c r="AS728" s="4"/>
      <c r="AT728" s="4"/>
      <c r="AU728" s="4"/>
      <c r="AV728" s="4"/>
      <c r="AW728" s="174"/>
      <c r="AX728" s="4"/>
      <c r="AY728" s="4"/>
      <c r="AZ728" s="4"/>
      <c r="BA728" s="72"/>
      <c r="BB728" s="4"/>
      <c r="BC728" s="4"/>
      <c r="BD728" s="4"/>
      <c r="BE728" s="4"/>
      <c r="BF728" s="4"/>
      <c r="BG728" s="72"/>
      <c r="BH728" s="4"/>
      <c r="BI728" s="201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202"/>
      <c r="CG728" s="4"/>
      <c r="CH728" s="4"/>
      <c r="CI728" s="4"/>
      <c r="CJ728" s="4"/>
      <c r="CK728" s="4"/>
      <c r="CL728" s="4"/>
      <c r="CM728" s="174"/>
      <c r="CN728" s="4"/>
      <c r="CO728" s="4"/>
      <c r="CP728" s="4"/>
      <c r="CQ728" s="4"/>
      <c r="CR728" s="4"/>
      <c r="CS728" s="17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202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17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174"/>
      <c r="AR729" s="4"/>
      <c r="AS729" s="4"/>
      <c r="AT729" s="4"/>
      <c r="AU729" s="4"/>
      <c r="AV729" s="4"/>
      <c r="AW729" s="174"/>
      <c r="AX729" s="4"/>
      <c r="AY729" s="4"/>
      <c r="AZ729" s="4"/>
      <c r="BA729" s="72"/>
      <c r="BB729" s="4"/>
      <c r="BC729" s="4"/>
      <c r="BD729" s="4"/>
      <c r="BE729" s="4"/>
      <c r="BF729" s="4"/>
      <c r="BG729" s="72"/>
      <c r="BH729" s="4"/>
      <c r="BI729" s="201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202"/>
      <c r="CG729" s="4"/>
      <c r="CH729" s="4"/>
      <c r="CI729" s="4"/>
      <c r="CJ729" s="4"/>
      <c r="CK729" s="4"/>
      <c r="CL729" s="4"/>
      <c r="CM729" s="174"/>
      <c r="CN729" s="4"/>
      <c r="CO729" s="4"/>
      <c r="CP729" s="4"/>
      <c r="CQ729" s="4"/>
      <c r="CR729" s="4"/>
      <c r="CS729" s="17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202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17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174"/>
      <c r="AR730" s="4"/>
      <c r="AS730" s="4"/>
      <c r="AT730" s="4"/>
      <c r="AU730" s="4"/>
      <c r="AV730" s="4"/>
      <c r="AW730" s="174"/>
      <c r="AX730" s="4"/>
      <c r="AY730" s="4"/>
      <c r="AZ730" s="4"/>
      <c r="BA730" s="72"/>
      <c r="BB730" s="4"/>
      <c r="BC730" s="4"/>
      <c r="BD730" s="4"/>
      <c r="BE730" s="4"/>
      <c r="BF730" s="4"/>
      <c r="BG730" s="72"/>
      <c r="BH730" s="4"/>
      <c r="BI730" s="201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202"/>
      <c r="CG730" s="4"/>
      <c r="CH730" s="4"/>
      <c r="CI730" s="4"/>
      <c r="CJ730" s="4"/>
      <c r="CK730" s="4"/>
      <c r="CL730" s="4"/>
      <c r="CM730" s="174"/>
      <c r="CN730" s="4"/>
      <c r="CO730" s="4"/>
      <c r="CP730" s="4"/>
      <c r="CQ730" s="4"/>
      <c r="CR730" s="4"/>
      <c r="CS730" s="17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202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17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174"/>
      <c r="AR731" s="4"/>
      <c r="AS731" s="4"/>
      <c r="AT731" s="4"/>
      <c r="AU731" s="4"/>
      <c r="AV731" s="4"/>
      <c r="AW731" s="174"/>
      <c r="AX731" s="4"/>
      <c r="AY731" s="4"/>
      <c r="AZ731" s="4"/>
      <c r="BA731" s="72"/>
      <c r="BB731" s="4"/>
      <c r="BC731" s="4"/>
      <c r="BD731" s="4"/>
      <c r="BE731" s="4"/>
      <c r="BF731" s="4"/>
      <c r="BG731" s="72"/>
      <c r="BH731" s="4"/>
      <c r="BI731" s="201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202"/>
      <c r="CG731" s="4"/>
      <c r="CH731" s="4"/>
      <c r="CI731" s="4"/>
      <c r="CJ731" s="4"/>
      <c r="CK731" s="4"/>
      <c r="CL731" s="4"/>
      <c r="CM731" s="174"/>
      <c r="CN731" s="4"/>
      <c r="CO731" s="4"/>
      <c r="CP731" s="4"/>
      <c r="CQ731" s="4"/>
      <c r="CR731" s="4"/>
      <c r="CS731" s="17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202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17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174"/>
      <c r="AR732" s="4"/>
      <c r="AS732" s="4"/>
      <c r="AT732" s="4"/>
      <c r="AU732" s="4"/>
      <c r="AV732" s="4"/>
      <c r="AW732" s="174"/>
      <c r="AX732" s="4"/>
      <c r="AY732" s="4"/>
      <c r="AZ732" s="4"/>
      <c r="BA732" s="72"/>
      <c r="BB732" s="4"/>
      <c r="BC732" s="4"/>
      <c r="BD732" s="4"/>
      <c r="BE732" s="4"/>
      <c r="BF732" s="4"/>
      <c r="BG732" s="72"/>
      <c r="BH732" s="4"/>
      <c r="BI732" s="201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202"/>
      <c r="CG732" s="4"/>
      <c r="CH732" s="4"/>
      <c r="CI732" s="4"/>
      <c r="CJ732" s="4"/>
      <c r="CK732" s="4"/>
      <c r="CL732" s="4"/>
      <c r="CM732" s="174"/>
      <c r="CN732" s="4"/>
      <c r="CO732" s="4"/>
      <c r="CP732" s="4"/>
      <c r="CQ732" s="4"/>
      <c r="CR732" s="4"/>
      <c r="CS732" s="17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202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17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174"/>
      <c r="AR733" s="4"/>
      <c r="AS733" s="4"/>
      <c r="AT733" s="4"/>
      <c r="AU733" s="4"/>
      <c r="AV733" s="4"/>
      <c r="AW733" s="174"/>
      <c r="AX733" s="4"/>
      <c r="AY733" s="4"/>
      <c r="AZ733" s="4"/>
      <c r="BA733" s="72"/>
      <c r="BB733" s="4"/>
      <c r="BC733" s="4"/>
      <c r="BD733" s="4"/>
      <c r="BE733" s="4"/>
      <c r="BF733" s="4"/>
      <c r="BG733" s="72"/>
      <c r="BH733" s="4"/>
      <c r="BI733" s="201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202"/>
      <c r="CG733" s="4"/>
      <c r="CH733" s="4"/>
      <c r="CI733" s="4"/>
      <c r="CJ733" s="4"/>
      <c r="CK733" s="4"/>
      <c r="CL733" s="4"/>
      <c r="CM733" s="174"/>
      <c r="CN733" s="4"/>
      <c r="CO733" s="4"/>
      <c r="CP733" s="4"/>
      <c r="CQ733" s="4"/>
      <c r="CR733" s="4"/>
      <c r="CS733" s="17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202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17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174"/>
      <c r="AR734" s="4"/>
      <c r="AS734" s="4"/>
      <c r="AT734" s="4"/>
      <c r="AU734" s="4"/>
      <c r="AV734" s="4"/>
      <c r="AW734" s="174"/>
      <c r="AX734" s="4"/>
      <c r="AY734" s="4"/>
      <c r="AZ734" s="4"/>
      <c r="BA734" s="72"/>
      <c r="BB734" s="4"/>
      <c r="BC734" s="4"/>
      <c r="BD734" s="4"/>
      <c r="BE734" s="4"/>
      <c r="BF734" s="4"/>
      <c r="BG734" s="72"/>
      <c r="BH734" s="4"/>
      <c r="BI734" s="201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202"/>
      <c r="CG734" s="4"/>
      <c r="CH734" s="4"/>
      <c r="CI734" s="4"/>
      <c r="CJ734" s="4"/>
      <c r="CK734" s="4"/>
      <c r="CL734" s="4"/>
      <c r="CM734" s="174"/>
      <c r="CN734" s="4"/>
      <c r="CO734" s="4"/>
      <c r="CP734" s="4"/>
      <c r="CQ734" s="4"/>
      <c r="CR734" s="4"/>
      <c r="CS734" s="17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202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17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174"/>
      <c r="AR735" s="4"/>
      <c r="AS735" s="4"/>
      <c r="AT735" s="4"/>
      <c r="AU735" s="4"/>
      <c r="AV735" s="4"/>
      <c r="AW735" s="174"/>
      <c r="AX735" s="4"/>
      <c r="AY735" s="4"/>
      <c r="AZ735" s="4"/>
      <c r="BA735" s="72"/>
      <c r="BB735" s="4"/>
      <c r="BC735" s="4"/>
      <c r="BD735" s="4"/>
      <c r="BE735" s="4"/>
      <c r="BF735" s="4"/>
      <c r="BG735" s="72"/>
      <c r="BH735" s="4"/>
      <c r="BI735" s="201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202"/>
      <c r="CG735" s="4"/>
      <c r="CH735" s="4"/>
      <c r="CI735" s="4"/>
      <c r="CJ735" s="4"/>
      <c r="CK735" s="4"/>
      <c r="CL735" s="4"/>
      <c r="CM735" s="174"/>
      <c r="CN735" s="4"/>
      <c r="CO735" s="4"/>
      <c r="CP735" s="4"/>
      <c r="CQ735" s="4"/>
      <c r="CR735" s="4"/>
      <c r="CS735" s="17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202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17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174"/>
      <c r="AR736" s="4"/>
      <c r="AS736" s="4"/>
      <c r="AT736" s="4"/>
      <c r="AU736" s="4"/>
      <c r="AV736" s="4"/>
      <c r="AW736" s="174"/>
      <c r="AX736" s="4"/>
      <c r="AY736" s="4"/>
      <c r="AZ736" s="4"/>
      <c r="BA736" s="72"/>
      <c r="BB736" s="4"/>
      <c r="BC736" s="4"/>
      <c r="BD736" s="4"/>
      <c r="BE736" s="4"/>
      <c r="BF736" s="4"/>
      <c r="BG736" s="72"/>
      <c r="BH736" s="4"/>
      <c r="BI736" s="201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202"/>
      <c r="CG736" s="4"/>
      <c r="CH736" s="4"/>
      <c r="CI736" s="4"/>
      <c r="CJ736" s="4"/>
      <c r="CK736" s="4"/>
      <c r="CL736" s="4"/>
      <c r="CM736" s="174"/>
      <c r="CN736" s="4"/>
      <c r="CO736" s="4"/>
      <c r="CP736" s="4"/>
      <c r="CQ736" s="4"/>
      <c r="CR736" s="4"/>
      <c r="CS736" s="17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202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17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174"/>
      <c r="AR737" s="4"/>
      <c r="AS737" s="4"/>
      <c r="AT737" s="4"/>
      <c r="AU737" s="4"/>
      <c r="AV737" s="4"/>
      <c r="AW737" s="174"/>
      <c r="AX737" s="4"/>
      <c r="AY737" s="4"/>
      <c r="AZ737" s="4"/>
      <c r="BA737" s="72"/>
      <c r="BB737" s="4"/>
      <c r="BC737" s="4"/>
      <c r="BD737" s="4"/>
      <c r="BE737" s="4"/>
      <c r="BF737" s="4"/>
      <c r="BG737" s="72"/>
      <c r="BH737" s="4"/>
      <c r="BI737" s="201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202"/>
      <c r="CG737" s="4"/>
      <c r="CH737" s="4"/>
      <c r="CI737" s="4"/>
      <c r="CJ737" s="4"/>
      <c r="CK737" s="4"/>
      <c r="CL737" s="4"/>
      <c r="CM737" s="174"/>
      <c r="CN737" s="4"/>
      <c r="CO737" s="4"/>
      <c r="CP737" s="4"/>
      <c r="CQ737" s="4"/>
      <c r="CR737" s="4"/>
      <c r="CS737" s="17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202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17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174"/>
      <c r="AR738" s="4"/>
      <c r="AS738" s="4"/>
      <c r="AT738" s="4"/>
      <c r="AU738" s="4"/>
      <c r="AV738" s="4"/>
      <c r="AW738" s="174"/>
      <c r="AX738" s="4"/>
      <c r="AY738" s="4"/>
      <c r="AZ738" s="4"/>
      <c r="BA738" s="72"/>
      <c r="BB738" s="4"/>
      <c r="BC738" s="4"/>
      <c r="BD738" s="4"/>
      <c r="BE738" s="4"/>
      <c r="BF738" s="4"/>
      <c r="BG738" s="72"/>
      <c r="BH738" s="4"/>
      <c r="BI738" s="201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202"/>
      <c r="CG738" s="4"/>
      <c r="CH738" s="4"/>
      <c r="CI738" s="4"/>
      <c r="CJ738" s="4"/>
      <c r="CK738" s="4"/>
      <c r="CL738" s="4"/>
      <c r="CM738" s="174"/>
      <c r="CN738" s="4"/>
      <c r="CO738" s="4"/>
      <c r="CP738" s="4"/>
      <c r="CQ738" s="4"/>
      <c r="CR738" s="4"/>
      <c r="CS738" s="17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202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17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174"/>
      <c r="AR739" s="4"/>
      <c r="AS739" s="4"/>
      <c r="AT739" s="4"/>
      <c r="AU739" s="4"/>
      <c r="AV739" s="4"/>
      <c r="AW739" s="174"/>
      <c r="AX739" s="4"/>
      <c r="AY739" s="4"/>
      <c r="AZ739" s="4"/>
      <c r="BA739" s="72"/>
      <c r="BB739" s="4"/>
      <c r="BC739" s="4"/>
      <c r="BD739" s="4"/>
      <c r="BE739" s="4"/>
      <c r="BF739" s="4"/>
      <c r="BG739" s="72"/>
      <c r="BH739" s="4"/>
      <c r="BI739" s="201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202"/>
      <c r="CG739" s="4"/>
      <c r="CH739" s="4"/>
      <c r="CI739" s="4"/>
      <c r="CJ739" s="4"/>
      <c r="CK739" s="4"/>
      <c r="CL739" s="4"/>
      <c r="CM739" s="174"/>
      <c r="CN739" s="4"/>
      <c r="CO739" s="4"/>
      <c r="CP739" s="4"/>
      <c r="CQ739" s="4"/>
      <c r="CR739" s="4"/>
      <c r="CS739" s="17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202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17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174"/>
      <c r="AR740" s="4"/>
      <c r="AS740" s="4"/>
      <c r="AT740" s="4"/>
      <c r="AU740" s="4"/>
      <c r="AV740" s="4"/>
      <c r="AW740" s="174"/>
      <c r="AX740" s="4"/>
      <c r="AY740" s="4"/>
      <c r="AZ740" s="4"/>
      <c r="BA740" s="72"/>
      <c r="BB740" s="4"/>
      <c r="BC740" s="4"/>
      <c r="BD740" s="4"/>
      <c r="BE740" s="4"/>
      <c r="BF740" s="4"/>
      <c r="BG740" s="72"/>
      <c r="BH740" s="4"/>
      <c r="BI740" s="201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202"/>
      <c r="CG740" s="4"/>
      <c r="CH740" s="4"/>
      <c r="CI740" s="4"/>
      <c r="CJ740" s="4"/>
      <c r="CK740" s="4"/>
      <c r="CL740" s="4"/>
      <c r="CM740" s="174"/>
      <c r="CN740" s="4"/>
      <c r="CO740" s="4"/>
      <c r="CP740" s="4"/>
      <c r="CQ740" s="4"/>
      <c r="CR740" s="4"/>
      <c r="CS740" s="17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202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17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174"/>
      <c r="AR741" s="4"/>
      <c r="AS741" s="4"/>
      <c r="AT741" s="4"/>
      <c r="AU741" s="4"/>
      <c r="AV741" s="4"/>
      <c r="AW741" s="174"/>
      <c r="AX741" s="4"/>
      <c r="AY741" s="4"/>
      <c r="AZ741" s="4"/>
      <c r="BA741" s="72"/>
      <c r="BB741" s="4"/>
      <c r="BC741" s="4"/>
      <c r="BD741" s="4"/>
      <c r="BE741" s="4"/>
      <c r="BF741" s="4"/>
      <c r="BG741" s="72"/>
      <c r="BH741" s="4"/>
      <c r="BI741" s="201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202"/>
      <c r="CG741" s="4"/>
      <c r="CH741" s="4"/>
      <c r="CI741" s="4"/>
      <c r="CJ741" s="4"/>
      <c r="CK741" s="4"/>
      <c r="CL741" s="4"/>
      <c r="CM741" s="174"/>
      <c r="CN741" s="4"/>
      <c r="CO741" s="4"/>
      <c r="CP741" s="4"/>
      <c r="CQ741" s="4"/>
      <c r="CR741" s="4"/>
      <c r="CS741" s="17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202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17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174"/>
      <c r="AR742" s="4"/>
      <c r="AS742" s="4"/>
      <c r="AT742" s="4"/>
      <c r="AU742" s="4"/>
      <c r="AV742" s="4"/>
      <c r="AW742" s="174"/>
      <c r="AX742" s="4"/>
      <c r="AY742" s="4"/>
      <c r="AZ742" s="4"/>
      <c r="BA742" s="72"/>
      <c r="BB742" s="4"/>
      <c r="BC742" s="4"/>
      <c r="BD742" s="4"/>
      <c r="BE742" s="4"/>
      <c r="BF742" s="4"/>
      <c r="BG742" s="72"/>
      <c r="BH742" s="4"/>
      <c r="BI742" s="201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202"/>
      <c r="CG742" s="4"/>
      <c r="CH742" s="4"/>
      <c r="CI742" s="4"/>
      <c r="CJ742" s="4"/>
      <c r="CK742" s="4"/>
      <c r="CL742" s="4"/>
      <c r="CM742" s="174"/>
      <c r="CN742" s="4"/>
      <c r="CO742" s="4"/>
      <c r="CP742" s="4"/>
      <c r="CQ742" s="4"/>
      <c r="CR742" s="4"/>
      <c r="CS742" s="17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202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17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174"/>
      <c r="AR743" s="4"/>
      <c r="AS743" s="4"/>
      <c r="AT743" s="4"/>
      <c r="AU743" s="4"/>
      <c r="AV743" s="4"/>
      <c r="AW743" s="174"/>
      <c r="AX743" s="4"/>
      <c r="AY743" s="4"/>
      <c r="AZ743" s="4"/>
      <c r="BA743" s="72"/>
      <c r="BB743" s="4"/>
      <c r="BC743" s="4"/>
      <c r="BD743" s="4"/>
      <c r="BE743" s="4"/>
      <c r="BF743" s="4"/>
      <c r="BG743" s="72"/>
      <c r="BH743" s="4"/>
      <c r="BI743" s="201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202"/>
      <c r="CG743" s="4"/>
      <c r="CH743" s="4"/>
      <c r="CI743" s="4"/>
      <c r="CJ743" s="4"/>
      <c r="CK743" s="4"/>
      <c r="CL743" s="4"/>
      <c r="CM743" s="174"/>
      <c r="CN743" s="4"/>
      <c r="CO743" s="4"/>
      <c r="CP743" s="4"/>
      <c r="CQ743" s="4"/>
      <c r="CR743" s="4"/>
      <c r="CS743" s="17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202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17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174"/>
      <c r="AR744" s="4"/>
      <c r="AS744" s="4"/>
      <c r="AT744" s="4"/>
      <c r="AU744" s="4"/>
      <c r="AV744" s="4"/>
      <c r="AW744" s="174"/>
      <c r="AX744" s="4"/>
      <c r="AY744" s="4"/>
      <c r="AZ744" s="4"/>
      <c r="BA744" s="72"/>
      <c r="BB744" s="4"/>
      <c r="BC744" s="4"/>
      <c r="BD744" s="4"/>
      <c r="BE744" s="4"/>
      <c r="BF744" s="4"/>
      <c r="BG744" s="72"/>
      <c r="BH744" s="4"/>
      <c r="BI744" s="201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202"/>
      <c r="CG744" s="4"/>
      <c r="CH744" s="4"/>
      <c r="CI744" s="4"/>
      <c r="CJ744" s="4"/>
      <c r="CK744" s="4"/>
      <c r="CL744" s="4"/>
      <c r="CM744" s="174"/>
      <c r="CN744" s="4"/>
      <c r="CO744" s="4"/>
      <c r="CP744" s="4"/>
      <c r="CQ744" s="4"/>
      <c r="CR744" s="4"/>
      <c r="CS744" s="17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202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17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174"/>
      <c r="AR745" s="4"/>
      <c r="AS745" s="4"/>
      <c r="AT745" s="4"/>
      <c r="AU745" s="4"/>
      <c r="AV745" s="4"/>
      <c r="AW745" s="174"/>
      <c r="AX745" s="4"/>
      <c r="AY745" s="4"/>
      <c r="AZ745" s="4"/>
      <c r="BA745" s="72"/>
      <c r="BB745" s="4"/>
      <c r="BC745" s="4"/>
      <c r="BD745" s="4"/>
      <c r="BE745" s="4"/>
      <c r="BF745" s="4"/>
      <c r="BG745" s="72"/>
      <c r="BH745" s="4"/>
      <c r="BI745" s="201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202"/>
      <c r="CG745" s="4"/>
      <c r="CH745" s="4"/>
      <c r="CI745" s="4"/>
      <c r="CJ745" s="4"/>
      <c r="CK745" s="4"/>
      <c r="CL745" s="4"/>
      <c r="CM745" s="174"/>
      <c r="CN745" s="4"/>
      <c r="CO745" s="4"/>
      <c r="CP745" s="4"/>
      <c r="CQ745" s="4"/>
      <c r="CR745" s="4"/>
      <c r="CS745" s="17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202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17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174"/>
      <c r="AR746" s="4"/>
      <c r="AS746" s="4"/>
      <c r="AT746" s="4"/>
      <c r="AU746" s="4"/>
      <c r="AV746" s="4"/>
      <c r="AW746" s="174"/>
      <c r="AX746" s="4"/>
      <c r="AY746" s="4"/>
      <c r="AZ746" s="4"/>
      <c r="BA746" s="72"/>
      <c r="BB746" s="4"/>
      <c r="BC746" s="4"/>
      <c r="BD746" s="4"/>
      <c r="BE746" s="4"/>
      <c r="BF746" s="4"/>
      <c r="BG746" s="72"/>
      <c r="BH746" s="4"/>
      <c r="BI746" s="201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202"/>
      <c r="CG746" s="4"/>
      <c r="CH746" s="4"/>
      <c r="CI746" s="4"/>
      <c r="CJ746" s="4"/>
      <c r="CK746" s="4"/>
      <c r="CL746" s="4"/>
      <c r="CM746" s="174"/>
      <c r="CN746" s="4"/>
      <c r="CO746" s="4"/>
      <c r="CP746" s="4"/>
      <c r="CQ746" s="4"/>
      <c r="CR746" s="4"/>
      <c r="CS746" s="17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202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17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174"/>
      <c r="AR747" s="4"/>
      <c r="AS747" s="4"/>
      <c r="AT747" s="4"/>
      <c r="AU747" s="4"/>
      <c r="AV747" s="4"/>
      <c r="AW747" s="174"/>
      <c r="AX747" s="4"/>
      <c r="AY747" s="4"/>
      <c r="AZ747" s="4"/>
      <c r="BA747" s="72"/>
      <c r="BB747" s="4"/>
      <c r="BC747" s="4"/>
      <c r="BD747" s="4"/>
      <c r="BE747" s="4"/>
      <c r="BF747" s="4"/>
      <c r="BG747" s="72"/>
      <c r="BH747" s="4"/>
      <c r="BI747" s="201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202"/>
      <c r="CG747" s="4"/>
      <c r="CH747" s="4"/>
      <c r="CI747" s="4"/>
      <c r="CJ747" s="4"/>
      <c r="CK747" s="4"/>
      <c r="CL747" s="4"/>
      <c r="CM747" s="174"/>
      <c r="CN747" s="4"/>
      <c r="CO747" s="4"/>
      <c r="CP747" s="4"/>
      <c r="CQ747" s="4"/>
      <c r="CR747" s="4"/>
      <c r="CS747" s="17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202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17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174"/>
      <c r="AR748" s="4"/>
      <c r="AS748" s="4"/>
      <c r="AT748" s="4"/>
      <c r="AU748" s="4"/>
      <c r="AV748" s="4"/>
      <c r="AW748" s="174"/>
      <c r="AX748" s="4"/>
      <c r="AY748" s="4"/>
      <c r="AZ748" s="4"/>
      <c r="BA748" s="72"/>
      <c r="BB748" s="4"/>
      <c r="BC748" s="4"/>
      <c r="BD748" s="4"/>
      <c r="BE748" s="4"/>
      <c r="BF748" s="4"/>
      <c r="BG748" s="72"/>
      <c r="BH748" s="4"/>
      <c r="BI748" s="201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202"/>
      <c r="CG748" s="4"/>
      <c r="CH748" s="4"/>
      <c r="CI748" s="4"/>
      <c r="CJ748" s="4"/>
      <c r="CK748" s="4"/>
      <c r="CL748" s="4"/>
      <c r="CM748" s="174"/>
      <c r="CN748" s="4"/>
      <c r="CO748" s="4"/>
      <c r="CP748" s="4"/>
      <c r="CQ748" s="4"/>
      <c r="CR748" s="4"/>
      <c r="CS748" s="17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202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17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174"/>
      <c r="AR749" s="4"/>
      <c r="AS749" s="4"/>
      <c r="AT749" s="4"/>
      <c r="AU749" s="4"/>
      <c r="AV749" s="4"/>
      <c r="AW749" s="174"/>
      <c r="AX749" s="4"/>
      <c r="AY749" s="4"/>
      <c r="AZ749" s="4"/>
      <c r="BA749" s="72"/>
      <c r="BB749" s="4"/>
      <c r="BC749" s="4"/>
      <c r="BD749" s="4"/>
      <c r="BE749" s="4"/>
      <c r="BF749" s="4"/>
      <c r="BG749" s="72"/>
      <c r="BH749" s="4"/>
      <c r="BI749" s="201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202"/>
      <c r="CG749" s="4"/>
      <c r="CH749" s="4"/>
      <c r="CI749" s="4"/>
      <c r="CJ749" s="4"/>
      <c r="CK749" s="4"/>
      <c r="CL749" s="4"/>
      <c r="CM749" s="174"/>
      <c r="CN749" s="4"/>
      <c r="CO749" s="4"/>
      <c r="CP749" s="4"/>
      <c r="CQ749" s="4"/>
      <c r="CR749" s="4"/>
      <c r="CS749" s="17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202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17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174"/>
      <c r="AR750" s="4"/>
      <c r="AS750" s="4"/>
      <c r="AT750" s="4"/>
      <c r="AU750" s="4"/>
      <c r="AV750" s="4"/>
      <c r="AW750" s="174"/>
      <c r="AX750" s="4"/>
      <c r="AY750" s="4"/>
      <c r="AZ750" s="4"/>
      <c r="BA750" s="72"/>
      <c r="BB750" s="4"/>
      <c r="BC750" s="4"/>
      <c r="BD750" s="4"/>
      <c r="BE750" s="4"/>
      <c r="BF750" s="4"/>
      <c r="BG750" s="72"/>
      <c r="BH750" s="4"/>
      <c r="BI750" s="201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202"/>
      <c r="CG750" s="4"/>
      <c r="CH750" s="4"/>
      <c r="CI750" s="4"/>
      <c r="CJ750" s="4"/>
      <c r="CK750" s="4"/>
      <c r="CL750" s="4"/>
      <c r="CM750" s="174"/>
      <c r="CN750" s="4"/>
      <c r="CO750" s="4"/>
      <c r="CP750" s="4"/>
      <c r="CQ750" s="4"/>
      <c r="CR750" s="4"/>
      <c r="CS750" s="17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202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17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174"/>
      <c r="AR751" s="4"/>
      <c r="AS751" s="4"/>
      <c r="AT751" s="4"/>
      <c r="AU751" s="4"/>
      <c r="AV751" s="4"/>
      <c r="AW751" s="174"/>
      <c r="AX751" s="4"/>
      <c r="AY751" s="4"/>
      <c r="AZ751" s="4"/>
      <c r="BA751" s="72"/>
      <c r="BB751" s="4"/>
      <c r="BC751" s="4"/>
      <c r="BD751" s="4"/>
      <c r="BE751" s="4"/>
      <c r="BF751" s="4"/>
      <c r="BG751" s="72"/>
      <c r="BH751" s="4"/>
      <c r="BI751" s="201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202"/>
      <c r="CG751" s="4"/>
      <c r="CH751" s="4"/>
      <c r="CI751" s="4"/>
      <c r="CJ751" s="4"/>
      <c r="CK751" s="4"/>
      <c r="CL751" s="4"/>
      <c r="CM751" s="174"/>
      <c r="CN751" s="4"/>
      <c r="CO751" s="4"/>
      <c r="CP751" s="4"/>
      <c r="CQ751" s="4"/>
      <c r="CR751" s="4"/>
      <c r="CS751" s="17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202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17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174"/>
      <c r="AR752" s="4"/>
      <c r="AS752" s="4"/>
      <c r="AT752" s="4"/>
      <c r="AU752" s="4"/>
      <c r="AV752" s="4"/>
      <c r="AW752" s="174"/>
      <c r="AX752" s="4"/>
      <c r="AY752" s="4"/>
      <c r="AZ752" s="4"/>
      <c r="BA752" s="72"/>
      <c r="BB752" s="4"/>
      <c r="BC752" s="4"/>
      <c r="BD752" s="4"/>
      <c r="BE752" s="4"/>
      <c r="BF752" s="4"/>
      <c r="BG752" s="72"/>
      <c r="BH752" s="4"/>
      <c r="BI752" s="201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202"/>
      <c r="CG752" s="4"/>
      <c r="CH752" s="4"/>
      <c r="CI752" s="4"/>
      <c r="CJ752" s="4"/>
      <c r="CK752" s="4"/>
      <c r="CL752" s="4"/>
      <c r="CM752" s="174"/>
      <c r="CN752" s="4"/>
      <c r="CO752" s="4"/>
      <c r="CP752" s="4"/>
      <c r="CQ752" s="4"/>
      <c r="CR752" s="4"/>
      <c r="CS752" s="17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202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17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174"/>
      <c r="AR753" s="4"/>
      <c r="AS753" s="4"/>
      <c r="AT753" s="4"/>
      <c r="AU753" s="4"/>
      <c r="AV753" s="4"/>
      <c r="AW753" s="174"/>
      <c r="AX753" s="4"/>
      <c r="AY753" s="4"/>
      <c r="AZ753" s="4"/>
      <c r="BA753" s="72"/>
      <c r="BB753" s="4"/>
      <c r="BC753" s="4"/>
      <c r="BD753" s="4"/>
      <c r="BE753" s="4"/>
      <c r="BF753" s="4"/>
      <c r="BG753" s="72"/>
      <c r="BH753" s="4"/>
      <c r="BI753" s="201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202"/>
      <c r="CG753" s="4"/>
      <c r="CH753" s="4"/>
      <c r="CI753" s="4"/>
      <c r="CJ753" s="4"/>
      <c r="CK753" s="4"/>
      <c r="CL753" s="4"/>
      <c r="CM753" s="174"/>
      <c r="CN753" s="4"/>
      <c r="CO753" s="4"/>
      <c r="CP753" s="4"/>
      <c r="CQ753" s="4"/>
      <c r="CR753" s="4"/>
      <c r="CS753" s="17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202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17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174"/>
      <c r="AR754" s="4"/>
      <c r="AS754" s="4"/>
      <c r="AT754" s="4"/>
      <c r="AU754" s="4"/>
      <c r="AV754" s="4"/>
      <c r="AW754" s="174"/>
      <c r="AX754" s="4"/>
      <c r="AY754" s="4"/>
      <c r="AZ754" s="4"/>
      <c r="BA754" s="72"/>
      <c r="BB754" s="4"/>
      <c r="BC754" s="4"/>
      <c r="BD754" s="4"/>
      <c r="BE754" s="4"/>
      <c r="BF754" s="4"/>
      <c r="BG754" s="72"/>
      <c r="BH754" s="4"/>
      <c r="BI754" s="201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202"/>
      <c r="CG754" s="4"/>
      <c r="CH754" s="4"/>
      <c r="CI754" s="4"/>
      <c r="CJ754" s="4"/>
      <c r="CK754" s="4"/>
      <c r="CL754" s="4"/>
      <c r="CM754" s="174"/>
      <c r="CN754" s="4"/>
      <c r="CO754" s="4"/>
      <c r="CP754" s="4"/>
      <c r="CQ754" s="4"/>
      <c r="CR754" s="4"/>
      <c r="CS754" s="17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202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17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174"/>
      <c r="AR755" s="4"/>
      <c r="AS755" s="4"/>
      <c r="AT755" s="4"/>
      <c r="AU755" s="4"/>
      <c r="AV755" s="4"/>
      <c r="AW755" s="174"/>
      <c r="AX755" s="4"/>
      <c r="AY755" s="4"/>
      <c r="AZ755" s="4"/>
      <c r="BA755" s="72"/>
      <c r="BB755" s="4"/>
      <c r="BC755" s="4"/>
      <c r="BD755" s="4"/>
      <c r="BE755" s="4"/>
      <c r="BF755" s="4"/>
      <c r="BG755" s="72"/>
      <c r="BH755" s="4"/>
      <c r="BI755" s="201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202"/>
      <c r="CG755" s="4"/>
      <c r="CH755" s="4"/>
      <c r="CI755" s="4"/>
      <c r="CJ755" s="4"/>
      <c r="CK755" s="4"/>
      <c r="CL755" s="4"/>
      <c r="CM755" s="174"/>
      <c r="CN755" s="4"/>
      <c r="CO755" s="4"/>
      <c r="CP755" s="4"/>
      <c r="CQ755" s="4"/>
      <c r="CR755" s="4"/>
      <c r="CS755" s="17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202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17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174"/>
      <c r="AR756" s="4"/>
      <c r="AS756" s="4"/>
      <c r="AT756" s="4"/>
      <c r="AU756" s="4"/>
      <c r="AV756" s="4"/>
      <c r="AW756" s="174"/>
      <c r="AX756" s="4"/>
      <c r="AY756" s="4"/>
      <c r="AZ756" s="4"/>
      <c r="BA756" s="72"/>
      <c r="BB756" s="4"/>
      <c r="BC756" s="4"/>
      <c r="BD756" s="4"/>
      <c r="BE756" s="4"/>
      <c r="BF756" s="4"/>
      <c r="BG756" s="72"/>
      <c r="BH756" s="4"/>
      <c r="BI756" s="201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202"/>
      <c r="CG756" s="4"/>
      <c r="CH756" s="4"/>
      <c r="CI756" s="4"/>
      <c r="CJ756" s="4"/>
      <c r="CK756" s="4"/>
      <c r="CL756" s="4"/>
      <c r="CM756" s="174"/>
      <c r="CN756" s="4"/>
      <c r="CO756" s="4"/>
      <c r="CP756" s="4"/>
      <c r="CQ756" s="4"/>
      <c r="CR756" s="4"/>
      <c r="CS756" s="17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202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17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174"/>
      <c r="AR757" s="4"/>
      <c r="AS757" s="4"/>
      <c r="AT757" s="4"/>
      <c r="AU757" s="4"/>
      <c r="AV757" s="4"/>
      <c r="AW757" s="174"/>
      <c r="AX757" s="4"/>
      <c r="AY757" s="4"/>
      <c r="AZ757" s="4"/>
      <c r="BA757" s="72"/>
      <c r="BB757" s="4"/>
      <c r="BC757" s="4"/>
      <c r="BD757" s="4"/>
      <c r="BE757" s="4"/>
      <c r="BF757" s="4"/>
      <c r="BG757" s="72"/>
      <c r="BH757" s="4"/>
      <c r="BI757" s="201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202"/>
      <c r="CG757" s="4"/>
      <c r="CH757" s="4"/>
      <c r="CI757" s="4"/>
      <c r="CJ757" s="4"/>
      <c r="CK757" s="4"/>
      <c r="CL757" s="4"/>
      <c r="CM757" s="174"/>
      <c r="CN757" s="4"/>
      <c r="CO757" s="4"/>
      <c r="CP757" s="4"/>
      <c r="CQ757" s="4"/>
      <c r="CR757" s="4"/>
      <c r="CS757" s="17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202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17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174"/>
      <c r="AR758" s="4"/>
      <c r="AS758" s="4"/>
      <c r="AT758" s="4"/>
      <c r="AU758" s="4"/>
      <c r="AV758" s="4"/>
      <c r="AW758" s="174"/>
      <c r="AX758" s="4"/>
      <c r="AY758" s="4"/>
      <c r="AZ758" s="4"/>
      <c r="BA758" s="72"/>
      <c r="BB758" s="4"/>
      <c r="BC758" s="4"/>
      <c r="BD758" s="4"/>
      <c r="BE758" s="4"/>
      <c r="BF758" s="4"/>
      <c r="BG758" s="72"/>
      <c r="BH758" s="4"/>
      <c r="BI758" s="201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202"/>
      <c r="CG758" s="4"/>
      <c r="CH758" s="4"/>
      <c r="CI758" s="4"/>
      <c r="CJ758" s="4"/>
      <c r="CK758" s="4"/>
      <c r="CL758" s="4"/>
      <c r="CM758" s="174"/>
      <c r="CN758" s="4"/>
      <c r="CO758" s="4"/>
      <c r="CP758" s="4"/>
      <c r="CQ758" s="4"/>
      <c r="CR758" s="4"/>
      <c r="CS758" s="17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202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17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174"/>
      <c r="AR759" s="4"/>
      <c r="AS759" s="4"/>
      <c r="AT759" s="4"/>
      <c r="AU759" s="4"/>
      <c r="AV759" s="4"/>
      <c r="AW759" s="174"/>
      <c r="AX759" s="4"/>
      <c r="AY759" s="4"/>
      <c r="AZ759" s="4"/>
      <c r="BA759" s="72"/>
      <c r="BB759" s="4"/>
      <c r="BC759" s="4"/>
      <c r="BD759" s="4"/>
      <c r="BE759" s="4"/>
      <c r="BF759" s="4"/>
      <c r="BG759" s="72"/>
      <c r="BH759" s="4"/>
      <c r="BI759" s="201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202"/>
      <c r="CG759" s="4"/>
      <c r="CH759" s="4"/>
      <c r="CI759" s="4"/>
      <c r="CJ759" s="4"/>
      <c r="CK759" s="4"/>
      <c r="CL759" s="4"/>
      <c r="CM759" s="174"/>
      <c r="CN759" s="4"/>
      <c r="CO759" s="4"/>
      <c r="CP759" s="4"/>
      <c r="CQ759" s="4"/>
      <c r="CR759" s="4"/>
      <c r="CS759" s="17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202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17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174"/>
      <c r="AR760" s="4"/>
      <c r="AS760" s="4"/>
      <c r="AT760" s="4"/>
      <c r="AU760" s="4"/>
      <c r="AV760" s="4"/>
      <c r="AW760" s="174"/>
      <c r="AX760" s="4"/>
      <c r="AY760" s="4"/>
      <c r="AZ760" s="4"/>
      <c r="BA760" s="72"/>
      <c r="BB760" s="4"/>
      <c r="BC760" s="4"/>
      <c r="BD760" s="4"/>
      <c r="BE760" s="4"/>
      <c r="BF760" s="4"/>
      <c r="BG760" s="72"/>
      <c r="BH760" s="4"/>
      <c r="BI760" s="201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202"/>
      <c r="CG760" s="4"/>
      <c r="CH760" s="4"/>
      <c r="CI760" s="4"/>
      <c r="CJ760" s="4"/>
      <c r="CK760" s="4"/>
      <c r="CL760" s="4"/>
      <c r="CM760" s="174"/>
      <c r="CN760" s="4"/>
      <c r="CO760" s="4"/>
      <c r="CP760" s="4"/>
      <c r="CQ760" s="4"/>
      <c r="CR760" s="4"/>
      <c r="CS760" s="17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202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17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174"/>
      <c r="AR761" s="4"/>
      <c r="AS761" s="4"/>
      <c r="AT761" s="4"/>
      <c r="AU761" s="4"/>
      <c r="AV761" s="4"/>
      <c r="AW761" s="174"/>
      <c r="AX761" s="4"/>
      <c r="AY761" s="4"/>
      <c r="AZ761" s="4"/>
      <c r="BA761" s="72"/>
      <c r="BB761" s="4"/>
      <c r="BC761" s="4"/>
      <c r="BD761" s="4"/>
      <c r="BE761" s="4"/>
      <c r="BF761" s="4"/>
      <c r="BG761" s="72"/>
      <c r="BH761" s="4"/>
      <c r="BI761" s="201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202"/>
      <c r="CG761" s="4"/>
      <c r="CH761" s="4"/>
      <c r="CI761" s="4"/>
      <c r="CJ761" s="4"/>
      <c r="CK761" s="4"/>
      <c r="CL761" s="4"/>
      <c r="CM761" s="174"/>
      <c r="CN761" s="4"/>
      <c r="CO761" s="4"/>
      <c r="CP761" s="4"/>
      <c r="CQ761" s="4"/>
      <c r="CR761" s="4"/>
      <c r="CS761" s="17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202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17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174"/>
      <c r="AR762" s="4"/>
      <c r="AS762" s="4"/>
      <c r="AT762" s="4"/>
      <c r="AU762" s="4"/>
      <c r="AV762" s="4"/>
      <c r="AW762" s="174"/>
      <c r="AX762" s="4"/>
      <c r="AY762" s="4"/>
      <c r="AZ762" s="4"/>
      <c r="BA762" s="72"/>
      <c r="BB762" s="4"/>
      <c r="BC762" s="4"/>
      <c r="BD762" s="4"/>
      <c r="BE762" s="4"/>
      <c r="BF762" s="4"/>
      <c r="BG762" s="72"/>
      <c r="BH762" s="4"/>
      <c r="BI762" s="201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202"/>
      <c r="CG762" s="4"/>
      <c r="CH762" s="4"/>
      <c r="CI762" s="4"/>
      <c r="CJ762" s="4"/>
      <c r="CK762" s="4"/>
      <c r="CL762" s="4"/>
      <c r="CM762" s="174"/>
      <c r="CN762" s="4"/>
      <c r="CO762" s="4"/>
      <c r="CP762" s="4"/>
      <c r="CQ762" s="4"/>
      <c r="CR762" s="4"/>
      <c r="CS762" s="17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202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17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174"/>
      <c r="AR763" s="4"/>
      <c r="AS763" s="4"/>
      <c r="AT763" s="4"/>
      <c r="AU763" s="4"/>
      <c r="AV763" s="4"/>
      <c r="AW763" s="174"/>
      <c r="AX763" s="4"/>
      <c r="AY763" s="4"/>
      <c r="AZ763" s="4"/>
      <c r="BA763" s="72"/>
      <c r="BB763" s="4"/>
      <c r="BC763" s="4"/>
      <c r="BD763" s="4"/>
      <c r="BE763" s="4"/>
      <c r="BF763" s="4"/>
      <c r="BG763" s="72"/>
      <c r="BH763" s="4"/>
      <c r="BI763" s="201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202"/>
      <c r="CG763" s="4"/>
      <c r="CH763" s="4"/>
      <c r="CI763" s="4"/>
      <c r="CJ763" s="4"/>
      <c r="CK763" s="4"/>
      <c r="CL763" s="4"/>
      <c r="CM763" s="174"/>
      <c r="CN763" s="4"/>
      <c r="CO763" s="4"/>
      <c r="CP763" s="4"/>
      <c r="CQ763" s="4"/>
      <c r="CR763" s="4"/>
      <c r="CS763" s="17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202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17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174"/>
      <c r="AR764" s="4"/>
      <c r="AS764" s="4"/>
      <c r="AT764" s="4"/>
      <c r="AU764" s="4"/>
      <c r="AV764" s="4"/>
      <c r="AW764" s="174"/>
      <c r="AX764" s="4"/>
      <c r="AY764" s="4"/>
      <c r="AZ764" s="4"/>
      <c r="BA764" s="72"/>
      <c r="BB764" s="4"/>
      <c r="BC764" s="4"/>
      <c r="BD764" s="4"/>
      <c r="BE764" s="4"/>
      <c r="BF764" s="4"/>
      <c r="BG764" s="72"/>
      <c r="BH764" s="4"/>
      <c r="BI764" s="201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202"/>
      <c r="CG764" s="4"/>
      <c r="CH764" s="4"/>
      <c r="CI764" s="4"/>
      <c r="CJ764" s="4"/>
      <c r="CK764" s="4"/>
      <c r="CL764" s="4"/>
      <c r="CM764" s="174"/>
      <c r="CN764" s="4"/>
      <c r="CO764" s="4"/>
      <c r="CP764" s="4"/>
      <c r="CQ764" s="4"/>
      <c r="CR764" s="4"/>
      <c r="CS764" s="17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202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17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174"/>
      <c r="AR765" s="4"/>
      <c r="AS765" s="4"/>
      <c r="AT765" s="4"/>
      <c r="AU765" s="4"/>
      <c r="AV765" s="4"/>
      <c r="AW765" s="174"/>
      <c r="AX765" s="4"/>
      <c r="AY765" s="4"/>
      <c r="AZ765" s="4"/>
      <c r="BA765" s="72"/>
      <c r="BB765" s="4"/>
      <c r="BC765" s="4"/>
      <c r="BD765" s="4"/>
      <c r="BE765" s="4"/>
      <c r="BF765" s="4"/>
      <c r="BG765" s="72"/>
      <c r="BH765" s="4"/>
      <c r="BI765" s="201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202"/>
      <c r="CG765" s="4"/>
      <c r="CH765" s="4"/>
      <c r="CI765" s="4"/>
      <c r="CJ765" s="4"/>
      <c r="CK765" s="4"/>
      <c r="CL765" s="4"/>
      <c r="CM765" s="174"/>
      <c r="CN765" s="4"/>
      <c r="CO765" s="4"/>
      <c r="CP765" s="4"/>
      <c r="CQ765" s="4"/>
      <c r="CR765" s="4"/>
      <c r="CS765" s="17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202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17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174"/>
      <c r="AR766" s="4"/>
      <c r="AS766" s="4"/>
      <c r="AT766" s="4"/>
      <c r="AU766" s="4"/>
      <c r="AV766" s="4"/>
      <c r="AW766" s="174"/>
      <c r="AX766" s="4"/>
      <c r="AY766" s="4"/>
      <c r="AZ766" s="4"/>
      <c r="BA766" s="72"/>
      <c r="BB766" s="4"/>
      <c r="BC766" s="4"/>
      <c r="BD766" s="4"/>
      <c r="BE766" s="4"/>
      <c r="BF766" s="4"/>
      <c r="BG766" s="72"/>
      <c r="BH766" s="4"/>
      <c r="BI766" s="201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202"/>
      <c r="CG766" s="4"/>
      <c r="CH766" s="4"/>
      <c r="CI766" s="4"/>
      <c r="CJ766" s="4"/>
      <c r="CK766" s="4"/>
      <c r="CL766" s="4"/>
      <c r="CM766" s="174"/>
      <c r="CN766" s="4"/>
      <c r="CO766" s="4"/>
      <c r="CP766" s="4"/>
      <c r="CQ766" s="4"/>
      <c r="CR766" s="4"/>
      <c r="CS766" s="17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202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17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174"/>
      <c r="AR767" s="4"/>
      <c r="AS767" s="4"/>
      <c r="AT767" s="4"/>
      <c r="AU767" s="4"/>
      <c r="AV767" s="4"/>
      <c r="AW767" s="174"/>
      <c r="AX767" s="4"/>
      <c r="AY767" s="4"/>
      <c r="AZ767" s="4"/>
      <c r="BA767" s="72"/>
      <c r="BB767" s="4"/>
      <c r="BC767" s="4"/>
      <c r="BD767" s="4"/>
      <c r="BE767" s="4"/>
      <c r="BF767" s="4"/>
      <c r="BG767" s="72"/>
      <c r="BH767" s="4"/>
      <c r="BI767" s="201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202"/>
      <c r="CG767" s="4"/>
      <c r="CH767" s="4"/>
      <c r="CI767" s="4"/>
      <c r="CJ767" s="4"/>
      <c r="CK767" s="4"/>
      <c r="CL767" s="4"/>
      <c r="CM767" s="174"/>
      <c r="CN767" s="4"/>
      <c r="CO767" s="4"/>
      <c r="CP767" s="4"/>
      <c r="CQ767" s="4"/>
      <c r="CR767" s="4"/>
      <c r="CS767" s="17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202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17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174"/>
      <c r="AR768" s="4"/>
      <c r="AS768" s="4"/>
      <c r="AT768" s="4"/>
      <c r="AU768" s="4"/>
      <c r="AV768" s="4"/>
      <c r="AW768" s="174"/>
      <c r="AX768" s="4"/>
      <c r="AY768" s="4"/>
      <c r="AZ768" s="4"/>
      <c r="BA768" s="72"/>
      <c r="BB768" s="4"/>
      <c r="BC768" s="4"/>
      <c r="BD768" s="4"/>
      <c r="BE768" s="4"/>
      <c r="BF768" s="4"/>
      <c r="BG768" s="72"/>
      <c r="BH768" s="4"/>
      <c r="BI768" s="201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202"/>
      <c r="CG768" s="4"/>
      <c r="CH768" s="4"/>
      <c r="CI768" s="4"/>
      <c r="CJ768" s="4"/>
      <c r="CK768" s="4"/>
      <c r="CL768" s="4"/>
      <c r="CM768" s="174"/>
      <c r="CN768" s="4"/>
      <c r="CO768" s="4"/>
      <c r="CP768" s="4"/>
      <c r="CQ768" s="4"/>
      <c r="CR768" s="4"/>
      <c r="CS768" s="17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202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17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174"/>
      <c r="AR769" s="4"/>
      <c r="AS769" s="4"/>
      <c r="AT769" s="4"/>
      <c r="AU769" s="4"/>
      <c r="AV769" s="4"/>
      <c r="AW769" s="174"/>
      <c r="AX769" s="4"/>
      <c r="AY769" s="4"/>
      <c r="AZ769" s="4"/>
      <c r="BA769" s="72"/>
      <c r="BB769" s="4"/>
      <c r="BC769" s="4"/>
      <c r="BD769" s="4"/>
      <c r="BE769" s="4"/>
      <c r="BF769" s="4"/>
      <c r="BG769" s="72"/>
      <c r="BH769" s="4"/>
      <c r="BI769" s="201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202"/>
      <c r="CG769" s="4"/>
      <c r="CH769" s="4"/>
      <c r="CI769" s="4"/>
      <c r="CJ769" s="4"/>
      <c r="CK769" s="4"/>
      <c r="CL769" s="4"/>
      <c r="CM769" s="174"/>
      <c r="CN769" s="4"/>
      <c r="CO769" s="4"/>
      <c r="CP769" s="4"/>
      <c r="CQ769" s="4"/>
      <c r="CR769" s="4"/>
      <c r="CS769" s="17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202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17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174"/>
      <c r="AR770" s="4"/>
      <c r="AS770" s="4"/>
      <c r="AT770" s="4"/>
      <c r="AU770" s="4"/>
      <c r="AV770" s="4"/>
      <c r="AW770" s="174"/>
      <c r="AX770" s="4"/>
      <c r="AY770" s="4"/>
      <c r="AZ770" s="4"/>
      <c r="BA770" s="72"/>
      <c r="BB770" s="4"/>
      <c r="BC770" s="4"/>
      <c r="BD770" s="4"/>
      <c r="BE770" s="4"/>
      <c r="BF770" s="4"/>
      <c r="BG770" s="72"/>
      <c r="BH770" s="4"/>
      <c r="BI770" s="201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202"/>
      <c r="CG770" s="4"/>
      <c r="CH770" s="4"/>
      <c r="CI770" s="4"/>
      <c r="CJ770" s="4"/>
      <c r="CK770" s="4"/>
      <c r="CL770" s="4"/>
      <c r="CM770" s="174"/>
      <c r="CN770" s="4"/>
      <c r="CO770" s="4"/>
      <c r="CP770" s="4"/>
      <c r="CQ770" s="4"/>
      <c r="CR770" s="4"/>
      <c r="CS770" s="17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202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17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174"/>
      <c r="AR771" s="4"/>
      <c r="AS771" s="4"/>
      <c r="AT771" s="4"/>
      <c r="AU771" s="4"/>
      <c r="AV771" s="4"/>
      <c r="AW771" s="174"/>
      <c r="AX771" s="4"/>
      <c r="AY771" s="4"/>
      <c r="AZ771" s="4"/>
      <c r="BA771" s="72"/>
      <c r="BB771" s="4"/>
      <c r="BC771" s="4"/>
      <c r="BD771" s="4"/>
      <c r="BE771" s="4"/>
      <c r="BF771" s="4"/>
      <c r="BG771" s="72"/>
      <c r="BH771" s="4"/>
      <c r="BI771" s="201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202"/>
      <c r="CG771" s="4"/>
      <c r="CH771" s="4"/>
      <c r="CI771" s="4"/>
      <c r="CJ771" s="4"/>
      <c r="CK771" s="4"/>
      <c r="CL771" s="4"/>
      <c r="CM771" s="174"/>
      <c r="CN771" s="4"/>
      <c r="CO771" s="4"/>
      <c r="CP771" s="4"/>
      <c r="CQ771" s="4"/>
      <c r="CR771" s="4"/>
      <c r="CS771" s="17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202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17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174"/>
      <c r="AR772" s="4"/>
      <c r="AS772" s="4"/>
      <c r="AT772" s="4"/>
      <c r="AU772" s="4"/>
      <c r="AV772" s="4"/>
      <c r="AW772" s="174"/>
      <c r="AX772" s="4"/>
      <c r="AY772" s="4"/>
      <c r="AZ772" s="4"/>
      <c r="BA772" s="72"/>
      <c r="BB772" s="4"/>
      <c r="BC772" s="4"/>
      <c r="BD772" s="4"/>
      <c r="BE772" s="4"/>
      <c r="BF772" s="4"/>
      <c r="BG772" s="72"/>
      <c r="BH772" s="4"/>
      <c r="BI772" s="201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202"/>
      <c r="CG772" s="4"/>
      <c r="CH772" s="4"/>
      <c r="CI772" s="4"/>
      <c r="CJ772" s="4"/>
      <c r="CK772" s="4"/>
      <c r="CL772" s="4"/>
      <c r="CM772" s="174"/>
      <c r="CN772" s="4"/>
      <c r="CO772" s="4"/>
      <c r="CP772" s="4"/>
      <c r="CQ772" s="4"/>
      <c r="CR772" s="4"/>
      <c r="CS772" s="17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202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17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174"/>
      <c r="AR773" s="4"/>
      <c r="AS773" s="4"/>
      <c r="AT773" s="4"/>
      <c r="AU773" s="4"/>
      <c r="AV773" s="4"/>
      <c r="AW773" s="174"/>
      <c r="AX773" s="4"/>
      <c r="AY773" s="4"/>
      <c r="AZ773" s="4"/>
      <c r="BA773" s="72"/>
      <c r="BB773" s="4"/>
      <c r="BC773" s="4"/>
      <c r="BD773" s="4"/>
      <c r="BE773" s="4"/>
      <c r="BF773" s="4"/>
      <c r="BG773" s="72"/>
      <c r="BH773" s="4"/>
      <c r="BI773" s="201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202"/>
      <c r="CG773" s="4"/>
      <c r="CH773" s="4"/>
      <c r="CI773" s="4"/>
      <c r="CJ773" s="4"/>
      <c r="CK773" s="4"/>
      <c r="CL773" s="4"/>
      <c r="CM773" s="174"/>
      <c r="CN773" s="4"/>
      <c r="CO773" s="4"/>
      <c r="CP773" s="4"/>
      <c r="CQ773" s="4"/>
      <c r="CR773" s="4"/>
      <c r="CS773" s="17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202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17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174"/>
      <c r="AR774" s="4"/>
      <c r="AS774" s="4"/>
      <c r="AT774" s="4"/>
      <c r="AU774" s="4"/>
      <c r="AV774" s="4"/>
      <c r="AW774" s="174"/>
      <c r="AX774" s="4"/>
      <c r="AY774" s="4"/>
      <c r="AZ774" s="4"/>
      <c r="BA774" s="72"/>
      <c r="BB774" s="4"/>
      <c r="BC774" s="4"/>
      <c r="BD774" s="4"/>
      <c r="BE774" s="4"/>
      <c r="BF774" s="4"/>
      <c r="BG774" s="72"/>
      <c r="BH774" s="4"/>
      <c r="BI774" s="201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202"/>
      <c r="CG774" s="4"/>
      <c r="CH774" s="4"/>
      <c r="CI774" s="4"/>
      <c r="CJ774" s="4"/>
      <c r="CK774" s="4"/>
      <c r="CL774" s="4"/>
      <c r="CM774" s="174"/>
      <c r="CN774" s="4"/>
      <c r="CO774" s="4"/>
      <c r="CP774" s="4"/>
      <c r="CQ774" s="4"/>
      <c r="CR774" s="4"/>
      <c r="CS774" s="17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202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17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174"/>
      <c r="AR775" s="4"/>
      <c r="AS775" s="4"/>
      <c r="AT775" s="4"/>
      <c r="AU775" s="4"/>
      <c r="AV775" s="4"/>
      <c r="AW775" s="174"/>
      <c r="AX775" s="4"/>
      <c r="AY775" s="4"/>
      <c r="AZ775" s="4"/>
      <c r="BA775" s="72"/>
      <c r="BB775" s="4"/>
      <c r="BC775" s="4"/>
      <c r="BD775" s="4"/>
      <c r="BE775" s="4"/>
      <c r="BF775" s="4"/>
      <c r="BG775" s="72"/>
      <c r="BH775" s="4"/>
      <c r="BI775" s="201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202"/>
      <c r="CG775" s="4"/>
      <c r="CH775" s="4"/>
      <c r="CI775" s="4"/>
      <c r="CJ775" s="4"/>
      <c r="CK775" s="4"/>
      <c r="CL775" s="4"/>
      <c r="CM775" s="174"/>
      <c r="CN775" s="4"/>
      <c r="CO775" s="4"/>
      <c r="CP775" s="4"/>
      <c r="CQ775" s="4"/>
      <c r="CR775" s="4"/>
      <c r="CS775" s="17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202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17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174"/>
      <c r="AR776" s="4"/>
      <c r="AS776" s="4"/>
      <c r="AT776" s="4"/>
      <c r="AU776" s="4"/>
      <c r="AV776" s="4"/>
      <c r="AW776" s="174"/>
      <c r="AX776" s="4"/>
      <c r="AY776" s="4"/>
      <c r="AZ776" s="4"/>
      <c r="BA776" s="72"/>
      <c r="BB776" s="4"/>
      <c r="BC776" s="4"/>
      <c r="BD776" s="4"/>
      <c r="BE776" s="4"/>
      <c r="BF776" s="4"/>
      <c r="BG776" s="72"/>
      <c r="BH776" s="4"/>
      <c r="BI776" s="201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202"/>
      <c r="CG776" s="4"/>
      <c r="CH776" s="4"/>
      <c r="CI776" s="4"/>
      <c r="CJ776" s="4"/>
      <c r="CK776" s="4"/>
      <c r="CL776" s="4"/>
      <c r="CM776" s="174"/>
      <c r="CN776" s="4"/>
      <c r="CO776" s="4"/>
      <c r="CP776" s="4"/>
      <c r="CQ776" s="4"/>
      <c r="CR776" s="4"/>
      <c r="CS776" s="17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202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17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174"/>
      <c r="AR777" s="4"/>
      <c r="AS777" s="4"/>
      <c r="AT777" s="4"/>
      <c r="AU777" s="4"/>
      <c r="AV777" s="4"/>
      <c r="AW777" s="174"/>
      <c r="AX777" s="4"/>
      <c r="AY777" s="4"/>
      <c r="AZ777" s="4"/>
      <c r="BA777" s="72"/>
      <c r="BB777" s="4"/>
      <c r="BC777" s="4"/>
      <c r="BD777" s="4"/>
      <c r="BE777" s="4"/>
      <c r="BF777" s="4"/>
      <c r="BG777" s="72"/>
      <c r="BH777" s="4"/>
      <c r="BI777" s="201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202"/>
      <c r="CG777" s="4"/>
      <c r="CH777" s="4"/>
      <c r="CI777" s="4"/>
      <c r="CJ777" s="4"/>
      <c r="CK777" s="4"/>
      <c r="CL777" s="4"/>
      <c r="CM777" s="174"/>
      <c r="CN777" s="4"/>
      <c r="CO777" s="4"/>
      <c r="CP777" s="4"/>
      <c r="CQ777" s="4"/>
      <c r="CR777" s="4"/>
      <c r="CS777" s="17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202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17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174"/>
      <c r="AR778" s="4"/>
      <c r="AS778" s="4"/>
      <c r="AT778" s="4"/>
      <c r="AU778" s="4"/>
      <c r="AV778" s="4"/>
      <c r="AW778" s="174"/>
      <c r="AX778" s="4"/>
      <c r="AY778" s="4"/>
      <c r="AZ778" s="4"/>
      <c r="BA778" s="72"/>
      <c r="BB778" s="4"/>
      <c r="BC778" s="4"/>
      <c r="BD778" s="4"/>
      <c r="BE778" s="4"/>
      <c r="BF778" s="4"/>
      <c r="BG778" s="72"/>
      <c r="BH778" s="4"/>
      <c r="BI778" s="201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202"/>
      <c r="CG778" s="4"/>
      <c r="CH778" s="4"/>
      <c r="CI778" s="4"/>
      <c r="CJ778" s="4"/>
      <c r="CK778" s="4"/>
      <c r="CL778" s="4"/>
      <c r="CM778" s="174"/>
      <c r="CN778" s="4"/>
      <c r="CO778" s="4"/>
      <c r="CP778" s="4"/>
      <c r="CQ778" s="4"/>
      <c r="CR778" s="4"/>
      <c r="CS778" s="17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202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17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174"/>
      <c r="AR779" s="4"/>
      <c r="AS779" s="4"/>
      <c r="AT779" s="4"/>
      <c r="AU779" s="4"/>
      <c r="AV779" s="4"/>
      <c r="AW779" s="174"/>
      <c r="AX779" s="4"/>
      <c r="AY779" s="4"/>
      <c r="AZ779" s="4"/>
      <c r="BA779" s="72"/>
      <c r="BB779" s="4"/>
      <c r="BC779" s="4"/>
      <c r="BD779" s="4"/>
      <c r="BE779" s="4"/>
      <c r="BF779" s="4"/>
      <c r="BG779" s="72"/>
      <c r="BH779" s="4"/>
      <c r="BI779" s="201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202"/>
      <c r="CG779" s="4"/>
      <c r="CH779" s="4"/>
      <c r="CI779" s="4"/>
      <c r="CJ779" s="4"/>
      <c r="CK779" s="4"/>
      <c r="CL779" s="4"/>
      <c r="CM779" s="174"/>
      <c r="CN779" s="4"/>
      <c r="CO779" s="4"/>
      <c r="CP779" s="4"/>
      <c r="CQ779" s="4"/>
      <c r="CR779" s="4"/>
      <c r="CS779" s="17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202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17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174"/>
      <c r="AR780" s="4"/>
      <c r="AS780" s="4"/>
      <c r="AT780" s="4"/>
      <c r="AU780" s="4"/>
      <c r="AV780" s="4"/>
      <c r="AW780" s="174"/>
      <c r="AX780" s="4"/>
      <c r="AY780" s="4"/>
      <c r="AZ780" s="4"/>
      <c r="BA780" s="72"/>
      <c r="BB780" s="4"/>
      <c r="BC780" s="4"/>
      <c r="BD780" s="4"/>
      <c r="BE780" s="4"/>
      <c r="BF780" s="4"/>
      <c r="BG780" s="72"/>
      <c r="BH780" s="4"/>
      <c r="BI780" s="201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202"/>
      <c r="CG780" s="4"/>
      <c r="CH780" s="4"/>
      <c r="CI780" s="4"/>
      <c r="CJ780" s="4"/>
      <c r="CK780" s="4"/>
      <c r="CL780" s="4"/>
      <c r="CM780" s="174"/>
      <c r="CN780" s="4"/>
      <c r="CO780" s="4"/>
      <c r="CP780" s="4"/>
      <c r="CQ780" s="4"/>
      <c r="CR780" s="4"/>
      <c r="CS780" s="17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202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17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174"/>
      <c r="AR781" s="4"/>
      <c r="AS781" s="4"/>
      <c r="AT781" s="4"/>
      <c r="AU781" s="4"/>
      <c r="AV781" s="4"/>
      <c r="AW781" s="174"/>
      <c r="AX781" s="4"/>
      <c r="AY781" s="4"/>
      <c r="AZ781" s="4"/>
      <c r="BA781" s="72"/>
      <c r="BB781" s="4"/>
      <c r="BC781" s="4"/>
      <c r="BD781" s="4"/>
      <c r="BE781" s="4"/>
      <c r="BF781" s="4"/>
      <c r="BG781" s="72"/>
      <c r="BH781" s="4"/>
      <c r="BI781" s="201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202"/>
      <c r="CG781" s="4"/>
      <c r="CH781" s="4"/>
      <c r="CI781" s="4"/>
      <c r="CJ781" s="4"/>
      <c r="CK781" s="4"/>
      <c r="CL781" s="4"/>
      <c r="CM781" s="174"/>
      <c r="CN781" s="4"/>
      <c r="CO781" s="4"/>
      <c r="CP781" s="4"/>
      <c r="CQ781" s="4"/>
      <c r="CR781" s="4"/>
      <c r="CS781" s="17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202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17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174"/>
      <c r="AR782" s="4"/>
      <c r="AS782" s="4"/>
      <c r="AT782" s="4"/>
      <c r="AU782" s="4"/>
      <c r="AV782" s="4"/>
      <c r="AW782" s="174"/>
      <c r="AX782" s="4"/>
      <c r="AY782" s="4"/>
      <c r="AZ782" s="4"/>
      <c r="BA782" s="72"/>
      <c r="BB782" s="4"/>
      <c r="BC782" s="4"/>
      <c r="BD782" s="4"/>
      <c r="BE782" s="4"/>
      <c r="BF782" s="4"/>
      <c r="BG782" s="72"/>
      <c r="BH782" s="4"/>
      <c r="BI782" s="201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202"/>
      <c r="CG782" s="4"/>
      <c r="CH782" s="4"/>
      <c r="CI782" s="4"/>
      <c r="CJ782" s="4"/>
      <c r="CK782" s="4"/>
      <c r="CL782" s="4"/>
      <c r="CM782" s="174"/>
      <c r="CN782" s="4"/>
      <c r="CO782" s="4"/>
      <c r="CP782" s="4"/>
      <c r="CQ782" s="4"/>
      <c r="CR782" s="4"/>
      <c r="CS782" s="17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202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17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174"/>
      <c r="AR783" s="4"/>
      <c r="AS783" s="4"/>
      <c r="AT783" s="4"/>
      <c r="AU783" s="4"/>
      <c r="AV783" s="4"/>
      <c r="AW783" s="174"/>
      <c r="AX783" s="4"/>
      <c r="AY783" s="4"/>
      <c r="AZ783" s="4"/>
      <c r="BA783" s="72"/>
      <c r="BB783" s="4"/>
      <c r="BC783" s="4"/>
      <c r="BD783" s="4"/>
      <c r="BE783" s="4"/>
      <c r="BF783" s="4"/>
      <c r="BG783" s="72"/>
      <c r="BH783" s="4"/>
      <c r="BI783" s="201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202"/>
      <c r="CG783" s="4"/>
      <c r="CH783" s="4"/>
      <c r="CI783" s="4"/>
      <c r="CJ783" s="4"/>
      <c r="CK783" s="4"/>
      <c r="CL783" s="4"/>
      <c r="CM783" s="174"/>
      <c r="CN783" s="4"/>
      <c r="CO783" s="4"/>
      <c r="CP783" s="4"/>
      <c r="CQ783" s="4"/>
      <c r="CR783" s="4"/>
      <c r="CS783" s="17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202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17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174"/>
      <c r="AR784" s="4"/>
      <c r="AS784" s="4"/>
      <c r="AT784" s="4"/>
      <c r="AU784" s="4"/>
      <c r="AV784" s="4"/>
      <c r="AW784" s="174"/>
      <c r="AX784" s="4"/>
      <c r="AY784" s="4"/>
      <c r="AZ784" s="4"/>
      <c r="BA784" s="72"/>
      <c r="BB784" s="4"/>
      <c r="BC784" s="4"/>
      <c r="BD784" s="4"/>
      <c r="BE784" s="4"/>
      <c r="BF784" s="4"/>
      <c r="BG784" s="72"/>
      <c r="BH784" s="4"/>
      <c r="BI784" s="201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202"/>
      <c r="CG784" s="4"/>
      <c r="CH784" s="4"/>
      <c r="CI784" s="4"/>
      <c r="CJ784" s="4"/>
      <c r="CK784" s="4"/>
      <c r="CL784" s="4"/>
      <c r="CM784" s="174"/>
      <c r="CN784" s="4"/>
      <c r="CO784" s="4"/>
      <c r="CP784" s="4"/>
      <c r="CQ784" s="4"/>
      <c r="CR784" s="4"/>
      <c r="CS784" s="17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202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17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174"/>
      <c r="AR785" s="4"/>
      <c r="AS785" s="4"/>
      <c r="AT785" s="4"/>
      <c r="AU785" s="4"/>
      <c r="AV785" s="4"/>
      <c r="AW785" s="174"/>
      <c r="AX785" s="4"/>
      <c r="AY785" s="4"/>
      <c r="AZ785" s="4"/>
      <c r="BA785" s="72"/>
      <c r="BB785" s="4"/>
      <c r="BC785" s="4"/>
      <c r="BD785" s="4"/>
      <c r="BE785" s="4"/>
      <c r="BF785" s="4"/>
      <c r="BG785" s="72"/>
      <c r="BH785" s="4"/>
      <c r="BI785" s="201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202"/>
      <c r="CG785" s="4"/>
      <c r="CH785" s="4"/>
      <c r="CI785" s="4"/>
      <c r="CJ785" s="4"/>
      <c r="CK785" s="4"/>
      <c r="CL785" s="4"/>
      <c r="CM785" s="174"/>
      <c r="CN785" s="4"/>
      <c r="CO785" s="4"/>
      <c r="CP785" s="4"/>
      <c r="CQ785" s="4"/>
      <c r="CR785" s="4"/>
      <c r="CS785" s="17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202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17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174"/>
      <c r="AR786" s="4"/>
      <c r="AS786" s="4"/>
      <c r="AT786" s="4"/>
      <c r="AU786" s="4"/>
      <c r="AV786" s="4"/>
      <c r="AW786" s="174"/>
      <c r="AX786" s="4"/>
      <c r="AY786" s="4"/>
      <c r="AZ786" s="4"/>
      <c r="BA786" s="72"/>
      <c r="BB786" s="4"/>
      <c r="BC786" s="4"/>
      <c r="BD786" s="4"/>
      <c r="BE786" s="4"/>
      <c r="BF786" s="4"/>
      <c r="BG786" s="72"/>
      <c r="BH786" s="4"/>
      <c r="BI786" s="201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202"/>
      <c r="CG786" s="4"/>
      <c r="CH786" s="4"/>
      <c r="CI786" s="4"/>
      <c r="CJ786" s="4"/>
      <c r="CK786" s="4"/>
      <c r="CL786" s="4"/>
      <c r="CM786" s="174"/>
      <c r="CN786" s="4"/>
      <c r="CO786" s="4"/>
      <c r="CP786" s="4"/>
      <c r="CQ786" s="4"/>
      <c r="CR786" s="4"/>
      <c r="CS786" s="17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202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17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174"/>
      <c r="AR787" s="4"/>
      <c r="AS787" s="4"/>
      <c r="AT787" s="4"/>
      <c r="AU787" s="4"/>
      <c r="AV787" s="4"/>
      <c r="AW787" s="174"/>
      <c r="AX787" s="4"/>
      <c r="AY787" s="4"/>
      <c r="AZ787" s="4"/>
      <c r="BA787" s="72"/>
      <c r="BB787" s="4"/>
      <c r="BC787" s="4"/>
      <c r="BD787" s="4"/>
      <c r="BE787" s="4"/>
      <c r="BF787" s="4"/>
      <c r="BG787" s="72"/>
      <c r="BH787" s="4"/>
      <c r="BI787" s="201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202"/>
      <c r="CG787" s="4"/>
      <c r="CH787" s="4"/>
      <c r="CI787" s="4"/>
      <c r="CJ787" s="4"/>
      <c r="CK787" s="4"/>
      <c r="CL787" s="4"/>
      <c r="CM787" s="174"/>
      <c r="CN787" s="4"/>
      <c r="CO787" s="4"/>
      <c r="CP787" s="4"/>
      <c r="CQ787" s="4"/>
      <c r="CR787" s="4"/>
      <c r="CS787" s="17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202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17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174"/>
      <c r="AR788" s="4"/>
      <c r="AS788" s="4"/>
      <c r="AT788" s="4"/>
      <c r="AU788" s="4"/>
      <c r="AV788" s="4"/>
      <c r="AW788" s="174"/>
      <c r="AX788" s="4"/>
      <c r="AY788" s="4"/>
      <c r="AZ788" s="4"/>
      <c r="BA788" s="72"/>
      <c r="BB788" s="4"/>
      <c r="BC788" s="4"/>
      <c r="BD788" s="4"/>
      <c r="BE788" s="4"/>
      <c r="BF788" s="4"/>
      <c r="BG788" s="72"/>
      <c r="BH788" s="4"/>
      <c r="BI788" s="201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202"/>
      <c r="CG788" s="4"/>
      <c r="CH788" s="4"/>
      <c r="CI788" s="4"/>
      <c r="CJ788" s="4"/>
      <c r="CK788" s="4"/>
      <c r="CL788" s="4"/>
      <c r="CM788" s="174"/>
      <c r="CN788" s="4"/>
      <c r="CO788" s="4"/>
      <c r="CP788" s="4"/>
      <c r="CQ788" s="4"/>
      <c r="CR788" s="4"/>
      <c r="CS788" s="17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202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17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174"/>
      <c r="AR789" s="4"/>
      <c r="AS789" s="4"/>
      <c r="AT789" s="4"/>
      <c r="AU789" s="4"/>
      <c r="AV789" s="4"/>
      <c r="AW789" s="174"/>
      <c r="AX789" s="4"/>
      <c r="AY789" s="4"/>
      <c r="AZ789" s="4"/>
      <c r="BA789" s="72"/>
      <c r="BB789" s="4"/>
      <c r="BC789" s="4"/>
      <c r="BD789" s="4"/>
      <c r="BE789" s="4"/>
      <c r="BF789" s="4"/>
      <c r="BG789" s="72"/>
      <c r="BH789" s="4"/>
      <c r="BI789" s="201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202"/>
      <c r="CG789" s="4"/>
      <c r="CH789" s="4"/>
      <c r="CI789" s="4"/>
      <c r="CJ789" s="4"/>
      <c r="CK789" s="4"/>
      <c r="CL789" s="4"/>
      <c r="CM789" s="174"/>
      <c r="CN789" s="4"/>
      <c r="CO789" s="4"/>
      <c r="CP789" s="4"/>
      <c r="CQ789" s="4"/>
      <c r="CR789" s="4"/>
      <c r="CS789" s="17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202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17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174"/>
      <c r="AR790" s="4"/>
      <c r="AS790" s="4"/>
      <c r="AT790" s="4"/>
      <c r="AU790" s="4"/>
      <c r="AV790" s="4"/>
      <c r="AW790" s="174"/>
      <c r="AX790" s="4"/>
      <c r="AY790" s="4"/>
      <c r="AZ790" s="4"/>
      <c r="BA790" s="72"/>
      <c r="BB790" s="4"/>
      <c r="BC790" s="4"/>
      <c r="BD790" s="4"/>
      <c r="BE790" s="4"/>
      <c r="BF790" s="4"/>
      <c r="BG790" s="72"/>
      <c r="BH790" s="4"/>
      <c r="BI790" s="201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202"/>
      <c r="CG790" s="4"/>
      <c r="CH790" s="4"/>
      <c r="CI790" s="4"/>
      <c r="CJ790" s="4"/>
      <c r="CK790" s="4"/>
      <c r="CL790" s="4"/>
      <c r="CM790" s="174"/>
      <c r="CN790" s="4"/>
      <c r="CO790" s="4"/>
      <c r="CP790" s="4"/>
      <c r="CQ790" s="4"/>
      <c r="CR790" s="4"/>
      <c r="CS790" s="17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202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17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174"/>
      <c r="AR791" s="4"/>
      <c r="AS791" s="4"/>
      <c r="AT791" s="4"/>
      <c r="AU791" s="4"/>
      <c r="AV791" s="4"/>
      <c r="AW791" s="174"/>
      <c r="AX791" s="4"/>
      <c r="AY791" s="4"/>
      <c r="AZ791" s="4"/>
      <c r="BA791" s="72"/>
      <c r="BB791" s="4"/>
      <c r="BC791" s="4"/>
      <c r="BD791" s="4"/>
      <c r="BE791" s="4"/>
      <c r="BF791" s="4"/>
      <c r="BG791" s="72"/>
      <c r="BH791" s="4"/>
      <c r="BI791" s="201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202"/>
      <c r="CG791" s="4"/>
      <c r="CH791" s="4"/>
      <c r="CI791" s="4"/>
      <c r="CJ791" s="4"/>
      <c r="CK791" s="4"/>
      <c r="CL791" s="4"/>
      <c r="CM791" s="174"/>
      <c r="CN791" s="4"/>
      <c r="CO791" s="4"/>
      <c r="CP791" s="4"/>
      <c r="CQ791" s="4"/>
      <c r="CR791" s="4"/>
      <c r="CS791" s="17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202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17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174"/>
      <c r="AR792" s="4"/>
      <c r="AS792" s="4"/>
      <c r="AT792" s="4"/>
      <c r="AU792" s="4"/>
      <c r="AV792" s="4"/>
      <c r="AW792" s="174"/>
      <c r="AX792" s="4"/>
      <c r="AY792" s="4"/>
      <c r="AZ792" s="4"/>
      <c r="BA792" s="72"/>
      <c r="BB792" s="4"/>
      <c r="BC792" s="4"/>
      <c r="BD792" s="4"/>
      <c r="BE792" s="4"/>
      <c r="BF792" s="4"/>
      <c r="BG792" s="72"/>
      <c r="BH792" s="4"/>
      <c r="BI792" s="201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202"/>
      <c r="CG792" s="4"/>
      <c r="CH792" s="4"/>
      <c r="CI792" s="4"/>
      <c r="CJ792" s="4"/>
      <c r="CK792" s="4"/>
      <c r="CL792" s="4"/>
      <c r="CM792" s="174"/>
      <c r="CN792" s="4"/>
      <c r="CO792" s="4"/>
      <c r="CP792" s="4"/>
      <c r="CQ792" s="4"/>
      <c r="CR792" s="4"/>
      <c r="CS792" s="17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202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17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174"/>
      <c r="AR793" s="4"/>
      <c r="AS793" s="4"/>
      <c r="AT793" s="4"/>
      <c r="AU793" s="4"/>
      <c r="AV793" s="4"/>
      <c r="AW793" s="174"/>
      <c r="AX793" s="4"/>
      <c r="AY793" s="4"/>
      <c r="AZ793" s="4"/>
      <c r="BA793" s="72"/>
      <c r="BB793" s="4"/>
      <c r="BC793" s="4"/>
      <c r="BD793" s="4"/>
      <c r="BE793" s="4"/>
      <c r="BF793" s="4"/>
      <c r="BG793" s="72"/>
      <c r="BH793" s="4"/>
      <c r="BI793" s="201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202"/>
      <c r="CG793" s="4"/>
      <c r="CH793" s="4"/>
      <c r="CI793" s="4"/>
      <c r="CJ793" s="4"/>
      <c r="CK793" s="4"/>
      <c r="CL793" s="4"/>
      <c r="CM793" s="174"/>
      <c r="CN793" s="4"/>
      <c r="CO793" s="4"/>
      <c r="CP793" s="4"/>
      <c r="CQ793" s="4"/>
      <c r="CR793" s="4"/>
      <c r="CS793" s="17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202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17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174"/>
      <c r="AR794" s="4"/>
      <c r="AS794" s="4"/>
      <c r="AT794" s="4"/>
      <c r="AU794" s="4"/>
      <c r="AV794" s="4"/>
      <c r="AW794" s="174"/>
      <c r="AX794" s="4"/>
      <c r="AY794" s="4"/>
      <c r="AZ794" s="4"/>
      <c r="BA794" s="72"/>
      <c r="BB794" s="4"/>
      <c r="BC794" s="4"/>
      <c r="BD794" s="4"/>
      <c r="BE794" s="4"/>
      <c r="BF794" s="4"/>
      <c r="BG794" s="72"/>
      <c r="BH794" s="4"/>
      <c r="BI794" s="201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202"/>
      <c r="CG794" s="4"/>
      <c r="CH794" s="4"/>
      <c r="CI794" s="4"/>
      <c r="CJ794" s="4"/>
      <c r="CK794" s="4"/>
      <c r="CL794" s="4"/>
      <c r="CM794" s="174"/>
      <c r="CN794" s="4"/>
      <c r="CO794" s="4"/>
      <c r="CP794" s="4"/>
      <c r="CQ794" s="4"/>
      <c r="CR794" s="4"/>
      <c r="CS794" s="17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202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17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174"/>
      <c r="AR795" s="4"/>
      <c r="AS795" s="4"/>
      <c r="AT795" s="4"/>
      <c r="AU795" s="4"/>
      <c r="AV795" s="4"/>
      <c r="AW795" s="174"/>
      <c r="AX795" s="4"/>
      <c r="AY795" s="4"/>
      <c r="AZ795" s="4"/>
      <c r="BA795" s="72"/>
      <c r="BB795" s="4"/>
      <c r="BC795" s="4"/>
      <c r="BD795" s="4"/>
      <c r="BE795" s="4"/>
      <c r="BF795" s="4"/>
      <c r="BG795" s="72"/>
      <c r="BH795" s="4"/>
      <c r="BI795" s="201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202"/>
      <c r="CG795" s="4"/>
      <c r="CH795" s="4"/>
      <c r="CI795" s="4"/>
      <c r="CJ795" s="4"/>
      <c r="CK795" s="4"/>
      <c r="CL795" s="4"/>
      <c r="CM795" s="174"/>
      <c r="CN795" s="4"/>
      <c r="CO795" s="4"/>
      <c r="CP795" s="4"/>
      <c r="CQ795" s="4"/>
      <c r="CR795" s="4"/>
      <c r="CS795" s="17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202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17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174"/>
      <c r="AR796" s="4"/>
      <c r="AS796" s="4"/>
      <c r="AT796" s="4"/>
      <c r="AU796" s="4"/>
      <c r="AV796" s="4"/>
      <c r="AW796" s="174"/>
      <c r="AX796" s="4"/>
      <c r="AY796" s="4"/>
      <c r="AZ796" s="4"/>
      <c r="BA796" s="72"/>
      <c r="BB796" s="4"/>
      <c r="BC796" s="4"/>
      <c r="BD796" s="4"/>
      <c r="BE796" s="4"/>
      <c r="BF796" s="4"/>
      <c r="BG796" s="72"/>
      <c r="BH796" s="4"/>
      <c r="BI796" s="201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202"/>
      <c r="CG796" s="4"/>
      <c r="CH796" s="4"/>
      <c r="CI796" s="4"/>
      <c r="CJ796" s="4"/>
      <c r="CK796" s="4"/>
      <c r="CL796" s="4"/>
      <c r="CM796" s="174"/>
      <c r="CN796" s="4"/>
      <c r="CO796" s="4"/>
      <c r="CP796" s="4"/>
      <c r="CQ796" s="4"/>
      <c r="CR796" s="4"/>
      <c r="CS796" s="17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202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17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174"/>
      <c r="AR797" s="4"/>
      <c r="AS797" s="4"/>
      <c r="AT797" s="4"/>
      <c r="AU797" s="4"/>
      <c r="AV797" s="4"/>
      <c r="AW797" s="174"/>
      <c r="AX797" s="4"/>
      <c r="AY797" s="4"/>
      <c r="AZ797" s="4"/>
      <c r="BA797" s="72"/>
      <c r="BB797" s="4"/>
      <c r="BC797" s="4"/>
      <c r="BD797" s="4"/>
      <c r="BE797" s="4"/>
      <c r="BF797" s="4"/>
      <c r="BG797" s="72"/>
      <c r="BH797" s="4"/>
      <c r="BI797" s="201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202"/>
      <c r="CG797" s="4"/>
      <c r="CH797" s="4"/>
      <c r="CI797" s="4"/>
      <c r="CJ797" s="4"/>
      <c r="CK797" s="4"/>
      <c r="CL797" s="4"/>
      <c r="CM797" s="174"/>
      <c r="CN797" s="4"/>
      <c r="CO797" s="4"/>
      <c r="CP797" s="4"/>
      <c r="CQ797" s="4"/>
      <c r="CR797" s="4"/>
      <c r="CS797" s="17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202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17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174"/>
      <c r="AR798" s="4"/>
      <c r="AS798" s="4"/>
      <c r="AT798" s="4"/>
      <c r="AU798" s="4"/>
      <c r="AV798" s="4"/>
      <c r="AW798" s="174"/>
      <c r="AX798" s="4"/>
      <c r="AY798" s="4"/>
      <c r="AZ798" s="4"/>
      <c r="BA798" s="72"/>
      <c r="BB798" s="4"/>
      <c r="BC798" s="4"/>
      <c r="BD798" s="4"/>
      <c r="BE798" s="4"/>
      <c r="BF798" s="4"/>
      <c r="BG798" s="72"/>
      <c r="BH798" s="4"/>
      <c r="BI798" s="201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202"/>
      <c r="CG798" s="4"/>
      <c r="CH798" s="4"/>
      <c r="CI798" s="4"/>
      <c r="CJ798" s="4"/>
      <c r="CK798" s="4"/>
      <c r="CL798" s="4"/>
      <c r="CM798" s="174"/>
      <c r="CN798" s="4"/>
      <c r="CO798" s="4"/>
      <c r="CP798" s="4"/>
      <c r="CQ798" s="4"/>
      <c r="CR798" s="4"/>
      <c r="CS798" s="17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202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17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174"/>
      <c r="AR799" s="4"/>
      <c r="AS799" s="4"/>
      <c r="AT799" s="4"/>
      <c r="AU799" s="4"/>
      <c r="AV799" s="4"/>
      <c r="AW799" s="174"/>
      <c r="AX799" s="4"/>
      <c r="AY799" s="4"/>
      <c r="AZ799" s="4"/>
      <c r="BA799" s="72"/>
      <c r="BB799" s="4"/>
      <c r="BC799" s="4"/>
      <c r="BD799" s="4"/>
      <c r="BE799" s="4"/>
      <c r="BF799" s="4"/>
      <c r="BG799" s="72"/>
      <c r="BH799" s="4"/>
      <c r="BI799" s="201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202"/>
      <c r="CG799" s="4"/>
      <c r="CH799" s="4"/>
      <c r="CI799" s="4"/>
      <c r="CJ799" s="4"/>
      <c r="CK799" s="4"/>
      <c r="CL799" s="4"/>
      <c r="CM799" s="174"/>
      <c r="CN799" s="4"/>
      <c r="CO799" s="4"/>
      <c r="CP799" s="4"/>
      <c r="CQ799" s="4"/>
      <c r="CR799" s="4"/>
      <c r="CS799" s="17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202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17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174"/>
      <c r="AR800" s="4"/>
      <c r="AS800" s="4"/>
      <c r="AT800" s="4"/>
      <c r="AU800" s="4"/>
      <c r="AV800" s="4"/>
      <c r="AW800" s="174"/>
      <c r="AX800" s="4"/>
      <c r="AY800" s="4"/>
      <c r="AZ800" s="4"/>
      <c r="BA800" s="72"/>
      <c r="BB800" s="4"/>
      <c r="BC800" s="4"/>
      <c r="BD800" s="4"/>
      <c r="BE800" s="4"/>
      <c r="BF800" s="4"/>
      <c r="BG800" s="72"/>
      <c r="BH800" s="4"/>
      <c r="BI800" s="201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202"/>
      <c r="CG800" s="4"/>
      <c r="CH800" s="4"/>
      <c r="CI800" s="4"/>
      <c r="CJ800" s="4"/>
      <c r="CK800" s="4"/>
      <c r="CL800" s="4"/>
      <c r="CM800" s="174"/>
      <c r="CN800" s="4"/>
      <c r="CO800" s="4"/>
      <c r="CP800" s="4"/>
      <c r="CQ800" s="4"/>
      <c r="CR800" s="4"/>
      <c r="CS800" s="17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202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17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174"/>
      <c r="AR801" s="4"/>
      <c r="AS801" s="4"/>
      <c r="AT801" s="4"/>
      <c r="AU801" s="4"/>
      <c r="AV801" s="4"/>
      <c r="AW801" s="174"/>
      <c r="AX801" s="4"/>
      <c r="AY801" s="4"/>
      <c r="AZ801" s="4"/>
      <c r="BA801" s="72"/>
      <c r="BB801" s="4"/>
      <c r="BC801" s="4"/>
      <c r="BD801" s="4"/>
      <c r="BE801" s="4"/>
      <c r="BF801" s="4"/>
      <c r="BG801" s="72"/>
      <c r="BH801" s="4"/>
      <c r="BI801" s="201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202"/>
      <c r="CG801" s="4"/>
      <c r="CH801" s="4"/>
      <c r="CI801" s="4"/>
      <c r="CJ801" s="4"/>
      <c r="CK801" s="4"/>
      <c r="CL801" s="4"/>
      <c r="CM801" s="174"/>
      <c r="CN801" s="4"/>
      <c r="CO801" s="4"/>
      <c r="CP801" s="4"/>
      <c r="CQ801" s="4"/>
      <c r="CR801" s="4"/>
      <c r="CS801" s="17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202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17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174"/>
      <c r="AR802" s="4"/>
      <c r="AS802" s="4"/>
      <c r="AT802" s="4"/>
      <c r="AU802" s="4"/>
      <c r="AV802" s="4"/>
      <c r="AW802" s="174"/>
      <c r="AX802" s="4"/>
      <c r="AY802" s="4"/>
      <c r="AZ802" s="4"/>
      <c r="BA802" s="72"/>
      <c r="BB802" s="4"/>
      <c r="BC802" s="4"/>
      <c r="BD802" s="4"/>
      <c r="BE802" s="4"/>
      <c r="BF802" s="4"/>
      <c r="BG802" s="72"/>
      <c r="BH802" s="4"/>
      <c r="BI802" s="201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202"/>
      <c r="CG802" s="4"/>
      <c r="CH802" s="4"/>
      <c r="CI802" s="4"/>
      <c r="CJ802" s="4"/>
      <c r="CK802" s="4"/>
      <c r="CL802" s="4"/>
      <c r="CM802" s="174"/>
      <c r="CN802" s="4"/>
      <c r="CO802" s="4"/>
      <c r="CP802" s="4"/>
      <c r="CQ802" s="4"/>
      <c r="CR802" s="4"/>
      <c r="CS802" s="17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202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17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174"/>
      <c r="AR803" s="4"/>
      <c r="AS803" s="4"/>
      <c r="AT803" s="4"/>
      <c r="AU803" s="4"/>
      <c r="AV803" s="4"/>
      <c r="AW803" s="174"/>
      <c r="AX803" s="4"/>
      <c r="AY803" s="4"/>
      <c r="AZ803" s="4"/>
      <c r="BA803" s="72"/>
      <c r="BB803" s="4"/>
      <c r="BC803" s="4"/>
      <c r="BD803" s="4"/>
      <c r="BE803" s="4"/>
      <c r="BF803" s="4"/>
      <c r="BG803" s="72"/>
      <c r="BH803" s="4"/>
      <c r="BI803" s="201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202"/>
      <c r="CG803" s="4"/>
      <c r="CH803" s="4"/>
      <c r="CI803" s="4"/>
      <c r="CJ803" s="4"/>
      <c r="CK803" s="4"/>
      <c r="CL803" s="4"/>
      <c r="CM803" s="174"/>
      <c r="CN803" s="4"/>
      <c r="CO803" s="4"/>
      <c r="CP803" s="4"/>
      <c r="CQ803" s="4"/>
      <c r="CR803" s="4"/>
      <c r="CS803" s="17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202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17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174"/>
      <c r="AR804" s="4"/>
      <c r="AS804" s="4"/>
      <c r="AT804" s="4"/>
      <c r="AU804" s="4"/>
      <c r="AV804" s="4"/>
      <c r="AW804" s="174"/>
      <c r="AX804" s="4"/>
      <c r="AY804" s="4"/>
      <c r="AZ804" s="4"/>
      <c r="BA804" s="72"/>
      <c r="BB804" s="4"/>
      <c r="BC804" s="4"/>
      <c r="BD804" s="4"/>
      <c r="BE804" s="4"/>
      <c r="BF804" s="4"/>
      <c r="BG804" s="72"/>
      <c r="BH804" s="4"/>
      <c r="BI804" s="201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202"/>
      <c r="CG804" s="4"/>
      <c r="CH804" s="4"/>
      <c r="CI804" s="4"/>
      <c r="CJ804" s="4"/>
      <c r="CK804" s="4"/>
      <c r="CL804" s="4"/>
      <c r="CM804" s="174"/>
      <c r="CN804" s="4"/>
      <c r="CO804" s="4"/>
      <c r="CP804" s="4"/>
      <c r="CQ804" s="4"/>
      <c r="CR804" s="4"/>
      <c r="CS804" s="17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202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17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174"/>
      <c r="AR805" s="4"/>
      <c r="AS805" s="4"/>
      <c r="AT805" s="4"/>
      <c r="AU805" s="4"/>
      <c r="AV805" s="4"/>
      <c r="AW805" s="174"/>
      <c r="AX805" s="4"/>
      <c r="AY805" s="4"/>
      <c r="AZ805" s="4"/>
      <c r="BA805" s="72"/>
      <c r="BB805" s="4"/>
      <c r="BC805" s="4"/>
      <c r="BD805" s="4"/>
      <c r="BE805" s="4"/>
      <c r="BF805" s="4"/>
      <c r="BG805" s="72"/>
      <c r="BH805" s="4"/>
      <c r="BI805" s="201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202"/>
      <c r="CG805" s="4"/>
      <c r="CH805" s="4"/>
      <c r="CI805" s="4"/>
      <c r="CJ805" s="4"/>
      <c r="CK805" s="4"/>
      <c r="CL805" s="4"/>
      <c r="CM805" s="174"/>
      <c r="CN805" s="4"/>
      <c r="CO805" s="4"/>
      <c r="CP805" s="4"/>
      <c r="CQ805" s="4"/>
      <c r="CR805" s="4"/>
      <c r="CS805" s="17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202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17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174"/>
      <c r="AR806" s="4"/>
      <c r="AS806" s="4"/>
      <c r="AT806" s="4"/>
      <c r="AU806" s="4"/>
      <c r="AV806" s="4"/>
      <c r="AW806" s="174"/>
      <c r="AX806" s="4"/>
      <c r="AY806" s="4"/>
      <c r="AZ806" s="4"/>
      <c r="BA806" s="72"/>
      <c r="BB806" s="4"/>
      <c r="BC806" s="4"/>
      <c r="BD806" s="4"/>
      <c r="BE806" s="4"/>
      <c r="BF806" s="4"/>
      <c r="BG806" s="72"/>
      <c r="BH806" s="4"/>
      <c r="BI806" s="201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202"/>
      <c r="CG806" s="4"/>
      <c r="CH806" s="4"/>
      <c r="CI806" s="4"/>
      <c r="CJ806" s="4"/>
      <c r="CK806" s="4"/>
      <c r="CL806" s="4"/>
      <c r="CM806" s="174"/>
      <c r="CN806" s="4"/>
      <c r="CO806" s="4"/>
      <c r="CP806" s="4"/>
      <c r="CQ806" s="4"/>
      <c r="CR806" s="4"/>
      <c r="CS806" s="17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202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17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174"/>
      <c r="AR807" s="4"/>
      <c r="AS807" s="4"/>
      <c r="AT807" s="4"/>
      <c r="AU807" s="4"/>
      <c r="AV807" s="4"/>
      <c r="AW807" s="174"/>
      <c r="AX807" s="4"/>
      <c r="AY807" s="4"/>
      <c r="AZ807" s="4"/>
      <c r="BA807" s="72"/>
      <c r="BB807" s="4"/>
      <c r="BC807" s="4"/>
      <c r="BD807" s="4"/>
      <c r="BE807" s="4"/>
      <c r="BF807" s="4"/>
      <c r="BG807" s="72"/>
      <c r="BH807" s="4"/>
      <c r="BI807" s="201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202"/>
      <c r="CG807" s="4"/>
      <c r="CH807" s="4"/>
      <c r="CI807" s="4"/>
      <c r="CJ807" s="4"/>
      <c r="CK807" s="4"/>
      <c r="CL807" s="4"/>
      <c r="CM807" s="174"/>
      <c r="CN807" s="4"/>
      <c r="CO807" s="4"/>
      <c r="CP807" s="4"/>
      <c r="CQ807" s="4"/>
      <c r="CR807" s="4"/>
      <c r="CS807" s="17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202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17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174"/>
      <c r="AR808" s="4"/>
      <c r="AS808" s="4"/>
      <c r="AT808" s="4"/>
      <c r="AU808" s="4"/>
      <c r="AV808" s="4"/>
      <c r="AW808" s="174"/>
      <c r="AX808" s="4"/>
      <c r="AY808" s="4"/>
      <c r="AZ808" s="4"/>
      <c r="BA808" s="72"/>
      <c r="BB808" s="4"/>
      <c r="BC808" s="4"/>
      <c r="BD808" s="4"/>
      <c r="BE808" s="4"/>
      <c r="BF808" s="4"/>
      <c r="BG808" s="72"/>
      <c r="BH808" s="4"/>
      <c r="BI808" s="201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202"/>
      <c r="CG808" s="4"/>
      <c r="CH808" s="4"/>
      <c r="CI808" s="4"/>
      <c r="CJ808" s="4"/>
      <c r="CK808" s="4"/>
      <c r="CL808" s="4"/>
      <c r="CM808" s="174"/>
      <c r="CN808" s="4"/>
      <c r="CO808" s="4"/>
      <c r="CP808" s="4"/>
      <c r="CQ808" s="4"/>
      <c r="CR808" s="4"/>
      <c r="CS808" s="17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202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17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174"/>
      <c r="AR809" s="4"/>
      <c r="AS809" s="4"/>
      <c r="AT809" s="4"/>
      <c r="AU809" s="4"/>
      <c r="AV809" s="4"/>
      <c r="AW809" s="174"/>
      <c r="AX809" s="4"/>
      <c r="AY809" s="4"/>
      <c r="AZ809" s="4"/>
      <c r="BA809" s="72"/>
      <c r="BB809" s="4"/>
      <c r="BC809" s="4"/>
      <c r="BD809" s="4"/>
      <c r="BE809" s="4"/>
      <c r="BF809" s="4"/>
      <c r="BG809" s="72"/>
      <c r="BH809" s="4"/>
      <c r="BI809" s="201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202"/>
      <c r="CG809" s="4"/>
      <c r="CH809" s="4"/>
      <c r="CI809" s="4"/>
      <c r="CJ809" s="4"/>
      <c r="CK809" s="4"/>
      <c r="CL809" s="4"/>
      <c r="CM809" s="174"/>
      <c r="CN809" s="4"/>
      <c r="CO809" s="4"/>
      <c r="CP809" s="4"/>
      <c r="CQ809" s="4"/>
      <c r="CR809" s="4"/>
      <c r="CS809" s="17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202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17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174"/>
      <c r="AR810" s="4"/>
      <c r="AS810" s="4"/>
      <c r="AT810" s="4"/>
      <c r="AU810" s="4"/>
      <c r="AV810" s="4"/>
      <c r="AW810" s="174"/>
      <c r="AX810" s="4"/>
      <c r="AY810" s="4"/>
      <c r="AZ810" s="4"/>
      <c r="BA810" s="72"/>
      <c r="BB810" s="4"/>
      <c r="BC810" s="4"/>
      <c r="BD810" s="4"/>
      <c r="BE810" s="4"/>
      <c r="BF810" s="4"/>
      <c r="BG810" s="72"/>
      <c r="BH810" s="4"/>
      <c r="BI810" s="201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202"/>
      <c r="CG810" s="4"/>
      <c r="CH810" s="4"/>
      <c r="CI810" s="4"/>
      <c r="CJ810" s="4"/>
      <c r="CK810" s="4"/>
      <c r="CL810" s="4"/>
      <c r="CM810" s="174"/>
      <c r="CN810" s="4"/>
      <c r="CO810" s="4"/>
      <c r="CP810" s="4"/>
      <c r="CQ810" s="4"/>
      <c r="CR810" s="4"/>
      <c r="CS810" s="17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202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17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174"/>
      <c r="AR811" s="4"/>
      <c r="AS811" s="4"/>
      <c r="AT811" s="4"/>
      <c r="AU811" s="4"/>
      <c r="AV811" s="4"/>
      <c r="AW811" s="174"/>
      <c r="AX811" s="4"/>
      <c r="AY811" s="4"/>
      <c r="AZ811" s="4"/>
      <c r="BA811" s="72"/>
      <c r="BB811" s="4"/>
      <c r="BC811" s="4"/>
      <c r="BD811" s="4"/>
      <c r="BE811" s="4"/>
      <c r="BF811" s="4"/>
      <c r="BG811" s="72"/>
      <c r="BH811" s="4"/>
      <c r="BI811" s="201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202"/>
      <c r="CG811" s="4"/>
      <c r="CH811" s="4"/>
      <c r="CI811" s="4"/>
      <c r="CJ811" s="4"/>
      <c r="CK811" s="4"/>
      <c r="CL811" s="4"/>
      <c r="CM811" s="174"/>
      <c r="CN811" s="4"/>
      <c r="CO811" s="4"/>
      <c r="CP811" s="4"/>
      <c r="CQ811" s="4"/>
      <c r="CR811" s="4"/>
      <c r="CS811" s="17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202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17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174"/>
      <c r="AR812" s="4"/>
      <c r="AS812" s="4"/>
      <c r="AT812" s="4"/>
      <c r="AU812" s="4"/>
      <c r="AV812" s="4"/>
      <c r="AW812" s="174"/>
      <c r="AX812" s="4"/>
      <c r="AY812" s="4"/>
      <c r="AZ812" s="4"/>
      <c r="BA812" s="72"/>
      <c r="BB812" s="4"/>
      <c r="BC812" s="4"/>
      <c r="BD812" s="4"/>
      <c r="BE812" s="4"/>
      <c r="BF812" s="4"/>
      <c r="BG812" s="72"/>
      <c r="BH812" s="4"/>
      <c r="BI812" s="201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202"/>
      <c r="CG812" s="4"/>
      <c r="CH812" s="4"/>
      <c r="CI812" s="4"/>
      <c r="CJ812" s="4"/>
      <c r="CK812" s="4"/>
      <c r="CL812" s="4"/>
      <c r="CM812" s="174"/>
      <c r="CN812" s="4"/>
      <c r="CO812" s="4"/>
      <c r="CP812" s="4"/>
      <c r="CQ812" s="4"/>
      <c r="CR812" s="4"/>
      <c r="CS812" s="17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202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17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174"/>
      <c r="AR813" s="4"/>
      <c r="AS813" s="4"/>
      <c r="AT813" s="4"/>
      <c r="AU813" s="4"/>
      <c r="AV813" s="4"/>
      <c r="AW813" s="174"/>
      <c r="AX813" s="4"/>
      <c r="AY813" s="4"/>
      <c r="AZ813" s="4"/>
      <c r="BA813" s="72"/>
      <c r="BB813" s="4"/>
      <c r="BC813" s="4"/>
      <c r="BD813" s="4"/>
      <c r="BE813" s="4"/>
      <c r="BF813" s="4"/>
      <c r="BG813" s="72"/>
      <c r="BH813" s="4"/>
      <c r="BI813" s="201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202"/>
      <c r="CG813" s="4"/>
      <c r="CH813" s="4"/>
      <c r="CI813" s="4"/>
      <c r="CJ813" s="4"/>
      <c r="CK813" s="4"/>
      <c r="CL813" s="4"/>
      <c r="CM813" s="174"/>
      <c r="CN813" s="4"/>
      <c r="CO813" s="4"/>
      <c r="CP813" s="4"/>
      <c r="CQ813" s="4"/>
      <c r="CR813" s="4"/>
      <c r="CS813" s="17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202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17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174"/>
      <c r="AR814" s="4"/>
      <c r="AS814" s="4"/>
      <c r="AT814" s="4"/>
      <c r="AU814" s="4"/>
      <c r="AV814" s="4"/>
      <c r="AW814" s="174"/>
      <c r="AX814" s="4"/>
      <c r="AY814" s="4"/>
      <c r="AZ814" s="4"/>
      <c r="BA814" s="72"/>
      <c r="BB814" s="4"/>
      <c r="BC814" s="4"/>
      <c r="BD814" s="4"/>
      <c r="BE814" s="4"/>
      <c r="BF814" s="4"/>
      <c r="BG814" s="72"/>
      <c r="BH814" s="4"/>
      <c r="BI814" s="201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202"/>
      <c r="CG814" s="4"/>
      <c r="CH814" s="4"/>
      <c r="CI814" s="4"/>
      <c r="CJ814" s="4"/>
      <c r="CK814" s="4"/>
      <c r="CL814" s="4"/>
      <c r="CM814" s="174"/>
      <c r="CN814" s="4"/>
      <c r="CO814" s="4"/>
      <c r="CP814" s="4"/>
      <c r="CQ814" s="4"/>
      <c r="CR814" s="4"/>
      <c r="CS814" s="17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202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17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174"/>
      <c r="AR815" s="4"/>
      <c r="AS815" s="4"/>
      <c r="AT815" s="4"/>
      <c r="AU815" s="4"/>
      <c r="AV815" s="4"/>
      <c r="AW815" s="174"/>
      <c r="AX815" s="4"/>
      <c r="AY815" s="4"/>
      <c r="AZ815" s="4"/>
      <c r="BA815" s="72"/>
      <c r="BB815" s="4"/>
      <c r="BC815" s="4"/>
      <c r="BD815" s="4"/>
      <c r="BE815" s="4"/>
      <c r="BF815" s="4"/>
      <c r="BG815" s="72"/>
      <c r="BH815" s="4"/>
      <c r="BI815" s="201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202"/>
      <c r="CG815" s="4"/>
      <c r="CH815" s="4"/>
      <c r="CI815" s="4"/>
      <c r="CJ815" s="4"/>
      <c r="CK815" s="4"/>
      <c r="CL815" s="4"/>
      <c r="CM815" s="174"/>
      <c r="CN815" s="4"/>
      <c r="CO815" s="4"/>
      <c r="CP815" s="4"/>
      <c r="CQ815" s="4"/>
      <c r="CR815" s="4"/>
      <c r="CS815" s="17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202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17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174"/>
      <c r="AR816" s="4"/>
      <c r="AS816" s="4"/>
      <c r="AT816" s="4"/>
      <c r="AU816" s="4"/>
      <c r="AV816" s="4"/>
      <c r="AW816" s="174"/>
      <c r="AX816" s="4"/>
      <c r="AY816" s="4"/>
      <c r="AZ816" s="4"/>
      <c r="BA816" s="72"/>
      <c r="BB816" s="4"/>
      <c r="BC816" s="4"/>
      <c r="BD816" s="4"/>
      <c r="BE816" s="4"/>
      <c r="BF816" s="4"/>
      <c r="BG816" s="72"/>
      <c r="BH816" s="4"/>
      <c r="BI816" s="201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202"/>
      <c r="CG816" s="4"/>
      <c r="CH816" s="4"/>
      <c r="CI816" s="4"/>
      <c r="CJ816" s="4"/>
      <c r="CK816" s="4"/>
      <c r="CL816" s="4"/>
      <c r="CM816" s="174"/>
      <c r="CN816" s="4"/>
      <c r="CO816" s="4"/>
      <c r="CP816" s="4"/>
      <c r="CQ816" s="4"/>
      <c r="CR816" s="4"/>
      <c r="CS816" s="17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202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17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174"/>
      <c r="AR817" s="4"/>
      <c r="AS817" s="4"/>
      <c r="AT817" s="4"/>
      <c r="AU817" s="4"/>
      <c r="AV817" s="4"/>
      <c r="AW817" s="174"/>
      <c r="AX817" s="4"/>
      <c r="AY817" s="4"/>
      <c r="AZ817" s="4"/>
      <c r="BA817" s="72"/>
      <c r="BB817" s="4"/>
      <c r="BC817" s="4"/>
      <c r="BD817" s="4"/>
      <c r="BE817" s="4"/>
      <c r="BF817" s="4"/>
      <c r="BG817" s="72"/>
      <c r="BH817" s="4"/>
      <c r="BI817" s="201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202"/>
      <c r="CG817" s="4"/>
      <c r="CH817" s="4"/>
      <c r="CI817" s="4"/>
      <c r="CJ817" s="4"/>
      <c r="CK817" s="4"/>
      <c r="CL817" s="4"/>
      <c r="CM817" s="174"/>
      <c r="CN817" s="4"/>
      <c r="CO817" s="4"/>
      <c r="CP817" s="4"/>
      <c r="CQ817" s="4"/>
      <c r="CR817" s="4"/>
      <c r="CS817" s="17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202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17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174"/>
      <c r="AR818" s="4"/>
      <c r="AS818" s="4"/>
      <c r="AT818" s="4"/>
      <c r="AU818" s="4"/>
      <c r="AV818" s="4"/>
      <c r="AW818" s="174"/>
      <c r="AX818" s="4"/>
      <c r="AY818" s="4"/>
      <c r="AZ818" s="4"/>
      <c r="BA818" s="72"/>
      <c r="BB818" s="4"/>
      <c r="BC818" s="4"/>
      <c r="BD818" s="4"/>
      <c r="BE818" s="4"/>
      <c r="BF818" s="4"/>
      <c r="BG818" s="72"/>
      <c r="BH818" s="4"/>
      <c r="BI818" s="201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202"/>
      <c r="CG818" s="4"/>
      <c r="CH818" s="4"/>
      <c r="CI818" s="4"/>
      <c r="CJ818" s="4"/>
      <c r="CK818" s="4"/>
      <c r="CL818" s="4"/>
      <c r="CM818" s="174"/>
      <c r="CN818" s="4"/>
      <c r="CO818" s="4"/>
      <c r="CP818" s="4"/>
      <c r="CQ818" s="4"/>
      <c r="CR818" s="4"/>
      <c r="CS818" s="17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202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17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174"/>
      <c r="AR819" s="4"/>
      <c r="AS819" s="4"/>
      <c r="AT819" s="4"/>
      <c r="AU819" s="4"/>
      <c r="AV819" s="4"/>
      <c r="AW819" s="174"/>
      <c r="AX819" s="4"/>
      <c r="AY819" s="4"/>
      <c r="AZ819" s="4"/>
      <c r="BA819" s="72"/>
      <c r="BB819" s="4"/>
      <c r="BC819" s="4"/>
      <c r="BD819" s="4"/>
      <c r="BE819" s="4"/>
      <c r="BF819" s="4"/>
      <c r="BG819" s="72"/>
      <c r="BH819" s="4"/>
      <c r="BI819" s="201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202"/>
      <c r="CG819" s="4"/>
      <c r="CH819" s="4"/>
      <c r="CI819" s="4"/>
      <c r="CJ819" s="4"/>
      <c r="CK819" s="4"/>
      <c r="CL819" s="4"/>
      <c r="CM819" s="174"/>
      <c r="CN819" s="4"/>
      <c r="CO819" s="4"/>
      <c r="CP819" s="4"/>
      <c r="CQ819" s="4"/>
      <c r="CR819" s="4"/>
      <c r="CS819" s="17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202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17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174"/>
      <c r="AR820" s="4"/>
      <c r="AS820" s="4"/>
      <c r="AT820" s="4"/>
      <c r="AU820" s="4"/>
      <c r="AV820" s="4"/>
      <c r="AW820" s="174"/>
      <c r="AX820" s="4"/>
      <c r="AY820" s="4"/>
      <c r="AZ820" s="4"/>
      <c r="BA820" s="72"/>
      <c r="BB820" s="4"/>
      <c r="BC820" s="4"/>
      <c r="BD820" s="4"/>
      <c r="BE820" s="4"/>
      <c r="BF820" s="4"/>
      <c r="BG820" s="72"/>
      <c r="BH820" s="4"/>
      <c r="BI820" s="201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202"/>
      <c r="CG820" s="4"/>
      <c r="CH820" s="4"/>
      <c r="CI820" s="4"/>
      <c r="CJ820" s="4"/>
      <c r="CK820" s="4"/>
      <c r="CL820" s="4"/>
      <c r="CM820" s="174"/>
      <c r="CN820" s="4"/>
      <c r="CO820" s="4"/>
      <c r="CP820" s="4"/>
      <c r="CQ820" s="4"/>
      <c r="CR820" s="4"/>
      <c r="CS820" s="17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202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17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174"/>
      <c r="AR821" s="4"/>
      <c r="AS821" s="4"/>
      <c r="AT821" s="4"/>
      <c r="AU821" s="4"/>
      <c r="AV821" s="4"/>
      <c r="AW821" s="174"/>
      <c r="AX821" s="4"/>
      <c r="AY821" s="4"/>
      <c r="AZ821" s="4"/>
      <c r="BA821" s="72"/>
      <c r="BB821" s="4"/>
      <c r="BC821" s="4"/>
      <c r="BD821" s="4"/>
      <c r="BE821" s="4"/>
      <c r="BF821" s="4"/>
      <c r="BG821" s="72"/>
      <c r="BH821" s="4"/>
      <c r="BI821" s="201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202"/>
      <c r="CG821" s="4"/>
      <c r="CH821" s="4"/>
      <c r="CI821" s="4"/>
      <c r="CJ821" s="4"/>
      <c r="CK821" s="4"/>
      <c r="CL821" s="4"/>
      <c r="CM821" s="174"/>
      <c r="CN821" s="4"/>
      <c r="CO821" s="4"/>
      <c r="CP821" s="4"/>
      <c r="CQ821" s="4"/>
      <c r="CR821" s="4"/>
      <c r="CS821" s="17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202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17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174"/>
      <c r="AR822" s="4"/>
      <c r="AS822" s="4"/>
      <c r="AT822" s="4"/>
      <c r="AU822" s="4"/>
      <c r="AV822" s="4"/>
      <c r="AW822" s="174"/>
      <c r="AX822" s="4"/>
      <c r="AY822" s="4"/>
      <c r="AZ822" s="4"/>
      <c r="BA822" s="72"/>
      <c r="BB822" s="4"/>
      <c r="BC822" s="4"/>
      <c r="BD822" s="4"/>
      <c r="BE822" s="4"/>
      <c r="BF822" s="4"/>
      <c r="BG822" s="72"/>
      <c r="BH822" s="4"/>
      <c r="BI822" s="201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202"/>
      <c r="CG822" s="4"/>
      <c r="CH822" s="4"/>
      <c r="CI822" s="4"/>
      <c r="CJ822" s="4"/>
      <c r="CK822" s="4"/>
      <c r="CL822" s="4"/>
      <c r="CM822" s="174"/>
      <c r="CN822" s="4"/>
      <c r="CO822" s="4"/>
      <c r="CP822" s="4"/>
      <c r="CQ822" s="4"/>
      <c r="CR822" s="4"/>
      <c r="CS822" s="17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202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17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174"/>
      <c r="AR823" s="4"/>
      <c r="AS823" s="4"/>
      <c r="AT823" s="4"/>
      <c r="AU823" s="4"/>
      <c r="AV823" s="4"/>
      <c r="AW823" s="174"/>
      <c r="AX823" s="4"/>
      <c r="AY823" s="4"/>
      <c r="AZ823" s="4"/>
      <c r="BA823" s="72"/>
      <c r="BB823" s="4"/>
      <c r="BC823" s="4"/>
      <c r="BD823" s="4"/>
      <c r="BE823" s="4"/>
      <c r="BF823" s="4"/>
      <c r="BG823" s="72"/>
      <c r="BH823" s="4"/>
      <c r="BI823" s="201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202"/>
      <c r="CG823" s="4"/>
      <c r="CH823" s="4"/>
      <c r="CI823" s="4"/>
      <c r="CJ823" s="4"/>
      <c r="CK823" s="4"/>
      <c r="CL823" s="4"/>
      <c r="CM823" s="174"/>
      <c r="CN823" s="4"/>
      <c r="CO823" s="4"/>
      <c r="CP823" s="4"/>
      <c r="CQ823" s="4"/>
      <c r="CR823" s="4"/>
      <c r="CS823" s="17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202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17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174"/>
      <c r="AR824" s="4"/>
      <c r="AS824" s="4"/>
      <c r="AT824" s="4"/>
      <c r="AU824" s="4"/>
      <c r="AV824" s="4"/>
      <c r="AW824" s="174"/>
      <c r="AX824" s="4"/>
      <c r="AY824" s="4"/>
      <c r="AZ824" s="4"/>
      <c r="BA824" s="72"/>
      <c r="BB824" s="4"/>
      <c r="BC824" s="4"/>
      <c r="BD824" s="4"/>
      <c r="BE824" s="4"/>
      <c r="BF824" s="4"/>
      <c r="BG824" s="72"/>
      <c r="BH824" s="4"/>
      <c r="BI824" s="201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202"/>
      <c r="CG824" s="4"/>
      <c r="CH824" s="4"/>
      <c r="CI824" s="4"/>
      <c r="CJ824" s="4"/>
      <c r="CK824" s="4"/>
      <c r="CL824" s="4"/>
      <c r="CM824" s="174"/>
      <c r="CN824" s="4"/>
      <c r="CO824" s="4"/>
      <c r="CP824" s="4"/>
      <c r="CQ824" s="4"/>
      <c r="CR824" s="4"/>
      <c r="CS824" s="17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202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17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174"/>
      <c r="AR825" s="4"/>
      <c r="AS825" s="4"/>
      <c r="AT825" s="4"/>
      <c r="AU825" s="4"/>
      <c r="AV825" s="4"/>
      <c r="AW825" s="174"/>
      <c r="AX825" s="4"/>
      <c r="AY825" s="4"/>
      <c r="AZ825" s="4"/>
      <c r="BA825" s="72"/>
      <c r="BB825" s="4"/>
      <c r="BC825" s="4"/>
      <c r="BD825" s="4"/>
      <c r="BE825" s="4"/>
      <c r="BF825" s="4"/>
      <c r="BG825" s="72"/>
      <c r="BH825" s="4"/>
      <c r="BI825" s="201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202"/>
      <c r="CG825" s="4"/>
      <c r="CH825" s="4"/>
      <c r="CI825" s="4"/>
      <c r="CJ825" s="4"/>
      <c r="CK825" s="4"/>
      <c r="CL825" s="4"/>
      <c r="CM825" s="174"/>
      <c r="CN825" s="4"/>
      <c r="CO825" s="4"/>
      <c r="CP825" s="4"/>
      <c r="CQ825" s="4"/>
      <c r="CR825" s="4"/>
      <c r="CS825" s="17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202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17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174"/>
      <c r="AR826" s="4"/>
      <c r="AS826" s="4"/>
      <c r="AT826" s="4"/>
      <c r="AU826" s="4"/>
      <c r="AV826" s="4"/>
      <c r="AW826" s="174"/>
      <c r="AX826" s="4"/>
      <c r="AY826" s="4"/>
      <c r="AZ826" s="4"/>
      <c r="BA826" s="72"/>
      <c r="BB826" s="4"/>
      <c r="BC826" s="4"/>
      <c r="BD826" s="4"/>
      <c r="BE826" s="4"/>
      <c r="BF826" s="4"/>
      <c r="BG826" s="72"/>
      <c r="BH826" s="4"/>
      <c r="BI826" s="201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202"/>
      <c r="CG826" s="4"/>
      <c r="CH826" s="4"/>
      <c r="CI826" s="4"/>
      <c r="CJ826" s="4"/>
      <c r="CK826" s="4"/>
      <c r="CL826" s="4"/>
      <c r="CM826" s="174"/>
      <c r="CN826" s="4"/>
      <c r="CO826" s="4"/>
      <c r="CP826" s="4"/>
      <c r="CQ826" s="4"/>
      <c r="CR826" s="4"/>
      <c r="CS826" s="17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202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17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174"/>
      <c r="AR827" s="4"/>
      <c r="AS827" s="4"/>
      <c r="AT827" s="4"/>
      <c r="AU827" s="4"/>
      <c r="AV827" s="4"/>
      <c r="AW827" s="174"/>
      <c r="AX827" s="4"/>
      <c r="AY827" s="4"/>
      <c r="AZ827" s="4"/>
      <c r="BA827" s="72"/>
      <c r="BB827" s="4"/>
      <c r="BC827" s="4"/>
      <c r="BD827" s="4"/>
      <c r="BE827" s="4"/>
      <c r="BF827" s="4"/>
      <c r="BG827" s="72"/>
      <c r="BH827" s="4"/>
      <c r="BI827" s="201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202"/>
      <c r="CG827" s="4"/>
      <c r="CH827" s="4"/>
      <c r="CI827" s="4"/>
      <c r="CJ827" s="4"/>
      <c r="CK827" s="4"/>
      <c r="CL827" s="4"/>
      <c r="CM827" s="174"/>
      <c r="CN827" s="4"/>
      <c r="CO827" s="4"/>
      <c r="CP827" s="4"/>
      <c r="CQ827" s="4"/>
      <c r="CR827" s="4"/>
      <c r="CS827" s="17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202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17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174"/>
      <c r="AR828" s="4"/>
      <c r="AS828" s="4"/>
      <c r="AT828" s="4"/>
      <c r="AU828" s="4"/>
      <c r="AV828" s="4"/>
      <c r="AW828" s="174"/>
      <c r="AX828" s="4"/>
      <c r="AY828" s="4"/>
      <c r="AZ828" s="4"/>
      <c r="BA828" s="72"/>
      <c r="BB828" s="4"/>
      <c r="BC828" s="4"/>
      <c r="BD828" s="4"/>
      <c r="BE828" s="4"/>
      <c r="BF828" s="4"/>
      <c r="BG828" s="72"/>
      <c r="BH828" s="4"/>
      <c r="BI828" s="201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202"/>
      <c r="CG828" s="4"/>
      <c r="CH828" s="4"/>
      <c r="CI828" s="4"/>
      <c r="CJ828" s="4"/>
      <c r="CK828" s="4"/>
      <c r="CL828" s="4"/>
      <c r="CM828" s="174"/>
      <c r="CN828" s="4"/>
      <c r="CO828" s="4"/>
      <c r="CP828" s="4"/>
      <c r="CQ828" s="4"/>
      <c r="CR828" s="4"/>
      <c r="CS828" s="17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202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17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174"/>
      <c r="AR829" s="4"/>
      <c r="AS829" s="4"/>
      <c r="AT829" s="4"/>
      <c r="AU829" s="4"/>
      <c r="AV829" s="4"/>
      <c r="AW829" s="174"/>
      <c r="AX829" s="4"/>
      <c r="AY829" s="4"/>
      <c r="AZ829" s="4"/>
      <c r="BA829" s="72"/>
      <c r="BB829" s="4"/>
      <c r="BC829" s="4"/>
      <c r="BD829" s="4"/>
      <c r="BE829" s="4"/>
      <c r="BF829" s="4"/>
      <c r="BG829" s="72"/>
      <c r="BH829" s="4"/>
      <c r="BI829" s="201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202"/>
      <c r="CG829" s="4"/>
      <c r="CH829" s="4"/>
      <c r="CI829" s="4"/>
      <c r="CJ829" s="4"/>
      <c r="CK829" s="4"/>
      <c r="CL829" s="4"/>
      <c r="CM829" s="174"/>
      <c r="CN829" s="4"/>
      <c r="CO829" s="4"/>
      <c r="CP829" s="4"/>
      <c r="CQ829" s="4"/>
      <c r="CR829" s="4"/>
      <c r="CS829" s="17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202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17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174"/>
      <c r="AR830" s="4"/>
      <c r="AS830" s="4"/>
      <c r="AT830" s="4"/>
      <c r="AU830" s="4"/>
      <c r="AV830" s="4"/>
      <c r="AW830" s="174"/>
      <c r="AX830" s="4"/>
      <c r="AY830" s="4"/>
      <c r="AZ830" s="4"/>
      <c r="BA830" s="72"/>
      <c r="BB830" s="4"/>
      <c r="BC830" s="4"/>
      <c r="BD830" s="4"/>
      <c r="BE830" s="4"/>
      <c r="BF830" s="4"/>
      <c r="BG830" s="72"/>
      <c r="BH830" s="4"/>
      <c r="BI830" s="201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202"/>
      <c r="CG830" s="4"/>
      <c r="CH830" s="4"/>
      <c r="CI830" s="4"/>
      <c r="CJ830" s="4"/>
      <c r="CK830" s="4"/>
      <c r="CL830" s="4"/>
      <c r="CM830" s="174"/>
      <c r="CN830" s="4"/>
      <c r="CO830" s="4"/>
      <c r="CP830" s="4"/>
      <c r="CQ830" s="4"/>
      <c r="CR830" s="4"/>
      <c r="CS830" s="17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202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17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174"/>
      <c r="AR831" s="4"/>
      <c r="AS831" s="4"/>
      <c r="AT831" s="4"/>
      <c r="AU831" s="4"/>
      <c r="AV831" s="4"/>
      <c r="AW831" s="174"/>
      <c r="AX831" s="4"/>
      <c r="AY831" s="4"/>
      <c r="AZ831" s="4"/>
      <c r="BA831" s="72"/>
      <c r="BB831" s="4"/>
      <c r="BC831" s="4"/>
      <c r="BD831" s="4"/>
      <c r="BE831" s="4"/>
      <c r="BF831" s="4"/>
      <c r="BG831" s="72"/>
      <c r="BH831" s="4"/>
      <c r="BI831" s="201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202"/>
      <c r="CG831" s="4"/>
      <c r="CH831" s="4"/>
      <c r="CI831" s="4"/>
      <c r="CJ831" s="4"/>
      <c r="CK831" s="4"/>
      <c r="CL831" s="4"/>
      <c r="CM831" s="174"/>
      <c r="CN831" s="4"/>
      <c r="CO831" s="4"/>
      <c r="CP831" s="4"/>
      <c r="CQ831" s="4"/>
      <c r="CR831" s="4"/>
      <c r="CS831" s="17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202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17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174"/>
      <c r="AR832" s="4"/>
      <c r="AS832" s="4"/>
      <c r="AT832" s="4"/>
      <c r="AU832" s="4"/>
      <c r="AV832" s="4"/>
      <c r="AW832" s="174"/>
      <c r="AX832" s="4"/>
      <c r="AY832" s="4"/>
      <c r="AZ832" s="4"/>
      <c r="BA832" s="72"/>
      <c r="BB832" s="4"/>
      <c r="BC832" s="4"/>
      <c r="BD832" s="4"/>
      <c r="BE832" s="4"/>
      <c r="BF832" s="4"/>
      <c r="BG832" s="72"/>
      <c r="BH832" s="4"/>
      <c r="BI832" s="201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202"/>
      <c r="CG832" s="4"/>
      <c r="CH832" s="4"/>
      <c r="CI832" s="4"/>
      <c r="CJ832" s="4"/>
      <c r="CK832" s="4"/>
      <c r="CL832" s="4"/>
      <c r="CM832" s="174"/>
      <c r="CN832" s="4"/>
      <c r="CO832" s="4"/>
      <c r="CP832" s="4"/>
      <c r="CQ832" s="4"/>
      <c r="CR832" s="4"/>
      <c r="CS832" s="17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202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17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174"/>
      <c r="AR833" s="4"/>
      <c r="AS833" s="4"/>
      <c r="AT833" s="4"/>
      <c r="AU833" s="4"/>
      <c r="AV833" s="4"/>
      <c r="AW833" s="174"/>
      <c r="AX833" s="4"/>
      <c r="AY833" s="4"/>
      <c r="AZ833" s="4"/>
      <c r="BA833" s="72"/>
      <c r="BB833" s="4"/>
      <c r="BC833" s="4"/>
      <c r="BD833" s="4"/>
      <c r="BE833" s="4"/>
      <c r="BF833" s="4"/>
      <c r="BG833" s="72"/>
      <c r="BH833" s="4"/>
      <c r="BI833" s="201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202"/>
      <c r="CG833" s="4"/>
      <c r="CH833" s="4"/>
      <c r="CI833" s="4"/>
      <c r="CJ833" s="4"/>
      <c r="CK833" s="4"/>
      <c r="CL833" s="4"/>
      <c r="CM833" s="174"/>
      <c r="CN833" s="4"/>
      <c r="CO833" s="4"/>
      <c r="CP833" s="4"/>
      <c r="CQ833" s="4"/>
      <c r="CR833" s="4"/>
      <c r="CS833" s="17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202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17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174"/>
      <c r="AR834" s="4"/>
      <c r="AS834" s="4"/>
      <c r="AT834" s="4"/>
      <c r="AU834" s="4"/>
      <c r="AV834" s="4"/>
      <c r="AW834" s="174"/>
      <c r="AX834" s="4"/>
      <c r="AY834" s="4"/>
      <c r="AZ834" s="4"/>
      <c r="BA834" s="72"/>
      <c r="BB834" s="4"/>
      <c r="BC834" s="4"/>
      <c r="BD834" s="4"/>
      <c r="BE834" s="4"/>
      <c r="BF834" s="4"/>
      <c r="BG834" s="72"/>
      <c r="BH834" s="4"/>
      <c r="BI834" s="201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202"/>
      <c r="CG834" s="4"/>
      <c r="CH834" s="4"/>
      <c r="CI834" s="4"/>
      <c r="CJ834" s="4"/>
      <c r="CK834" s="4"/>
      <c r="CL834" s="4"/>
      <c r="CM834" s="174"/>
      <c r="CN834" s="4"/>
      <c r="CO834" s="4"/>
      <c r="CP834" s="4"/>
      <c r="CQ834" s="4"/>
      <c r="CR834" s="4"/>
      <c r="CS834" s="17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202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17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174"/>
      <c r="AR835" s="4"/>
      <c r="AS835" s="4"/>
      <c r="AT835" s="4"/>
      <c r="AU835" s="4"/>
      <c r="AV835" s="4"/>
      <c r="AW835" s="174"/>
      <c r="AX835" s="4"/>
      <c r="AY835" s="4"/>
      <c r="AZ835" s="4"/>
      <c r="BA835" s="72"/>
      <c r="BB835" s="4"/>
      <c r="BC835" s="4"/>
      <c r="BD835" s="4"/>
      <c r="BE835" s="4"/>
      <c r="BF835" s="4"/>
      <c r="BG835" s="72"/>
      <c r="BH835" s="4"/>
      <c r="BI835" s="201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202"/>
      <c r="CG835" s="4"/>
      <c r="CH835" s="4"/>
      <c r="CI835" s="4"/>
      <c r="CJ835" s="4"/>
      <c r="CK835" s="4"/>
      <c r="CL835" s="4"/>
      <c r="CM835" s="174"/>
      <c r="CN835" s="4"/>
      <c r="CO835" s="4"/>
      <c r="CP835" s="4"/>
      <c r="CQ835" s="4"/>
      <c r="CR835" s="4"/>
      <c r="CS835" s="17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202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17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174"/>
      <c r="AR836" s="4"/>
      <c r="AS836" s="4"/>
      <c r="AT836" s="4"/>
      <c r="AU836" s="4"/>
      <c r="AV836" s="4"/>
      <c r="AW836" s="174"/>
      <c r="AX836" s="4"/>
      <c r="AY836" s="4"/>
      <c r="AZ836" s="4"/>
      <c r="BA836" s="72"/>
      <c r="BB836" s="4"/>
      <c r="BC836" s="4"/>
      <c r="BD836" s="4"/>
      <c r="BE836" s="4"/>
      <c r="BF836" s="4"/>
      <c r="BG836" s="72"/>
      <c r="BH836" s="4"/>
      <c r="BI836" s="201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202"/>
      <c r="CG836" s="4"/>
      <c r="CH836" s="4"/>
      <c r="CI836" s="4"/>
      <c r="CJ836" s="4"/>
      <c r="CK836" s="4"/>
      <c r="CL836" s="4"/>
      <c r="CM836" s="174"/>
      <c r="CN836" s="4"/>
      <c r="CO836" s="4"/>
      <c r="CP836" s="4"/>
      <c r="CQ836" s="4"/>
      <c r="CR836" s="4"/>
      <c r="CS836" s="17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202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17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174"/>
      <c r="AR837" s="4"/>
      <c r="AS837" s="4"/>
      <c r="AT837" s="4"/>
      <c r="AU837" s="4"/>
      <c r="AV837" s="4"/>
      <c r="AW837" s="174"/>
      <c r="AX837" s="4"/>
      <c r="AY837" s="4"/>
      <c r="AZ837" s="4"/>
      <c r="BA837" s="72"/>
      <c r="BB837" s="4"/>
      <c r="BC837" s="4"/>
      <c r="BD837" s="4"/>
      <c r="BE837" s="4"/>
      <c r="BF837" s="4"/>
      <c r="BG837" s="72"/>
      <c r="BH837" s="4"/>
      <c r="BI837" s="201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202"/>
      <c r="CG837" s="4"/>
      <c r="CH837" s="4"/>
      <c r="CI837" s="4"/>
      <c r="CJ837" s="4"/>
      <c r="CK837" s="4"/>
      <c r="CL837" s="4"/>
      <c r="CM837" s="174"/>
      <c r="CN837" s="4"/>
      <c r="CO837" s="4"/>
      <c r="CP837" s="4"/>
      <c r="CQ837" s="4"/>
      <c r="CR837" s="4"/>
      <c r="CS837" s="17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202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17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174"/>
      <c r="AR838" s="4"/>
      <c r="AS838" s="4"/>
      <c r="AT838" s="4"/>
      <c r="AU838" s="4"/>
      <c r="AV838" s="4"/>
      <c r="AW838" s="174"/>
      <c r="AX838" s="4"/>
      <c r="AY838" s="4"/>
      <c r="AZ838" s="4"/>
      <c r="BA838" s="72"/>
      <c r="BB838" s="4"/>
      <c r="BC838" s="4"/>
      <c r="BD838" s="4"/>
      <c r="BE838" s="4"/>
      <c r="BF838" s="4"/>
      <c r="BG838" s="72"/>
      <c r="BH838" s="4"/>
      <c r="BI838" s="201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202"/>
      <c r="CG838" s="4"/>
      <c r="CH838" s="4"/>
      <c r="CI838" s="4"/>
      <c r="CJ838" s="4"/>
      <c r="CK838" s="4"/>
      <c r="CL838" s="4"/>
      <c r="CM838" s="174"/>
      <c r="CN838" s="4"/>
      <c r="CO838" s="4"/>
      <c r="CP838" s="4"/>
      <c r="CQ838" s="4"/>
      <c r="CR838" s="4"/>
      <c r="CS838" s="17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202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17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174"/>
      <c r="AR839" s="4"/>
      <c r="AS839" s="4"/>
      <c r="AT839" s="4"/>
      <c r="AU839" s="4"/>
      <c r="AV839" s="4"/>
      <c r="AW839" s="174"/>
      <c r="AX839" s="4"/>
      <c r="AY839" s="4"/>
      <c r="AZ839" s="4"/>
      <c r="BA839" s="72"/>
      <c r="BB839" s="4"/>
      <c r="BC839" s="4"/>
      <c r="BD839" s="4"/>
      <c r="BE839" s="4"/>
      <c r="BF839" s="4"/>
      <c r="BG839" s="72"/>
      <c r="BH839" s="4"/>
      <c r="BI839" s="201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202"/>
      <c r="CG839" s="4"/>
      <c r="CH839" s="4"/>
      <c r="CI839" s="4"/>
      <c r="CJ839" s="4"/>
      <c r="CK839" s="4"/>
      <c r="CL839" s="4"/>
      <c r="CM839" s="174"/>
      <c r="CN839" s="4"/>
      <c r="CO839" s="4"/>
      <c r="CP839" s="4"/>
      <c r="CQ839" s="4"/>
      <c r="CR839" s="4"/>
      <c r="CS839" s="17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202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17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174"/>
      <c r="AR840" s="4"/>
      <c r="AS840" s="4"/>
      <c r="AT840" s="4"/>
      <c r="AU840" s="4"/>
      <c r="AV840" s="4"/>
      <c r="AW840" s="174"/>
      <c r="AX840" s="4"/>
      <c r="AY840" s="4"/>
      <c r="AZ840" s="4"/>
      <c r="BA840" s="72"/>
      <c r="BB840" s="4"/>
      <c r="BC840" s="4"/>
      <c r="BD840" s="4"/>
      <c r="BE840" s="4"/>
      <c r="BF840" s="4"/>
      <c r="BG840" s="72"/>
      <c r="BH840" s="4"/>
      <c r="BI840" s="201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202"/>
      <c r="CG840" s="4"/>
      <c r="CH840" s="4"/>
      <c r="CI840" s="4"/>
      <c r="CJ840" s="4"/>
      <c r="CK840" s="4"/>
      <c r="CL840" s="4"/>
      <c r="CM840" s="174"/>
      <c r="CN840" s="4"/>
      <c r="CO840" s="4"/>
      <c r="CP840" s="4"/>
      <c r="CQ840" s="4"/>
      <c r="CR840" s="4"/>
      <c r="CS840" s="17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202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17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174"/>
      <c r="AR841" s="4"/>
      <c r="AS841" s="4"/>
      <c r="AT841" s="4"/>
      <c r="AU841" s="4"/>
      <c r="AV841" s="4"/>
      <c r="AW841" s="174"/>
      <c r="AX841" s="4"/>
      <c r="AY841" s="4"/>
      <c r="AZ841" s="4"/>
      <c r="BA841" s="72"/>
      <c r="BB841" s="4"/>
      <c r="BC841" s="4"/>
      <c r="BD841" s="4"/>
      <c r="BE841" s="4"/>
      <c r="BF841" s="4"/>
      <c r="BG841" s="72"/>
      <c r="BH841" s="4"/>
      <c r="BI841" s="201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202"/>
      <c r="CG841" s="4"/>
      <c r="CH841" s="4"/>
      <c r="CI841" s="4"/>
      <c r="CJ841" s="4"/>
      <c r="CK841" s="4"/>
      <c r="CL841" s="4"/>
      <c r="CM841" s="174"/>
      <c r="CN841" s="4"/>
      <c r="CO841" s="4"/>
      <c r="CP841" s="4"/>
      <c r="CQ841" s="4"/>
      <c r="CR841" s="4"/>
      <c r="CS841" s="17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202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17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174"/>
      <c r="AR842" s="4"/>
      <c r="AS842" s="4"/>
      <c r="AT842" s="4"/>
      <c r="AU842" s="4"/>
      <c r="AV842" s="4"/>
      <c r="AW842" s="174"/>
      <c r="AX842" s="4"/>
      <c r="AY842" s="4"/>
      <c r="AZ842" s="4"/>
      <c r="BA842" s="72"/>
      <c r="BB842" s="4"/>
      <c r="BC842" s="4"/>
      <c r="BD842" s="4"/>
      <c r="BE842" s="4"/>
      <c r="BF842" s="4"/>
      <c r="BG842" s="72"/>
      <c r="BH842" s="4"/>
      <c r="BI842" s="201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202"/>
      <c r="CG842" s="4"/>
      <c r="CH842" s="4"/>
      <c r="CI842" s="4"/>
      <c r="CJ842" s="4"/>
      <c r="CK842" s="4"/>
      <c r="CL842" s="4"/>
      <c r="CM842" s="174"/>
      <c r="CN842" s="4"/>
      <c r="CO842" s="4"/>
      <c r="CP842" s="4"/>
      <c r="CQ842" s="4"/>
      <c r="CR842" s="4"/>
      <c r="CS842" s="17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202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17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174"/>
      <c r="AR843" s="4"/>
      <c r="AS843" s="4"/>
      <c r="AT843" s="4"/>
      <c r="AU843" s="4"/>
      <c r="AV843" s="4"/>
      <c r="AW843" s="174"/>
      <c r="AX843" s="4"/>
      <c r="AY843" s="4"/>
      <c r="AZ843" s="4"/>
      <c r="BA843" s="72"/>
      <c r="BB843" s="4"/>
      <c r="BC843" s="4"/>
      <c r="BD843" s="4"/>
      <c r="BE843" s="4"/>
      <c r="BF843" s="4"/>
      <c r="BG843" s="72"/>
      <c r="BH843" s="4"/>
      <c r="BI843" s="201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202"/>
      <c r="CG843" s="4"/>
      <c r="CH843" s="4"/>
      <c r="CI843" s="4"/>
      <c r="CJ843" s="4"/>
      <c r="CK843" s="4"/>
      <c r="CL843" s="4"/>
      <c r="CM843" s="174"/>
      <c r="CN843" s="4"/>
      <c r="CO843" s="4"/>
      <c r="CP843" s="4"/>
      <c r="CQ843" s="4"/>
      <c r="CR843" s="4"/>
      <c r="CS843" s="17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202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17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174"/>
      <c r="AR844" s="4"/>
      <c r="AS844" s="4"/>
      <c r="AT844" s="4"/>
      <c r="AU844" s="4"/>
      <c r="AV844" s="4"/>
      <c r="AW844" s="174"/>
      <c r="AX844" s="4"/>
      <c r="AY844" s="4"/>
      <c r="AZ844" s="4"/>
      <c r="BA844" s="72"/>
      <c r="BB844" s="4"/>
      <c r="BC844" s="4"/>
      <c r="BD844" s="4"/>
      <c r="BE844" s="4"/>
      <c r="BF844" s="4"/>
      <c r="BG844" s="72"/>
      <c r="BH844" s="4"/>
      <c r="BI844" s="201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202"/>
      <c r="CG844" s="4"/>
      <c r="CH844" s="4"/>
      <c r="CI844" s="4"/>
      <c r="CJ844" s="4"/>
      <c r="CK844" s="4"/>
      <c r="CL844" s="4"/>
      <c r="CM844" s="174"/>
      <c r="CN844" s="4"/>
      <c r="CO844" s="4"/>
      <c r="CP844" s="4"/>
      <c r="CQ844" s="4"/>
      <c r="CR844" s="4"/>
      <c r="CS844" s="17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202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17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174"/>
      <c r="AR845" s="4"/>
      <c r="AS845" s="4"/>
      <c r="AT845" s="4"/>
      <c r="AU845" s="4"/>
      <c r="AV845" s="4"/>
      <c r="AW845" s="174"/>
      <c r="AX845" s="4"/>
      <c r="AY845" s="4"/>
      <c r="AZ845" s="4"/>
      <c r="BA845" s="72"/>
      <c r="BB845" s="4"/>
      <c r="BC845" s="4"/>
      <c r="BD845" s="4"/>
      <c r="BE845" s="4"/>
      <c r="BF845" s="4"/>
      <c r="BG845" s="72"/>
      <c r="BH845" s="4"/>
      <c r="BI845" s="201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202"/>
      <c r="CG845" s="4"/>
      <c r="CH845" s="4"/>
      <c r="CI845" s="4"/>
      <c r="CJ845" s="4"/>
      <c r="CK845" s="4"/>
      <c r="CL845" s="4"/>
      <c r="CM845" s="174"/>
      <c r="CN845" s="4"/>
      <c r="CO845" s="4"/>
      <c r="CP845" s="4"/>
      <c r="CQ845" s="4"/>
      <c r="CR845" s="4"/>
      <c r="CS845" s="17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202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17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174"/>
      <c r="AR846" s="4"/>
      <c r="AS846" s="4"/>
      <c r="AT846" s="4"/>
      <c r="AU846" s="4"/>
      <c r="AV846" s="4"/>
      <c r="AW846" s="174"/>
      <c r="AX846" s="4"/>
      <c r="AY846" s="4"/>
      <c r="AZ846" s="4"/>
      <c r="BA846" s="72"/>
      <c r="BB846" s="4"/>
      <c r="BC846" s="4"/>
      <c r="BD846" s="4"/>
      <c r="BE846" s="4"/>
      <c r="BF846" s="4"/>
      <c r="BG846" s="72"/>
      <c r="BH846" s="4"/>
      <c r="BI846" s="201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202"/>
      <c r="CG846" s="4"/>
      <c r="CH846" s="4"/>
      <c r="CI846" s="4"/>
      <c r="CJ846" s="4"/>
      <c r="CK846" s="4"/>
      <c r="CL846" s="4"/>
      <c r="CM846" s="174"/>
      <c r="CN846" s="4"/>
      <c r="CO846" s="4"/>
      <c r="CP846" s="4"/>
      <c r="CQ846" s="4"/>
      <c r="CR846" s="4"/>
      <c r="CS846" s="17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202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17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174"/>
      <c r="AR847" s="4"/>
      <c r="AS847" s="4"/>
      <c r="AT847" s="4"/>
      <c r="AU847" s="4"/>
      <c r="AV847" s="4"/>
      <c r="AW847" s="174"/>
      <c r="AX847" s="4"/>
      <c r="AY847" s="4"/>
      <c r="AZ847" s="4"/>
      <c r="BA847" s="72"/>
      <c r="BB847" s="4"/>
      <c r="BC847" s="4"/>
      <c r="BD847" s="4"/>
      <c r="BE847" s="4"/>
      <c r="BF847" s="4"/>
      <c r="BG847" s="72"/>
      <c r="BH847" s="4"/>
      <c r="BI847" s="201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202"/>
      <c r="CG847" s="4"/>
      <c r="CH847" s="4"/>
      <c r="CI847" s="4"/>
      <c r="CJ847" s="4"/>
      <c r="CK847" s="4"/>
      <c r="CL847" s="4"/>
      <c r="CM847" s="174"/>
      <c r="CN847" s="4"/>
      <c r="CO847" s="4"/>
      <c r="CP847" s="4"/>
      <c r="CQ847" s="4"/>
      <c r="CR847" s="4"/>
      <c r="CS847" s="17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202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17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174"/>
      <c r="AR848" s="4"/>
      <c r="AS848" s="4"/>
      <c r="AT848" s="4"/>
      <c r="AU848" s="4"/>
      <c r="AV848" s="4"/>
      <c r="AW848" s="174"/>
      <c r="AX848" s="4"/>
      <c r="AY848" s="4"/>
      <c r="AZ848" s="4"/>
      <c r="BA848" s="72"/>
      <c r="BB848" s="4"/>
      <c r="BC848" s="4"/>
      <c r="BD848" s="4"/>
      <c r="BE848" s="4"/>
      <c r="BF848" s="4"/>
      <c r="BG848" s="72"/>
      <c r="BH848" s="4"/>
      <c r="BI848" s="201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202"/>
      <c r="CG848" s="4"/>
      <c r="CH848" s="4"/>
      <c r="CI848" s="4"/>
      <c r="CJ848" s="4"/>
      <c r="CK848" s="4"/>
      <c r="CL848" s="4"/>
      <c r="CM848" s="174"/>
      <c r="CN848" s="4"/>
      <c r="CO848" s="4"/>
      <c r="CP848" s="4"/>
      <c r="CQ848" s="4"/>
      <c r="CR848" s="4"/>
      <c r="CS848" s="17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202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17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174"/>
      <c r="AR849" s="4"/>
      <c r="AS849" s="4"/>
      <c r="AT849" s="4"/>
      <c r="AU849" s="4"/>
      <c r="AV849" s="4"/>
      <c r="AW849" s="174"/>
      <c r="AX849" s="4"/>
      <c r="AY849" s="4"/>
      <c r="AZ849" s="4"/>
      <c r="BA849" s="72"/>
      <c r="BB849" s="4"/>
      <c r="BC849" s="4"/>
      <c r="BD849" s="4"/>
      <c r="BE849" s="4"/>
      <c r="BF849" s="4"/>
      <c r="BG849" s="72"/>
      <c r="BH849" s="4"/>
      <c r="BI849" s="201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202"/>
      <c r="CG849" s="4"/>
      <c r="CH849" s="4"/>
      <c r="CI849" s="4"/>
      <c r="CJ849" s="4"/>
      <c r="CK849" s="4"/>
      <c r="CL849" s="4"/>
      <c r="CM849" s="174"/>
      <c r="CN849" s="4"/>
      <c r="CO849" s="4"/>
      <c r="CP849" s="4"/>
      <c r="CQ849" s="4"/>
      <c r="CR849" s="4"/>
      <c r="CS849" s="17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202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17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174"/>
      <c r="AR850" s="4"/>
      <c r="AS850" s="4"/>
      <c r="AT850" s="4"/>
      <c r="AU850" s="4"/>
      <c r="AV850" s="4"/>
      <c r="AW850" s="174"/>
      <c r="AX850" s="4"/>
      <c r="AY850" s="4"/>
      <c r="AZ850" s="4"/>
      <c r="BA850" s="72"/>
      <c r="BB850" s="4"/>
      <c r="BC850" s="4"/>
      <c r="BD850" s="4"/>
      <c r="BE850" s="4"/>
      <c r="BF850" s="4"/>
      <c r="BG850" s="72"/>
      <c r="BH850" s="4"/>
      <c r="BI850" s="201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202"/>
      <c r="CG850" s="4"/>
      <c r="CH850" s="4"/>
      <c r="CI850" s="4"/>
      <c r="CJ850" s="4"/>
      <c r="CK850" s="4"/>
      <c r="CL850" s="4"/>
      <c r="CM850" s="174"/>
      <c r="CN850" s="4"/>
      <c r="CO850" s="4"/>
      <c r="CP850" s="4"/>
      <c r="CQ850" s="4"/>
      <c r="CR850" s="4"/>
      <c r="CS850" s="17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202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17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174"/>
      <c r="AR851" s="4"/>
      <c r="AS851" s="4"/>
      <c r="AT851" s="4"/>
      <c r="AU851" s="4"/>
      <c r="AV851" s="4"/>
      <c r="AW851" s="174"/>
      <c r="AX851" s="4"/>
      <c r="AY851" s="4"/>
      <c r="AZ851" s="4"/>
      <c r="BA851" s="72"/>
      <c r="BB851" s="4"/>
      <c r="BC851" s="4"/>
      <c r="BD851" s="4"/>
      <c r="BE851" s="4"/>
      <c r="BF851" s="4"/>
      <c r="BG851" s="72"/>
      <c r="BH851" s="4"/>
      <c r="BI851" s="201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202"/>
      <c r="CG851" s="4"/>
      <c r="CH851" s="4"/>
      <c r="CI851" s="4"/>
      <c r="CJ851" s="4"/>
      <c r="CK851" s="4"/>
      <c r="CL851" s="4"/>
      <c r="CM851" s="174"/>
      <c r="CN851" s="4"/>
      <c r="CO851" s="4"/>
      <c r="CP851" s="4"/>
      <c r="CQ851" s="4"/>
      <c r="CR851" s="4"/>
      <c r="CS851" s="17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202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17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174"/>
      <c r="AR852" s="4"/>
      <c r="AS852" s="4"/>
      <c r="AT852" s="4"/>
      <c r="AU852" s="4"/>
      <c r="AV852" s="4"/>
      <c r="AW852" s="174"/>
      <c r="AX852" s="4"/>
      <c r="AY852" s="4"/>
      <c r="AZ852" s="4"/>
      <c r="BA852" s="72"/>
      <c r="BB852" s="4"/>
      <c r="BC852" s="4"/>
      <c r="BD852" s="4"/>
      <c r="BE852" s="4"/>
      <c r="BF852" s="4"/>
      <c r="BG852" s="72"/>
      <c r="BH852" s="4"/>
      <c r="BI852" s="201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202"/>
      <c r="CG852" s="4"/>
      <c r="CH852" s="4"/>
      <c r="CI852" s="4"/>
      <c r="CJ852" s="4"/>
      <c r="CK852" s="4"/>
      <c r="CL852" s="4"/>
      <c r="CM852" s="174"/>
      <c r="CN852" s="4"/>
      <c r="CO852" s="4"/>
      <c r="CP852" s="4"/>
      <c r="CQ852" s="4"/>
      <c r="CR852" s="4"/>
      <c r="CS852" s="17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202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17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174"/>
      <c r="AR853" s="4"/>
      <c r="AS853" s="4"/>
      <c r="AT853" s="4"/>
      <c r="AU853" s="4"/>
      <c r="AV853" s="4"/>
      <c r="AW853" s="174"/>
      <c r="AX853" s="4"/>
      <c r="AY853" s="4"/>
      <c r="AZ853" s="4"/>
      <c r="BA853" s="72"/>
      <c r="BB853" s="4"/>
      <c r="BC853" s="4"/>
      <c r="BD853" s="4"/>
      <c r="BE853" s="4"/>
      <c r="BF853" s="4"/>
      <c r="BG853" s="72"/>
      <c r="BH853" s="4"/>
      <c r="BI853" s="201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202"/>
      <c r="CG853" s="4"/>
      <c r="CH853" s="4"/>
      <c r="CI853" s="4"/>
      <c r="CJ853" s="4"/>
      <c r="CK853" s="4"/>
      <c r="CL853" s="4"/>
      <c r="CM853" s="174"/>
      <c r="CN853" s="4"/>
      <c r="CO853" s="4"/>
      <c r="CP853" s="4"/>
      <c r="CQ853" s="4"/>
      <c r="CR853" s="4"/>
      <c r="CS853" s="17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202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17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174"/>
      <c r="AR854" s="4"/>
      <c r="AS854" s="4"/>
      <c r="AT854" s="4"/>
      <c r="AU854" s="4"/>
      <c r="AV854" s="4"/>
      <c r="AW854" s="174"/>
      <c r="AX854" s="4"/>
      <c r="AY854" s="4"/>
      <c r="AZ854" s="4"/>
      <c r="BA854" s="72"/>
      <c r="BB854" s="4"/>
      <c r="BC854" s="4"/>
      <c r="BD854" s="4"/>
      <c r="BE854" s="4"/>
      <c r="BF854" s="4"/>
      <c r="BG854" s="72"/>
      <c r="BH854" s="4"/>
      <c r="BI854" s="201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202"/>
      <c r="CG854" s="4"/>
      <c r="CH854" s="4"/>
      <c r="CI854" s="4"/>
      <c r="CJ854" s="4"/>
      <c r="CK854" s="4"/>
      <c r="CL854" s="4"/>
      <c r="CM854" s="174"/>
      <c r="CN854" s="4"/>
      <c r="CO854" s="4"/>
      <c r="CP854" s="4"/>
      <c r="CQ854" s="4"/>
      <c r="CR854" s="4"/>
      <c r="CS854" s="17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202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17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174"/>
      <c r="AR855" s="4"/>
      <c r="AS855" s="4"/>
      <c r="AT855" s="4"/>
      <c r="AU855" s="4"/>
      <c r="AV855" s="4"/>
      <c r="AW855" s="174"/>
      <c r="AX855" s="4"/>
      <c r="AY855" s="4"/>
      <c r="AZ855" s="4"/>
      <c r="BA855" s="72"/>
      <c r="BB855" s="4"/>
      <c r="BC855" s="4"/>
      <c r="BD855" s="4"/>
      <c r="BE855" s="4"/>
      <c r="BF855" s="4"/>
      <c r="BG855" s="72"/>
      <c r="BH855" s="4"/>
      <c r="BI855" s="201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202"/>
      <c r="CG855" s="4"/>
      <c r="CH855" s="4"/>
      <c r="CI855" s="4"/>
      <c r="CJ855" s="4"/>
      <c r="CK855" s="4"/>
      <c r="CL855" s="4"/>
      <c r="CM855" s="174"/>
      <c r="CN855" s="4"/>
      <c r="CO855" s="4"/>
      <c r="CP855" s="4"/>
      <c r="CQ855" s="4"/>
      <c r="CR855" s="4"/>
      <c r="CS855" s="17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202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17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174"/>
      <c r="AR856" s="4"/>
      <c r="AS856" s="4"/>
      <c r="AT856" s="4"/>
      <c r="AU856" s="4"/>
      <c r="AV856" s="4"/>
      <c r="AW856" s="174"/>
      <c r="AX856" s="4"/>
      <c r="AY856" s="4"/>
      <c r="AZ856" s="4"/>
      <c r="BA856" s="72"/>
      <c r="BB856" s="4"/>
      <c r="BC856" s="4"/>
      <c r="BD856" s="4"/>
      <c r="BE856" s="4"/>
      <c r="BF856" s="4"/>
      <c r="BG856" s="72"/>
      <c r="BH856" s="4"/>
      <c r="BI856" s="201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202"/>
      <c r="CG856" s="4"/>
      <c r="CH856" s="4"/>
      <c r="CI856" s="4"/>
      <c r="CJ856" s="4"/>
      <c r="CK856" s="4"/>
      <c r="CL856" s="4"/>
      <c r="CM856" s="174"/>
      <c r="CN856" s="4"/>
      <c r="CO856" s="4"/>
      <c r="CP856" s="4"/>
      <c r="CQ856" s="4"/>
      <c r="CR856" s="4"/>
      <c r="CS856" s="17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202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17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174"/>
      <c r="AR857" s="4"/>
      <c r="AS857" s="4"/>
      <c r="AT857" s="4"/>
      <c r="AU857" s="4"/>
      <c r="AV857" s="4"/>
      <c r="AW857" s="174"/>
      <c r="AX857" s="4"/>
      <c r="AY857" s="4"/>
      <c r="AZ857" s="4"/>
      <c r="BA857" s="72"/>
      <c r="BB857" s="4"/>
      <c r="BC857" s="4"/>
      <c r="BD857" s="4"/>
      <c r="BE857" s="4"/>
      <c r="BF857" s="4"/>
      <c r="BG857" s="72"/>
      <c r="BH857" s="4"/>
      <c r="BI857" s="201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202"/>
      <c r="CG857" s="4"/>
      <c r="CH857" s="4"/>
      <c r="CI857" s="4"/>
      <c r="CJ857" s="4"/>
      <c r="CK857" s="4"/>
      <c r="CL857" s="4"/>
      <c r="CM857" s="174"/>
      <c r="CN857" s="4"/>
      <c r="CO857" s="4"/>
      <c r="CP857" s="4"/>
      <c r="CQ857" s="4"/>
      <c r="CR857" s="4"/>
      <c r="CS857" s="17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202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17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174"/>
      <c r="AR858" s="4"/>
      <c r="AS858" s="4"/>
      <c r="AT858" s="4"/>
      <c r="AU858" s="4"/>
      <c r="AV858" s="4"/>
      <c r="AW858" s="174"/>
      <c r="AX858" s="4"/>
      <c r="AY858" s="4"/>
      <c r="AZ858" s="4"/>
      <c r="BA858" s="72"/>
      <c r="BB858" s="4"/>
      <c r="BC858" s="4"/>
      <c r="BD858" s="4"/>
      <c r="BE858" s="4"/>
      <c r="BF858" s="4"/>
      <c r="BG858" s="72"/>
      <c r="BH858" s="4"/>
      <c r="BI858" s="201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202"/>
      <c r="CG858" s="4"/>
      <c r="CH858" s="4"/>
      <c r="CI858" s="4"/>
      <c r="CJ858" s="4"/>
      <c r="CK858" s="4"/>
      <c r="CL858" s="4"/>
      <c r="CM858" s="174"/>
      <c r="CN858" s="4"/>
      <c r="CO858" s="4"/>
      <c r="CP858" s="4"/>
      <c r="CQ858" s="4"/>
      <c r="CR858" s="4"/>
      <c r="CS858" s="17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202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17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174"/>
      <c r="AR859" s="4"/>
      <c r="AS859" s="4"/>
      <c r="AT859" s="4"/>
      <c r="AU859" s="4"/>
      <c r="AV859" s="4"/>
      <c r="AW859" s="174"/>
      <c r="AX859" s="4"/>
      <c r="AY859" s="4"/>
      <c r="AZ859" s="4"/>
      <c r="BA859" s="72"/>
      <c r="BB859" s="4"/>
      <c r="BC859" s="4"/>
      <c r="BD859" s="4"/>
      <c r="BE859" s="4"/>
      <c r="BF859" s="4"/>
      <c r="BG859" s="72"/>
      <c r="BH859" s="4"/>
      <c r="BI859" s="201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202"/>
      <c r="CG859" s="4"/>
      <c r="CH859" s="4"/>
      <c r="CI859" s="4"/>
      <c r="CJ859" s="4"/>
      <c r="CK859" s="4"/>
      <c r="CL859" s="4"/>
      <c r="CM859" s="174"/>
      <c r="CN859" s="4"/>
      <c r="CO859" s="4"/>
      <c r="CP859" s="4"/>
      <c r="CQ859" s="4"/>
      <c r="CR859" s="4"/>
      <c r="CS859" s="17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202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17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174"/>
      <c r="AR860" s="4"/>
      <c r="AS860" s="4"/>
      <c r="AT860" s="4"/>
      <c r="AU860" s="4"/>
      <c r="AV860" s="4"/>
      <c r="AW860" s="174"/>
      <c r="AX860" s="4"/>
      <c r="AY860" s="4"/>
      <c r="AZ860" s="4"/>
      <c r="BA860" s="72"/>
      <c r="BB860" s="4"/>
      <c r="BC860" s="4"/>
      <c r="BD860" s="4"/>
      <c r="BE860" s="4"/>
      <c r="BF860" s="4"/>
      <c r="BG860" s="72"/>
      <c r="BH860" s="4"/>
      <c r="BI860" s="201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202"/>
      <c r="CG860" s="4"/>
      <c r="CH860" s="4"/>
      <c r="CI860" s="4"/>
      <c r="CJ860" s="4"/>
      <c r="CK860" s="4"/>
      <c r="CL860" s="4"/>
      <c r="CM860" s="174"/>
      <c r="CN860" s="4"/>
      <c r="CO860" s="4"/>
      <c r="CP860" s="4"/>
      <c r="CQ860" s="4"/>
      <c r="CR860" s="4"/>
      <c r="CS860" s="17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202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17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174"/>
      <c r="AR861" s="4"/>
      <c r="AS861" s="4"/>
      <c r="AT861" s="4"/>
      <c r="AU861" s="4"/>
      <c r="AV861" s="4"/>
      <c r="AW861" s="174"/>
      <c r="AX861" s="4"/>
      <c r="AY861" s="4"/>
      <c r="AZ861" s="4"/>
      <c r="BA861" s="72"/>
      <c r="BB861" s="4"/>
      <c r="BC861" s="4"/>
      <c r="BD861" s="4"/>
      <c r="BE861" s="4"/>
      <c r="BF861" s="4"/>
      <c r="BG861" s="72"/>
      <c r="BH861" s="4"/>
      <c r="BI861" s="201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202"/>
      <c r="CG861" s="4"/>
      <c r="CH861" s="4"/>
      <c r="CI861" s="4"/>
      <c r="CJ861" s="4"/>
      <c r="CK861" s="4"/>
      <c r="CL861" s="4"/>
      <c r="CM861" s="174"/>
      <c r="CN861" s="4"/>
      <c r="CO861" s="4"/>
      <c r="CP861" s="4"/>
      <c r="CQ861" s="4"/>
      <c r="CR861" s="4"/>
      <c r="CS861" s="17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202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17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174"/>
      <c r="AR862" s="4"/>
      <c r="AS862" s="4"/>
      <c r="AT862" s="4"/>
      <c r="AU862" s="4"/>
      <c r="AV862" s="4"/>
      <c r="AW862" s="174"/>
      <c r="AX862" s="4"/>
      <c r="AY862" s="4"/>
      <c r="AZ862" s="4"/>
      <c r="BA862" s="72"/>
      <c r="BB862" s="4"/>
      <c r="BC862" s="4"/>
      <c r="BD862" s="4"/>
      <c r="BE862" s="4"/>
      <c r="BF862" s="4"/>
      <c r="BG862" s="72"/>
      <c r="BH862" s="4"/>
      <c r="BI862" s="201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202"/>
      <c r="CG862" s="4"/>
      <c r="CH862" s="4"/>
      <c r="CI862" s="4"/>
      <c r="CJ862" s="4"/>
      <c r="CK862" s="4"/>
      <c r="CL862" s="4"/>
      <c r="CM862" s="174"/>
      <c r="CN862" s="4"/>
      <c r="CO862" s="4"/>
      <c r="CP862" s="4"/>
      <c r="CQ862" s="4"/>
      <c r="CR862" s="4"/>
      <c r="CS862" s="17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202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17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174"/>
      <c r="AR863" s="4"/>
      <c r="AS863" s="4"/>
      <c r="AT863" s="4"/>
      <c r="AU863" s="4"/>
      <c r="AV863" s="4"/>
      <c r="AW863" s="174"/>
      <c r="AX863" s="4"/>
      <c r="AY863" s="4"/>
      <c r="AZ863" s="4"/>
      <c r="BA863" s="72"/>
      <c r="BB863" s="4"/>
      <c r="BC863" s="4"/>
      <c r="BD863" s="4"/>
      <c r="BE863" s="4"/>
      <c r="BF863" s="4"/>
      <c r="BG863" s="72"/>
      <c r="BH863" s="4"/>
      <c r="BI863" s="201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202"/>
      <c r="CG863" s="4"/>
      <c r="CH863" s="4"/>
      <c r="CI863" s="4"/>
      <c r="CJ863" s="4"/>
      <c r="CK863" s="4"/>
      <c r="CL863" s="4"/>
      <c r="CM863" s="174"/>
      <c r="CN863" s="4"/>
      <c r="CO863" s="4"/>
      <c r="CP863" s="4"/>
      <c r="CQ863" s="4"/>
      <c r="CR863" s="4"/>
      <c r="CS863" s="17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202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17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174"/>
      <c r="AR864" s="4"/>
      <c r="AS864" s="4"/>
      <c r="AT864" s="4"/>
      <c r="AU864" s="4"/>
      <c r="AV864" s="4"/>
      <c r="AW864" s="174"/>
      <c r="AX864" s="4"/>
      <c r="AY864" s="4"/>
      <c r="AZ864" s="4"/>
      <c r="BA864" s="72"/>
      <c r="BB864" s="4"/>
      <c r="BC864" s="4"/>
      <c r="BD864" s="4"/>
      <c r="BE864" s="4"/>
      <c r="BF864" s="4"/>
      <c r="BG864" s="72"/>
      <c r="BH864" s="4"/>
      <c r="BI864" s="201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202"/>
      <c r="CG864" s="4"/>
      <c r="CH864" s="4"/>
      <c r="CI864" s="4"/>
      <c r="CJ864" s="4"/>
      <c r="CK864" s="4"/>
      <c r="CL864" s="4"/>
      <c r="CM864" s="174"/>
      <c r="CN864" s="4"/>
      <c r="CO864" s="4"/>
      <c r="CP864" s="4"/>
      <c r="CQ864" s="4"/>
      <c r="CR864" s="4"/>
      <c r="CS864" s="17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202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17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174"/>
      <c r="AR865" s="4"/>
      <c r="AS865" s="4"/>
      <c r="AT865" s="4"/>
      <c r="AU865" s="4"/>
      <c r="AV865" s="4"/>
      <c r="AW865" s="174"/>
      <c r="AX865" s="4"/>
      <c r="AY865" s="4"/>
      <c r="AZ865" s="4"/>
      <c r="BA865" s="72"/>
      <c r="BB865" s="4"/>
      <c r="BC865" s="4"/>
      <c r="BD865" s="4"/>
      <c r="BE865" s="4"/>
      <c r="BF865" s="4"/>
      <c r="BG865" s="72"/>
      <c r="BH865" s="4"/>
      <c r="BI865" s="201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202"/>
      <c r="CG865" s="4"/>
      <c r="CH865" s="4"/>
      <c r="CI865" s="4"/>
      <c r="CJ865" s="4"/>
      <c r="CK865" s="4"/>
      <c r="CL865" s="4"/>
      <c r="CM865" s="174"/>
      <c r="CN865" s="4"/>
      <c r="CO865" s="4"/>
      <c r="CP865" s="4"/>
      <c r="CQ865" s="4"/>
      <c r="CR865" s="4"/>
      <c r="CS865" s="17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202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17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174"/>
      <c r="AR866" s="4"/>
      <c r="AS866" s="4"/>
      <c r="AT866" s="4"/>
      <c r="AU866" s="4"/>
      <c r="AV866" s="4"/>
      <c r="AW866" s="174"/>
      <c r="AX866" s="4"/>
      <c r="AY866" s="4"/>
      <c r="AZ866" s="4"/>
      <c r="BA866" s="72"/>
      <c r="BB866" s="4"/>
      <c r="BC866" s="4"/>
      <c r="BD866" s="4"/>
      <c r="BE866" s="4"/>
      <c r="BF866" s="4"/>
      <c r="BG866" s="72"/>
      <c r="BH866" s="4"/>
      <c r="BI866" s="201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202"/>
      <c r="CG866" s="4"/>
      <c r="CH866" s="4"/>
      <c r="CI866" s="4"/>
      <c r="CJ866" s="4"/>
      <c r="CK866" s="4"/>
      <c r="CL866" s="4"/>
      <c r="CM866" s="174"/>
      <c r="CN866" s="4"/>
      <c r="CO866" s="4"/>
      <c r="CP866" s="4"/>
      <c r="CQ866" s="4"/>
      <c r="CR866" s="4"/>
      <c r="CS866" s="17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202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17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174"/>
      <c r="AR867" s="4"/>
      <c r="AS867" s="4"/>
      <c r="AT867" s="4"/>
      <c r="AU867" s="4"/>
      <c r="AV867" s="4"/>
      <c r="AW867" s="174"/>
      <c r="AX867" s="4"/>
      <c r="AY867" s="4"/>
      <c r="AZ867" s="4"/>
      <c r="BA867" s="72"/>
      <c r="BB867" s="4"/>
      <c r="BC867" s="4"/>
      <c r="BD867" s="4"/>
      <c r="BE867" s="4"/>
      <c r="BF867" s="4"/>
      <c r="BG867" s="72"/>
      <c r="BH867" s="4"/>
      <c r="BI867" s="201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202"/>
      <c r="CG867" s="4"/>
      <c r="CH867" s="4"/>
      <c r="CI867" s="4"/>
      <c r="CJ867" s="4"/>
      <c r="CK867" s="4"/>
      <c r="CL867" s="4"/>
      <c r="CM867" s="174"/>
      <c r="CN867" s="4"/>
      <c r="CO867" s="4"/>
      <c r="CP867" s="4"/>
      <c r="CQ867" s="4"/>
      <c r="CR867" s="4"/>
      <c r="CS867" s="17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202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17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174"/>
      <c r="AR868" s="4"/>
      <c r="AS868" s="4"/>
      <c r="AT868" s="4"/>
      <c r="AU868" s="4"/>
      <c r="AV868" s="4"/>
      <c r="AW868" s="174"/>
      <c r="AX868" s="4"/>
      <c r="AY868" s="4"/>
      <c r="AZ868" s="4"/>
      <c r="BA868" s="72"/>
      <c r="BB868" s="4"/>
      <c r="BC868" s="4"/>
      <c r="BD868" s="4"/>
      <c r="BE868" s="4"/>
      <c r="BF868" s="4"/>
      <c r="BG868" s="72"/>
      <c r="BH868" s="4"/>
      <c r="BI868" s="201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202"/>
      <c r="CG868" s="4"/>
      <c r="CH868" s="4"/>
      <c r="CI868" s="4"/>
      <c r="CJ868" s="4"/>
      <c r="CK868" s="4"/>
      <c r="CL868" s="4"/>
      <c r="CM868" s="174"/>
      <c r="CN868" s="4"/>
      <c r="CO868" s="4"/>
      <c r="CP868" s="4"/>
      <c r="CQ868" s="4"/>
      <c r="CR868" s="4"/>
      <c r="CS868" s="17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202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17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174"/>
      <c r="AR869" s="4"/>
      <c r="AS869" s="4"/>
      <c r="AT869" s="4"/>
      <c r="AU869" s="4"/>
      <c r="AV869" s="4"/>
      <c r="AW869" s="174"/>
      <c r="AX869" s="4"/>
      <c r="AY869" s="4"/>
      <c r="AZ869" s="4"/>
      <c r="BA869" s="72"/>
      <c r="BB869" s="4"/>
      <c r="BC869" s="4"/>
      <c r="BD869" s="4"/>
      <c r="BE869" s="4"/>
      <c r="BF869" s="4"/>
      <c r="BG869" s="72"/>
      <c r="BH869" s="4"/>
      <c r="BI869" s="201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202"/>
      <c r="CG869" s="4"/>
      <c r="CH869" s="4"/>
      <c r="CI869" s="4"/>
      <c r="CJ869" s="4"/>
      <c r="CK869" s="4"/>
      <c r="CL869" s="4"/>
      <c r="CM869" s="174"/>
      <c r="CN869" s="4"/>
      <c r="CO869" s="4"/>
      <c r="CP869" s="4"/>
      <c r="CQ869" s="4"/>
      <c r="CR869" s="4"/>
      <c r="CS869" s="17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202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17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174"/>
      <c r="AR870" s="4"/>
      <c r="AS870" s="4"/>
      <c r="AT870" s="4"/>
      <c r="AU870" s="4"/>
      <c r="AV870" s="4"/>
      <c r="AW870" s="174"/>
      <c r="AX870" s="4"/>
      <c r="AY870" s="4"/>
      <c r="AZ870" s="4"/>
      <c r="BA870" s="72"/>
      <c r="BB870" s="4"/>
      <c r="BC870" s="4"/>
      <c r="BD870" s="4"/>
      <c r="BE870" s="4"/>
      <c r="BF870" s="4"/>
      <c r="BG870" s="72"/>
      <c r="BH870" s="4"/>
      <c r="BI870" s="201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202"/>
      <c r="CG870" s="4"/>
      <c r="CH870" s="4"/>
      <c r="CI870" s="4"/>
      <c r="CJ870" s="4"/>
      <c r="CK870" s="4"/>
      <c r="CL870" s="4"/>
      <c r="CM870" s="174"/>
      <c r="CN870" s="4"/>
      <c r="CO870" s="4"/>
      <c r="CP870" s="4"/>
      <c r="CQ870" s="4"/>
      <c r="CR870" s="4"/>
      <c r="CS870" s="17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202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17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174"/>
      <c r="AR871" s="4"/>
      <c r="AS871" s="4"/>
      <c r="AT871" s="4"/>
      <c r="AU871" s="4"/>
      <c r="AV871" s="4"/>
      <c r="AW871" s="174"/>
      <c r="AX871" s="4"/>
      <c r="AY871" s="4"/>
      <c r="AZ871" s="4"/>
      <c r="BA871" s="72"/>
      <c r="BB871" s="4"/>
      <c r="BC871" s="4"/>
      <c r="BD871" s="4"/>
      <c r="BE871" s="4"/>
      <c r="BF871" s="4"/>
      <c r="BG871" s="72"/>
      <c r="BH871" s="4"/>
      <c r="BI871" s="201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202"/>
      <c r="CG871" s="4"/>
      <c r="CH871" s="4"/>
      <c r="CI871" s="4"/>
      <c r="CJ871" s="4"/>
      <c r="CK871" s="4"/>
      <c r="CL871" s="4"/>
      <c r="CM871" s="174"/>
      <c r="CN871" s="4"/>
      <c r="CO871" s="4"/>
      <c r="CP871" s="4"/>
      <c r="CQ871" s="4"/>
      <c r="CR871" s="4"/>
      <c r="CS871" s="17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202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17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174"/>
      <c r="AR872" s="4"/>
      <c r="AS872" s="4"/>
      <c r="AT872" s="4"/>
      <c r="AU872" s="4"/>
      <c r="AV872" s="4"/>
      <c r="AW872" s="174"/>
      <c r="AX872" s="4"/>
      <c r="AY872" s="4"/>
      <c r="AZ872" s="4"/>
      <c r="BA872" s="72"/>
      <c r="BB872" s="4"/>
      <c r="BC872" s="4"/>
      <c r="BD872" s="4"/>
      <c r="BE872" s="4"/>
      <c r="BF872" s="4"/>
      <c r="BG872" s="72"/>
      <c r="BH872" s="4"/>
      <c r="BI872" s="201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202"/>
      <c r="CG872" s="4"/>
      <c r="CH872" s="4"/>
      <c r="CI872" s="4"/>
      <c r="CJ872" s="4"/>
      <c r="CK872" s="4"/>
      <c r="CL872" s="4"/>
      <c r="CM872" s="174"/>
      <c r="CN872" s="4"/>
      <c r="CO872" s="4"/>
      <c r="CP872" s="4"/>
      <c r="CQ872" s="4"/>
      <c r="CR872" s="4"/>
      <c r="CS872" s="17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202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17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174"/>
      <c r="AR873" s="4"/>
      <c r="AS873" s="4"/>
      <c r="AT873" s="4"/>
      <c r="AU873" s="4"/>
      <c r="AV873" s="4"/>
      <c r="AW873" s="174"/>
      <c r="AX873" s="4"/>
      <c r="AY873" s="4"/>
      <c r="AZ873" s="4"/>
      <c r="BA873" s="72"/>
      <c r="BB873" s="4"/>
      <c r="BC873" s="4"/>
      <c r="BD873" s="4"/>
      <c r="BE873" s="4"/>
      <c r="BF873" s="4"/>
      <c r="BG873" s="72"/>
      <c r="BH873" s="4"/>
      <c r="BI873" s="201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202"/>
      <c r="CG873" s="4"/>
      <c r="CH873" s="4"/>
      <c r="CI873" s="4"/>
      <c r="CJ873" s="4"/>
      <c r="CK873" s="4"/>
      <c r="CL873" s="4"/>
      <c r="CM873" s="174"/>
      <c r="CN873" s="4"/>
      <c r="CO873" s="4"/>
      <c r="CP873" s="4"/>
      <c r="CQ873" s="4"/>
      <c r="CR873" s="4"/>
      <c r="CS873" s="17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202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17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174"/>
      <c r="AR874" s="4"/>
      <c r="AS874" s="4"/>
      <c r="AT874" s="4"/>
      <c r="AU874" s="4"/>
      <c r="AV874" s="4"/>
      <c r="AW874" s="174"/>
      <c r="AX874" s="4"/>
      <c r="AY874" s="4"/>
      <c r="AZ874" s="4"/>
      <c r="BA874" s="72"/>
      <c r="BB874" s="4"/>
      <c r="BC874" s="4"/>
      <c r="BD874" s="4"/>
      <c r="BE874" s="4"/>
      <c r="BF874" s="4"/>
      <c r="BG874" s="72"/>
      <c r="BH874" s="4"/>
      <c r="BI874" s="201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202"/>
      <c r="CG874" s="4"/>
      <c r="CH874" s="4"/>
      <c r="CI874" s="4"/>
      <c r="CJ874" s="4"/>
      <c r="CK874" s="4"/>
      <c r="CL874" s="4"/>
      <c r="CM874" s="174"/>
      <c r="CN874" s="4"/>
      <c r="CO874" s="4"/>
      <c r="CP874" s="4"/>
      <c r="CQ874" s="4"/>
      <c r="CR874" s="4"/>
      <c r="CS874" s="17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202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17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174"/>
      <c r="AR875" s="4"/>
      <c r="AS875" s="4"/>
      <c r="AT875" s="4"/>
      <c r="AU875" s="4"/>
      <c r="AV875" s="4"/>
      <c r="AW875" s="174"/>
      <c r="AX875" s="4"/>
      <c r="AY875" s="4"/>
      <c r="AZ875" s="4"/>
      <c r="BA875" s="72"/>
      <c r="BB875" s="4"/>
      <c r="BC875" s="4"/>
      <c r="BD875" s="4"/>
      <c r="BE875" s="4"/>
      <c r="BF875" s="4"/>
      <c r="BG875" s="72"/>
      <c r="BH875" s="4"/>
      <c r="BI875" s="201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202"/>
      <c r="CG875" s="4"/>
      <c r="CH875" s="4"/>
      <c r="CI875" s="4"/>
      <c r="CJ875" s="4"/>
      <c r="CK875" s="4"/>
      <c r="CL875" s="4"/>
      <c r="CM875" s="174"/>
      <c r="CN875" s="4"/>
      <c r="CO875" s="4"/>
      <c r="CP875" s="4"/>
      <c r="CQ875" s="4"/>
      <c r="CR875" s="4"/>
      <c r="CS875" s="17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202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17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174"/>
      <c r="AR876" s="4"/>
      <c r="AS876" s="4"/>
      <c r="AT876" s="4"/>
      <c r="AU876" s="4"/>
      <c r="AV876" s="4"/>
      <c r="AW876" s="174"/>
      <c r="AX876" s="4"/>
      <c r="AY876" s="4"/>
      <c r="AZ876" s="4"/>
      <c r="BA876" s="72"/>
      <c r="BB876" s="4"/>
      <c r="BC876" s="4"/>
      <c r="BD876" s="4"/>
      <c r="BE876" s="4"/>
      <c r="BF876" s="4"/>
      <c r="BG876" s="72"/>
      <c r="BH876" s="4"/>
      <c r="BI876" s="201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202"/>
      <c r="CG876" s="4"/>
      <c r="CH876" s="4"/>
      <c r="CI876" s="4"/>
      <c r="CJ876" s="4"/>
      <c r="CK876" s="4"/>
      <c r="CL876" s="4"/>
      <c r="CM876" s="174"/>
      <c r="CN876" s="4"/>
      <c r="CO876" s="4"/>
      <c r="CP876" s="4"/>
      <c r="CQ876" s="4"/>
      <c r="CR876" s="4"/>
      <c r="CS876" s="17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202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17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174"/>
      <c r="AR877" s="4"/>
      <c r="AS877" s="4"/>
      <c r="AT877" s="4"/>
      <c r="AU877" s="4"/>
      <c r="AV877" s="4"/>
      <c r="AW877" s="174"/>
      <c r="AX877" s="4"/>
      <c r="AY877" s="4"/>
      <c r="AZ877" s="4"/>
      <c r="BA877" s="72"/>
      <c r="BB877" s="4"/>
      <c r="BC877" s="4"/>
      <c r="BD877" s="4"/>
      <c r="BE877" s="4"/>
      <c r="BF877" s="4"/>
      <c r="BG877" s="72"/>
      <c r="BH877" s="4"/>
      <c r="BI877" s="201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202"/>
      <c r="CG877" s="4"/>
      <c r="CH877" s="4"/>
      <c r="CI877" s="4"/>
      <c r="CJ877" s="4"/>
      <c r="CK877" s="4"/>
      <c r="CL877" s="4"/>
      <c r="CM877" s="174"/>
      <c r="CN877" s="4"/>
      <c r="CO877" s="4"/>
      <c r="CP877" s="4"/>
      <c r="CQ877" s="4"/>
      <c r="CR877" s="4"/>
      <c r="CS877" s="17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202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17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174"/>
      <c r="AR878" s="4"/>
      <c r="AS878" s="4"/>
      <c r="AT878" s="4"/>
      <c r="AU878" s="4"/>
      <c r="AV878" s="4"/>
      <c r="AW878" s="174"/>
      <c r="AX878" s="4"/>
      <c r="AY878" s="4"/>
      <c r="AZ878" s="4"/>
      <c r="BA878" s="72"/>
      <c r="BB878" s="4"/>
      <c r="BC878" s="4"/>
      <c r="BD878" s="4"/>
      <c r="BE878" s="4"/>
      <c r="BF878" s="4"/>
      <c r="BG878" s="72"/>
      <c r="BH878" s="4"/>
      <c r="BI878" s="201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202"/>
      <c r="CG878" s="4"/>
      <c r="CH878" s="4"/>
      <c r="CI878" s="4"/>
      <c r="CJ878" s="4"/>
      <c r="CK878" s="4"/>
      <c r="CL878" s="4"/>
      <c r="CM878" s="174"/>
      <c r="CN878" s="4"/>
      <c r="CO878" s="4"/>
      <c r="CP878" s="4"/>
      <c r="CQ878" s="4"/>
      <c r="CR878" s="4"/>
      <c r="CS878" s="17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202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17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174"/>
      <c r="AR879" s="4"/>
      <c r="AS879" s="4"/>
      <c r="AT879" s="4"/>
      <c r="AU879" s="4"/>
      <c r="AV879" s="4"/>
      <c r="AW879" s="174"/>
      <c r="AX879" s="4"/>
      <c r="AY879" s="4"/>
      <c r="AZ879" s="4"/>
      <c r="BA879" s="72"/>
      <c r="BB879" s="4"/>
      <c r="BC879" s="4"/>
      <c r="BD879" s="4"/>
      <c r="BE879" s="4"/>
      <c r="BF879" s="4"/>
      <c r="BG879" s="72"/>
      <c r="BH879" s="4"/>
      <c r="BI879" s="201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202"/>
      <c r="CG879" s="4"/>
      <c r="CH879" s="4"/>
      <c r="CI879" s="4"/>
      <c r="CJ879" s="4"/>
      <c r="CK879" s="4"/>
      <c r="CL879" s="4"/>
      <c r="CM879" s="174"/>
      <c r="CN879" s="4"/>
      <c r="CO879" s="4"/>
      <c r="CP879" s="4"/>
      <c r="CQ879" s="4"/>
      <c r="CR879" s="4"/>
      <c r="CS879" s="17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202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17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174"/>
      <c r="AR880" s="4"/>
      <c r="AS880" s="4"/>
      <c r="AT880" s="4"/>
      <c r="AU880" s="4"/>
      <c r="AV880" s="4"/>
      <c r="AW880" s="174"/>
      <c r="AX880" s="4"/>
      <c r="AY880" s="4"/>
      <c r="AZ880" s="4"/>
      <c r="BA880" s="72"/>
      <c r="BB880" s="4"/>
      <c r="BC880" s="4"/>
      <c r="BD880" s="4"/>
      <c r="BE880" s="4"/>
      <c r="BF880" s="4"/>
      <c r="BG880" s="72"/>
      <c r="BH880" s="4"/>
      <c r="BI880" s="201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202"/>
      <c r="CG880" s="4"/>
      <c r="CH880" s="4"/>
      <c r="CI880" s="4"/>
      <c r="CJ880" s="4"/>
      <c r="CK880" s="4"/>
      <c r="CL880" s="4"/>
      <c r="CM880" s="174"/>
      <c r="CN880" s="4"/>
      <c r="CO880" s="4"/>
      <c r="CP880" s="4"/>
      <c r="CQ880" s="4"/>
      <c r="CR880" s="4"/>
      <c r="CS880" s="17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202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17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174"/>
      <c r="AR881" s="4"/>
      <c r="AS881" s="4"/>
      <c r="AT881" s="4"/>
      <c r="AU881" s="4"/>
      <c r="AV881" s="4"/>
      <c r="AW881" s="174"/>
      <c r="AX881" s="4"/>
      <c r="AY881" s="4"/>
      <c r="AZ881" s="4"/>
      <c r="BA881" s="72"/>
      <c r="BB881" s="4"/>
      <c r="BC881" s="4"/>
      <c r="BD881" s="4"/>
      <c r="BE881" s="4"/>
      <c r="BF881" s="4"/>
      <c r="BG881" s="72"/>
      <c r="BH881" s="4"/>
      <c r="BI881" s="201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202"/>
      <c r="CG881" s="4"/>
      <c r="CH881" s="4"/>
      <c r="CI881" s="4"/>
      <c r="CJ881" s="4"/>
      <c r="CK881" s="4"/>
      <c r="CL881" s="4"/>
      <c r="CM881" s="174"/>
      <c r="CN881" s="4"/>
      <c r="CO881" s="4"/>
      <c r="CP881" s="4"/>
      <c r="CQ881" s="4"/>
      <c r="CR881" s="4"/>
      <c r="CS881" s="17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202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17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174"/>
      <c r="AR882" s="4"/>
      <c r="AS882" s="4"/>
      <c r="AT882" s="4"/>
      <c r="AU882" s="4"/>
      <c r="AV882" s="4"/>
      <c r="AW882" s="174"/>
      <c r="AX882" s="4"/>
      <c r="AY882" s="4"/>
      <c r="AZ882" s="4"/>
      <c r="BA882" s="72"/>
      <c r="BB882" s="4"/>
      <c r="BC882" s="4"/>
      <c r="BD882" s="4"/>
      <c r="BE882" s="4"/>
      <c r="BF882" s="4"/>
      <c r="BG882" s="72"/>
      <c r="BH882" s="4"/>
      <c r="BI882" s="201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202"/>
      <c r="CG882" s="4"/>
      <c r="CH882" s="4"/>
      <c r="CI882" s="4"/>
      <c r="CJ882" s="4"/>
      <c r="CK882" s="4"/>
      <c r="CL882" s="4"/>
      <c r="CM882" s="174"/>
      <c r="CN882" s="4"/>
      <c r="CO882" s="4"/>
      <c r="CP882" s="4"/>
      <c r="CQ882" s="4"/>
      <c r="CR882" s="4"/>
      <c r="CS882" s="17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202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17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174"/>
      <c r="AR883" s="4"/>
      <c r="AS883" s="4"/>
      <c r="AT883" s="4"/>
      <c r="AU883" s="4"/>
      <c r="AV883" s="4"/>
      <c r="AW883" s="174"/>
      <c r="AX883" s="4"/>
      <c r="AY883" s="4"/>
      <c r="AZ883" s="4"/>
      <c r="BA883" s="72"/>
      <c r="BB883" s="4"/>
      <c r="BC883" s="4"/>
      <c r="BD883" s="4"/>
      <c r="BE883" s="4"/>
      <c r="BF883" s="4"/>
      <c r="BG883" s="72"/>
      <c r="BH883" s="4"/>
      <c r="BI883" s="201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202"/>
      <c r="CG883" s="4"/>
      <c r="CH883" s="4"/>
      <c r="CI883" s="4"/>
      <c r="CJ883" s="4"/>
      <c r="CK883" s="4"/>
      <c r="CL883" s="4"/>
      <c r="CM883" s="174"/>
      <c r="CN883" s="4"/>
      <c r="CO883" s="4"/>
      <c r="CP883" s="4"/>
      <c r="CQ883" s="4"/>
      <c r="CR883" s="4"/>
      <c r="CS883" s="17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202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17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174"/>
      <c r="AR884" s="4"/>
      <c r="AS884" s="4"/>
      <c r="AT884" s="4"/>
      <c r="AU884" s="4"/>
      <c r="AV884" s="4"/>
      <c r="AW884" s="174"/>
      <c r="AX884" s="4"/>
      <c r="AY884" s="4"/>
      <c r="AZ884" s="4"/>
      <c r="BA884" s="72"/>
      <c r="BB884" s="4"/>
      <c r="BC884" s="4"/>
      <c r="BD884" s="4"/>
      <c r="BE884" s="4"/>
      <c r="BF884" s="4"/>
      <c r="BG884" s="72"/>
      <c r="BH884" s="4"/>
      <c r="BI884" s="201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202"/>
      <c r="CG884" s="4"/>
      <c r="CH884" s="4"/>
      <c r="CI884" s="4"/>
      <c r="CJ884" s="4"/>
      <c r="CK884" s="4"/>
      <c r="CL884" s="4"/>
      <c r="CM884" s="174"/>
      <c r="CN884" s="4"/>
      <c r="CO884" s="4"/>
      <c r="CP884" s="4"/>
      <c r="CQ884" s="4"/>
      <c r="CR884" s="4"/>
      <c r="CS884" s="17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202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17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174"/>
      <c r="AR885" s="4"/>
      <c r="AS885" s="4"/>
      <c r="AT885" s="4"/>
      <c r="AU885" s="4"/>
      <c r="AV885" s="4"/>
      <c r="AW885" s="174"/>
      <c r="AX885" s="4"/>
      <c r="AY885" s="4"/>
      <c r="AZ885" s="4"/>
      <c r="BA885" s="72"/>
      <c r="BB885" s="4"/>
      <c r="BC885" s="4"/>
      <c r="BD885" s="4"/>
      <c r="BE885" s="4"/>
      <c r="BF885" s="4"/>
      <c r="BG885" s="72"/>
      <c r="BH885" s="4"/>
      <c r="BI885" s="201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202"/>
      <c r="CG885" s="4"/>
      <c r="CH885" s="4"/>
      <c r="CI885" s="4"/>
      <c r="CJ885" s="4"/>
      <c r="CK885" s="4"/>
      <c r="CL885" s="4"/>
      <c r="CM885" s="174"/>
      <c r="CN885" s="4"/>
      <c r="CO885" s="4"/>
      <c r="CP885" s="4"/>
      <c r="CQ885" s="4"/>
      <c r="CR885" s="4"/>
      <c r="CS885" s="17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202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17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174"/>
      <c r="AR886" s="4"/>
      <c r="AS886" s="4"/>
      <c r="AT886" s="4"/>
      <c r="AU886" s="4"/>
      <c r="AV886" s="4"/>
      <c r="AW886" s="174"/>
      <c r="AX886" s="4"/>
      <c r="AY886" s="4"/>
      <c r="AZ886" s="4"/>
      <c r="BA886" s="72"/>
      <c r="BB886" s="4"/>
      <c r="BC886" s="4"/>
      <c r="BD886" s="4"/>
      <c r="BE886" s="4"/>
      <c r="BF886" s="4"/>
      <c r="BG886" s="72"/>
      <c r="BH886" s="4"/>
      <c r="BI886" s="201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202"/>
      <c r="CG886" s="4"/>
      <c r="CH886" s="4"/>
      <c r="CI886" s="4"/>
      <c r="CJ886" s="4"/>
      <c r="CK886" s="4"/>
      <c r="CL886" s="4"/>
      <c r="CM886" s="174"/>
      <c r="CN886" s="4"/>
      <c r="CO886" s="4"/>
      <c r="CP886" s="4"/>
      <c r="CQ886" s="4"/>
      <c r="CR886" s="4"/>
      <c r="CS886" s="17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202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17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174"/>
      <c r="AR887" s="4"/>
      <c r="AS887" s="4"/>
      <c r="AT887" s="4"/>
      <c r="AU887" s="4"/>
      <c r="AV887" s="4"/>
      <c r="AW887" s="174"/>
      <c r="AX887" s="4"/>
      <c r="AY887" s="4"/>
      <c r="AZ887" s="4"/>
      <c r="BA887" s="72"/>
      <c r="BB887" s="4"/>
      <c r="BC887" s="4"/>
      <c r="BD887" s="4"/>
      <c r="BE887" s="4"/>
      <c r="BF887" s="4"/>
      <c r="BG887" s="72"/>
      <c r="BH887" s="4"/>
      <c r="BI887" s="201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202"/>
      <c r="CG887" s="4"/>
      <c r="CH887" s="4"/>
      <c r="CI887" s="4"/>
      <c r="CJ887" s="4"/>
      <c r="CK887" s="4"/>
      <c r="CL887" s="4"/>
      <c r="CM887" s="174"/>
      <c r="CN887" s="4"/>
      <c r="CO887" s="4"/>
      <c r="CP887" s="4"/>
      <c r="CQ887" s="4"/>
      <c r="CR887" s="4"/>
      <c r="CS887" s="17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202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17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174"/>
      <c r="AR888" s="4"/>
      <c r="AS888" s="4"/>
      <c r="AT888" s="4"/>
      <c r="AU888" s="4"/>
      <c r="AV888" s="4"/>
      <c r="AW888" s="174"/>
      <c r="AX888" s="4"/>
      <c r="AY888" s="4"/>
      <c r="AZ888" s="4"/>
      <c r="BA888" s="72"/>
      <c r="BB888" s="4"/>
      <c r="BC888" s="4"/>
      <c r="BD888" s="4"/>
      <c r="BE888" s="4"/>
      <c r="BF888" s="4"/>
      <c r="BG888" s="72"/>
      <c r="BH888" s="4"/>
      <c r="BI888" s="201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202"/>
      <c r="CG888" s="4"/>
      <c r="CH888" s="4"/>
      <c r="CI888" s="4"/>
      <c r="CJ888" s="4"/>
      <c r="CK888" s="4"/>
      <c r="CL888" s="4"/>
      <c r="CM888" s="174"/>
      <c r="CN888" s="4"/>
      <c r="CO888" s="4"/>
      <c r="CP888" s="4"/>
      <c r="CQ888" s="4"/>
      <c r="CR888" s="4"/>
      <c r="CS888" s="17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202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17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174"/>
      <c r="AR889" s="4"/>
      <c r="AS889" s="4"/>
      <c r="AT889" s="4"/>
      <c r="AU889" s="4"/>
      <c r="AV889" s="4"/>
      <c r="AW889" s="174"/>
      <c r="AX889" s="4"/>
      <c r="AY889" s="4"/>
      <c r="AZ889" s="4"/>
      <c r="BA889" s="72"/>
      <c r="BB889" s="4"/>
      <c r="BC889" s="4"/>
      <c r="BD889" s="4"/>
      <c r="BE889" s="4"/>
      <c r="BF889" s="4"/>
      <c r="BG889" s="72"/>
      <c r="BH889" s="4"/>
      <c r="BI889" s="201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202"/>
      <c r="CG889" s="4"/>
      <c r="CH889" s="4"/>
      <c r="CI889" s="4"/>
      <c r="CJ889" s="4"/>
      <c r="CK889" s="4"/>
      <c r="CL889" s="4"/>
      <c r="CM889" s="174"/>
      <c r="CN889" s="4"/>
      <c r="CO889" s="4"/>
      <c r="CP889" s="4"/>
      <c r="CQ889" s="4"/>
      <c r="CR889" s="4"/>
      <c r="CS889" s="17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202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17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174"/>
      <c r="AR890" s="4"/>
      <c r="AS890" s="4"/>
      <c r="AT890" s="4"/>
      <c r="AU890" s="4"/>
      <c r="AV890" s="4"/>
      <c r="AW890" s="174"/>
      <c r="AX890" s="4"/>
      <c r="AY890" s="4"/>
      <c r="AZ890" s="4"/>
      <c r="BA890" s="72"/>
      <c r="BB890" s="4"/>
      <c r="BC890" s="4"/>
      <c r="BD890" s="4"/>
      <c r="BE890" s="4"/>
      <c r="BF890" s="4"/>
      <c r="BG890" s="72"/>
      <c r="BH890" s="4"/>
      <c r="BI890" s="201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202"/>
      <c r="CG890" s="4"/>
      <c r="CH890" s="4"/>
      <c r="CI890" s="4"/>
      <c r="CJ890" s="4"/>
      <c r="CK890" s="4"/>
      <c r="CL890" s="4"/>
      <c r="CM890" s="174"/>
      <c r="CN890" s="4"/>
      <c r="CO890" s="4"/>
      <c r="CP890" s="4"/>
      <c r="CQ890" s="4"/>
      <c r="CR890" s="4"/>
      <c r="CS890" s="17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202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17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174"/>
      <c r="AR891" s="4"/>
      <c r="AS891" s="4"/>
      <c r="AT891" s="4"/>
      <c r="AU891" s="4"/>
      <c r="AV891" s="4"/>
      <c r="AW891" s="174"/>
      <c r="AX891" s="4"/>
      <c r="AY891" s="4"/>
      <c r="AZ891" s="4"/>
      <c r="BA891" s="72"/>
      <c r="BB891" s="4"/>
      <c r="BC891" s="4"/>
      <c r="BD891" s="4"/>
      <c r="BE891" s="4"/>
      <c r="BF891" s="4"/>
      <c r="BG891" s="72"/>
      <c r="BH891" s="4"/>
      <c r="BI891" s="201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202"/>
      <c r="CG891" s="4"/>
      <c r="CH891" s="4"/>
      <c r="CI891" s="4"/>
      <c r="CJ891" s="4"/>
      <c r="CK891" s="4"/>
      <c r="CL891" s="4"/>
      <c r="CM891" s="174"/>
      <c r="CN891" s="4"/>
      <c r="CO891" s="4"/>
      <c r="CP891" s="4"/>
      <c r="CQ891" s="4"/>
      <c r="CR891" s="4"/>
      <c r="CS891" s="17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202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17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174"/>
      <c r="AR892" s="4"/>
      <c r="AS892" s="4"/>
      <c r="AT892" s="4"/>
      <c r="AU892" s="4"/>
      <c r="AV892" s="4"/>
      <c r="AW892" s="174"/>
      <c r="AX892" s="4"/>
      <c r="AY892" s="4"/>
      <c r="AZ892" s="4"/>
      <c r="BA892" s="72"/>
      <c r="BB892" s="4"/>
      <c r="BC892" s="4"/>
      <c r="BD892" s="4"/>
      <c r="BE892" s="4"/>
      <c r="BF892" s="4"/>
      <c r="BG892" s="72"/>
      <c r="BH892" s="4"/>
      <c r="BI892" s="201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202"/>
      <c r="CG892" s="4"/>
      <c r="CH892" s="4"/>
      <c r="CI892" s="4"/>
      <c r="CJ892" s="4"/>
      <c r="CK892" s="4"/>
      <c r="CL892" s="4"/>
      <c r="CM892" s="174"/>
      <c r="CN892" s="4"/>
      <c r="CO892" s="4"/>
      <c r="CP892" s="4"/>
      <c r="CQ892" s="4"/>
      <c r="CR892" s="4"/>
      <c r="CS892" s="17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202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17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174"/>
      <c r="AR893" s="4"/>
      <c r="AS893" s="4"/>
      <c r="AT893" s="4"/>
      <c r="AU893" s="4"/>
      <c r="AV893" s="4"/>
      <c r="AW893" s="174"/>
      <c r="AX893" s="4"/>
      <c r="AY893" s="4"/>
      <c r="AZ893" s="4"/>
      <c r="BA893" s="72"/>
      <c r="BB893" s="4"/>
      <c r="BC893" s="4"/>
      <c r="BD893" s="4"/>
      <c r="BE893" s="4"/>
      <c r="BF893" s="4"/>
      <c r="BG893" s="72"/>
      <c r="BH893" s="4"/>
      <c r="BI893" s="201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202"/>
      <c r="CG893" s="4"/>
      <c r="CH893" s="4"/>
      <c r="CI893" s="4"/>
      <c r="CJ893" s="4"/>
      <c r="CK893" s="4"/>
      <c r="CL893" s="4"/>
      <c r="CM893" s="174"/>
      <c r="CN893" s="4"/>
      <c r="CO893" s="4"/>
      <c r="CP893" s="4"/>
      <c r="CQ893" s="4"/>
      <c r="CR893" s="4"/>
      <c r="CS893" s="17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202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17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174"/>
      <c r="AR894" s="4"/>
      <c r="AS894" s="4"/>
      <c r="AT894" s="4"/>
      <c r="AU894" s="4"/>
      <c r="AV894" s="4"/>
      <c r="AW894" s="174"/>
      <c r="AX894" s="4"/>
      <c r="AY894" s="4"/>
      <c r="AZ894" s="4"/>
      <c r="BA894" s="72"/>
      <c r="BB894" s="4"/>
      <c r="BC894" s="4"/>
      <c r="BD894" s="4"/>
      <c r="BE894" s="4"/>
      <c r="BF894" s="4"/>
      <c r="BG894" s="72"/>
      <c r="BH894" s="4"/>
      <c r="BI894" s="201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202"/>
      <c r="CG894" s="4"/>
      <c r="CH894" s="4"/>
      <c r="CI894" s="4"/>
      <c r="CJ894" s="4"/>
      <c r="CK894" s="4"/>
      <c r="CL894" s="4"/>
      <c r="CM894" s="174"/>
      <c r="CN894" s="4"/>
      <c r="CO894" s="4"/>
      <c r="CP894" s="4"/>
      <c r="CQ894" s="4"/>
      <c r="CR894" s="4"/>
      <c r="CS894" s="17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202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17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174"/>
      <c r="AR895" s="4"/>
      <c r="AS895" s="4"/>
      <c r="AT895" s="4"/>
      <c r="AU895" s="4"/>
      <c r="AV895" s="4"/>
      <c r="AW895" s="174"/>
      <c r="AX895" s="4"/>
      <c r="AY895" s="4"/>
      <c r="AZ895" s="4"/>
      <c r="BA895" s="72"/>
      <c r="BB895" s="4"/>
      <c r="BC895" s="4"/>
      <c r="BD895" s="4"/>
      <c r="BE895" s="4"/>
      <c r="BF895" s="4"/>
      <c r="BG895" s="72"/>
      <c r="BH895" s="4"/>
      <c r="BI895" s="201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202"/>
      <c r="CG895" s="4"/>
      <c r="CH895" s="4"/>
      <c r="CI895" s="4"/>
      <c r="CJ895" s="4"/>
      <c r="CK895" s="4"/>
      <c r="CL895" s="4"/>
      <c r="CM895" s="174"/>
      <c r="CN895" s="4"/>
      <c r="CO895" s="4"/>
      <c r="CP895" s="4"/>
      <c r="CQ895" s="4"/>
      <c r="CR895" s="4"/>
      <c r="CS895" s="17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202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17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174"/>
      <c r="AR896" s="4"/>
      <c r="AS896" s="4"/>
      <c r="AT896" s="4"/>
      <c r="AU896" s="4"/>
      <c r="AV896" s="4"/>
      <c r="AW896" s="174"/>
      <c r="AX896" s="4"/>
      <c r="AY896" s="4"/>
      <c r="AZ896" s="4"/>
      <c r="BA896" s="72"/>
      <c r="BB896" s="4"/>
      <c r="BC896" s="4"/>
      <c r="BD896" s="4"/>
      <c r="BE896" s="4"/>
      <c r="BF896" s="4"/>
      <c r="BG896" s="72"/>
      <c r="BH896" s="4"/>
      <c r="BI896" s="201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202"/>
      <c r="CG896" s="4"/>
      <c r="CH896" s="4"/>
      <c r="CI896" s="4"/>
      <c r="CJ896" s="4"/>
      <c r="CK896" s="4"/>
      <c r="CL896" s="4"/>
      <c r="CM896" s="174"/>
      <c r="CN896" s="4"/>
      <c r="CO896" s="4"/>
      <c r="CP896" s="4"/>
      <c r="CQ896" s="4"/>
      <c r="CR896" s="4"/>
      <c r="CS896" s="17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202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17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174"/>
      <c r="AR897" s="4"/>
      <c r="AS897" s="4"/>
      <c r="AT897" s="4"/>
      <c r="AU897" s="4"/>
      <c r="AV897" s="4"/>
      <c r="AW897" s="174"/>
      <c r="AX897" s="4"/>
      <c r="AY897" s="4"/>
      <c r="AZ897" s="4"/>
      <c r="BA897" s="72"/>
      <c r="BB897" s="4"/>
      <c r="BC897" s="4"/>
      <c r="BD897" s="4"/>
      <c r="BE897" s="4"/>
      <c r="BF897" s="4"/>
      <c r="BG897" s="72"/>
      <c r="BH897" s="4"/>
      <c r="BI897" s="201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202"/>
      <c r="CG897" s="4"/>
      <c r="CH897" s="4"/>
      <c r="CI897" s="4"/>
      <c r="CJ897" s="4"/>
      <c r="CK897" s="4"/>
      <c r="CL897" s="4"/>
      <c r="CM897" s="174"/>
      <c r="CN897" s="4"/>
      <c r="CO897" s="4"/>
      <c r="CP897" s="4"/>
      <c r="CQ897" s="4"/>
      <c r="CR897" s="4"/>
      <c r="CS897" s="17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202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17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174"/>
      <c r="AR898" s="4"/>
      <c r="AS898" s="4"/>
      <c r="AT898" s="4"/>
      <c r="AU898" s="4"/>
      <c r="AV898" s="4"/>
      <c r="AW898" s="174"/>
      <c r="AX898" s="4"/>
      <c r="AY898" s="4"/>
      <c r="AZ898" s="4"/>
      <c r="BA898" s="72"/>
      <c r="BB898" s="4"/>
      <c r="BC898" s="4"/>
      <c r="BD898" s="4"/>
      <c r="BE898" s="4"/>
      <c r="BF898" s="4"/>
      <c r="BG898" s="72"/>
      <c r="BH898" s="4"/>
      <c r="BI898" s="201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202"/>
      <c r="CG898" s="4"/>
      <c r="CH898" s="4"/>
      <c r="CI898" s="4"/>
      <c r="CJ898" s="4"/>
      <c r="CK898" s="4"/>
      <c r="CL898" s="4"/>
      <c r="CM898" s="174"/>
      <c r="CN898" s="4"/>
      <c r="CO898" s="4"/>
      <c r="CP898" s="4"/>
      <c r="CQ898" s="4"/>
      <c r="CR898" s="4"/>
      <c r="CS898" s="17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202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17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174"/>
      <c r="AR899" s="4"/>
      <c r="AS899" s="4"/>
      <c r="AT899" s="4"/>
      <c r="AU899" s="4"/>
      <c r="AV899" s="4"/>
      <c r="AW899" s="174"/>
      <c r="AX899" s="4"/>
      <c r="AY899" s="4"/>
      <c r="AZ899" s="4"/>
      <c r="BA899" s="72"/>
      <c r="BB899" s="4"/>
      <c r="BC899" s="4"/>
      <c r="BD899" s="4"/>
      <c r="BE899" s="4"/>
      <c r="BF899" s="4"/>
      <c r="BG899" s="72"/>
      <c r="BH899" s="4"/>
      <c r="BI899" s="201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202"/>
      <c r="CG899" s="4"/>
      <c r="CH899" s="4"/>
      <c r="CI899" s="4"/>
      <c r="CJ899" s="4"/>
      <c r="CK899" s="4"/>
      <c r="CL899" s="4"/>
      <c r="CM899" s="174"/>
      <c r="CN899" s="4"/>
      <c r="CO899" s="4"/>
      <c r="CP899" s="4"/>
      <c r="CQ899" s="4"/>
      <c r="CR899" s="4"/>
      <c r="CS899" s="17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202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17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174"/>
      <c r="AR900" s="4"/>
      <c r="AS900" s="4"/>
      <c r="AT900" s="4"/>
      <c r="AU900" s="4"/>
      <c r="AV900" s="4"/>
      <c r="AW900" s="174"/>
      <c r="AX900" s="4"/>
      <c r="AY900" s="4"/>
      <c r="AZ900" s="4"/>
      <c r="BA900" s="72"/>
      <c r="BB900" s="4"/>
      <c r="BC900" s="4"/>
      <c r="BD900" s="4"/>
      <c r="BE900" s="4"/>
      <c r="BF900" s="4"/>
      <c r="BG900" s="72"/>
      <c r="BH900" s="4"/>
      <c r="BI900" s="201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202"/>
      <c r="CG900" s="4"/>
      <c r="CH900" s="4"/>
      <c r="CI900" s="4"/>
      <c r="CJ900" s="4"/>
      <c r="CK900" s="4"/>
      <c r="CL900" s="4"/>
      <c r="CM900" s="174"/>
      <c r="CN900" s="4"/>
      <c r="CO900" s="4"/>
      <c r="CP900" s="4"/>
      <c r="CQ900" s="4"/>
      <c r="CR900" s="4"/>
      <c r="CS900" s="17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202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17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174"/>
      <c r="AR901" s="4"/>
      <c r="AS901" s="4"/>
      <c r="AT901" s="4"/>
      <c r="AU901" s="4"/>
      <c r="AV901" s="4"/>
      <c r="AW901" s="174"/>
      <c r="AX901" s="4"/>
      <c r="AY901" s="4"/>
      <c r="AZ901" s="4"/>
      <c r="BA901" s="72"/>
      <c r="BB901" s="4"/>
      <c r="BC901" s="4"/>
      <c r="BD901" s="4"/>
      <c r="BE901" s="4"/>
      <c r="BF901" s="4"/>
      <c r="BG901" s="72"/>
      <c r="BH901" s="4"/>
      <c r="BI901" s="201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202"/>
      <c r="CG901" s="4"/>
      <c r="CH901" s="4"/>
      <c r="CI901" s="4"/>
      <c r="CJ901" s="4"/>
      <c r="CK901" s="4"/>
      <c r="CL901" s="4"/>
      <c r="CM901" s="174"/>
      <c r="CN901" s="4"/>
      <c r="CO901" s="4"/>
      <c r="CP901" s="4"/>
      <c r="CQ901" s="4"/>
      <c r="CR901" s="4"/>
      <c r="CS901" s="17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202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17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174"/>
      <c r="AR902" s="4"/>
      <c r="AS902" s="4"/>
      <c r="AT902" s="4"/>
      <c r="AU902" s="4"/>
      <c r="AV902" s="4"/>
      <c r="AW902" s="174"/>
      <c r="AX902" s="4"/>
      <c r="AY902" s="4"/>
      <c r="AZ902" s="4"/>
      <c r="BA902" s="72"/>
      <c r="BB902" s="4"/>
      <c r="BC902" s="4"/>
      <c r="BD902" s="4"/>
      <c r="BE902" s="4"/>
      <c r="BF902" s="4"/>
      <c r="BG902" s="72"/>
      <c r="BH902" s="4"/>
      <c r="BI902" s="201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202"/>
      <c r="CG902" s="4"/>
      <c r="CH902" s="4"/>
      <c r="CI902" s="4"/>
      <c r="CJ902" s="4"/>
      <c r="CK902" s="4"/>
      <c r="CL902" s="4"/>
      <c r="CM902" s="174"/>
      <c r="CN902" s="4"/>
      <c r="CO902" s="4"/>
      <c r="CP902" s="4"/>
      <c r="CQ902" s="4"/>
      <c r="CR902" s="4"/>
      <c r="CS902" s="17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202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17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174"/>
      <c r="AR903" s="4"/>
      <c r="AS903" s="4"/>
      <c r="AT903" s="4"/>
      <c r="AU903" s="4"/>
      <c r="AV903" s="4"/>
      <c r="AW903" s="174"/>
      <c r="AX903" s="4"/>
      <c r="AY903" s="4"/>
      <c r="AZ903" s="4"/>
      <c r="BA903" s="72"/>
      <c r="BB903" s="4"/>
      <c r="BC903" s="4"/>
      <c r="BD903" s="4"/>
      <c r="BE903" s="4"/>
      <c r="BF903" s="4"/>
      <c r="BG903" s="72"/>
      <c r="BH903" s="4"/>
      <c r="BI903" s="201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202"/>
      <c r="CG903" s="4"/>
      <c r="CH903" s="4"/>
      <c r="CI903" s="4"/>
      <c r="CJ903" s="4"/>
      <c r="CK903" s="4"/>
      <c r="CL903" s="4"/>
      <c r="CM903" s="174"/>
      <c r="CN903" s="4"/>
      <c r="CO903" s="4"/>
      <c r="CP903" s="4"/>
      <c r="CQ903" s="4"/>
      <c r="CR903" s="4"/>
      <c r="CS903" s="17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202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17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174"/>
      <c r="AR904" s="4"/>
      <c r="AS904" s="4"/>
      <c r="AT904" s="4"/>
      <c r="AU904" s="4"/>
      <c r="AV904" s="4"/>
      <c r="AW904" s="174"/>
      <c r="AX904" s="4"/>
      <c r="AY904" s="4"/>
      <c r="AZ904" s="4"/>
      <c r="BA904" s="72"/>
      <c r="BB904" s="4"/>
      <c r="BC904" s="4"/>
      <c r="BD904" s="4"/>
      <c r="BE904" s="4"/>
      <c r="BF904" s="4"/>
      <c r="BG904" s="72"/>
      <c r="BH904" s="4"/>
      <c r="BI904" s="201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202"/>
      <c r="CG904" s="4"/>
      <c r="CH904" s="4"/>
      <c r="CI904" s="4"/>
      <c r="CJ904" s="4"/>
      <c r="CK904" s="4"/>
      <c r="CL904" s="4"/>
      <c r="CM904" s="174"/>
      <c r="CN904" s="4"/>
      <c r="CO904" s="4"/>
      <c r="CP904" s="4"/>
      <c r="CQ904" s="4"/>
      <c r="CR904" s="4"/>
      <c r="CS904" s="17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202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17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174"/>
      <c r="AR905" s="4"/>
      <c r="AS905" s="4"/>
      <c r="AT905" s="4"/>
      <c r="AU905" s="4"/>
      <c r="AV905" s="4"/>
      <c r="AW905" s="174"/>
      <c r="AX905" s="4"/>
      <c r="AY905" s="4"/>
      <c r="AZ905" s="4"/>
      <c r="BA905" s="72"/>
      <c r="BB905" s="4"/>
      <c r="BC905" s="4"/>
      <c r="BD905" s="4"/>
      <c r="BE905" s="4"/>
      <c r="BF905" s="4"/>
      <c r="BG905" s="72"/>
      <c r="BH905" s="4"/>
      <c r="BI905" s="201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202"/>
      <c r="CG905" s="4"/>
      <c r="CH905" s="4"/>
      <c r="CI905" s="4"/>
      <c r="CJ905" s="4"/>
      <c r="CK905" s="4"/>
      <c r="CL905" s="4"/>
      <c r="CM905" s="174"/>
      <c r="CN905" s="4"/>
      <c r="CO905" s="4"/>
      <c r="CP905" s="4"/>
      <c r="CQ905" s="4"/>
      <c r="CR905" s="4"/>
      <c r="CS905" s="17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202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17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174"/>
      <c r="AR906" s="4"/>
      <c r="AS906" s="4"/>
      <c r="AT906" s="4"/>
      <c r="AU906" s="4"/>
      <c r="AV906" s="4"/>
      <c r="AW906" s="174"/>
      <c r="AX906" s="4"/>
      <c r="AY906" s="4"/>
      <c r="AZ906" s="4"/>
      <c r="BA906" s="72"/>
      <c r="BB906" s="4"/>
      <c r="BC906" s="4"/>
      <c r="BD906" s="4"/>
      <c r="BE906" s="4"/>
      <c r="BF906" s="4"/>
      <c r="BG906" s="72"/>
      <c r="BH906" s="4"/>
      <c r="BI906" s="201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202"/>
      <c r="CG906" s="4"/>
      <c r="CH906" s="4"/>
      <c r="CI906" s="4"/>
      <c r="CJ906" s="4"/>
      <c r="CK906" s="4"/>
      <c r="CL906" s="4"/>
      <c r="CM906" s="174"/>
      <c r="CN906" s="4"/>
      <c r="CO906" s="4"/>
      <c r="CP906" s="4"/>
      <c r="CQ906" s="4"/>
      <c r="CR906" s="4"/>
      <c r="CS906" s="17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202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17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174"/>
      <c r="AR907" s="4"/>
      <c r="AS907" s="4"/>
      <c r="AT907" s="4"/>
      <c r="AU907" s="4"/>
      <c r="AV907" s="4"/>
      <c r="AW907" s="174"/>
      <c r="AX907" s="4"/>
      <c r="AY907" s="4"/>
      <c r="AZ907" s="4"/>
      <c r="BA907" s="72"/>
      <c r="BB907" s="4"/>
      <c r="BC907" s="4"/>
      <c r="BD907" s="4"/>
      <c r="BE907" s="4"/>
      <c r="BF907" s="4"/>
      <c r="BG907" s="72"/>
      <c r="BH907" s="4"/>
      <c r="BI907" s="201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202"/>
      <c r="CG907" s="4"/>
      <c r="CH907" s="4"/>
      <c r="CI907" s="4"/>
      <c r="CJ907" s="4"/>
      <c r="CK907" s="4"/>
      <c r="CL907" s="4"/>
      <c r="CM907" s="174"/>
      <c r="CN907" s="4"/>
      <c r="CO907" s="4"/>
      <c r="CP907" s="4"/>
      <c r="CQ907" s="4"/>
      <c r="CR907" s="4"/>
      <c r="CS907" s="17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202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17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174"/>
      <c r="AR908" s="4"/>
      <c r="AS908" s="4"/>
      <c r="AT908" s="4"/>
      <c r="AU908" s="4"/>
      <c r="AV908" s="4"/>
      <c r="AW908" s="174"/>
      <c r="AX908" s="4"/>
      <c r="AY908" s="4"/>
      <c r="AZ908" s="4"/>
      <c r="BA908" s="72"/>
      <c r="BB908" s="4"/>
      <c r="BC908" s="4"/>
      <c r="BD908" s="4"/>
      <c r="BE908" s="4"/>
      <c r="BF908" s="4"/>
      <c r="BG908" s="72"/>
      <c r="BH908" s="4"/>
      <c r="BI908" s="201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202"/>
      <c r="CG908" s="4"/>
      <c r="CH908" s="4"/>
      <c r="CI908" s="4"/>
      <c r="CJ908" s="4"/>
      <c r="CK908" s="4"/>
      <c r="CL908" s="4"/>
      <c r="CM908" s="174"/>
      <c r="CN908" s="4"/>
      <c r="CO908" s="4"/>
      <c r="CP908" s="4"/>
      <c r="CQ908" s="4"/>
      <c r="CR908" s="4"/>
      <c r="CS908" s="17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202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17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174"/>
      <c r="AR909" s="4"/>
      <c r="AS909" s="4"/>
      <c r="AT909" s="4"/>
      <c r="AU909" s="4"/>
      <c r="AV909" s="4"/>
      <c r="AW909" s="174"/>
      <c r="AX909" s="4"/>
      <c r="AY909" s="4"/>
      <c r="AZ909" s="4"/>
      <c r="BA909" s="72"/>
      <c r="BB909" s="4"/>
      <c r="BC909" s="4"/>
      <c r="BD909" s="4"/>
      <c r="BE909" s="4"/>
      <c r="BF909" s="4"/>
      <c r="BG909" s="72"/>
      <c r="BH909" s="4"/>
      <c r="BI909" s="201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202"/>
      <c r="CG909" s="4"/>
      <c r="CH909" s="4"/>
      <c r="CI909" s="4"/>
      <c r="CJ909" s="4"/>
      <c r="CK909" s="4"/>
      <c r="CL909" s="4"/>
      <c r="CM909" s="174"/>
      <c r="CN909" s="4"/>
      <c r="CO909" s="4"/>
      <c r="CP909" s="4"/>
      <c r="CQ909" s="4"/>
      <c r="CR909" s="4"/>
      <c r="CS909" s="17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202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17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174"/>
      <c r="AR910" s="4"/>
      <c r="AS910" s="4"/>
      <c r="AT910" s="4"/>
      <c r="AU910" s="4"/>
      <c r="AV910" s="4"/>
      <c r="AW910" s="174"/>
      <c r="AX910" s="4"/>
      <c r="AY910" s="4"/>
      <c r="AZ910" s="4"/>
      <c r="BA910" s="72"/>
      <c r="BB910" s="4"/>
      <c r="BC910" s="4"/>
      <c r="BD910" s="4"/>
      <c r="BE910" s="4"/>
      <c r="BF910" s="4"/>
      <c r="BG910" s="72"/>
      <c r="BH910" s="4"/>
      <c r="BI910" s="201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202"/>
      <c r="CG910" s="4"/>
      <c r="CH910" s="4"/>
      <c r="CI910" s="4"/>
      <c r="CJ910" s="4"/>
      <c r="CK910" s="4"/>
      <c r="CL910" s="4"/>
      <c r="CM910" s="174"/>
      <c r="CN910" s="4"/>
      <c r="CO910" s="4"/>
      <c r="CP910" s="4"/>
      <c r="CQ910" s="4"/>
      <c r="CR910" s="4"/>
      <c r="CS910" s="17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202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17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174"/>
      <c r="AR911" s="4"/>
      <c r="AS911" s="4"/>
      <c r="AT911" s="4"/>
      <c r="AU911" s="4"/>
      <c r="AV911" s="4"/>
      <c r="AW911" s="174"/>
      <c r="AX911" s="4"/>
      <c r="AY911" s="4"/>
      <c r="AZ911" s="4"/>
      <c r="BA911" s="72"/>
      <c r="BB911" s="4"/>
      <c r="BC911" s="4"/>
      <c r="BD911" s="4"/>
      <c r="BE911" s="4"/>
      <c r="BF911" s="4"/>
      <c r="BG911" s="72"/>
      <c r="BH911" s="4"/>
      <c r="BI911" s="201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202"/>
      <c r="CG911" s="4"/>
      <c r="CH911" s="4"/>
      <c r="CI911" s="4"/>
      <c r="CJ911" s="4"/>
      <c r="CK911" s="4"/>
      <c r="CL911" s="4"/>
      <c r="CM911" s="174"/>
      <c r="CN911" s="4"/>
      <c r="CO911" s="4"/>
      <c r="CP911" s="4"/>
      <c r="CQ911" s="4"/>
      <c r="CR911" s="4"/>
      <c r="CS911" s="17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202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17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174"/>
      <c r="AR912" s="4"/>
      <c r="AS912" s="4"/>
      <c r="AT912" s="4"/>
      <c r="AU912" s="4"/>
      <c r="AV912" s="4"/>
      <c r="AW912" s="174"/>
      <c r="AX912" s="4"/>
      <c r="AY912" s="4"/>
      <c r="AZ912" s="4"/>
      <c r="BA912" s="72"/>
      <c r="BB912" s="4"/>
      <c r="BC912" s="4"/>
      <c r="BD912" s="4"/>
      <c r="BE912" s="4"/>
      <c r="BF912" s="4"/>
      <c r="BG912" s="72"/>
      <c r="BH912" s="4"/>
      <c r="BI912" s="201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202"/>
      <c r="CG912" s="4"/>
      <c r="CH912" s="4"/>
      <c r="CI912" s="4"/>
      <c r="CJ912" s="4"/>
      <c r="CK912" s="4"/>
      <c r="CL912" s="4"/>
      <c r="CM912" s="174"/>
      <c r="CN912" s="4"/>
      <c r="CO912" s="4"/>
      <c r="CP912" s="4"/>
      <c r="CQ912" s="4"/>
      <c r="CR912" s="4"/>
      <c r="CS912" s="17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202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17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174"/>
      <c r="AR913" s="4"/>
      <c r="AS913" s="4"/>
      <c r="AT913" s="4"/>
      <c r="AU913" s="4"/>
      <c r="AV913" s="4"/>
      <c r="AW913" s="174"/>
      <c r="AX913" s="4"/>
      <c r="AY913" s="4"/>
      <c r="AZ913" s="4"/>
      <c r="BA913" s="72"/>
      <c r="BB913" s="4"/>
      <c r="BC913" s="4"/>
      <c r="BD913" s="4"/>
      <c r="BE913" s="4"/>
      <c r="BF913" s="4"/>
      <c r="BG913" s="72"/>
      <c r="BH913" s="4"/>
      <c r="BI913" s="201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202"/>
      <c r="CG913" s="4"/>
      <c r="CH913" s="4"/>
      <c r="CI913" s="4"/>
      <c r="CJ913" s="4"/>
      <c r="CK913" s="4"/>
      <c r="CL913" s="4"/>
      <c r="CM913" s="174"/>
      <c r="CN913" s="4"/>
      <c r="CO913" s="4"/>
      <c r="CP913" s="4"/>
      <c r="CQ913" s="4"/>
      <c r="CR913" s="4"/>
      <c r="CS913" s="17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202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17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174"/>
      <c r="AR914" s="4"/>
      <c r="AS914" s="4"/>
      <c r="AT914" s="4"/>
      <c r="AU914" s="4"/>
      <c r="AV914" s="4"/>
      <c r="AW914" s="174"/>
      <c r="AX914" s="4"/>
      <c r="AY914" s="4"/>
      <c r="AZ914" s="4"/>
      <c r="BA914" s="72"/>
      <c r="BB914" s="4"/>
      <c r="BC914" s="4"/>
      <c r="BD914" s="4"/>
      <c r="BE914" s="4"/>
      <c r="BF914" s="4"/>
      <c r="BG914" s="72"/>
      <c r="BH914" s="4"/>
      <c r="BI914" s="201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202"/>
      <c r="CG914" s="4"/>
      <c r="CH914" s="4"/>
      <c r="CI914" s="4"/>
      <c r="CJ914" s="4"/>
      <c r="CK914" s="4"/>
      <c r="CL914" s="4"/>
      <c r="CM914" s="174"/>
      <c r="CN914" s="4"/>
      <c r="CO914" s="4"/>
      <c r="CP914" s="4"/>
      <c r="CQ914" s="4"/>
      <c r="CR914" s="4"/>
      <c r="CS914" s="17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202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17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174"/>
      <c r="AR915" s="4"/>
      <c r="AS915" s="4"/>
      <c r="AT915" s="4"/>
      <c r="AU915" s="4"/>
      <c r="AV915" s="4"/>
      <c r="AW915" s="174"/>
      <c r="AX915" s="4"/>
      <c r="AY915" s="4"/>
      <c r="AZ915" s="4"/>
      <c r="BA915" s="72"/>
      <c r="BB915" s="4"/>
      <c r="BC915" s="4"/>
      <c r="BD915" s="4"/>
      <c r="BE915" s="4"/>
      <c r="BF915" s="4"/>
      <c r="BG915" s="72"/>
      <c r="BH915" s="4"/>
      <c r="BI915" s="201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202"/>
      <c r="CG915" s="4"/>
      <c r="CH915" s="4"/>
      <c r="CI915" s="4"/>
      <c r="CJ915" s="4"/>
      <c r="CK915" s="4"/>
      <c r="CL915" s="4"/>
      <c r="CM915" s="174"/>
      <c r="CN915" s="4"/>
      <c r="CO915" s="4"/>
      <c r="CP915" s="4"/>
      <c r="CQ915" s="4"/>
      <c r="CR915" s="4"/>
      <c r="CS915" s="17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202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17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174"/>
      <c r="AR916" s="4"/>
      <c r="AS916" s="4"/>
      <c r="AT916" s="4"/>
      <c r="AU916" s="4"/>
      <c r="AV916" s="4"/>
      <c r="AW916" s="174"/>
      <c r="AX916" s="4"/>
      <c r="AY916" s="4"/>
      <c r="AZ916" s="4"/>
      <c r="BA916" s="72"/>
      <c r="BB916" s="4"/>
      <c r="BC916" s="4"/>
      <c r="BD916" s="4"/>
      <c r="BE916" s="4"/>
      <c r="BF916" s="4"/>
      <c r="BG916" s="72"/>
      <c r="BH916" s="4"/>
      <c r="BI916" s="201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202"/>
      <c r="CG916" s="4"/>
      <c r="CH916" s="4"/>
      <c r="CI916" s="4"/>
      <c r="CJ916" s="4"/>
      <c r="CK916" s="4"/>
      <c r="CL916" s="4"/>
      <c r="CM916" s="174"/>
      <c r="CN916" s="4"/>
      <c r="CO916" s="4"/>
      <c r="CP916" s="4"/>
      <c r="CQ916" s="4"/>
      <c r="CR916" s="4"/>
      <c r="CS916" s="17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202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17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174"/>
      <c r="AR917" s="4"/>
      <c r="AS917" s="4"/>
      <c r="AT917" s="4"/>
      <c r="AU917" s="4"/>
      <c r="AV917" s="4"/>
      <c r="AW917" s="174"/>
      <c r="AX917" s="4"/>
      <c r="AY917" s="4"/>
      <c r="AZ917" s="4"/>
      <c r="BA917" s="72"/>
      <c r="BB917" s="4"/>
      <c r="BC917" s="4"/>
      <c r="BD917" s="4"/>
      <c r="BE917" s="4"/>
      <c r="BF917" s="4"/>
      <c r="BG917" s="72"/>
      <c r="BH917" s="4"/>
      <c r="BI917" s="201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202"/>
      <c r="CG917" s="4"/>
      <c r="CH917" s="4"/>
      <c r="CI917" s="4"/>
      <c r="CJ917" s="4"/>
      <c r="CK917" s="4"/>
      <c r="CL917" s="4"/>
      <c r="CM917" s="174"/>
      <c r="CN917" s="4"/>
      <c r="CO917" s="4"/>
      <c r="CP917" s="4"/>
      <c r="CQ917" s="4"/>
      <c r="CR917" s="4"/>
      <c r="CS917" s="17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202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17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174"/>
      <c r="AR918" s="4"/>
      <c r="AS918" s="4"/>
      <c r="AT918" s="4"/>
      <c r="AU918" s="4"/>
      <c r="AV918" s="4"/>
      <c r="AW918" s="174"/>
      <c r="AX918" s="4"/>
      <c r="AY918" s="4"/>
      <c r="AZ918" s="4"/>
      <c r="BA918" s="72"/>
      <c r="BB918" s="4"/>
      <c r="BC918" s="4"/>
      <c r="BD918" s="4"/>
      <c r="BE918" s="4"/>
      <c r="BF918" s="4"/>
      <c r="BG918" s="72"/>
      <c r="BH918" s="4"/>
      <c r="BI918" s="201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202"/>
      <c r="CG918" s="4"/>
      <c r="CH918" s="4"/>
      <c r="CI918" s="4"/>
      <c r="CJ918" s="4"/>
      <c r="CK918" s="4"/>
      <c r="CL918" s="4"/>
      <c r="CM918" s="174"/>
      <c r="CN918" s="4"/>
      <c r="CO918" s="4"/>
      <c r="CP918" s="4"/>
      <c r="CQ918" s="4"/>
      <c r="CR918" s="4"/>
      <c r="CS918" s="17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202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17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174"/>
      <c r="AR919" s="4"/>
      <c r="AS919" s="4"/>
      <c r="AT919" s="4"/>
      <c r="AU919" s="4"/>
      <c r="AV919" s="4"/>
      <c r="AW919" s="174"/>
      <c r="AX919" s="4"/>
      <c r="AY919" s="4"/>
      <c r="AZ919" s="4"/>
      <c r="BA919" s="72"/>
      <c r="BB919" s="4"/>
      <c r="BC919" s="4"/>
      <c r="BD919" s="4"/>
      <c r="BE919" s="4"/>
      <c r="BF919" s="4"/>
      <c r="BG919" s="72"/>
      <c r="BH919" s="4"/>
      <c r="BI919" s="201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202"/>
      <c r="CG919" s="4"/>
      <c r="CH919" s="4"/>
      <c r="CI919" s="4"/>
      <c r="CJ919" s="4"/>
      <c r="CK919" s="4"/>
      <c r="CL919" s="4"/>
      <c r="CM919" s="174"/>
      <c r="CN919" s="4"/>
      <c r="CO919" s="4"/>
      <c r="CP919" s="4"/>
      <c r="CQ919" s="4"/>
      <c r="CR919" s="4"/>
      <c r="CS919" s="17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202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17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174"/>
      <c r="AR920" s="4"/>
      <c r="AS920" s="4"/>
      <c r="AT920" s="4"/>
      <c r="AU920" s="4"/>
      <c r="AV920" s="4"/>
      <c r="AW920" s="174"/>
      <c r="AX920" s="4"/>
      <c r="AY920" s="4"/>
      <c r="AZ920" s="4"/>
      <c r="BA920" s="72"/>
      <c r="BB920" s="4"/>
      <c r="BC920" s="4"/>
      <c r="BD920" s="4"/>
      <c r="BE920" s="4"/>
      <c r="BF920" s="4"/>
      <c r="BG920" s="72"/>
      <c r="BH920" s="4"/>
      <c r="BI920" s="201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202"/>
      <c r="CG920" s="4"/>
      <c r="CH920" s="4"/>
      <c r="CI920" s="4"/>
      <c r="CJ920" s="4"/>
      <c r="CK920" s="4"/>
      <c r="CL920" s="4"/>
      <c r="CM920" s="174"/>
      <c r="CN920" s="4"/>
      <c r="CO920" s="4"/>
      <c r="CP920" s="4"/>
      <c r="CQ920" s="4"/>
      <c r="CR920" s="4"/>
      <c r="CS920" s="17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202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17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174"/>
      <c r="AR921" s="4"/>
      <c r="AS921" s="4"/>
      <c r="AT921" s="4"/>
      <c r="AU921" s="4"/>
      <c r="AV921" s="4"/>
      <c r="AW921" s="174"/>
      <c r="AX921" s="4"/>
      <c r="AY921" s="4"/>
      <c r="AZ921" s="4"/>
      <c r="BA921" s="72"/>
      <c r="BB921" s="4"/>
      <c r="BC921" s="4"/>
      <c r="BD921" s="4"/>
      <c r="BE921" s="4"/>
      <c r="BF921" s="4"/>
      <c r="BG921" s="72"/>
      <c r="BH921" s="4"/>
      <c r="BI921" s="201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202"/>
      <c r="CG921" s="4"/>
      <c r="CH921" s="4"/>
      <c r="CI921" s="4"/>
      <c r="CJ921" s="4"/>
      <c r="CK921" s="4"/>
      <c r="CL921" s="4"/>
      <c r="CM921" s="174"/>
      <c r="CN921" s="4"/>
      <c r="CO921" s="4"/>
      <c r="CP921" s="4"/>
      <c r="CQ921" s="4"/>
      <c r="CR921" s="4"/>
      <c r="CS921" s="17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202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17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174"/>
      <c r="AR922" s="4"/>
      <c r="AS922" s="4"/>
      <c r="AT922" s="4"/>
      <c r="AU922" s="4"/>
      <c r="AV922" s="4"/>
      <c r="AW922" s="174"/>
      <c r="AX922" s="4"/>
      <c r="AY922" s="4"/>
      <c r="AZ922" s="4"/>
      <c r="BA922" s="72"/>
      <c r="BB922" s="4"/>
      <c r="BC922" s="4"/>
      <c r="BD922" s="4"/>
      <c r="BE922" s="4"/>
      <c r="BF922" s="4"/>
      <c r="BG922" s="72"/>
      <c r="BH922" s="4"/>
      <c r="BI922" s="201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202"/>
      <c r="CG922" s="4"/>
      <c r="CH922" s="4"/>
      <c r="CI922" s="4"/>
      <c r="CJ922" s="4"/>
      <c r="CK922" s="4"/>
      <c r="CL922" s="4"/>
      <c r="CM922" s="174"/>
      <c r="CN922" s="4"/>
      <c r="CO922" s="4"/>
      <c r="CP922" s="4"/>
      <c r="CQ922" s="4"/>
      <c r="CR922" s="4"/>
      <c r="CS922" s="17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202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17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174"/>
      <c r="AR923" s="4"/>
      <c r="AS923" s="4"/>
      <c r="AT923" s="4"/>
      <c r="AU923" s="4"/>
      <c r="AV923" s="4"/>
      <c r="AW923" s="174"/>
      <c r="AX923" s="4"/>
      <c r="AY923" s="4"/>
      <c r="AZ923" s="4"/>
      <c r="BA923" s="72"/>
      <c r="BB923" s="4"/>
      <c r="BC923" s="4"/>
      <c r="BD923" s="4"/>
      <c r="BE923" s="4"/>
      <c r="BF923" s="4"/>
      <c r="BG923" s="72"/>
      <c r="BH923" s="4"/>
      <c r="BI923" s="201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202"/>
      <c r="CG923" s="4"/>
      <c r="CH923" s="4"/>
      <c r="CI923" s="4"/>
      <c r="CJ923" s="4"/>
      <c r="CK923" s="4"/>
      <c r="CL923" s="4"/>
      <c r="CM923" s="174"/>
      <c r="CN923" s="4"/>
      <c r="CO923" s="4"/>
      <c r="CP923" s="4"/>
      <c r="CQ923" s="4"/>
      <c r="CR923" s="4"/>
      <c r="CS923" s="17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202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17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174"/>
      <c r="AR924" s="4"/>
      <c r="AS924" s="4"/>
      <c r="AT924" s="4"/>
      <c r="AU924" s="4"/>
      <c r="AV924" s="4"/>
      <c r="AW924" s="174"/>
      <c r="AX924" s="4"/>
      <c r="AY924" s="4"/>
      <c r="AZ924" s="4"/>
      <c r="BA924" s="72"/>
      <c r="BB924" s="4"/>
      <c r="BC924" s="4"/>
      <c r="BD924" s="4"/>
      <c r="BE924" s="4"/>
      <c r="BF924" s="4"/>
      <c r="BG924" s="72"/>
      <c r="BH924" s="4"/>
      <c r="BI924" s="201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202"/>
      <c r="CG924" s="4"/>
      <c r="CH924" s="4"/>
      <c r="CI924" s="4"/>
      <c r="CJ924" s="4"/>
      <c r="CK924" s="4"/>
      <c r="CL924" s="4"/>
      <c r="CM924" s="174"/>
      <c r="CN924" s="4"/>
      <c r="CO924" s="4"/>
      <c r="CP924" s="4"/>
      <c r="CQ924" s="4"/>
      <c r="CR924" s="4"/>
      <c r="CS924" s="17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202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17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174"/>
      <c r="AR925" s="4"/>
      <c r="AS925" s="4"/>
      <c r="AT925" s="4"/>
      <c r="AU925" s="4"/>
      <c r="AV925" s="4"/>
      <c r="AW925" s="174"/>
      <c r="AX925" s="4"/>
      <c r="AY925" s="4"/>
      <c r="AZ925" s="4"/>
      <c r="BA925" s="72"/>
      <c r="BB925" s="4"/>
      <c r="BC925" s="4"/>
      <c r="BD925" s="4"/>
      <c r="BE925" s="4"/>
      <c r="BF925" s="4"/>
      <c r="BG925" s="72"/>
      <c r="BH925" s="4"/>
      <c r="BI925" s="201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202"/>
      <c r="CG925" s="4"/>
      <c r="CH925" s="4"/>
      <c r="CI925" s="4"/>
      <c r="CJ925" s="4"/>
      <c r="CK925" s="4"/>
      <c r="CL925" s="4"/>
      <c r="CM925" s="174"/>
      <c r="CN925" s="4"/>
      <c r="CO925" s="4"/>
      <c r="CP925" s="4"/>
      <c r="CQ925" s="4"/>
      <c r="CR925" s="4"/>
      <c r="CS925" s="17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202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17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174"/>
      <c r="AR926" s="4"/>
      <c r="AS926" s="4"/>
      <c r="AT926" s="4"/>
      <c r="AU926" s="4"/>
      <c r="AV926" s="4"/>
      <c r="AW926" s="174"/>
      <c r="AX926" s="4"/>
      <c r="AY926" s="4"/>
      <c r="AZ926" s="4"/>
      <c r="BA926" s="72"/>
      <c r="BB926" s="4"/>
      <c r="BC926" s="4"/>
      <c r="BD926" s="4"/>
      <c r="BE926" s="4"/>
      <c r="BF926" s="4"/>
      <c r="BG926" s="72"/>
      <c r="BH926" s="4"/>
      <c r="BI926" s="201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202"/>
      <c r="CG926" s="4"/>
      <c r="CH926" s="4"/>
      <c r="CI926" s="4"/>
      <c r="CJ926" s="4"/>
      <c r="CK926" s="4"/>
      <c r="CL926" s="4"/>
      <c r="CM926" s="174"/>
      <c r="CN926" s="4"/>
      <c r="CO926" s="4"/>
      <c r="CP926" s="4"/>
      <c r="CQ926" s="4"/>
      <c r="CR926" s="4"/>
      <c r="CS926" s="17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202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17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174"/>
      <c r="AR927" s="4"/>
      <c r="AS927" s="4"/>
      <c r="AT927" s="4"/>
      <c r="AU927" s="4"/>
      <c r="AV927" s="4"/>
      <c r="AW927" s="174"/>
      <c r="AX927" s="4"/>
      <c r="AY927" s="4"/>
      <c r="AZ927" s="4"/>
      <c r="BA927" s="72"/>
      <c r="BB927" s="4"/>
      <c r="BC927" s="4"/>
      <c r="BD927" s="4"/>
      <c r="BE927" s="4"/>
      <c r="BF927" s="4"/>
      <c r="BG927" s="72"/>
      <c r="BH927" s="4"/>
      <c r="BI927" s="201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202"/>
      <c r="CG927" s="4"/>
      <c r="CH927" s="4"/>
      <c r="CI927" s="4"/>
      <c r="CJ927" s="4"/>
      <c r="CK927" s="4"/>
      <c r="CL927" s="4"/>
      <c r="CM927" s="174"/>
      <c r="CN927" s="4"/>
      <c r="CO927" s="4"/>
      <c r="CP927" s="4"/>
      <c r="CQ927" s="4"/>
      <c r="CR927" s="4"/>
      <c r="CS927" s="17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202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17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174"/>
      <c r="AR928" s="4"/>
      <c r="AS928" s="4"/>
      <c r="AT928" s="4"/>
      <c r="AU928" s="4"/>
      <c r="AV928" s="4"/>
      <c r="AW928" s="174"/>
      <c r="AX928" s="4"/>
      <c r="AY928" s="4"/>
      <c r="AZ928" s="4"/>
      <c r="BA928" s="72"/>
      <c r="BB928" s="4"/>
      <c r="BC928" s="4"/>
      <c r="BD928" s="4"/>
      <c r="BE928" s="4"/>
      <c r="BF928" s="4"/>
      <c r="BG928" s="72"/>
      <c r="BH928" s="4"/>
      <c r="BI928" s="201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202"/>
      <c r="CG928" s="4"/>
      <c r="CH928" s="4"/>
      <c r="CI928" s="4"/>
      <c r="CJ928" s="4"/>
      <c r="CK928" s="4"/>
      <c r="CL928" s="4"/>
      <c r="CM928" s="174"/>
      <c r="CN928" s="4"/>
      <c r="CO928" s="4"/>
      <c r="CP928" s="4"/>
      <c r="CQ928" s="4"/>
      <c r="CR928" s="4"/>
      <c r="CS928" s="17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202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17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174"/>
      <c r="AR929" s="4"/>
      <c r="AS929" s="4"/>
      <c r="AT929" s="4"/>
      <c r="AU929" s="4"/>
      <c r="AV929" s="4"/>
      <c r="AW929" s="174"/>
      <c r="AX929" s="4"/>
      <c r="AY929" s="4"/>
      <c r="AZ929" s="4"/>
      <c r="BA929" s="72"/>
      <c r="BB929" s="4"/>
      <c r="BC929" s="4"/>
      <c r="BD929" s="4"/>
      <c r="BE929" s="4"/>
      <c r="BF929" s="4"/>
      <c r="BG929" s="72"/>
      <c r="BH929" s="4"/>
      <c r="BI929" s="201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202"/>
      <c r="CG929" s="4"/>
      <c r="CH929" s="4"/>
      <c r="CI929" s="4"/>
      <c r="CJ929" s="4"/>
      <c r="CK929" s="4"/>
      <c r="CL929" s="4"/>
      <c r="CM929" s="174"/>
      <c r="CN929" s="4"/>
      <c r="CO929" s="4"/>
      <c r="CP929" s="4"/>
      <c r="CQ929" s="4"/>
      <c r="CR929" s="4"/>
      <c r="CS929" s="17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202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17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174"/>
      <c r="AR930" s="4"/>
      <c r="AS930" s="4"/>
      <c r="AT930" s="4"/>
      <c r="AU930" s="4"/>
      <c r="AV930" s="4"/>
      <c r="AW930" s="174"/>
      <c r="AX930" s="4"/>
      <c r="AY930" s="4"/>
      <c r="AZ930" s="4"/>
      <c r="BA930" s="72"/>
      <c r="BB930" s="4"/>
      <c r="BC930" s="4"/>
      <c r="BD930" s="4"/>
      <c r="BE930" s="4"/>
      <c r="BF930" s="4"/>
      <c r="BG930" s="72"/>
      <c r="BH930" s="4"/>
      <c r="BI930" s="201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202"/>
      <c r="CG930" s="4"/>
      <c r="CH930" s="4"/>
      <c r="CI930" s="4"/>
      <c r="CJ930" s="4"/>
      <c r="CK930" s="4"/>
      <c r="CL930" s="4"/>
      <c r="CM930" s="174"/>
      <c r="CN930" s="4"/>
      <c r="CO930" s="4"/>
      <c r="CP930" s="4"/>
      <c r="CQ930" s="4"/>
      <c r="CR930" s="4"/>
      <c r="CS930" s="17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202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17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174"/>
      <c r="AR931" s="4"/>
      <c r="AS931" s="4"/>
      <c r="AT931" s="4"/>
      <c r="AU931" s="4"/>
      <c r="AV931" s="4"/>
      <c r="AW931" s="174"/>
      <c r="AX931" s="4"/>
      <c r="AY931" s="4"/>
      <c r="AZ931" s="4"/>
      <c r="BA931" s="72"/>
      <c r="BB931" s="4"/>
      <c r="BC931" s="4"/>
      <c r="BD931" s="4"/>
      <c r="BE931" s="4"/>
      <c r="BF931" s="4"/>
      <c r="BG931" s="72"/>
      <c r="BH931" s="4"/>
      <c r="BI931" s="201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202"/>
      <c r="CG931" s="4"/>
      <c r="CH931" s="4"/>
      <c r="CI931" s="4"/>
      <c r="CJ931" s="4"/>
      <c r="CK931" s="4"/>
      <c r="CL931" s="4"/>
      <c r="CM931" s="174"/>
      <c r="CN931" s="4"/>
      <c r="CO931" s="4"/>
      <c r="CP931" s="4"/>
      <c r="CQ931" s="4"/>
      <c r="CR931" s="4"/>
      <c r="CS931" s="17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202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17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174"/>
      <c r="AR932" s="4"/>
      <c r="AS932" s="4"/>
      <c r="AT932" s="4"/>
      <c r="AU932" s="4"/>
      <c r="AV932" s="4"/>
      <c r="AW932" s="174"/>
      <c r="AX932" s="4"/>
      <c r="AY932" s="4"/>
      <c r="AZ932" s="4"/>
      <c r="BA932" s="72"/>
      <c r="BB932" s="4"/>
      <c r="BC932" s="4"/>
      <c r="BD932" s="4"/>
      <c r="BE932" s="4"/>
      <c r="BF932" s="4"/>
      <c r="BG932" s="72"/>
      <c r="BH932" s="4"/>
      <c r="BI932" s="201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202"/>
      <c r="CG932" s="4"/>
      <c r="CH932" s="4"/>
      <c r="CI932" s="4"/>
      <c r="CJ932" s="4"/>
      <c r="CK932" s="4"/>
      <c r="CL932" s="4"/>
      <c r="CM932" s="174"/>
      <c r="CN932" s="4"/>
      <c r="CO932" s="4"/>
      <c r="CP932" s="4"/>
      <c r="CQ932" s="4"/>
      <c r="CR932" s="4"/>
      <c r="CS932" s="17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202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17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174"/>
      <c r="AR933" s="4"/>
      <c r="AS933" s="4"/>
      <c r="AT933" s="4"/>
      <c r="AU933" s="4"/>
      <c r="AV933" s="4"/>
      <c r="AW933" s="174"/>
      <c r="AX933" s="4"/>
      <c r="AY933" s="4"/>
      <c r="AZ933" s="4"/>
      <c r="BA933" s="72"/>
      <c r="BB933" s="4"/>
      <c r="BC933" s="4"/>
      <c r="BD933" s="4"/>
      <c r="BE933" s="4"/>
      <c r="BF933" s="4"/>
      <c r="BG933" s="72"/>
      <c r="BH933" s="4"/>
      <c r="BI933" s="201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202"/>
      <c r="CG933" s="4"/>
      <c r="CH933" s="4"/>
      <c r="CI933" s="4"/>
      <c r="CJ933" s="4"/>
      <c r="CK933" s="4"/>
      <c r="CL933" s="4"/>
      <c r="CM933" s="174"/>
      <c r="CN933" s="4"/>
      <c r="CO933" s="4"/>
      <c r="CP933" s="4"/>
      <c r="CQ933" s="4"/>
      <c r="CR933" s="4"/>
      <c r="CS933" s="17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202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17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174"/>
      <c r="AR934" s="4"/>
      <c r="AS934" s="4"/>
      <c r="AT934" s="4"/>
      <c r="AU934" s="4"/>
      <c r="AV934" s="4"/>
      <c r="AW934" s="174"/>
      <c r="AX934" s="4"/>
      <c r="AY934" s="4"/>
      <c r="AZ934" s="4"/>
      <c r="BA934" s="72"/>
      <c r="BB934" s="4"/>
      <c r="BC934" s="4"/>
      <c r="BD934" s="4"/>
      <c r="BE934" s="4"/>
      <c r="BF934" s="4"/>
      <c r="BG934" s="72"/>
      <c r="BH934" s="4"/>
      <c r="BI934" s="201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202"/>
      <c r="CG934" s="4"/>
      <c r="CH934" s="4"/>
      <c r="CI934" s="4"/>
      <c r="CJ934" s="4"/>
      <c r="CK934" s="4"/>
      <c r="CL934" s="4"/>
      <c r="CM934" s="174"/>
      <c r="CN934" s="4"/>
      <c r="CO934" s="4"/>
      <c r="CP934" s="4"/>
      <c r="CQ934" s="4"/>
      <c r="CR934" s="4"/>
      <c r="CS934" s="17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202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17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174"/>
      <c r="AR935" s="4"/>
      <c r="AS935" s="4"/>
      <c r="AT935" s="4"/>
      <c r="AU935" s="4"/>
      <c r="AV935" s="4"/>
      <c r="AW935" s="174"/>
      <c r="AX935" s="4"/>
      <c r="AY935" s="4"/>
      <c r="AZ935" s="4"/>
      <c r="BA935" s="72"/>
      <c r="BB935" s="4"/>
      <c r="BC935" s="4"/>
      <c r="BD935" s="4"/>
      <c r="BE935" s="4"/>
      <c r="BF935" s="4"/>
      <c r="BG935" s="72"/>
      <c r="BH935" s="4"/>
      <c r="BI935" s="201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202"/>
      <c r="CG935" s="4"/>
      <c r="CH935" s="4"/>
      <c r="CI935" s="4"/>
      <c r="CJ935" s="4"/>
      <c r="CK935" s="4"/>
      <c r="CL935" s="4"/>
      <c r="CM935" s="174"/>
      <c r="CN935" s="4"/>
      <c r="CO935" s="4"/>
      <c r="CP935" s="4"/>
      <c r="CQ935" s="4"/>
      <c r="CR935" s="4"/>
      <c r="CS935" s="17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202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17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174"/>
      <c r="AR936" s="4"/>
      <c r="AS936" s="4"/>
      <c r="AT936" s="4"/>
      <c r="AU936" s="4"/>
      <c r="AV936" s="4"/>
      <c r="AW936" s="174"/>
      <c r="AX936" s="4"/>
      <c r="AY936" s="4"/>
      <c r="AZ936" s="4"/>
      <c r="BA936" s="72"/>
      <c r="BB936" s="4"/>
      <c r="BC936" s="4"/>
      <c r="BD936" s="4"/>
      <c r="BE936" s="4"/>
      <c r="BF936" s="4"/>
      <c r="BG936" s="72"/>
      <c r="BH936" s="4"/>
      <c r="BI936" s="201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202"/>
      <c r="CG936" s="4"/>
      <c r="CH936" s="4"/>
      <c r="CI936" s="4"/>
      <c r="CJ936" s="4"/>
      <c r="CK936" s="4"/>
      <c r="CL936" s="4"/>
      <c r="CM936" s="174"/>
      <c r="CN936" s="4"/>
      <c r="CO936" s="4"/>
      <c r="CP936" s="4"/>
      <c r="CQ936" s="4"/>
      <c r="CR936" s="4"/>
      <c r="CS936" s="17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202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17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174"/>
      <c r="AR937" s="4"/>
      <c r="AS937" s="4"/>
      <c r="AT937" s="4"/>
      <c r="AU937" s="4"/>
      <c r="AV937" s="4"/>
      <c r="AW937" s="174"/>
      <c r="AX937" s="4"/>
      <c r="AY937" s="4"/>
      <c r="AZ937" s="4"/>
      <c r="BA937" s="72"/>
      <c r="BB937" s="4"/>
      <c r="BC937" s="4"/>
      <c r="BD937" s="4"/>
      <c r="BE937" s="4"/>
      <c r="BF937" s="4"/>
      <c r="BG937" s="72"/>
      <c r="BH937" s="4"/>
      <c r="BI937" s="201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202"/>
      <c r="CG937" s="4"/>
      <c r="CH937" s="4"/>
      <c r="CI937" s="4"/>
      <c r="CJ937" s="4"/>
      <c r="CK937" s="4"/>
      <c r="CL937" s="4"/>
      <c r="CM937" s="174"/>
      <c r="CN937" s="4"/>
      <c r="CO937" s="4"/>
      <c r="CP937" s="4"/>
      <c r="CQ937" s="4"/>
      <c r="CR937" s="4"/>
      <c r="CS937" s="17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202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17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174"/>
      <c r="AR938" s="4"/>
      <c r="AS938" s="4"/>
      <c r="AT938" s="4"/>
      <c r="AU938" s="4"/>
      <c r="AV938" s="4"/>
      <c r="AW938" s="174"/>
      <c r="AX938" s="4"/>
      <c r="AY938" s="4"/>
      <c r="AZ938" s="4"/>
      <c r="BA938" s="72"/>
      <c r="BB938" s="4"/>
      <c r="BC938" s="4"/>
      <c r="BD938" s="4"/>
      <c r="BE938" s="4"/>
      <c r="BF938" s="4"/>
      <c r="BG938" s="72"/>
      <c r="BH938" s="4"/>
      <c r="BI938" s="201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202"/>
      <c r="CG938" s="4"/>
      <c r="CH938" s="4"/>
      <c r="CI938" s="4"/>
      <c r="CJ938" s="4"/>
      <c r="CK938" s="4"/>
      <c r="CL938" s="4"/>
      <c r="CM938" s="174"/>
      <c r="CN938" s="4"/>
      <c r="CO938" s="4"/>
      <c r="CP938" s="4"/>
      <c r="CQ938" s="4"/>
      <c r="CR938" s="4"/>
      <c r="CS938" s="17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202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17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174"/>
      <c r="AR939" s="4"/>
      <c r="AS939" s="4"/>
      <c r="AT939" s="4"/>
      <c r="AU939" s="4"/>
      <c r="AV939" s="4"/>
      <c r="AW939" s="174"/>
      <c r="AX939" s="4"/>
      <c r="AY939" s="4"/>
      <c r="AZ939" s="4"/>
      <c r="BA939" s="72"/>
      <c r="BB939" s="4"/>
      <c r="BC939" s="4"/>
      <c r="BD939" s="4"/>
      <c r="BE939" s="4"/>
      <c r="BF939" s="4"/>
      <c r="BG939" s="72"/>
      <c r="BH939" s="4"/>
      <c r="BI939" s="201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202"/>
      <c r="CG939" s="4"/>
      <c r="CH939" s="4"/>
      <c r="CI939" s="4"/>
      <c r="CJ939" s="4"/>
      <c r="CK939" s="4"/>
      <c r="CL939" s="4"/>
      <c r="CM939" s="174"/>
      <c r="CN939" s="4"/>
      <c r="CO939" s="4"/>
      <c r="CP939" s="4"/>
      <c r="CQ939" s="4"/>
      <c r="CR939" s="4"/>
      <c r="CS939" s="17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202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17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174"/>
      <c r="AR940" s="4"/>
      <c r="AS940" s="4"/>
      <c r="AT940" s="4"/>
      <c r="AU940" s="4"/>
      <c r="AV940" s="4"/>
      <c r="AW940" s="174"/>
      <c r="AX940" s="4"/>
      <c r="AY940" s="4"/>
      <c r="AZ940" s="4"/>
      <c r="BA940" s="72"/>
      <c r="BB940" s="4"/>
      <c r="BC940" s="4"/>
      <c r="BD940" s="4"/>
      <c r="BE940" s="4"/>
      <c r="BF940" s="4"/>
      <c r="BG940" s="72"/>
      <c r="BH940" s="4"/>
      <c r="BI940" s="201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202"/>
      <c r="CG940" s="4"/>
      <c r="CH940" s="4"/>
      <c r="CI940" s="4"/>
      <c r="CJ940" s="4"/>
      <c r="CK940" s="4"/>
      <c r="CL940" s="4"/>
      <c r="CM940" s="174"/>
      <c r="CN940" s="4"/>
      <c r="CO940" s="4"/>
      <c r="CP940" s="4"/>
      <c r="CQ940" s="4"/>
      <c r="CR940" s="4"/>
      <c r="CS940" s="17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202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17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174"/>
      <c r="AR941" s="4"/>
      <c r="AS941" s="4"/>
      <c r="AT941" s="4"/>
      <c r="AU941" s="4"/>
      <c r="AV941" s="4"/>
      <c r="AW941" s="174"/>
      <c r="AX941" s="4"/>
      <c r="AY941" s="4"/>
      <c r="AZ941" s="4"/>
      <c r="BA941" s="72"/>
      <c r="BB941" s="4"/>
      <c r="BC941" s="4"/>
      <c r="BD941" s="4"/>
      <c r="BE941" s="4"/>
      <c r="BF941" s="4"/>
      <c r="BG941" s="72"/>
      <c r="BH941" s="4"/>
      <c r="BI941" s="201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202"/>
      <c r="CG941" s="4"/>
      <c r="CH941" s="4"/>
      <c r="CI941" s="4"/>
      <c r="CJ941" s="4"/>
      <c r="CK941" s="4"/>
      <c r="CL941" s="4"/>
      <c r="CM941" s="174"/>
      <c r="CN941" s="4"/>
      <c r="CO941" s="4"/>
      <c r="CP941" s="4"/>
      <c r="CQ941" s="4"/>
      <c r="CR941" s="4"/>
      <c r="CS941" s="17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202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17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174"/>
      <c r="AR942" s="4"/>
      <c r="AS942" s="4"/>
      <c r="AT942" s="4"/>
      <c r="AU942" s="4"/>
      <c r="AV942" s="4"/>
      <c r="AW942" s="174"/>
      <c r="AX942" s="4"/>
      <c r="AY942" s="4"/>
      <c r="AZ942" s="4"/>
      <c r="BA942" s="72"/>
      <c r="BB942" s="4"/>
      <c r="BC942" s="4"/>
      <c r="BD942" s="4"/>
      <c r="BE942" s="4"/>
      <c r="BF942" s="4"/>
      <c r="BG942" s="72"/>
      <c r="BH942" s="4"/>
      <c r="BI942" s="201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202"/>
      <c r="CG942" s="4"/>
      <c r="CH942" s="4"/>
      <c r="CI942" s="4"/>
      <c r="CJ942" s="4"/>
      <c r="CK942" s="4"/>
      <c r="CL942" s="4"/>
      <c r="CM942" s="174"/>
      <c r="CN942" s="4"/>
      <c r="CO942" s="4"/>
      <c r="CP942" s="4"/>
      <c r="CQ942" s="4"/>
      <c r="CR942" s="4"/>
      <c r="CS942" s="17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202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17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174"/>
      <c r="AR943" s="4"/>
      <c r="AS943" s="4"/>
      <c r="AT943" s="4"/>
      <c r="AU943" s="4"/>
      <c r="AV943" s="4"/>
      <c r="AW943" s="174"/>
      <c r="AX943" s="4"/>
      <c r="AY943" s="4"/>
      <c r="AZ943" s="4"/>
      <c r="BA943" s="72"/>
      <c r="BB943" s="4"/>
      <c r="BC943" s="4"/>
      <c r="BD943" s="4"/>
      <c r="BE943" s="4"/>
      <c r="BF943" s="4"/>
      <c r="BG943" s="72"/>
      <c r="BH943" s="4"/>
      <c r="BI943" s="201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202"/>
      <c r="CG943" s="4"/>
      <c r="CH943" s="4"/>
      <c r="CI943" s="4"/>
      <c r="CJ943" s="4"/>
      <c r="CK943" s="4"/>
      <c r="CL943" s="4"/>
      <c r="CM943" s="174"/>
      <c r="CN943" s="4"/>
      <c r="CO943" s="4"/>
      <c r="CP943" s="4"/>
      <c r="CQ943" s="4"/>
      <c r="CR943" s="4"/>
      <c r="CS943" s="17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202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17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174"/>
      <c r="AR944" s="4"/>
      <c r="AS944" s="4"/>
      <c r="AT944" s="4"/>
      <c r="AU944" s="4"/>
      <c r="AV944" s="4"/>
      <c r="AW944" s="174"/>
      <c r="AX944" s="4"/>
      <c r="AY944" s="4"/>
      <c r="AZ944" s="4"/>
      <c r="BA944" s="72"/>
      <c r="BB944" s="4"/>
      <c r="BC944" s="4"/>
      <c r="BD944" s="4"/>
      <c r="BE944" s="4"/>
      <c r="BF944" s="4"/>
      <c r="BG944" s="72"/>
      <c r="BH944" s="4"/>
      <c r="BI944" s="201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202"/>
      <c r="CG944" s="4"/>
      <c r="CH944" s="4"/>
      <c r="CI944" s="4"/>
      <c r="CJ944" s="4"/>
      <c r="CK944" s="4"/>
      <c r="CL944" s="4"/>
      <c r="CM944" s="174"/>
      <c r="CN944" s="4"/>
      <c r="CO944" s="4"/>
      <c r="CP944" s="4"/>
      <c r="CQ944" s="4"/>
      <c r="CR944" s="4"/>
      <c r="CS944" s="17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202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17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174"/>
      <c r="AR945" s="4"/>
      <c r="AS945" s="4"/>
      <c r="AT945" s="4"/>
      <c r="AU945" s="4"/>
      <c r="AV945" s="4"/>
      <c r="AW945" s="174"/>
      <c r="AX945" s="4"/>
      <c r="AY945" s="4"/>
      <c r="AZ945" s="4"/>
      <c r="BA945" s="72"/>
      <c r="BB945" s="4"/>
      <c r="BC945" s="4"/>
      <c r="BD945" s="4"/>
      <c r="BE945" s="4"/>
      <c r="BF945" s="4"/>
      <c r="BG945" s="72"/>
      <c r="BH945" s="4"/>
      <c r="BI945" s="201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202"/>
      <c r="CG945" s="4"/>
      <c r="CH945" s="4"/>
      <c r="CI945" s="4"/>
      <c r="CJ945" s="4"/>
      <c r="CK945" s="4"/>
      <c r="CL945" s="4"/>
      <c r="CM945" s="174"/>
      <c r="CN945" s="4"/>
      <c r="CO945" s="4"/>
      <c r="CP945" s="4"/>
      <c r="CQ945" s="4"/>
      <c r="CR945" s="4"/>
      <c r="CS945" s="17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202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17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174"/>
      <c r="AR946" s="4"/>
      <c r="AS946" s="4"/>
      <c r="AT946" s="4"/>
      <c r="AU946" s="4"/>
      <c r="AV946" s="4"/>
      <c r="AW946" s="174"/>
      <c r="AX946" s="4"/>
      <c r="AY946" s="4"/>
      <c r="AZ946" s="4"/>
      <c r="BA946" s="72"/>
      <c r="BB946" s="4"/>
      <c r="BC946" s="4"/>
      <c r="BD946" s="4"/>
      <c r="BE946" s="4"/>
      <c r="BF946" s="4"/>
      <c r="BG946" s="72"/>
      <c r="BH946" s="4"/>
      <c r="BI946" s="201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202"/>
      <c r="CG946" s="4"/>
      <c r="CH946" s="4"/>
      <c r="CI946" s="4"/>
      <c r="CJ946" s="4"/>
      <c r="CK946" s="4"/>
      <c r="CL946" s="4"/>
      <c r="CM946" s="174"/>
      <c r="CN946" s="4"/>
      <c r="CO946" s="4"/>
      <c r="CP946" s="4"/>
      <c r="CQ946" s="4"/>
      <c r="CR946" s="4"/>
      <c r="CS946" s="17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202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17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174"/>
      <c r="AR947" s="4"/>
      <c r="AS947" s="4"/>
      <c r="AT947" s="4"/>
      <c r="AU947" s="4"/>
      <c r="AV947" s="4"/>
      <c r="AW947" s="174"/>
      <c r="AX947" s="4"/>
      <c r="AY947" s="4"/>
      <c r="AZ947" s="4"/>
      <c r="BA947" s="72"/>
      <c r="BB947" s="4"/>
      <c r="BC947" s="4"/>
      <c r="BD947" s="4"/>
      <c r="BE947" s="4"/>
      <c r="BF947" s="4"/>
      <c r="BG947" s="72"/>
      <c r="BH947" s="4"/>
      <c r="BI947" s="201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202"/>
      <c r="CG947" s="4"/>
      <c r="CH947" s="4"/>
      <c r="CI947" s="4"/>
      <c r="CJ947" s="4"/>
      <c r="CK947" s="4"/>
      <c r="CL947" s="4"/>
      <c r="CM947" s="174"/>
      <c r="CN947" s="4"/>
      <c r="CO947" s="4"/>
      <c r="CP947" s="4"/>
      <c r="CQ947" s="4"/>
      <c r="CR947" s="4"/>
      <c r="CS947" s="17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202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17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174"/>
      <c r="AR948" s="4"/>
      <c r="AS948" s="4"/>
      <c r="AT948" s="4"/>
      <c r="AU948" s="4"/>
      <c r="AV948" s="4"/>
      <c r="AW948" s="174"/>
      <c r="AX948" s="4"/>
      <c r="AY948" s="4"/>
      <c r="AZ948" s="4"/>
      <c r="BA948" s="72"/>
      <c r="BB948" s="4"/>
      <c r="BC948" s="4"/>
      <c r="BD948" s="4"/>
      <c r="BE948" s="4"/>
      <c r="BF948" s="4"/>
      <c r="BG948" s="72"/>
      <c r="BH948" s="4"/>
      <c r="BI948" s="201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202"/>
      <c r="CG948" s="4"/>
      <c r="CH948" s="4"/>
      <c r="CI948" s="4"/>
      <c r="CJ948" s="4"/>
      <c r="CK948" s="4"/>
      <c r="CL948" s="4"/>
      <c r="CM948" s="174"/>
      <c r="CN948" s="4"/>
      <c r="CO948" s="4"/>
      <c r="CP948" s="4"/>
      <c r="CQ948" s="4"/>
      <c r="CR948" s="4"/>
      <c r="CS948" s="17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202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17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174"/>
      <c r="AR949" s="4"/>
      <c r="AS949" s="4"/>
      <c r="AT949" s="4"/>
      <c r="AU949" s="4"/>
      <c r="AV949" s="4"/>
      <c r="AW949" s="174"/>
      <c r="AX949" s="4"/>
      <c r="AY949" s="4"/>
      <c r="AZ949" s="4"/>
      <c r="BA949" s="72"/>
      <c r="BB949" s="4"/>
      <c r="BC949" s="4"/>
      <c r="BD949" s="4"/>
      <c r="BE949" s="4"/>
      <c r="BF949" s="4"/>
      <c r="BG949" s="72"/>
      <c r="BH949" s="4"/>
      <c r="BI949" s="201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202"/>
      <c r="CG949" s="4"/>
      <c r="CH949" s="4"/>
      <c r="CI949" s="4"/>
      <c r="CJ949" s="4"/>
      <c r="CK949" s="4"/>
      <c r="CL949" s="4"/>
      <c r="CM949" s="174"/>
      <c r="CN949" s="4"/>
      <c r="CO949" s="4"/>
      <c r="CP949" s="4"/>
      <c r="CQ949" s="4"/>
      <c r="CR949" s="4"/>
      <c r="CS949" s="17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202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17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174"/>
      <c r="AR950" s="4"/>
      <c r="AS950" s="4"/>
      <c r="AT950" s="4"/>
      <c r="AU950" s="4"/>
      <c r="AV950" s="4"/>
      <c r="AW950" s="174"/>
      <c r="AX950" s="4"/>
      <c r="AY950" s="4"/>
      <c r="AZ950" s="4"/>
      <c r="BA950" s="72"/>
      <c r="BB950" s="4"/>
      <c r="BC950" s="4"/>
      <c r="BD950" s="4"/>
      <c r="BE950" s="4"/>
      <c r="BF950" s="4"/>
      <c r="BG950" s="72"/>
      <c r="BH950" s="4"/>
      <c r="BI950" s="201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202"/>
      <c r="CG950" s="4"/>
      <c r="CH950" s="4"/>
      <c r="CI950" s="4"/>
      <c r="CJ950" s="4"/>
      <c r="CK950" s="4"/>
      <c r="CL950" s="4"/>
      <c r="CM950" s="174"/>
      <c r="CN950" s="4"/>
      <c r="CO950" s="4"/>
      <c r="CP950" s="4"/>
      <c r="CQ950" s="4"/>
      <c r="CR950" s="4"/>
      <c r="CS950" s="17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202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17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174"/>
      <c r="AR951" s="4"/>
      <c r="AS951" s="4"/>
      <c r="AT951" s="4"/>
      <c r="AU951" s="4"/>
      <c r="AV951" s="4"/>
      <c r="AW951" s="174"/>
      <c r="AX951" s="4"/>
      <c r="AY951" s="4"/>
      <c r="AZ951" s="4"/>
      <c r="BA951" s="72"/>
      <c r="BB951" s="4"/>
      <c r="BC951" s="4"/>
      <c r="BD951" s="4"/>
      <c r="BE951" s="4"/>
      <c r="BF951" s="4"/>
      <c r="BG951" s="72"/>
      <c r="BH951" s="4"/>
      <c r="BI951" s="201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202"/>
      <c r="CG951" s="4"/>
      <c r="CH951" s="4"/>
      <c r="CI951" s="4"/>
      <c r="CJ951" s="4"/>
      <c r="CK951" s="4"/>
      <c r="CL951" s="4"/>
      <c r="CM951" s="174"/>
      <c r="CN951" s="4"/>
      <c r="CO951" s="4"/>
      <c r="CP951" s="4"/>
      <c r="CQ951" s="4"/>
      <c r="CR951" s="4"/>
      <c r="CS951" s="17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202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17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174"/>
      <c r="AR952" s="4"/>
      <c r="AS952" s="4"/>
      <c r="AT952" s="4"/>
      <c r="AU952" s="4"/>
      <c r="AV952" s="4"/>
      <c r="AW952" s="174"/>
      <c r="AX952" s="4"/>
      <c r="AY952" s="4"/>
      <c r="AZ952" s="4"/>
      <c r="BA952" s="72"/>
      <c r="BB952" s="4"/>
      <c r="BC952" s="4"/>
      <c r="BD952" s="4"/>
      <c r="BE952" s="4"/>
      <c r="BF952" s="4"/>
      <c r="BG952" s="72"/>
      <c r="BH952" s="4"/>
      <c r="BI952" s="201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202"/>
      <c r="CG952" s="4"/>
      <c r="CH952" s="4"/>
      <c r="CI952" s="4"/>
      <c r="CJ952" s="4"/>
      <c r="CK952" s="4"/>
      <c r="CL952" s="4"/>
      <c r="CM952" s="174"/>
      <c r="CN952" s="4"/>
      <c r="CO952" s="4"/>
      <c r="CP952" s="4"/>
      <c r="CQ952" s="4"/>
      <c r="CR952" s="4"/>
      <c r="CS952" s="17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202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17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174"/>
      <c r="AR953" s="4"/>
      <c r="AS953" s="4"/>
      <c r="AT953" s="4"/>
      <c r="AU953" s="4"/>
      <c r="AV953" s="4"/>
      <c r="AW953" s="174"/>
      <c r="AX953" s="4"/>
      <c r="AY953" s="4"/>
      <c r="AZ953" s="4"/>
      <c r="BA953" s="72"/>
      <c r="BB953" s="4"/>
      <c r="BC953" s="4"/>
      <c r="BD953" s="4"/>
      <c r="BE953" s="4"/>
      <c r="BF953" s="4"/>
      <c r="BG953" s="72"/>
      <c r="BH953" s="4"/>
      <c r="BI953" s="201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202"/>
      <c r="CG953" s="4"/>
      <c r="CH953" s="4"/>
      <c r="CI953" s="4"/>
      <c r="CJ953" s="4"/>
      <c r="CK953" s="4"/>
      <c r="CL953" s="4"/>
      <c r="CM953" s="174"/>
      <c r="CN953" s="4"/>
      <c r="CO953" s="4"/>
      <c r="CP953" s="4"/>
      <c r="CQ953" s="4"/>
      <c r="CR953" s="4"/>
      <c r="CS953" s="17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202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17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174"/>
      <c r="AR954" s="4"/>
      <c r="AS954" s="4"/>
      <c r="AT954" s="4"/>
      <c r="AU954" s="4"/>
      <c r="AV954" s="4"/>
      <c r="AW954" s="174"/>
      <c r="AX954" s="4"/>
      <c r="AY954" s="4"/>
      <c r="AZ954" s="4"/>
      <c r="BA954" s="72"/>
      <c r="BB954" s="4"/>
      <c r="BC954" s="4"/>
      <c r="BD954" s="4"/>
      <c r="BE954" s="4"/>
      <c r="BF954" s="4"/>
      <c r="BG954" s="72"/>
      <c r="BH954" s="4"/>
      <c r="BI954" s="201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202"/>
      <c r="CG954" s="4"/>
      <c r="CH954" s="4"/>
      <c r="CI954" s="4"/>
      <c r="CJ954" s="4"/>
      <c r="CK954" s="4"/>
      <c r="CL954" s="4"/>
      <c r="CM954" s="174"/>
      <c r="CN954" s="4"/>
      <c r="CO954" s="4"/>
      <c r="CP954" s="4"/>
      <c r="CQ954" s="4"/>
      <c r="CR954" s="4"/>
      <c r="CS954" s="17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202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17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174"/>
      <c r="AR955" s="4"/>
      <c r="AS955" s="4"/>
      <c r="AT955" s="4"/>
      <c r="AU955" s="4"/>
      <c r="AV955" s="4"/>
      <c r="AW955" s="174"/>
      <c r="AX955" s="4"/>
      <c r="AY955" s="4"/>
      <c r="AZ955" s="4"/>
      <c r="BA955" s="72"/>
      <c r="BB955" s="4"/>
      <c r="BC955" s="4"/>
      <c r="BD955" s="4"/>
      <c r="BE955" s="4"/>
      <c r="BF955" s="4"/>
      <c r="BG955" s="72"/>
      <c r="BH955" s="4"/>
      <c r="BI955" s="201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202"/>
      <c r="CG955" s="4"/>
      <c r="CH955" s="4"/>
      <c r="CI955" s="4"/>
      <c r="CJ955" s="4"/>
      <c r="CK955" s="4"/>
      <c r="CL955" s="4"/>
      <c r="CM955" s="174"/>
      <c r="CN955" s="4"/>
      <c r="CO955" s="4"/>
      <c r="CP955" s="4"/>
      <c r="CQ955" s="4"/>
      <c r="CR955" s="4"/>
      <c r="CS955" s="17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202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17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174"/>
      <c r="AR956" s="4"/>
      <c r="AS956" s="4"/>
      <c r="AT956" s="4"/>
      <c r="AU956" s="4"/>
      <c r="AV956" s="4"/>
      <c r="AW956" s="174"/>
      <c r="AX956" s="4"/>
      <c r="AY956" s="4"/>
      <c r="AZ956" s="4"/>
      <c r="BA956" s="72"/>
      <c r="BB956" s="4"/>
      <c r="BC956" s="4"/>
      <c r="BD956" s="4"/>
      <c r="BE956" s="4"/>
      <c r="BF956" s="4"/>
      <c r="BG956" s="72"/>
      <c r="BH956" s="4"/>
      <c r="BI956" s="201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202"/>
      <c r="CG956" s="4"/>
      <c r="CH956" s="4"/>
      <c r="CI956" s="4"/>
      <c r="CJ956" s="4"/>
      <c r="CK956" s="4"/>
      <c r="CL956" s="4"/>
      <c r="CM956" s="174"/>
      <c r="CN956" s="4"/>
      <c r="CO956" s="4"/>
      <c r="CP956" s="4"/>
      <c r="CQ956" s="4"/>
      <c r="CR956" s="4"/>
      <c r="CS956" s="17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202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17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174"/>
      <c r="AR957" s="4"/>
      <c r="AS957" s="4"/>
      <c r="AT957" s="4"/>
      <c r="AU957" s="4"/>
      <c r="AV957" s="4"/>
      <c r="AW957" s="174"/>
      <c r="AX957" s="4"/>
      <c r="AY957" s="4"/>
      <c r="AZ957" s="4"/>
      <c r="BA957" s="72"/>
      <c r="BB957" s="4"/>
      <c r="BC957" s="4"/>
      <c r="BD957" s="4"/>
      <c r="BE957" s="4"/>
      <c r="BF957" s="4"/>
      <c r="BG957" s="72"/>
      <c r="BH957" s="4"/>
      <c r="BI957" s="201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202"/>
      <c r="CG957" s="4"/>
      <c r="CH957" s="4"/>
      <c r="CI957" s="4"/>
      <c r="CJ957" s="4"/>
      <c r="CK957" s="4"/>
      <c r="CL957" s="4"/>
      <c r="CM957" s="174"/>
      <c r="CN957" s="4"/>
      <c r="CO957" s="4"/>
      <c r="CP957" s="4"/>
      <c r="CQ957" s="4"/>
      <c r="CR957" s="4"/>
      <c r="CS957" s="17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202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17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174"/>
      <c r="AR958" s="4"/>
      <c r="AS958" s="4"/>
      <c r="AT958" s="4"/>
      <c r="AU958" s="4"/>
      <c r="AV958" s="4"/>
      <c r="AW958" s="174"/>
      <c r="AX958" s="4"/>
      <c r="AY958" s="4"/>
      <c r="AZ958" s="4"/>
      <c r="BA958" s="72"/>
      <c r="BB958" s="4"/>
      <c r="BC958" s="4"/>
      <c r="BD958" s="4"/>
      <c r="BE958" s="4"/>
      <c r="BF958" s="4"/>
      <c r="BG958" s="72"/>
      <c r="BH958" s="4"/>
      <c r="BI958" s="201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202"/>
      <c r="CG958" s="4"/>
      <c r="CH958" s="4"/>
      <c r="CI958" s="4"/>
      <c r="CJ958" s="4"/>
      <c r="CK958" s="4"/>
      <c r="CL958" s="4"/>
      <c r="CM958" s="174"/>
      <c r="CN958" s="4"/>
      <c r="CO958" s="4"/>
      <c r="CP958" s="4"/>
      <c r="CQ958" s="4"/>
      <c r="CR958" s="4"/>
      <c r="CS958" s="17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202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17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174"/>
      <c r="AR959" s="4"/>
      <c r="AS959" s="4"/>
      <c r="AT959" s="4"/>
      <c r="AU959" s="4"/>
      <c r="AV959" s="4"/>
      <c r="AW959" s="174"/>
      <c r="AX959" s="4"/>
      <c r="AY959" s="4"/>
      <c r="AZ959" s="4"/>
      <c r="BA959" s="72"/>
      <c r="BB959" s="4"/>
      <c r="BC959" s="4"/>
      <c r="BD959" s="4"/>
      <c r="BE959" s="4"/>
      <c r="BF959" s="4"/>
      <c r="BG959" s="72"/>
      <c r="BH959" s="4"/>
      <c r="BI959" s="201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202"/>
      <c r="CG959" s="4"/>
      <c r="CH959" s="4"/>
      <c r="CI959" s="4"/>
      <c r="CJ959" s="4"/>
      <c r="CK959" s="4"/>
      <c r="CL959" s="4"/>
      <c r="CM959" s="174"/>
      <c r="CN959" s="4"/>
      <c r="CO959" s="4"/>
      <c r="CP959" s="4"/>
      <c r="CQ959" s="4"/>
      <c r="CR959" s="4"/>
      <c r="CS959" s="17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202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17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174"/>
      <c r="AR960" s="4"/>
      <c r="AS960" s="4"/>
      <c r="AT960" s="4"/>
      <c r="AU960" s="4"/>
      <c r="AV960" s="4"/>
      <c r="AW960" s="174"/>
      <c r="AX960" s="4"/>
      <c r="AY960" s="4"/>
      <c r="AZ960" s="4"/>
      <c r="BA960" s="72"/>
      <c r="BB960" s="4"/>
      <c r="BC960" s="4"/>
      <c r="BD960" s="4"/>
      <c r="BE960" s="4"/>
      <c r="BF960" s="4"/>
      <c r="BG960" s="72"/>
      <c r="BH960" s="4"/>
      <c r="BI960" s="201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202"/>
      <c r="CG960" s="4"/>
      <c r="CH960" s="4"/>
      <c r="CI960" s="4"/>
      <c r="CJ960" s="4"/>
      <c r="CK960" s="4"/>
      <c r="CL960" s="4"/>
      <c r="CM960" s="174"/>
      <c r="CN960" s="4"/>
      <c r="CO960" s="4"/>
      <c r="CP960" s="4"/>
      <c r="CQ960" s="4"/>
      <c r="CR960" s="4"/>
      <c r="CS960" s="17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202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17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174"/>
      <c r="AR961" s="4"/>
      <c r="AS961" s="4"/>
      <c r="AT961" s="4"/>
      <c r="AU961" s="4"/>
      <c r="AV961" s="4"/>
      <c r="AW961" s="174"/>
      <c r="AX961" s="4"/>
      <c r="AY961" s="4"/>
      <c r="AZ961" s="4"/>
      <c r="BA961" s="72"/>
      <c r="BB961" s="4"/>
      <c r="BC961" s="4"/>
      <c r="BD961" s="4"/>
      <c r="BE961" s="4"/>
      <c r="BF961" s="4"/>
      <c r="BG961" s="72"/>
      <c r="BH961" s="4"/>
      <c r="BI961" s="201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202"/>
      <c r="CG961" s="4"/>
      <c r="CH961" s="4"/>
      <c r="CI961" s="4"/>
      <c r="CJ961" s="4"/>
      <c r="CK961" s="4"/>
      <c r="CL961" s="4"/>
      <c r="CM961" s="174"/>
      <c r="CN961" s="4"/>
      <c r="CO961" s="4"/>
      <c r="CP961" s="4"/>
      <c r="CQ961" s="4"/>
      <c r="CR961" s="4"/>
      <c r="CS961" s="17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202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17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174"/>
      <c r="AR962" s="4"/>
      <c r="AS962" s="4"/>
      <c r="AT962" s="4"/>
      <c r="AU962" s="4"/>
      <c r="AV962" s="4"/>
      <c r="AW962" s="174"/>
      <c r="AX962" s="4"/>
      <c r="AY962" s="4"/>
      <c r="AZ962" s="4"/>
      <c r="BA962" s="72"/>
      <c r="BB962" s="4"/>
      <c r="BC962" s="4"/>
      <c r="BD962" s="4"/>
      <c r="BE962" s="4"/>
      <c r="BF962" s="4"/>
      <c r="BG962" s="72"/>
      <c r="BH962" s="4"/>
      <c r="BI962" s="201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202"/>
      <c r="CG962" s="4"/>
      <c r="CH962" s="4"/>
      <c r="CI962" s="4"/>
      <c r="CJ962" s="4"/>
      <c r="CK962" s="4"/>
      <c r="CL962" s="4"/>
      <c r="CM962" s="174"/>
      <c r="CN962" s="4"/>
      <c r="CO962" s="4"/>
      <c r="CP962" s="4"/>
      <c r="CQ962" s="4"/>
      <c r="CR962" s="4"/>
      <c r="CS962" s="17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202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17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174"/>
      <c r="AR963" s="4"/>
      <c r="AS963" s="4"/>
      <c r="AT963" s="4"/>
      <c r="AU963" s="4"/>
      <c r="AV963" s="4"/>
      <c r="AW963" s="174"/>
      <c r="AX963" s="4"/>
      <c r="AY963" s="4"/>
      <c r="AZ963" s="4"/>
      <c r="BA963" s="72"/>
      <c r="BB963" s="4"/>
      <c r="BC963" s="4"/>
      <c r="BD963" s="4"/>
      <c r="BE963" s="4"/>
      <c r="BF963" s="4"/>
      <c r="BG963" s="72"/>
      <c r="BH963" s="4"/>
      <c r="BI963" s="201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202"/>
      <c r="CG963" s="4"/>
      <c r="CH963" s="4"/>
      <c r="CI963" s="4"/>
      <c r="CJ963" s="4"/>
      <c r="CK963" s="4"/>
      <c r="CL963" s="4"/>
      <c r="CM963" s="174"/>
      <c r="CN963" s="4"/>
      <c r="CO963" s="4"/>
      <c r="CP963" s="4"/>
      <c r="CQ963" s="4"/>
      <c r="CR963" s="4"/>
      <c r="CS963" s="17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202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17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174"/>
      <c r="AR964" s="4"/>
      <c r="AS964" s="4"/>
      <c r="AT964" s="4"/>
      <c r="AU964" s="4"/>
      <c r="AV964" s="4"/>
      <c r="AW964" s="174"/>
      <c r="AX964" s="4"/>
      <c r="AY964" s="4"/>
      <c r="AZ964" s="4"/>
      <c r="BA964" s="72"/>
      <c r="BB964" s="4"/>
      <c r="BC964" s="4"/>
      <c r="BD964" s="4"/>
      <c r="BE964" s="4"/>
      <c r="BF964" s="4"/>
      <c r="BG964" s="72"/>
      <c r="BH964" s="4"/>
      <c r="BI964" s="201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202"/>
      <c r="CG964" s="4"/>
      <c r="CH964" s="4"/>
      <c r="CI964" s="4"/>
      <c r="CJ964" s="4"/>
      <c r="CK964" s="4"/>
      <c r="CL964" s="4"/>
      <c r="CM964" s="174"/>
      <c r="CN964" s="4"/>
      <c r="CO964" s="4"/>
      <c r="CP964" s="4"/>
      <c r="CQ964" s="4"/>
      <c r="CR964" s="4"/>
      <c r="CS964" s="17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202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17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174"/>
      <c r="AR965" s="4"/>
      <c r="AS965" s="4"/>
      <c r="AT965" s="4"/>
      <c r="AU965" s="4"/>
      <c r="AV965" s="4"/>
      <c r="AW965" s="174"/>
      <c r="AX965" s="4"/>
      <c r="AY965" s="4"/>
      <c r="AZ965" s="4"/>
      <c r="BA965" s="72"/>
      <c r="BB965" s="4"/>
      <c r="BC965" s="4"/>
      <c r="BD965" s="4"/>
      <c r="BE965" s="4"/>
      <c r="BF965" s="4"/>
      <c r="BG965" s="72"/>
      <c r="BH965" s="4"/>
      <c r="BI965" s="201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202"/>
      <c r="CG965" s="4"/>
      <c r="CH965" s="4"/>
      <c r="CI965" s="4"/>
      <c r="CJ965" s="4"/>
      <c r="CK965" s="4"/>
      <c r="CL965" s="4"/>
      <c r="CM965" s="174"/>
      <c r="CN965" s="4"/>
      <c r="CO965" s="4"/>
      <c r="CP965" s="4"/>
      <c r="CQ965" s="4"/>
      <c r="CR965" s="4"/>
      <c r="CS965" s="17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202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17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174"/>
      <c r="AR966" s="4"/>
      <c r="AS966" s="4"/>
      <c r="AT966" s="4"/>
      <c r="AU966" s="4"/>
      <c r="AV966" s="4"/>
      <c r="AW966" s="174"/>
      <c r="AX966" s="4"/>
      <c r="AY966" s="4"/>
      <c r="AZ966" s="4"/>
      <c r="BA966" s="72"/>
      <c r="BB966" s="4"/>
      <c r="BC966" s="4"/>
      <c r="BD966" s="4"/>
      <c r="BE966" s="4"/>
      <c r="BF966" s="4"/>
      <c r="BG966" s="72"/>
      <c r="BH966" s="4"/>
      <c r="BI966" s="201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202"/>
      <c r="CG966" s="4"/>
      <c r="CH966" s="4"/>
      <c r="CI966" s="4"/>
      <c r="CJ966" s="4"/>
      <c r="CK966" s="4"/>
      <c r="CL966" s="4"/>
      <c r="CM966" s="174"/>
      <c r="CN966" s="4"/>
      <c r="CO966" s="4"/>
      <c r="CP966" s="4"/>
      <c r="CQ966" s="4"/>
      <c r="CR966" s="4"/>
      <c r="CS966" s="17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202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17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174"/>
      <c r="AR967" s="4"/>
      <c r="AS967" s="4"/>
      <c r="AT967" s="4"/>
      <c r="AU967" s="4"/>
      <c r="AV967" s="4"/>
      <c r="AW967" s="174"/>
      <c r="AX967" s="4"/>
      <c r="AY967" s="4"/>
      <c r="AZ967" s="4"/>
      <c r="BA967" s="72"/>
      <c r="BB967" s="4"/>
      <c r="BC967" s="4"/>
      <c r="BD967" s="4"/>
      <c r="BE967" s="4"/>
      <c r="BF967" s="4"/>
      <c r="BG967" s="72"/>
      <c r="BH967" s="4"/>
      <c r="BI967" s="201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202"/>
      <c r="CG967" s="4"/>
      <c r="CH967" s="4"/>
      <c r="CI967" s="4"/>
      <c r="CJ967" s="4"/>
      <c r="CK967" s="4"/>
      <c r="CL967" s="4"/>
      <c r="CM967" s="174"/>
      <c r="CN967" s="4"/>
      <c r="CO967" s="4"/>
      <c r="CP967" s="4"/>
      <c r="CQ967" s="4"/>
      <c r="CR967" s="4"/>
      <c r="CS967" s="17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202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17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174"/>
      <c r="AR968" s="4"/>
      <c r="AS968" s="4"/>
      <c r="AT968" s="4"/>
      <c r="AU968" s="4"/>
      <c r="AV968" s="4"/>
      <c r="AW968" s="174"/>
      <c r="AX968" s="4"/>
      <c r="AY968" s="4"/>
      <c r="AZ968" s="4"/>
      <c r="BA968" s="72"/>
      <c r="BB968" s="4"/>
      <c r="BC968" s="4"/>
      <c r="BD968" s="4"/>
      <c r="BE968" s="4"/>
      <c r="BF968" s="4"/>
      <c r="BG968" s="72"/>
      <c r="BH968" s="4"/>
      <c r="BI968" s="201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202"/>
      <c r="CG968" s="4"/>
      <c r="CH968" s="4"/>
      <c r="CI968" s="4"/>
      <c r="CJ968" s="4"/>
      <c r="CK968" s="4"/>
      <c r="CL968" s="4"/>
      <c r="CM968" s="174"/>
      <c r="CN968" s="4"/>
      <c r="CO968" s="4"/>
      <c r="CP968" s="4"/>
      <c r="CQ968" s="4"/>
      <c r="CR968" s="4"/>
      <c r="CS968" s="17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202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17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174"/>
      <c r="AR969" s="4"/>
      <c r="AS969" s="4"/>
      <c r="AT969" s="4"/>
      <c r="AU969" s="4"/>
      <c r="AV969" s="4"/>
      <c r="AW969" s="174"/>
      <c r="AX969" s="4"/>
      <c r="AY969" s="4"/>
      <c r="AZ969" s="4"/>
      <c r="BA969" s="72"/>
      <c r="BB969" s="4"/>
      <c r="BC969" s="4"/>
      <c r="BD969" s="4"/>
      <c r="BE969" s="4"/>
      <c r="BF969" s="4"/>
      <c r="BG969" s="72"/>
      <c r="BH969" s="4"/>
      <c r="BI969" s="201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202"/>
      <c r="CG969" s="4"/>
      <c r="CH969" s="4"/>
      <c r="CI969" s="4"/>
      <c r="CJ969" s="4"/>
      <c r="CK969" s="4"/>
      <c r="CL969" s="4"/>
      <c r="CM969" s="174"/>
      <c r="CN969" s="4"/>
      <c r="CO969" s="4"/>
      <c r="CP969" s="4"/>
      <c r="CQ969" s="4"/>
      <c r="CR969" s="4"/>
      <c r="CS969" s="17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202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17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174"/>
      <c r="AR970" s="4"/>
      <c r="AS970" s="4"/>
      <c r="AT970" s="4"/>
      <c r="AU970" s="4"/>
      <c r="AV970" s="4"/>
      <c r="AW970" s="174"/>
      <c r="AX970" s="4"/>
      <c r="AY970" s="4"/>
      <c r="AZ970" s="4"/>
      <c r="BA970" s="72"/>
      <c r="BB970" s="4"/>
      <c r="BC970" s="4"/>
      <c r="BD970" s="4"/>
      <c r="BE970" s="4"/>
      <c r="BF970" s="4"/>
      <c r="BG970" s="72"/>
      <c r="BH970" s="4"/>
      <c r="BI970" s="201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202"/>
      <c r="CG970" s="4"/>
      <c r="CH970" s="4"/>
      <c r="CI970" s="4"/>
      <c r="CJ970" s="4"/>
      <c r="CK970" s="4"/>
      <c r="CL970" s="4"/>
      <c r="CM970" s="174"/>
      <c r="CN970" s="4"/>
      <c r="CO970" s="4"/>
      <c r="CP970" s="4"/>
      <c r="CQ970" s="4"/>
      <c r="CR970" s="4"/>
      <c r="CS970" s="17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202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17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174"/>
      <c r="AR971" s="4"/>
      <c r="AS971" s="4"/>
      <c r="AT971" s="4"/>
      <c r="AU971" s="4"/>
      <c r="AV971" s="4"/>
      <c r="AW971" s="174"/>
      <c r="AX971" s="4"/>
      <c r="AY971" s="4"/>
      <c r="AZ971" s="4"/>
      <c r="BA971" s="72"/>
      <c r="BB971" s="4"/>
      <c r="BC971" s="4"/>
      <c r="BD971" s="4"/>
      <c r="BE971" s="4"/>
      <c r="BF971" s="4"/>
      <c r="BG971" s="72"/>
      <c r="BH971" s="4"/>
      <c r="BI971" s="201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202"/>
      <c r="CG971" s="4"/>
      <c r="CH971" s="4"/>
      <c r="CI971" s="4"/>
      <c r="CJ971" s="4"/>
      <c r="CK971" s="4"/>
      <c r="CL971" s="4"/>
      <c r="CM971" s="174"/>
      <c r="CN971" s="4"/>
      <c r="CO971" s="4"/>
      <c r="CP971" s="4"/>
      <c r="CQ971" s="4"/>
      <c r="CR971" s="4"/>
      <c r="CS971" s="17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202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17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174"/>
      <c r="AR972" s="4"/>
      <c r="AS972" s="4"/>
      <c r="AT972" s="4"/>
      <c r="AU972" s="4"/>
      <c r="AV972" s="4"/>
      <c r="AW972" s="174"/>
      <c r="AX972" s="4"/>
      <c r="AY972" s="4"/>
      <c r="AZ972" s="4"/>
      <c r="BA972" s="72"/>
      <c r="BB972" s="4"/>
      <c r="BC972" s="4"/>
      <c r="BD972" s="4"/>
      <c r="BE972" s="4"/>
      <c r="BF972" s="4"/>
      <c r="BG972" s="72"/>
      <c r="BH972" s="4"/>
      <c r="BI972" s="201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202"/>
      <c r="CG972" s="4"/>
      <c r="CH972" s="4"/>
      <c r="CI972" s="4"/>
      <c r="CJ972" s="4"/>
      <c r="CK972" s="4"/>
      <c r="CL972" s="4"/>
      <c r="CM972" s="174"/>
      <c r="CN972" s="4"/>
      <c r="CO972" s="4"/>
      <c r="CP972" s="4"/>
      <c r="CQ972" s="4"/>
      <c r="CR972" s="4"/>
      <c r="CS972" s="17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202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17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174"/>
      <c r="AR973" s="4"/>
      <c r="AS973" s="4"/>
      <c r="AT973" s="4"/>
      <c r="AU973" s="4"/>
      <c r="AV973" s="4"/>
      <c r="AW973" s="174"/>
      <c r="AX973" s="4"/>
      <c r="AY973" s="4"/>
      <c r="AZ973" s="4"/>
      <c r="BA973" s="72"/>
      <c r="BB973" s="4"/>
      <c r="BC973" s="4"/>
      <c r="BD973" s="4"/>
      <c r="BE973" s="4"/>
      <c r="BF973" s="4"/>
      <c r="BG973" s="72"/>
      <c r="BH973" s="4"/>
      <c r="BI973" s="201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202"/>
      <c r="CG973" s="4"/>
      <c r="CH973" s="4"/>
      <c r="CI973" s="4"/>
      <c r="CJ973" s="4"/>
      <c r="CK973" s="4"/>
      <c r="CL973" s="4"/>
      <c r="CM973" s="174"/>
      <c r="CN973" s="4"/>
      <c r="CO973" s="4"/>
      <c r="CP973" s="4"/>
      <c r="CQ973" s="4"/>
      <c r="CR973" s="4"/>
      <c r="CS973" s="17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202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17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174"/>
      <c r="AR974" s="4"/>
      <c r="AS974" s="4"/>
      <c r="AT974" s="4"/>
      <c r="AU974" s="4"/>
      <c r="AV974" s="4"/>
      <c r="AW974" s="174"/>
      <c r="AX974" s="4"/>
      <c r="AY974" s="4"/>
      <c r="AZ974" s="4"/>
      <c r="BA974" s="72"/>
      <c r="BB974" s="4"/>
      <c r="BC974" s="4"/>
      <c r="BD974" s="4"/>
      <c r="BE974" s="4"/>
      <c r="BF974" s="4"/>
      <c r="BG974" s="72"/>
      <c r="BH974" s="4"/>
      <c r="BI974" s="201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202"/>
      <c r="CG974" s="4"/>
      <c r="CH974" s="4"/>
      <c r="CI974" s="4"/>
      <c r="CJ974" s="4"/>
      <c r="CK974" s="4"/>
      <c r="CL974" s="4"/>
      <c r="CM974" s="174"/>
      <c r="CN974" s="4"/>
      <c r="CO974" s="4"/>
      <c r="CP974" s="4"/>
      <c r="CQ974" s="4"/>
      <c r="CR974" s="4"/>
      <c r="CS974" s="17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202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17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174"/>
      <c r="AR975" s="4"/>
      <c r="AS975" s="4"/>
      <c r="AT975" s="4"/>
      <c r="AU975" s="4"/>
      <c r="AV975" s="4"/>
      <c r="AW975" s="174"/>
      <c r="AX975" s="4"/>
      <c r="AY975" s="4"/>
      <c r="AZ975" s="4"/>
      <c r="BA975" s="72"/>
      <c r="BB975" s="4"/>
      <c r="BC975" s="4"/>
      <c r="BD975" s="4"/>
      <c r="BE975" s="4"/>
      <c r="BF975" s="4"/>
      <c r="BG975" s="72"/>
      <c r="BH975" s="4"/>
      <c r="BI975" s="201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202"/>
      <c r="CG975" s="4"/>
      <c r="CH975" s="4"/>
      <c r="CI975" s="4"/>
      <c r="CJ975" s="4"/>
      <c r="CK975" s="4"/>
      <c r="CL975" s="4"/>
      <c r="CM975" s="174"/>
      <c r="CN975" s="4"/>
      <c r="CO975" s="4"/>
      <c r="CP975" s="4"/>
      <c r="CQ975" s="4"/>
      <c r="CR975" s="4"/>
      <c r="CS975" s="17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202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17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174"/>
      <c r="AR976" s="4"/>
      <c r="AS976" s="4"/>
      <c r="AT976" s="4"/>
      <c r="AU976" s="4"/>
      <c r="AV976" s="4"/>
      <c r="AW976" s="174"/>
      <c r="AX976" s="4"/>
      <c r="AY976" s="4"/>
      <c r="AZ976" s="4"/>
      <c r="BA976" s="72"/>
      <c r="BB976" s="4"/>
      <c r="BC976" s="4"/>
      <c r="BD976" s="4"/>
      <c r="BE976" s="4"/>
      <c r="BF976" s="4"/>
      <c r="BG976" s="72"/>
      <c r="BH976" s="4"/>
      <c r="BI976" s="201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202"/>
      <c r="CG976" s="4"/>
      <c r="CH976" s="4"/>
      <c r="CI976" s="4"/>
      <c r="CJ976" s="4"/>
      <c r="CK976" s="4"/>
      <c r="CL976" s="4"/>
      <c r="CM976" s="174"/>
      <c r="CN976" s="4"/>
      <c r="CO976" s="4"/>
      <c r="CP976" s="4"/>
      <c r="CQ976" s="4"/>
      <c r="CR976" s="4"/>
      <c r="CS976" s="17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202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17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174"/>
      <c r="AR977" s="4"/>
      <c r="AS977" s="4"/>
      <c r="AT977" s="4"/>
      <c r="AU977" s="4"/>
      <c r="AV977" s="4"/>
      <c r="AW977" s="174"/>
      <c r="AX977" s="4"/>
      <c r="AY977" s="4"/>
      <c r="AZ977" s="4"/>
      <c r="BA977" s="72"/>
      <c r="BB977" s="4"/>
      <c r="BC977" s="4"/>
      <c r="BD977" s="4"/>
      <c r="BE977" s="4"/>
      <c r="BF977" s="4"/>
      <c r="BG977" s="72"/>
      <c r="BH977" s="4"/>
      <c r="BI977" s="201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202"/>
      <c r="CG977" s="4"/>
      <c r="CH977" s="4"/>
      <c r="CI977" s="4"/>
      <c r="CJ977" s="4"/>
      <c r="CK977" s="4"/>
      <c r="CL977" s="4"/>
      <c r="CM977" s="174"/>
      <c r="CN977" s="4"/>
      <c r="CO977" s="4"/>
      <c r="CP977" s="4"/>
      <c r="CQ977" s="4"/>
      <c r="CR977" s="4"/>
      <c r="CS977" s="17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202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17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174"/>
      <c r="AR978" s="4"/>
      <c r="AS978" s="4"/>
      <c r="AT978" s="4"/>
      <c r="AU978" s="4"/>
      <c r="AV978" s="4"/>
      <c r="AW978" s="174"/>
      <c r="AX978" s="4"/>
      <c r="AY978" s="4"/>
      <c r="AZ978" s="4"/>
      <c r="BA978" s="72"/>
      <c r="BB978" s="4"/>
      <c r="BC978" s="4"/>
      <c r="BD978" s="4"/>
      <c r="BE978" s="4"/>
      <c r="BF978" s="4"/>
      <c r="BG978" s="72"/>
      <c r="BH978" s="4"/>
      <c r="BI978" s="201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202"/>
      <c r="CG978" s="4"/>
      <c r="CH978" s="4"/>
      <c r="CI978" s="4"/>
      <c r="CJ978" s="4"/>
      <c r="CK978" s="4"/>
      <c r="CL978" s="4"/>
      <c r="CM978" s="174"/>
      <c r="CN978" s="4"/>
      <c r="CO978" s="4"/>
      <c r="CP978" s="4"/>
      <c r="CQ978" s="4"/>
      <c r="CR978" s="4"/>
      <c r="CS978" s="17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202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17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174"/>
      <c r="AR979" s="4"/>
      <c r="AS979" s="4"/>
      <c r="AT979" s="4"/>
      <c r="AU979" s="4"/>
      <c r="AV979" s="4"/>
      <c r="AW979" s="174"/>
      <c r="AX979" s="4"/>
      <c r="AY979" s="4"/>
      <c r="AZ979" s="4"/>
      <c r="BA979" s="72"/>
      <c r="BB979" s="4"/>
      <c r="BC979" s="4"/>
      <c r="BD979" s="4"/>
      <c r="BE979" s="4"/>
      <c r="BF979" s="4"/>
      <c r="BG979" s="72"/>
      <c r="BH979" s="4"/>
      <c r="BI979" s="201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202"/>
      <c r="CG979" s="4"/>
      <c r="CH979" s="4"/>
      <c r="CI979" s="4"/>
      <c r="CJ979" s="4"/>
      <c r="CK979" s="4"/>
      <c r="CL979" s="4"/>
      <c r="CM979" s="174"/>
      <c r="CN979" s="4"/>
      <c r="CO979" s="4"/>
      <c r="CP979" s="4"/>
      <c r="CQ979" s="4"/>
      <c r="CR979" s="4"/>
      <c r="CS979" s="17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202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17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174"/>
      <c r="AR980" s="4"/>
      <c r="AS980" s="4"/>
      <c r="AT980" s="4"/>
      <c r="AU980" s="4"/>
      <c r="AV980" s="4"/>
      <c r="AW980" s="174"/>
      <c r="AX980" s="4"/>
      <c r="AY980" s="4"/>
      <c r="AZ980" s="4"/>
      <c r="BA980" s="72"/>
      <c r="BB980" s="4"/>
      <c r="BC980" s="4"/>
      <c r="BD980" s="4"/>
      <c r="BE980" s="4"/>
      <c r="BF980" s="4"/>
      <c r="BG980" s="72"/>
      <c r="BH980" s="4"/>
      <c r="BI980" s="201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202"/>
      <c r="CG980" s="4"/>
      <c r="CH980" s="4"/>
      <c r="CI980" s="4"/>
      <c r="CJ980" s="4"/>
      <c r="CK980" s="4"/>
      <c r="CL980" s="4"/>
      <c r="CM980" s="174"/>
      <c r="CN980" s="4"/>
      <c r="CO980" s="4"/>
      <c r="CP980" s="4"/>
      <c r="CQ980" s="4"/>
      <c r="CR980" s="4"/>
      <c r="CS980" s="17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202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17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174"/>
      <c r="AR981" s="4"/>
      <c r="AS981" s="4"/>
      <c r="AT981" s="4"/>
      <c r="AU981" s="4"/>
      <c r="AV981" s="4"/>
      <c r="AW981" s="174"/>
      <c r="AX981" s="4"/>
      <c r="AY981" s="4"/>
      <c r="AZ981" s="4"/>
      <c r="BA981" s="72"/>
      <c r="BB981" s="4"/>
      <c r="BC981" s="4"/>
      <c r="BD981" s="4"/>
      <c r="BE981" s="4"/>
      <c r="BF981" s="4"/>
      <c r="BG981" s="72"/>
      <c r="BH981" s="4"/>
      <c r="BI981" s="201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202"/>
      <c r="CG981" s="4"/>
      <c r="CH981" s="4"/>
      <c r="CI981" s="4"/>
      <c r="CJ981" s="4"/>
      <c r="CK981" s="4"/>
      <c r="CL981" s="4"/>
      <c r="CM981" s="174"/>
      <c r="CN981" s="4"/>
      <c r="CO981" s="4"/>
      <c r="CP981" s="4"/>
      <c r="CQ981" s="4"/>
      <c r="CR981" s="4"/>
      <c r="CS981" s="17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202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17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174"/>
      <c r="AR982" s="4"/>
      <c r="AS982" s="4"/>
      <c r="AT982" s="4"/>
      <c r="AU982" s="4"/>
      <c r="AV982" s="4"/>
      <c r="AW982" s="174"/>
      <c r="AX982" s="4"/>
      <c r="AY982" s="4"/>
      <c r="AZ982" s="4"/>
      <c r="BA982" s="72"/>
      <c r="BB982" s="4"/>
      <c r="BC982" s="4"/>
      <c r="BD982" s="4"/>
      <c r="BE982" s="4"/>
      <c r="BF982" s="4"/>
      <c r="BG982" s="72"/>
      <c r="BH982" s="4"/>
      <c r="BI982" s="201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202"/>
      <c r="CG982" s="4"/>
      <c r="CH982" s="4"/>
      <c r="CI982" s="4"/>
      <c r="CJ982" s="4"/>
      <c r="CK982" s="4"/>
      <c r="CL982" s="4"/>
      <c r="CM982" s="174"/>
      <c r="CN982" s="4"/>
      <c r="CO982" s="4"/>
      <c r="CP982" s="4"/>
      <c r="CQ982" s="4"/>
      <c r="CR982" s="4"/>
      <c r="CS982" s="17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202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17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174"/>
      <c r="AR983" s="4"/>
      <c r="AS983" s="4"/>
      <c r="AT983" s="4"/>
      <c r="AU983" s="4"/>
      <c r="AV983" s="4"/>
      <c r="AW983" s="174"/>
      <c r="AX983" s="4"/>
      <c r="AY983" s="4"/>
      <c r="AZ983" s="4"/>
      <c r="BA983" s="72"/>
      <c r="BB983" s="4"/>
      <c r="BC983" s="4"/>
      <c r="BD983" s="4"/>
      <c r="BE983" s="4"/>
      <c r="BF983" s="4"/>
      <c r="BG983" s="72"/>
      <c r="BH983" s="4"/>
      <c r="BI983" s="201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202"/>
      <c r="CG983" s="4"/>
      <c r="CH983" s="4"/>
      <c r="CI983" s="4"/>
      <c r="CJ983" s="4"/>
      <c r="CK983" s="4"/>
      <c r="CL983" s="4"/>
      <c r="CM983" s="174"/>
      <c r="CN983" s="4"/>
      <c r="CO983" s="4"/>
      <c r="CP983" s="4"/>
      <c r="CQ983" s="4"/>
      <c r="CR983" s="4"/>
      <c r="CS983" s="17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202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17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174"/>
      <c r="AR984" s="4"/>
      <c r="AS984" s="4"/>
      <c r="AT984" s="4"/>
      <c r="AU984" s="4"/>
      <c r="AV984" s="4"/>
      <c r="AW984" s="174"/>
      <c r="AX984" s="4"/>
      <c r="AY984" s="4"/>
      <c r="AZ984" s="4"/>
      <c r="BA984" s="72"/>
      <c r="BB984" s="4"/>
      <c r="BC984" s="4"/>
      <c r="BD984" s="4"/>
      <c r="BE984" s="4"/>
      <c r="BF984" s="4"/>
      <c r="BG984" s="72"/>
      <c r="BH984" s="4"/>
      <c r="BI984" s="201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202"/>
      <c r="CG984" s="4"/>
      <c r="CH984" s="4"/>
      <c r="CI984" s="4"/>
      <c r="CJ984" s="4"/>
      <c r="CK984" s="4"/>
      <c r="CL984" s="4"/>
      <c r="CM984" s="174"/>
      <c r="CN984" s="4"/>
      <c r="CO984" s="4"/>
      <c r="CP984" s="4"/>
      <c r="CQ984" s="4"/>
      <c r="CR984" s="4"/>
      <c r="CS984" s="17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202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17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174"/>
      <c r="AR985" s="4"/>
      <c r="AS985" s="4"/>
      <c r="AT985" s="4"/>
      <c r="AU985" s="4"/>
      <c r="AV985" s="4"/>
      <c r="AW985" s="174"/>
      <c r="AX985" s="4"/>
      <c r="AY985" s="4"/>
      <c r="AZ985" s="4"/>
      <c r="BA985" s="72"/>
      <c r="BB985" s="4"/>
      <c r="BC985" s="4"/>
      <c r="BD985" s="4"/>
      <c r="BE985" s="4"/>
      <c r="BF985" s="4"/>
      <c r="BG985" s="72"/>
      <c r="BH985" s="4"/>
      <c r="BI985" s="201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202"/>
      <c r="CG985" s="4"/>
      <c r="CH985" s="4"/>
      <c r="CI985" s="4"/>
      <c r="CJ985" s="4"/>
      <c r="CK985" s="4"/>
      <c r="CL985" s="4"/>
      <c r="CM985" s="174"/>
      <c r="CN985" s="4"/>
      <c r="CO985" s="4"/>
      <c r="CP985" s="4"/>
      <c r="CQ985" s="4"/>
      <c r="CR985" s="4"/>
      <c r="CS985" s="17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202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17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174"/>
      <c r="AR986" s="4"/>
      <c r="AS986" s="4"/>
      <c r="AT986" s="4"/>
      <c r="AU986" s="4"/>
      <c r="AV986" s="4"/>
      <c r="AW986" s="174"/>
      <c r="AX986" s="4"/>
      <c r="AY986" s="4"/>
      <c r="AZ986" s="4"/>
      <c r="BA986" s="72"/>
      <c r="BB986" s="4"/>
      <c r="BC986" s="4"/>
      <c r="BD986" s="4"/>
      <c r="BE986" s="4"/>
      <c r="BF986" s="4"/>
      <c r="BG986" s="72"/>
      <c r="BH986" s="4"/>
      <c r="BI986" s="201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202"/>
      <c r="CG986" s="4"/>
      <c r="CH986" s="4"/>
      <c r="CI986" s="4"/>
      <c r="CJ986" s="4"/>
      <c r="CK986" s="4"/>
      <c r="CL986" s="4"/>
      <c r="CM986" s="174"/>
      <c r="CN986" s="4"/>
      <c r="CO986" s="4"/>
      <c r="CP986" s="4"/>
      <c r="CQ986" s="4"/>
      <c r="CR986" s="4"/>
      <c r="CS986" s="17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202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17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174"/>
      <c r="AR987" s="4"/>
      <c r="AS987" s="4"/>
      <c r="AT987" s="4"/>
      <c r="AU987" s="4"/>
      <c r="AV987" s="4"/>
      <c r="AW987" s="174"/>
      <c r="AX987" s="4"/>
      <c r="AY987" s="4"/>
      <c r="AZ987" s="4"/>
      <c r="BA987" s="72"/>
      <c r="BB987" s="4"/>
      <c r="BC987" s="4"/>
      <c r="BD987" s="4"/>
      <c r="BE987" s="4"/>
      <c r="BF987" s="4"/>
      <c r="BG987" s="72"/>
      <c r="BH987" s="4"/>
      <c r="BI987" s="201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202"/>
      <c r="CG987" s="4"/>
      <c r="CH987" s="4"/>
      <c r="CI987" s="4"/>
      <c r="CJ987" s="4"/>
      <c r="CK987" s="4"/>
      <c r="CL987" s="4"/>
      <c r="CM987" s="174"/>
      <c r="CN987" s="4"/>
      <c r="CO987" s="4"/>
      <c r="CP987" s="4"/>
      <c r="CQ987" s="4"/>
      <c r="CR987" s="4"/>
      <c r="CS987" s="17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202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17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174"/>
      <c r="AR988" s="4"/>
      <c r="AS988" s="4"/>
      <c r="AT988" s="4"/>
      <c r="AU988" s="4"/>
      <c r="AV988" s="4"/>
      <c r="AW988" s="174"/>
      <c r="AX988" s="4"/>
      <c r="AY988" s="4"/>
      <c r="AZ988" s="4"/>
      <c r="BA988" s="72"/>
      <c r="BB988" s="4"/>
      <c r="BC988" s="4"/>
      <c r="BD988" s="4"/>
      <c r="BE988" s="4"/>
      <c r="BF988" s="4"/>
      <c r="BG988" s="72"/>
      <c r="BH988" s="4"/>
      <c r="BI988" s="201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202"/>
      <c r="CG988" s="4"/>
      <c r="CH988" s="4"/>
      <c r="CI988" s="4"/>
      <c r="CJ988" s="4"/>
      <c r="CK988" s="4"/>
      <c r="CL988" s="4"/>
      <c r="CM988" s="174"/>
      <c r="CN988" s="4"/>
      <c r="CO988" s="4"/>
      <c r="CP988" s="4"/>
      <c r="CQ988" s="4"/>
      <c r="CR988" s="4"/>
      <c r="CS988" s="17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202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17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174"/>
      <c r="AR989" s="4"/>
      <c r="AS989" s="4"/>
      <c r="AT989" s="4"/>
      <c r="AU989" s="4"/>
      <c r="AV989" s="4"/>
      <c r="AW989" s="174"/>
      <c r="AX989" s="4"/>
      <c r="AY989" s="4"/>
      <c r="AZ989" s="4"/>
      <c r="BA989" s="72"/>
      <c r="BB989" s="4"/>
      <c r="BC989" s="4"/>
      <c r="BD989" s="4"/>
      <c r="BE989" s="4"/>
      <c r="BF989" s="4"/>
      <c r="BG989" s="72"/>
      <c r="BH989" s="4"/>
      <c r="BI989" s="201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202"/>
      <c r="CG989" s="4"/>
      <c r="CH989" s="4"/>
      <c r="CI989" s="4"/>
      <c r="CJ989" s="4"/>
      <c r="CK989" s="4"/>
      <c r="CL989" s="4"/>
      <c r="CM989" s="174"/>
      <c r="CN989" s="4"/>
      <c r="CO989" s="4"/>
      <c r="CP989" s="4"/>
      <c r="CQ989" s="4"/>
      <c r="CR989" s="4"/>
      <c r="CS989" s="17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202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17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174"/>
      <c r="AR990" s="4"/>
      <c r="AS990" s="4"/>
      <c r="AT990" s="4"/>
      <c r="AU990" s="4"/>
      <c r="AV990" s="4"/>
      <c r="AW990" s="174"/>
      <c r="AX990" s="4"/>
      <c r="AY990" s="4"/>
      <c r="AZ990" s="4"/>
      <c r="BA990" s="72"/>
      <c r="BB990" s="4"/>
      <c r="BC990" s="4"/>
      <c r="BD990" s="4"/>
      <c r="BE990" s="4"/>
      <c r="BF990" s="4"/>
      <c r="BG990" s="72"/>
      <c r="BH990" s="4"/>
      <c r="BI990" s="201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202"/>
      <c r="CG990" s="4"/>
      <c r="CH990" s="4"/>
      <c r="CI990" s="4"/>
      <c r="CJ990" s="4"/>
      <c r="CK990" s="4"/>
      <c r="CL990" s="4"/>
      <c r="CM990" s="174"/>
      <c r="CN990" s="4"/>
      <c r="CO990" s="4"/>
      <c r="CP990" s="4"/>
      <c r="CQ990" s="4"/>
      <c r="CR990" s="4"/>
      <c r="CS990" s="17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202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17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174"/>
      <c r="AR991" s="4"/>
      <c r="AS991" s="4"/>
      <c r="AT991" s="4"/>
      <c r="AU991" s="4"/>
      <c r="AV991" s="4"/>
      <c r="AW991" s="174"/>
      <c r="AX991" s="4"/>
      <c r="AY991" s="4"/>
      <c r="AZ991" s="4"/>
      <c r="BA991" s="72"/>
      <c r="BB991" s="4"/>
      <c r="BC991" s="4"/>
      <c r="BD991" s="4"/>
      <c r="BE991" s="4"/>
      <c r="BF991" s="4"/>
      <c r="BG991" s="72"/>
      <c r="BH991" s="4"/>
      <c r="BI991" s="201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202"/>
      <c r="CG991" s="4"/>
      <c r="CH991" s="4"/>
      <c r="CI991" s="4"/>
      <c r="CJ991" s="4"/>
      <c r="CK991" s="4"/>
      <c r="CL991" s="4"/>
      <c r="CM991" s="174"/>
      <c r="CN991" s="4"/>
      <c r="CO991" s="4"/>
      <c r="CP991" s="4"/>
      <c r="CQ991" s="4"/>
      <c r="CR991" s="4"/>
      <c r="CS991" s="17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202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17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174"/>
      <c r="AR992" s="4"/>
      <c r="AS992" s="4"/>
      <c r="AT992" s="4"/>
      <c r="AU992" s="4"/>
      <c r="AV992" s="4"/>
      <c r="AW992" s="174"/>
      <c r="AX992" s="4"/>
      <c r="AY992" s="4"/>
      <c r="AZ992" s="4"/>
      <c r="BA992" s="72"/>
      <c r="BB992" s="4"/>
      <c r="BC992" s="4"/>
      <c r="BD992" s="4"/>
      <c r="BE992" s="4"/>
      <c r="BF992" s="4"/>
      <c r="BG992" s="72"/>
      <c r="BH992" s="4"/>
      <c r="BI992" s="201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202"/>
      <c r="CG992" s="4"/>
      <c r="CH992" s="4"/>
      <c r="CI992" s="4"/>
      <c r="CJ992" s="4"/>
      <c r="CK992" s="4"/>
      <c r="CL992" s="4"/>
      <c r="CM992" s="174"/>
      <c r="CN992" s="4"/>
      <c r="CO992" s="4"/>
      <c r="CP992" s="4"/>
      <c r="CQ992" s="4"/>
      <c r="CR992" s="4"/>
      <c r="CS992" s="17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202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17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174"/>
      <c r="AR993" s="4"/>
      <c r="AS993" s="4"/>
      <c r="AT993" s="4"/>
      <c r="AU993" s="4"/>
      <c r="AV993" s="4"/>
      <c r="AW993" s="174"/>
      <c r="AX993" s="4"/>
      <c r="AY993" s="4"/>
      <c r="AZ993" s="4"/>
      <c r="BA993" s="72"/>
      <c r="BB993" s="4"/>
      <c r="BC993" s="4"/>
      <c r="BD993" s="4"/>
      <c r="BE993" s="4"/>
      <c r="BF993" s="4"/>
      <c r="BG993" s="72"/>
      <c r="BH993" s="4"/>
      <c r="BI993" s="201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202"/>
      <c r="CG993" s="4"/>
      <c r="CH993" s="4"/>
      <c r="CI993" s="4"/>
      <c r="CJ993" s="4"/>
      <c r="CK993" s="4"/>
      <c r="CL993" s="4"/>
      <c r="CM993" s="174"/>
      <c r="CN993" s="4"/>
      <c r="CO993" s="4"/>
      <c r="CP993" s="4"/>
      <c r="CQ993" s="4"/>
      <c r="CR993" s="4"/>
      <c r="CS993" s="17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202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17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174"/>
      <c r="AR994" s="4"/>
      <c r="AS994" s="4"/>
      <c r="AT994" s="4"/>
      <c r="AU994" s="4"/>
      <c r="AV994" s="4"/>
      <c r="AW994" s="174"/>
      <c r="AX994" s="4"/>
      <c r="AY994" s="4"/>
      <c r="AZ994" s="4"/>
      <c r="BA994" s="72"/>
      <c r="BB994" s="4"/>
      <c r="BC994" s="4"/>
      <c r="BD994" s="4"/>
      <c r="BE994" s="4"/>
      <c r="BF994" s="4"/>
      <c r="BG994" s="72"/>
      <c r="BH994" s="4"/>
      <c r="BI994" s="201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202"/>
      <c r="CG994" s="4"/>
      <c r="CH994" s="4"/>
      <c r="CI994" s="4"/>
      <c r="CJ994" s="4"/>
      <c r="CK994" s="4"/>
      <c r="CL994" s="4"/>
      <c r="CM994" s="174"/>
      <c r="CN994" s="4"/>
      <c r="CO994" s="4"/>
      <c r="CP994" s="4"/>
      <c r="CQ994" s="4"/>
      <c r="CR994" s="4"/>
      <c r="CS994" s="17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202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17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174"/>
      <c r="AR995" s="4"/>
      <c r="AS995" s="4"/>
      <c r="AT995" s="4"/>
      <c r="AU995" s="4"/>
      <c r="AV995" s="4"/>
      <c r="AW995" s="174"/>
      <c r="AX995" s="4"/>
      <c r="AY995" s="4"/>
      <c r="AZ995" s="4"/>
      <c r="BA995" s="72"/>
      <c r="BB995" s="4"/>
      <c r="BC995" s="4"/>
      <c r="BD995" s="4"/>
      <c r="BE995" s="4"/>
      <c r="BF995" s="4"/>
      <c r="BG995" s="72"/>
      <c r="BH995" s="4"/>
      <c r="BI995" s="201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202"/>
      <c r="CG995" s="4"/>
      <c r="CH995" s="4"/>
      <c r="CI995" s="4"/>
      <c r="CJ995" s="4"/>
      <c r="CK995" s="4"/>
      <c r="CL995" s="4"/>
      <c r="CM995" s="174"/>
      <c r="CN995" s="4"/>
      <c r="CO995" s="4"/>
      <c r="CP995" s="4"/>
      <c r="CQ995" s="4"/>
      <c r="CR995" s="4"/>
      <c r="CS995" s="17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202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17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174"/>
      <c r="AR996" s="4"/>
      <c r="AS996" s="4"/>
      <c r="AT996" s="4"/>
      <c r="AU996" s="4"/>
      <c r="AV996" s="4"/>
      <c r="AW996" s="174"/>
      <c r="AX996" s="4"/>
      <c r="AY996" s="4"/>
      <c r="AZ996" s="4"/>
      <c r="BA996" s="72"/>
      <c r="BB996" s="4"/>
      <c r="BC996" s="4"/>
      <c r="BD996" s="4"/>
      <c r="BE996" s="4"/>
      <c r="BF996" s="4"/>
      <c r="BG996" s="72"/>
      <c r="BH996" s="4"/>
      <c r="BI996" s="201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202"/>
      <c r="CG996" s="4"/>
      <c r="CH996" s="4"/>
      <c r="CI996" s="4"/>
      <c r="CJ996" s="4"/>
      <c r="CK996" s="4"/>
      <c r="CL996" s="4"/>
      <c r="CM996" s="174"/>
      <c r="CN996" s="4"/>
      <c r="CO996" s="4"/>
      <c r="CP996" s="4"/>
      <c r="CQ996" s="4"/>
      <c r="CR996" s="4"/>
      <c r="CS996" s="17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202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17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174"/>
      <c r="AR997" s="4"/>
      <c r="AS997" s="4"/>
      <c r="AT997" s="4"/>
      <c r="AU997" s="4"/>
      <c r="AV997" s="4"/>
      <c r="AW997" s="174"/>
      <c r="AX997" s="4"/>
      <c r="AY997" s="4"/>
      <c r="AZ997" s="4"/>
      <c r="BA997" s="72"/>
      <c r="BB997" s="4"/>
      <c r="BC997" s="4"/>
      <c r="BD997" s="4"/>
      <c r="BE997" s="4"/>
      <c r="BF997" s="4"/>
      <c r="BG997" s="72"/>
      <c r="BH997" s="4"/>
      <c r="BI997" s="201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202"/>
      <c r="CG997" s="4"/>
      <c r="CH997" s="4"/>
      <c r="CI997" s="4"/>
      <c r="CJ997" s="4"/>
      <c r="CK997" s="4"/>
      <c r="CL997" s="4"/>
      <c r="CM997" s="174"/>
      <c r="CN997" s="4"/>
      <c r="CO997" s="4"/>
      <c r="CP997" s="4"/>
      <c r="CQ997" s="4"/>
      <c r="CR997" s="4"/>
      <c r="CS997" s="17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202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17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174"/>
      <c r="AR998" s="4"/>
      <c r="AS998" s="4"/>
      <c r="AT998" s="4"/>
      <c r="AU998" s="4"/>
      <c r="AV998" s="4"/>
      <c r="AW998" s="174"/>
      <c r="AX998" s="4"/>
      <c r="AY998" s="4"/>
      <c r="AZ998" s="4"/>
      <c r="BA998" s="72"/>
      <c r="BB998" s="4"/>
      <c r="BC998" s="4"/>
      <c r="BD998" s="4"/>
      <c r="BE998" s="4"/>
      <c r="BF998" s="4"/>
      <c r="BG998" s="72"/>
      <c r="BH998" s="4"/>
      <c r="BI998" s="201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202"/>
      <c r="CG998" s="4"/>
      <c r="CH998" s="4"/>
      <c r="CI998" s="4"/>
      <c r="CJ998" s="4"/>
      <c r="CK998" s="4"/>
      <c r="CL998" s="4"/>
      <c r="CM998" s="174"/>
      <c r="CN998" s="4"/>
      <c r="CO998" s="4"/>
      <c r="CP998" s="4"/>
      <c r="CQ998" s="4"/>
      <c r="CR998" s="4"/>
      <c r="CS998" s="17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202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17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174"/>
      <c r="AR999" s="4"/>
      <c r="AS999" s="4"/>
      <c r="AT999" s="4"/>
      <c r="AU999" s="4"/>
      <c r="AV999" s="4"/>
      <c r="AW999" s="174"/>
      <c r="AX999" s="4"/>
      <c r="AY999" s="4"/>
      <c r="AZ999" s="4"/>
      <c r="BA999" s="72"/>
      <c r="BB999" s="4"/>
      <c r="BC999" s="4"/>
      <c r="BD999" s="4"/>
      <c r="BE999" s="4"/>
      <c r="BF999" s="4"/>
      <c r="BG999" s="72"/>
      <c r="BH999" s="4"/>
      <c r="BI999" s="201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202"/>
      <c r="CG999" s="4"/>
      <c r="CH999" s="4"/>
      <c r="CI999" s="4"/>
      <c r="CJ999" s="4"/>
      <c r="CK999" s="4"/>
      <c r="CL999" s="4"/>
      <c r="CM999" s="174"/>
      <c r="CN999" s="4"/>
      <c r="CO999" s="4"/>
      <c r="CP999" s="4"/>
      <c r="CQ999" s="4"/>
      <c r="CR999" s="4"/>
      <c r="CS999" s="17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202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17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174"/>
      <c r="AR1000" s="4"/>
      <c r="AS1000" s="4"/>
      <c r="AT1000" s="4"/>
      <c r="AU1000" s="4"/>
      <c r="AV1000" s="4"/>
      <c r="AW1000" s="174"/>
      <c r="AX1000" s="4"/>
      <c r="AY1000" s="4"/>
      <c r="AZ1000" s="4"/>
      <c r="BA1000" s="72"/>
      <c r="BB1000" s="4"/>
      <c r="BC1000" s="4"/>
      <c r="BD1000" s="4"/>
      <c r="BE1000" s="4"/>
      <c r="BF1000" s="4"/>
      <c r="BG1000" s="72"/>
      <c r="BH1000" s="4"/>
      <c r="BI1000" s="201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202"/>
      <c r="CG1000" s="4"/>
      <c r="CH1000" s="4"/>
      <c r="CI1000" s="4"/>
      <c r="CJ1000" s="4"/>
      <c r="CK1000" s="4"/>
      <c r="CL1000" s="4"/>
      <c r="CM1000" s="174"/>
      <c r="CN1000" s="4"/>
      <c r="CO1000" s="4"/>
      <c r="CP1000" s="4"/>
      <c r="CQ1000" s="4"/>
      <c r="CR1000" s="4"/>
      <c r="CS1000" s="17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202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</row>
  </sheetData>
  <mergeCells count="51">
    <mergeCell ref="AQ1:AU1"/>
    <mergeCell ref="AW1:BA1"/>
    <mergeCell ref="BC1:BG1"/>
    <mergeCell ref="BI1:BM1"/>
    <mergeCell ref="BO1:BS1"/>
    <mergeCell ref="BU1:BY1"/>
    <mergeCell ref="CA1:CE1"/>
    <mergeCell ref="CG1:CK1"/>
    <mergeCell ref="CM1:CQ1"/>
    <mergeCell ref="CS1:CW1"/>
    <mergeCell ref="CY1:DC1"/>
    <mergeCell ref="DE1:DI1"/>
    <mergeCell ref="DK1:DO1"/>
    <mergeCell ref="DQ1:DU1"/>
    <mergeCell ref="FM1:FQ1"/>
    <mergeCell ref="FS1:FW1"/>
    <mergeCell ref="FY1:GC1"/>
    <mergeCell ref="GE1:GI1"/>
    <mergeCell ref="DW1:EA1"/>
    <mergeCell ref="EC1:EG1"/>
    <mergeCell ref="EI1:EM1"/>
    <mergeCell ref="EO1:ES1"/>
    <mergeCell ref="EU1:EY1"/>
    <mergeCell ref="FA1:FE1"/>
    <mergeCell ref="FG1:FK1"/>
    <mergeCell ref="A1:E1"/>
    <mergeCell ref="G1:K1"/>
    <mergeCell ref="M1:Q1"/>
    <mergeCell ref="S1:W1"/>
    <mergeCell ref="Y1:AC1"/>
    <mergeCell ref="AE1:AI1"/>
    <mergeCell ref="AK1:AO1"/>
    <mergeCell ref="A3:C3"/>
    <mergeCell ref="G3:I3"/>
    <mergeCell ref="M3:O3"/>
    <mergeCell ref="S3:U3"/>
    <mergeCell ref="Y3:AA3"/>
    <mergeCell ref="AE3:AG3"/>
    <mergeCell ref="AK3:AM3"/>
    <mergeCell ref="CM3:CO3"/>
    <mergeCell ref="CS3:CU3"/>
    <mergeCell ref="CY3:DA3"/>
    <mergeCell ref="DE3:DG3"/>
    <mergeCell ref="DK3:DM3"/>
    <mergeCell ref="AQ3:AS3"/>
    <mergeCell ref="AW3:AY3"/>
    <mergeCell ref="BC3:BE3"/>
    <mergeCell ref="BI3:BK3"/>
    <mergeCell ref="BU3:BW3"/>
    <mergeCell ref="CA3:CC3"/>
    <mergeCell ref="CG3:CI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8.71"/>
    <col customWidth="1" min="5" max="5" width="10.71"/>
    <col customWidth="1" min="6" max="41" width="8.71"/>
  </cols>
  <sheetData>
    <row r="1" ht="14.25" customHeight="1">
      <c r="A1" s="23" t="s">
        <v>136</v>
      </c>
      <c r="B1" s="2"/>
      <c r="C1" s="2"/>
      <c r="D1" s="2"/>
      <c r="E1" s="3"/>
      <c r="G1" s="210"/>
      <c r="H1" s="211"/>
      <c r="I1" s="211"/>
      <c r="J1" s="211"/>
      <c r="K1" s="212"/>
      <c r="M1" s="210"/>
      <c r="N1" s="211"/>
      <c r="O1" s="211"/>
      <c r="P1" s="211"/>
      <c r="Q1" s="212"/>
      <c r="S1" s="210"/>
      <c r="T1" s="211"/>
      <c r="U1" s="211"/>
      <c r="V1" s="211"/>
      <c r="W1" s="212"/>
      <c r="Y1" s="210"/>
      <c r="Z1" s="211"/>
      <c r="AA1" s="211"/>
      <c r="AB1" s="211"/>
      <c r="AC1" s="212"/>
      <c r="AE1" s="210"/>
      <c r="AF1" s="211"/>
      <c r="AG1" s="211"/>
      <c r="AH1" s="211"/>
      <c r="AI1" s="212"/>
      <c r="AK1" s="210"/>
      <c r="AL1" s="211"/>
      <c r="AM1" s="211"/>
      <c r="AN1" s="211"/>
      <c r="AO1" s="212"/>
    </row>
    <row r="2" ht="14.25" customHeight="1">
      <c r="A2" s="12" t="s">
        <v>29</v>
      </c>
      <c r="B2" s="13" t="s">
        <v>31</v>
      </c>
      <c r="C2" s="13" t="s">
        <v>35</v>
      </c>
      <c r="D2" s="13" t="s">
        <v>36</v>
      </c>
      <c r="E2" s="12" t="s">
        <v>37</v>
      </c>
      <c r="G2" s="12" t="s">
        <v>29</v>
      </c>
      <c r="H2" s="13" t="s">
        <v>31</v>
      </c>
      <c r="I2" s="13" t="s">
        <v>35</v>
      </c>
      <c r="J2" s="13" t="s">
        <v>36</v>
      </c>
      <c r="K2" s="12" t="s">
        <v>37</v>
      </c>
      <c r="M2" s="12" t="s">
        <v>29</v>
      </c>
      <c r="N2" s="13" t="s">
        <v>31</v>
      </c>
      <c r="O2" s="13" t="s">
        <v>35</v>
      </c>
      <c r="P2" s="13" t="s">
        <v>36</v>
      </c>
      <c r="Q2" s="12" t="s">
        <v>37</v>
      </c>
      <c r="S2" s="12" t="s">
        <v>29</v>
      </c>
      <c r="T2" s="13" t="s">
        <v>31</v>
      </c>
      <c r="U2" s="13" t="s">
        <v>35</v>
      </c>
      <c r="V2" s="13" t="s">
        <v>36</v>
      </c>
      <c r="W2" s="12" t="s">
        <v>37</v>
      </c>
      <c r="Y2" s="12" t="s">
        <v>29</v>
      </c>
      <c r="Z2" s="13" t="s">
        <v>31</v>
      </c>
      <c r="AA2" s="13" t="s">
        <v>35</v>
      </c>
      <c r="AB2" s="13" t="s">
        <v>36</v>
      </c>
      <c r="AC2" s="12" t="s">
        <v>37</v>
      </c>
      <c r="AE2" s="12" t="s">
        <v>29</v>
      </c>
      <c r="AF2" s="13" t="s">
        <v>31</v>
      </c>
      <c r="AG2" s="13" t="s">
        <v>35</v>
      </c>
      <c r="AH2" s="13" t="s">
        <v>36</v>
      </c>
      <c r="AI2" s="12" t="s">
        <v>37</v>
      </c>
      <c r="AK2" s="12" t="s">
        <v>29</v>
      </c>
      <c r="AL2" s="13" t="s">
        <v>31</v>
      </c>
      <c r="AM2" s="13" t="s">
        <v>35</v>
      </c>
      <c r="AN2" s="13" t="s">
        <v>36</v>
      </c>
      <c r="AO2" s="12" t="s">
        <v>37</v>
      </c>
    </row>
    <row r="3" ht="14.25" customHeight="1">
      <c r="A3" s="19"/>
      <c r="B3" s="2"/>
      <c r="C3" s="3"/>
      <c r="D3" s="13"/>
      <c r="E3" s="12"/>
      <c r="G3" s="19"/>
      <c r="H3" s="2"/>
      <c r="I3" s="3"/>
      <c r="J3" s="13"/>
      <c r="K3" s="12"/>
      <c r="M3" s="19"/>
      <c r="N3" s="2"/>
      <c r="O3" s="3"/>
      <c r="P3" s="13"/>
      <c r="Q3" s="12"/>
      <c r="S3" s="19"/>
      <c r="T3" s="2"/>
      <c r="U3" s="3"/>
      <c r="V3" s="13"/>
      <c r="W3" s="12"/>
      <c r="Y3" s="19"/>
      <c r="Z3" s="2"/>
      <c r="AA3" s="3"/>
      <c r="AB3" s="13"/>
      <c r="AC3" s="12"/>
      <c r="AE3" s="19"/>
      <c r="AF3" s="2"/>
      <c r="AG3" s="3"/>
      <c r="AH3" s="13"/>
      <c r="AI3" s="12"/>
      <c r="AK3" s="19"/>
      <c r="AL3" s="2"/>
      <c r="AM3" s="3"/>
      <c r="AN3" s="13"/>
      <c r="AO3" s="12"/>
    </row>
    <row r="4" ht="14.25" customHeight="1">
      <c r="A4" s="93"/>
      <c r="B4" s="213"/>
      <c r="C4" s="213"/>
      <c r="D4" s="33">
        <f t="shared" ref="D4:D133" si="1">D3+B4-C4</f>
        <v>0</v>
      </c>
      <c r="E4" s="214"/>
      <c r="G4" s="93"/>
      <c r="H4" s="213"/>
      <c r="I4" s="213"/>
      <c r="J4" s="33">
        <f t="shared" ref="J4:J133" si="2">J3+H4-I4</f>
        <v>0</v>
      </c>
      <c r="K4" s="214"/>
      <c r="M4" s="93"/>
      <c r="N4" s="213"/>
      <c r="O4" s="213"/>
      <c r="P4" s="33">
        <f t="shared" ref="P4:P133" si="3">P3+N4-O4</f>
        <v>0</v>
      </c>
      <c r="Q4" s="214"/>
      <c r="S4" s="93"/>
      <c r="T4" s="213"/>
      <c r="U4" s="213"/>
      <c r="V4" s="33">
        <f t="shared" ref="V4:V133" si="4">V3+T4-U4</f>
        <v>0</v>
      </c>
      <c r="W4" s="214"/>
      <c r="Y4" s="93"/>
      <c r="Z4" s="213"/>
      <c r="AA4" s="213"/>
      <c r="AB4" s="33">
        <f t="shared" ref="AB4:AB133" si="5">AB3+Z4-AA4</f>
        <v>0</v>
      </c>
      <c r="AC4" s="214"/>
      <c r="AE4" s="93"/>
      <c r="AF4" s="213"/>
      <c r="AG4" s="213"/>
      <c r="AH4" s="33">
        <f t="shared" ref="AH4:AH133" si="6">AH3+AF4-AG4</f>
        <v>0</v>
      </c>
      <c r="AI4" s="214"/>
      <c r="AK4" s="93"/>
      <c r="AL4" s="213"/>
      <c r="AM4" s="213"/>
      <c r="AN4" s="33">
        <f t="shared" ref="AN4:AN133" si="7">AN3+AL4-AM4</f>
        <v>0</v>
      </c>
      <c r="AO4" s="214"/>
    </row>
    <row r="5" ht="14.25" customHeight="1">
      <c r="A5" s="93"/>
      <c r="B5" s="213"/>
      <c r="C5" s="213"/>
      <c r="D5" s="33">
        <f t="shared" si="1"/>
        <v>0</v>
      </c>
      <c r="E5" s="214"/>
      <c r="G5" s="93"/>
      <c r="H5" s="213"/>
      <c r="I5" s="213"/>
      <c r="J5" s="33">
        <f t="shared" si="2"/>
        <v>0</v>
      </c>
      <c r="K5" s="214"/>
      <c r="M5" s="93"/>
      <c r="N5" s="213"/>
      <c r="O5" s="213"/>
      <c r="P5" s="33">
        <f t="shared" si="3"/>
        <v>0</v>
      </c>
      <c r="Q5" s="214"/>
      <c r="S5" s="93"/>
      <c r="T5" s="213"/>
      <c r="U5" s="213"/>
      <c r="V5" s="33">
        <f t="shared" si="4"/>
        <v>0</v>
      </c>
      <c r="W5" s="214"/>
      <c r="Y5" s="93"/>
      <c r="Z5" s="213"/>
      <c r="AA5" s="213"/>
      <c r="AB5" s="33">
        <f t="shared" si="5"/>
        <v>0</v>
      </c>
      <c r="AC5" s="214"/>
      <c r="AE5" s="93"/>
      <c r="AF5" s="213"/>
      <c r="AG5" s="213"/>
      <c r="AH5" s="33">
        <f t="shared" si="6"/>
        <v>0</v>
      </c>
      <c r="AI5" s="214"/>
      <c r="AK5" s="93"/>
      <c r="AL5" s="213"/>
      <c r="AM5" s="213"/>
      <c r="AN5" s="33">
        <f t="shared" si="7"/>
        <v>0</v>
      </c>
      <c r="AO5" s="214"/>
    </row>
    <row r="6" ht="14.25" customHeight="1">
      <c r="A6" s="93"/>
      <c r="B6" s="213"/>
      <c r="C6" s="213"/>
      <c r="D6" s="33">
        <f t="shared" si="1"/>
        <v>0</v>
      </c>
      <c r="E6" s="214"/>
      <c r="G6" s="93"/>
      <c r="H6" s="213"/>
      <c r="I6" s="213"/>
      <c r="J6" s="33">
        <f t="shared" si="2"/>
        <v>0</v>
      </c>
      <c r="K6" s="214"/>
      <c r="M6" s="93"/>
      <c r="N6" s="213"/>
      <c r="O6" s="213"/>
      <c r="P6" s="33">
        <f t="shared" si="3"/>
        <v>0</v>
      </c>
      <c r="Q6" s="214"/>
      <c r="S6" s="93"/>
      <c r="T6" s="213"/>
      <c r="U6" s="213"/>
      <c r="V6" s="33">
        <f t="shared" si="4"/>
        <v>0</v>
      </c>
      <c r="W6" s="214"/>
      <c r="Y6" s="93"/>
      <c r="Z6" s="213"/>
      <c r="AA6" s="213"/>
      <c r="AB6" s="33">
        <f t="shared" si="5"/>
        <v>0</v>
      </c>
      <c r="AC6" s="214"/>
      <c r="AE6" s="93"/>
      <c r="AF6" s="213"/>
      <c r="AG6" s="213"/>
      <c r="AH6" s="33">
        <f t="shared" si="6"/>
        <v>0</v>
      </c>
      <c r="AI6" s="214"/>
      <c r="AK6" s="93"/>
      <c r="AL6" s="213"/>
      <c r="AM6" s="213"/>
      <c r="AN6" s="33">
        <f t="shared" si="7"/>
        <v>0</v>
      </c>
      <c r="AO6" s="214"/>
    </row>
    <row r="7" ht="14.25" customHeight="1">
      <c r="A7" s="93"/>
      <c r="B7" s="213"/>
      <c r="C7" s="213"/>
      <c r="D7" s="33">
        <f t="shared" si="1"/>
        <v>0</v>
      </c>
      <c r="E7" s="214"/>
      <c r="G7" s="93"/>
      <c r="H7" s="213"/>
      <c r="I7" s="213"/>
      <c r="J7" s="33">
        <f t="shared" si="2"/>
        <v>0</v>
      </c>
      <c r="K7" s="214"/>
      <c r="M7" s="93"/>
      <c r="N7" s="213"/>
      <c r="O7" s="213"/>
      <c r="P7" s="33">
        <f t="shared" si="3"/>
        <v>0</v>
      </c>
      <c r="Q7" s="214"/>
      <c r="S7" s="93"/>
      <c r="T7" s="213"/>
      <c r="U7" s="213"/>
      <c r="V7" s="33">
        <f t="shared" si="4"/>
        <v>0</v>
      </c>
      <c r="W7" s="214"/>
      <c r="Y7" s="93"/>
      <c r="Z7" s="213"/>
      <c r="AA7" s="213"/>
      <c r="AB7" s="33">
        <f t="shared" si="5"/>
        <v>0</v>
      </c>
      <c r="AC7" s="214"/>
      <c r="AE7" s="93"/>
      <c r="AF7" s="213"/>
      <c r="AG7" s="213"/>
      <c r="AH7" s="33">
        <f t="shared" si="6"/>
        <v>0</v>
      </c>
      <c r="AI7" s="214"/>
      <c r="AK7" s="93"/>
      <c r="AL7" s="213"/>
      <c r="AM7" s="213"/>
      <c r="AN7" s="33">
        <f t="shared" si="7"/>
        <v>0</v>
      </c>
      <c r="AO7" s="214"/>
    </row>
    <row r="8" ht="14.25" customHeight="1">
      <c r="A8" s="56"/>
      <c r="B8" s="213"/>
      <c r="C8" s="213"/>
      <c r="D8" s="33">
        <f t="shared" si="1"/>
        <v>0</v>
      </c>
      <c r="E8" s="214"/>
      <c r="G8" s="56"/>
      <c r="H8" s="213"/>
      <c r="I8" s="213"/>
      <c r="J8" s="33">
        <f t="shared" si="2"/>
        <v>0</v>
      </c>
      <c r="K8" s="214"/>
      <c r="M8" s="56"/>
      <c r="N8" s="213"/>
      <c r="O8" s="213"/>
      <c r="P8" s="33">
        <f t="shared" si="3"/>
        <v>0</v>
      </c>
      <c r="Q8" s="214"/>
      <c r="S8" s="56"/>
      <c r="T8" s="213"/>
      <c r="U8" s="213"/>
      <c r="V8" s="33">
        <f t="shared" si="4"/>
        <v>0</v>
      </c>
      <c r="W8" s="214"/>
      <c r="Y8" s="56"/>
      <c r="Z8" s="213"/>
      <c r="AA8" s="213"/>
      <c r="AB8" s="33">
        <f t="shared" si="5"/>
        <v>0</v>
      </c>
      <c r="AC8" s="214"/>
      <c r="AE8" s="56"/>
      <c r="AF8" s="213"/>
      <c r="AG8" s="213"/>
      <c r="AH8" s="33">
        <f t="shared" si="6"/>
        <v>0</v>
      </c>
      <c r="AI8" s="214"/>
      <c r="AK8" s="56"/>
      <c r="AL8" s="213"/>
      <c r="AM8" s="213"/>
      <c r="AN8" s="33">
        <f t="shared" si="7"/>
        <v>0</v>
      </c>
      <c r="AO8" s="214"/>
    </row>
    <row r="9" ht="14.25" customHeight="1">
      <c r="A9" s="93"/>
      <c r="B9" s="213"/>
      <c r="C9" s="213"/>
      <c r="D9" s="33">
        <f t="shared" si="1"/>
        <v>0</v>
      </c>
      <c r="E9" s="214"/>
      <c r="G9" s="93"/>
      <c r="H9" s="213"/>
      <c r="I9" s="213"/>
      <c r="J9" s="33">
        <f t="shared" si="2"/>
        <v>0</v>
      </c>
      <c r="K9" s="214"/>
      <c r="M9" s="93"/>
      <c r="N9" s="213"/>
      <c r="O9" s="213"/>
      <c r="P9" s="33">
        <f t="shared" si="3"/>
        <v>0</v>
      </c>
      <c r="Q9" s="214"/>
      <c r="S9" s="93"/>
      <c r="T9" s="213"/>
      <c r="U9" s="213"/>
      <c r="V9" s="33">
        <f t="shared" si="4"/>
        <v>0</v>
      </c>
      <c r="W9" s="214"/>
      <c r="Y9" s="93"/>
      <c r="Z9" s="213"/>
      <c r="AA9" s="213"/>
      <c r="AB9" s="33">
        <f t="shared" si="5"/>
        <v>0</v>
      </c>
      <c r="AC9" s="214"/>
      <c r="AE9" s="93"/>
      <c r="AF9" s="213"/>
      <c r="AG9" s="213"/>
      <c r="AH9" s="33">
        <f t="shared" si="6"/>
        <v>0</v>
      </c>
      <c r="AI9" s="214"/>
      <c r="AK9" s="93"/>
      <c r="AL9" s="213"/>
      <c r="AM9" s="213"/>
      <c r="AN9" s="33">
        <f t="shared" si="7"/>
        <v>0</v>
      </c>
      <c r="AO9" s="214"/>
    </row>
    <row r="10" ht="14.25" customHeight="1">
      <c r="A10" s="93"/>
      <c r="B10" s="213"/>
      <c r="C10" s="213"/>
      <c r="D10" s="33">
        <f t="shared" si="1"/>
        <v>0</v>
      </c>
      <c r="E10" s="214"/>
      <c r="G10" s="93"/>
      <c r="H10" s="213"/>
      <c r="I10" s="213"/>
      <c r="J10" s="33">
        <f t="shared" si="2"/>
        <v>0</v>
      </c>
      <c r="K10" s="214"/>
      <c r="M10" s="93"/>
      <c r="N10" s="213"/>
      <c r="O10" s="213"/>
      <c r="P10" s="33">
        <f t="shared" si="3"/>
        <v>0</v>
      </c>
      <c r="Q10" s="214"/>
      <c r="S10" s="93"/>
      <c r="T10" s="213"/>
      <c r="U10" s="213"/>
      <c r="V10" s="33">
        <f t="shared" si="4"/>
        <v>0</v>
      </c>
      <c r="W10" s="214"/>
      <c r="Y10" s="93"/>
      <c r="Z10" s="213"/>
      <c r="AA10" s="213"/>
      <c r="AB10" s="33">
        <f t="shared" si="5"/>
        <v>0</v>
      </c>
      <c r="AC10" s="214"/>
      <c r="AE10" s="93"/>
      <c r="AF10" s="213"/>
      <c r="AG10" s="213"/>
      <c r="AH10" s="33">
        <f t="shared" si="6"/>
        <v>0</v>
      </c>
      <c r="AI10" s="214"/>
      <c r="AK10" s="93"/>
      <c r="AL10" s="213"/>
      <c r="AM10" s="213"/>
      <c r="AN10" s="33">
        <f t="shared" si="7"/>
        <v>0</v>
      </c>
      <c r="AO10" s="214"/>
    </row>
    <row r="11" ht="14.25" customHeight="1">
      <c r="A11" s="93"/>
      <c r="B11" s="213"/>
      <c r="C11" s="213"/>
      <c r="D11" s="33">
        <f t="shared" si="1"/>
        <v>0</v>
      </c>
      <c r="E11" s="214"/>
      <c r="G11" s="93"/>
      <c r="H11" s="213"/>
      <c r="I11" s="213"/>
      <c r="J11" s="33">
        <f t="shared" si="2"/>
        <v>0</v>
      </c>
      <c r="K11" s="214"/>
      <c r="M11" s="93"/>
      <c r="N11" s="213"/>
      <c r="O11" s="213"/>
      <c r="P11" s="33">
        <f t="shared" si="3"/>
        <v>0</v>
      </c>
      <c r="Q11" s="214"/>
      <c r="S11" s="93"/>
      <c r="T11" s="213"/>
      <c r="U11" s="213"/>
      <c r="V11" s="33">
        <f t="shared" si="4"/>
        <v>0</v>
      </c>
      <c r="W11" s="214"/>
      <c r="Y11" s="93"/>
      <c r="Z11" s="213"/>
      <c r="AA11" s="213"/>
      <c r="AB11" s="33">
        <f t="shared" si="5"/>
        <v>0</v>
      </c>
      <c r="AC11" s="214"/>
      <c r="AE11" s="93"/>
      <c r="AF11" s="213"/>
      <c r="AG11" s="213"/>
      <c r="AH11" s="33">
        <f t="shared" si="6"/>
        <v>0</v>
      </c>
      <c r="AI11" s="214"/>
      <c r="AK11" s="93"/>
      <c r="AL11" s="213"/>
      <c r="AM11" s="213"/>
      <c r="AN11" s="33">
        <f t="shared" si="7"/>
        <v>0</v>
      </c>
      <c r="AO11" s="214"/>
    </row>
    <row r="12" ht="14.25" customHeight="1">
      <c r="A12" s="93"/>
      <c r="B12" s="213"/>
      <c r="C12" s="213"/>
      <c r="D12" s="33">
        <f t="shared" si="1"/>
        <v>0</v>
      </c>
      <c r="E12" s="214"/>
      <c r="G12" s="93"/>
      <c r="H12" s="213"/>
      <c r="I12" s="213"/>
      <c r="J12" s="33">
        <f t="shared" si="2"/>
        <v>0</v>
      </c>
      <c r="K12" s="214"/>
      <c r="M12" s="93"/>
      <c r="N12" s="213"/>
      <c r="O12" s="213"/>
      <c r="P12" s="33">
        <f t="shared" si="3"/>
        <v>0</v>
      </c>
      <c r="Q12" s="214"/>
      <c r="S12" s="93"/>
      <c r="T12" s="213"/>
      <c r="U12" s="213"/>
      <c r="V12" s="33">
        <f t="shared" si="4"/>
        <v>0</v>
      </c>
      <c r="W12" s="214"/>
      <c r="Y12" s="93"/>
      <c r="Z12" s="213"/>
      <c r="AA12" s="213"/>
      <c r="AB12" s="33">
        <f t="shared" si="5"/>
        <v>0</v>
      </c>
      <c r="AC12" s="214"/>
      <c r="AE12" s="93"/>
      <c r="AF12" s="213"/>
      <c r="AG12" s="213"/>
      <c r="AH12" s="33">
        <f t="shared" si="6"/>
        <v>0</v>
      </c>
      <c r="AI12" s="214"/>
      <c r="AK12" s="93"/>
      <c r="AL12" s="213"/>
      <c r="AM12" s="213"/>
      <c r="AN12" s="33">
        <f t="shared" si="7"/>
        <v>0</v>
      </c>
      <c r="AO12" s="214"/>
    </row>
    <row r="13" ht="14.25" customHeight="1">
      <c r="A13" s="93"/>
      <c r="B13" s="213"/>
      <c r="C13" s="213"/>
      <c r="D13" s="33">
        <f t="shared" si="1"/>
        <v>0</v>
      </c>
      <c r="E13" s="214"/>
      <c r="G13" s="93"/>
      <c r="H13" s="213"/>
      <c r="I13" s="213"/>
      <c r="J13" s="33">
        <f t="shared" si="2"/>
        <v>0</v>
      </c>
      <c r="K13" s="214"/>
      <c r="M13" s="93"/>
      <c r="N13" s="213"/>
      <c r="O13" s="213"/>
      <c r="P13" s="33">
        <f t="shared" si="3"/>
        <v>0</v>
      </c>
      <c r="Q13" s="214"/>
      <c r="S13" s="93"/>
      <c r="T13" s="213"/>
      <c r="U13" s="213"/>
      <c r="V13" s="33">
        <f t="shared" si="4"/>
        <v>0</v>
      </c>
      <c r="W13" s="214"/>
      <c r="Y13" s="93"/>
      <c r="Z13" s="213"/>
      <c r="AA13" s="213"/>
      <c r="AB13" s="33">
        <f t="shared" si="5"/>
        <v>0</v>
      </c>
      <c r="AC13" s="214"/>
      <c r="AE13" s="93"/>
      <c r="AF13" s="213"/>
      <c r="AG13" s="213"/>
      <c r="AH13" s="33">
        <f t="shared" si="6"/>
        <v>0</v>
      </c>
      <c r="AI13" s="214"/>
      <c r="AK13" s="93"/>
      <c r="AL13" s="213"/>
      <c r="AM13" s="213"/>
      <c r="AN13" s="33">
        <f t="shared" si="7"/>
        <v>0</v>
      </c>
      <c r="AO13" s="214"/>
    </row>
    <row r="14" ht="14.25" customHeight="1">
      <c r="A14" s="56"/>
      <c r="B14" s="213"/>
      <c r="C14" s="213"/>
      <c r="D14" s="33">
        <f t="shared" si="1"/>
        <v>0</v>
      </c>
      <c r="E14" s="214"/>
      <c r="G14" s="56"/>
      <c r="H14" s="213"/>
      <c r="I14" s="213"/>
      <c r="J14" s="33">
        <f t="shared" si="2"/>
        <v>0</v>
      </c>
      <c r="K14" s="214"/>
      <c r="M14" s="56"/>
      <c r="N14" s="213"/>
      <c r="O14" s="213"/>
      <c r="P14" s="33">
        <f t="shared" si="3"/>
        <v>0</v>
      </c>
      <c r="Q14" s="214"/>
      <c r="S14" s="56"/>
      <c r="T14" s="213"/>
      <c r="U14" s="213"/>
      <c r="V14" s="33">
        <f t="shared" si="4"/>
        <v>0</v>
      </c>
      <c r="W14" s="214"/>
      <c r="Y14" s="56"/>
      <c r="Z14" s="213"/>
      <c r="AA14" s="213"/>
      <c r="AB14" s="33">
        <f t="shared" si="5"/>
        <v>0</v>
      </c>
      <c r="AC14" s="214"/>
      <c r="AE14" s="56"/>
      <c r="AF14" s="213"/>
      <c r="AG14" s="213"/>
      <c r="AH14" s="33">
        <f t="shared" si="6"/>
        <v>0</v>
      </c>
      <c r="AI14" s="214"/>
      <c r="AK14" s="56"/>
      <c r="AL14" s="213"/>
      <c r="AM14" s="213"/>
      <c r="AN14" s="33">
        <f t="shared" si="7"/>
        <v>0</v>
      </c>
      <c r="AO14" s="214"/>
    </row>
    <row r="15" ht="14.25" customHeight="1">
      <c r="A15" s="56"/>
      <c r="B15" s="213"/>
      <c r="C15" s="213"/>
      <c r="D15" s="33">
        <f t="shared" si="1"/>
        <v>0</v>
      </c>
      <c r="E15" s="214"/>
      <c r="G15" s="56"/>
      <c r="H15" s="213"/>
      <c r="I15" s="213"/>
      <c r="J15" s="33">
        <f t="shared" si="2"/>
        <v>0</v>
      </c>
      <c r="K15" s="214"/>
      <c r="M15" s="56"/>
      <c r="N15" s="213"/>
      <c r="O15" s="213"/>
      <c r="P15" s="33">
        <f t="shared" si="3"/>
        <v>0</v>
      </c>
      <c r="Q15" s="214"/>
      <c r="S15" s="56"/>
      <c r="T15" s="213"/>
      <c r="U15" s="213"/>
      <c r="V15" s="33">
        <f t="shared" si="4"/>
        <v>0</v>
      </c>
      <c r="W15" s="214"/>
      <c r="Y15" s="56"/>
      <c r="Z15" s="213"/>
      <c r="AA15" s="213"/>
      <c r="AB15" s="33">
        <f t="shared" si="5"/>
        <v>0</v>
      </c>
      <c r="AC15" s="214"/>
      <c r="AE15" s="56"/>
      <c r="AF15" s="213"/>
      <c r="AG15" s="213"/>
      <c r="AH15" s="33">
        <f t="shared" si="6"/>
        <v>0</v>
      </c>
      <c r="AI15" s="214"/>
      <c r="AK15" s="56"/>
      <c r="AL15" s="213"/>
      <c r="AM15" s="213"/>
      <c r="AN15" s="33">
        <f t="shared" si="7"/>
        <v>0</v>
      </c>
      <c r="AO15" s="214"/>
    </row>
    <row r="16" ht="14.25" customHeight="1">
      <c r="A16" s="56"/>
      <c r="B16" s="213"/>
      <c r="C16" s="213"/>
      <c r="D16" s="33">
        <f t="shared" si="1"/>
        <v>0</v>
      </c>
      <c r="E16" s="214"/>
      <c r="G16" s="56"/>
      <c r="H16" s="213"/>
      <c r="I16" s="213"/>
      <c r="J16" s="33">
        <f t="shared" si="2"/>
        <v>0</v>
      </c>
      <c r="K16" s="214"/>
      <c r="M16" s="56"/>
      <c r="N16" s="213"/>
      <c r="O16" s="213"/>
      <c r="P16" s="33">
        <f t="shared" si="3"/>
        <v>0</v>
      </c>
      <c r="Q16" s="214"/>
      <c r="S16" s="56"/>
      <c r="T16" s="213"/>
      <c r="U16" s="213"/>
      <c r="V16" s="33">
        <f t="shared" si="4"/>
        <v>0</v>
      </c>
      <c r="W16" s="214"/>
      <c r="Y16" s="56"/>
      <c r="Z16" s="213"/>
      <c r="AA16" s="213"/>
      <c r="AB16" s="33">
        <f t="shared" si="5"/>
        <v>0</v>
      </c>
      <c r="AC16" s="214"/>
      <c r="AE16" s="56"/>
      <c r="AF16" s="213"/>
      <c r="AG16" s="213"/>
      <c r="AH16" s="33">
        <f t="shared" si="6"/>
        <v>0</v>
      </c>
      <c r="AI16" s="214"/>
      <c r="AK16" s="56"/>
      <c r="AL16" s="213"/>
      <c r="AM16" s="213"/>
      <c r="AN16" s="33">
        <f t="shared" si="7"/>
        <v>0</v>
      </c>
      <c r="AO16" s="214"/>
    </row>
    <row r="17" ht="14.25" customHeight="1">
      <c r="A17" s="56"/>
      <c r="B17" s="213"/>
      <c r="C17" s="213"/>
      <c r="D17" s="33">
        <f t="shared" si="1"/>
        <v>0</v>
      </c>
      <c r="E17" s="214"/>
      <c r="G17" s="56"/>
      <c r="H17" s="213"/>
      <c r="I17" s="213"/>
      <c r="J17" s="33">
        <f t="shared" si="2"/>
        <v>0</v>
      </c>
      <c r="K17" s="214"/>
      <c r="M17" s="56"/>
      <c r="N17" s="213"/>
      <c r="O17" s="213"/>
      <c r="P17" s="33">
        <f t="shared" si="3"/>
        <v>0</v>
      </c>
      <c r="Q17" s="214"/>
      <c r="S17" s="56"/>
      <c r="T17" s="213"/>
      <c r="U17" s="213"/>
      <c r="V17" s="33">
        <f t="shared" si="4"/>
        <v>0</v>
      </c>
      <c r="W17" s="214"/>
      <c r="Y17" s="56"/>
      <c r="Z17" s="213"/>
      <c r="AA17" s="213"/>
      <c r="AB17" s="33">
        <f t="shared" si="5"/>
        <v>0</v>
      </c>
      <c r="AC17" s="214"/>
      <c r="AE17" s="56"/>
      <c r="AF17" s="213"/>
      <c r="AG17" s="213"/>
      <c r="AH17" s="33">
        <f t="shared" si="6"/>
        <v>0</v>
      </c>
      <c r="AI17" s="214"/>
      <c r="AK17" s="56"/>
      <c r="AL17" s="213"/>
      <c r="AM17" s="213"/>
      <c r="AN17" s="33">
        <f t="shared" si="7"/>
        <v>0</v>
      </c>
      <c r="AO17" s="214"/>
    </row>
    <row r="18" ht="14.25" customHeight="1">
      <c r="A18" s="56"/>
      <c r="B18" s="213"/>
      <c r="C18" s="213"/>
      <c r="D18" s="33">
        <f t="shared" si="1"/>
        <v>0</v>
      </c>
      <c r="E18" s="214"/>
      <c r="G18" s="56"/>
      <c r="H18" s="213"/>
      <c r="I18" s="213"/>
      <c r="J18" s="33">
        <f t="shared" si="2"/>
        <v>0</v>
      </c>
      <c r="K18" s="214"/>
      <c r="M18" s="56"/>
      <c r="N18" s="213"/>
      <c r="O18" s="213"/>
      <c r="P18" s="33">
        <f t="shared" si="3"/>
        <v>0</v>
      </c>
      <c r="Q18" s="214"/>
      <c r="S18" s="56"/>
      <c r="T18" s="213"/>
      <c r="U18" s="213"/>
      <c r="V18" s="33">
        <f t="shared" si="4"/>
        <v>0</v>
      </c>
      <c r="W18" s="214"/>
      <c r="Y18" s="56"/>
      <c r="Z18" s="213"/>
      <c r="AA18" s="213"/>
      <c r="AB18" s="33">
        <f t="shared" si="5"/>
        <v>0</v>
      </c>
      <c r="AC18" s="214"/>
      <c r="AE18" s="56"/>
      <c r="AF18" s="213"/>
      <c r="AG18" s="213"/>
      <c r="AH18" s="33">
        <f t="shared" si="6"/>
        <v>0</v>
      </c>
      <c r="AI18" s="214"/>
      <c r="AK18" s="56"/>
      <c r="AL18" s="213"/>
      <c r="AM18" s="213"/>
      <c r="AN18" s="33">
        <f t="shared" si="7"/>
        <v>0</v>
      </c>
      <c r="AO18" s="214"/>
    </row>
    <row r="19" ht="14.25" customHeight="1">
      <c r="A19" s="56"/>
      <c r="B19" s="213"/>
      <c r="C19" s="213"/>
      <c r="D19" s="33">
        <f t="shared" si="1"/>
        <v>0</v>
      </c>
      <c r="E19" s="214"/>
      <c r="G19" s="56"/>
      <c r="H19" s="213"/>
      <c r="I19" s="213"/>
      <c r="J19" s="33">
        <f t="shared" si="2"/>
        <v>0</v>
      </c>
      <c r="K19" s="214"/>
      <c r="M19" s="56"/>
      <c r="N19" s="213"/>
      <c r="O19" s="213"/>
      <c r="P19" s="33">
        <f t="shared" si="3"/>
        <v>0</v>
      </c>
      <c r="Q19" s="214"/>
      <c r="S19" s="56"/>
      <c r="T19" s="213"/>
      <c r="U19" s="213"/>
      <c r="V19" s="33">
        <f t="shared" si="4"/>
        <v>0</v>
      </c>
      <c r="W19" s="214"/>
      <c r="Y19" s="56"/>
      <c r="Z19" s="213"/>
      <c r="AA19" s="213"/>
      <c r="AB19" s="33">
        <f t="shared" si="5"/>
        <v>0</v>
      </c>
      <c r="AC19" s="214"/>
      <c r="AE19" s="56"/>
      <c r="AF19" s="213"/>
      <c r="AG19" s="213"/>
      <c r="AH19" s="33">
        <f t="shared" si="6"/>
        <v>0</v>
      </c>
      <c r="AI19" s="214"/>
      <c r="AK19" s="56"/>
      <c r="AL19" s="213"/>
      <c r="AM19" s="213"/>
      <c r="AN19" s="33">
        <f t="shared" si="7"/>
        <v>0</v>
      </c>
      <c r="AO19" s="214"/>
    </row>
    <row r="20" ht="14.25" customHeight="1">
      <c r="A20" s="56"/>
      <c r="B20" s="213"/>
      <c r="C20" s="213"/>
      <c r="D20" s="33">
        <f t="shared" si="1"/>
        <v>0</v>
      </c>
      <c r="E20" s="214"/>
      <c r="G20" s="56"/>
      <c r="H20" s="213"/>
      <c r="I20" s="213"/>
      <c r="J20" s="33">
        <f t="shared" si="2"/>
        <v>0</v>
      </c>
      <c r="K20" s="214"/>
      <c r="M20" s="56"/>
      <c r="N20" s="213"/>
      <c r="O20" s="213"/>
      <c r="P20" s="33">
        <f t="shared" si="3"/>
        <v>0</v>
      </c>
      <c r="Q20" s="214"/>
      <c r="S20" s="56"/>
      <c r="T20" s="213"/>
      <c r="U20" s="213"/>
      <c r="V20" s="33">
        <f t="shared" si="4"/>
        <v>0</v>
      </c>
      <c r="W20" s="214"/>
      <c r="Y20" s="56"/>
      <c r="Z20" s="213"/>
      <c r="AA20" s="213"/>
      <c r="AB20" s="33">
        <f t="shared" si="5"/>
        <v>0</v>
      </c>
      <c r="AC20" s="214"/>
      <c r="AE20" s="56"/>
      <c r="AF20" s="213"/>
      <c r="AG20" s="213"/>
      <c r="AH20" s="33">
        <f t="shared" si="6"/>
        <v>0</v>
      </c>
      <c r="AI20" s="214"/>
      <c r="AK20" s="56"/>
      <c r="AL20" s="213"/>
      <c r="AM20" s="213"/>
      <c r="AN20" s="33">
        <f t="shared" si="7"/>
        <v>0</v>
      </c>
      <c r="AO20" s="214"/>
    </row>
    <row r="21" ht="14.25" customHeight="1">
      <c r="A21" s="56"/>
      <c r="B21" s="213"/>
      <c r="C21" s="213"/>
      <c r="D21" s="33">
        <f t="shared" si="1"/>
        <v>0</v>
      </c>
      <c r="E21" s="214"/>
      <c r="G21" s="56"/>
      <c r="H21" s="213"/>
      <c r="I21" s="213"/>
      <c r="J21" s="33">
        <f t="shared" si="2"/>
        <v>0</v>
      </c>
      <c r="K21" s="214"/>
      <c r="M21" s="56"/>
      <c r="N21" s="213"/>
      <c r="O21" s="213"/>
      <c r="P21" s="33">
        <f t="shared" si="3"/>
        <v>0</v>
      </c>
      <c r="Q21" s="214"/>
      <c r="S21" s="56"/>
      <c r="T21" s="213"/>
      <c r="U21" s="213"/>
      <c r="V21" s="33">
        <f t="shared" si="4"/>
        <v>0</v>
      </c>
      <c r="W21" s="214"/>
      <c r="Y21" s="56"/>
      <c r="Z21" s="213"/>
      <c r="AA21" s="213"/>
      <c r="AB21" s="33">
        <f t="shared" si="5"/>
        <v>0</v>
      </c>
      <c r="AC21" s="214"/>
      <c r="AE21" s="56"/>
      <c r="AF21" s="213"/>
      <c r="AG21" s="213"/>
      <c r="AH21" s="33">
        <f t="shared" si="6"/>
        <v>0</v>
      </c>
      <c r="AI21" s="214"/>
      <c r="AK21" s="56"/>
      <c r="AL21" s="213"/>
      <c r="AM21" s="213"/>
      <c r="AN21" s="33">
        <f t="shared" si="7"/>
        <v>0</v>
      </c>
      <c r="AO21" s="214"/>
    </row>
    <row r="22" ht="14.25" customHeight="1">
      <c r="A22" s="56"/>
      <c r="B22" s="213"/>
      <c r="C22" s="213"/>
      <c r="D22" s="33">
        <f t="shared" si="1"/>
        <v>0</v>
      </c>
      <c r="E22" s="214"/>
      <c r="G22" s="56"/>
      <c r="H22" s="213"/>
      <c r="I22" s="213"/>
      <c r="J22" s="33">
        <f t="shared" si="2"/>
        <v>0</v>
      </c>
      <c r="K22" s="214"/>
      <c r="M22" s="56"/>
      <c r="N22" s="213"/>
      <c r="O22" s="213"/>
      <c r="P22" s="33">
        <f t="shared" si="3"/>
        <v>0</v>
      </c>
      <c r="Q22" s="214"/>
      <c r="S22" s="56"/>
      <c r="T22" s="213"/>
      <c r="U22" s="213"/>
      <c r="V22" s="33">
        <f t="shared" si="4"/>
        <v>0</v>
      </c>
      <c r="W22" s="214"/>
      <c r="Y22" s="56"/>
      <c r="Z22" s="213"/>
      <c r="AA22" s="213"/>
      <c r="AB22" s="33">
        <f t="shared" si="5"/>
        <v>0</v>
      </c>
      <c r="AC22" s="214"/>
      <c r="AE22" s="56"/>
      <c r="AF22" s="213"/>
      <c r="AG22" s="213"/>
      <c r="AH22" s="33">
        <f t="shared" si="6"/>
        <v>0</v>
      </c>
      <c r="AI22" s="214"/>
      <c r="AK22" s="56"/>
      <c r="AL22" s="213"/>
      <c r="AM22" s="213"/>
      <c r="AN22" s="33">
        <f t="shared" si="7"/>
        <v>0</v>
      </c>
      <c r="AO22" s="214"/>
    </row>
    <row r="23" ht="14.25" customHeight="1">
      <c r="A23" s="56"/>
      <c r="B23" s="213"/>
      <c r="C23" s="213"/>
      <c r="D23" s="33">
        <f t="shared" si="1"/>
        <v>0</v>
      </c>
      <c r="E23" s="214"/>
      <c r="G23" s="56"/>
      <c r="H23" s="213"/>
      <c r="I23" s="213"/>
      <c r="J23" s="33">
        <f t="shared" si="2"/>
        <v>0</v>
      </c>
      <c r="K23" s="214"/>
      <c r="M23" s="56"/>
      <c r="N23" s="213"/>
      <c r="O23" s="213"/>
      <c r="P23" s="33">
        <f t="shared" si="3"/>
        <v>0</v>
      </c>
      <c r="Q23" s="214"/>
      <c r="S23" s="56"/>
      <c r="T23" s="213"/>
      <c r="U23" s="213"/>
      <c r="V23" s="33">
        <f t="shared" si="4"/>
        <v>0</v>
      </c>
      <c r="W23" s="214"/>
      <c r="Y23" s="56"/>
      <c r="Z23" s="213"/>
      <c r="AA23" s="213"/>
      <c r="AB23" s="33">
        <f t="shared" si="5"/>
        <v>0</v>
      </c>
      <c r="AC23" s="214"/>
      <c r="AE23" s="56"/>
      <c r="AF23" s="213"/>
      <c r="AG23" s="213"/>
      <c r="AH23" s="33">
        <f t="shared" si="6"/>
        <v>0</v>
      </c>
      <c r="AI23" s="214"/>
      <c r="AK23" s="56"/>
      <c r="AL23" s="213"/>
      <c r="AM23" s="213"/>
      <c r="AN23" s="33">
        <f t="shared" si="7"/>
        <v>0</v>
      </c>
      <c r="AO23" s="214"/>
    </row>
    <row r="24" ht="14.25" customHeight="1">
      <c r="A24" s="56"/>
      <c r="B24" s="213"/>
      <c r="C24" s="213"/>
      <c r="D24" s="33">
        <f t="shared" si="1"/>
        <v>0</v>
      </c>
      <c r="E24" s="214"/>
      <c r="G24" s="56"/>
      <c r="H24" s="213"/>
      <c r="I24" s="213"/>
      <c r="J24" s="33">
        <f t="shared" si="2"/>
        <v>0</v>
      </c>
      <c r="K24" s="214"/>
      <c r="M24" s="56"/>
      <c r="N24" s="213"/>
      <c r="O24" s="213"/>
      <c r="P24" s="33">
        <f t="shared" si="3"/>
        <v>0</v>
      </c>
      <c r="Q24" s="214"/>
      <c r="S24" s="56"/>
      <c r="T24" s="213"/>
      <c r="U24" s="213"/>
      <c r="V24" s="33">
        <f t="shared" si="4"/>
        <v>0</v>
      </c>
      <c r="W24" s="214"/>
      <c r="Y24" s="56"/>
      <c r="Z24" s="213"/>
      <c r="AA24" s="213"/>
      <c r="AB24" s="33">
        <f t="shared" si="5"/>
        <v>0</v>
      </c>
      <c r="AC24" s="214"/>
      <c r="AE24" s="56"/>
      <c r="AF24" s="213"/>
      <c r="AG24" s="213"/>
      <c r="AH24" s="33">
        <f t="shared" si="6"/>
        <v>0</v>
      </c>
      <c r="AI24" s="214"/>
      <c r="AK24" s="56"/>
      <c r="AL24" s="213"/>
      <c r="AM24" s="213"/>
      <c r="AN24" s="33">
        <f t="shared" si="7"/>
        <v>0</v>
      </c>
      <c r="AO24" s="214"/>
    </row>
    <row r="25" ht="14.25" customHeight="1">
      <c r="A25" s="56"/>
      <c r="B25" s="213"/>
      <c r="C25" s="213"/>
      <c r="D25" s="33">
        <f t="shared" si="1"/>
        <v>0</v>
      </c>
      <c r="E25" s="214"/>
      <c r="G25" s="56"/>
      <c r="H25" s="213"/>
      <c r="I25" s="213"/>
      <c r="J25" s="33">
        <f t="shared" si="2"/>
        <v>0</v>
      </c>
      <c r="K25" s="214"/>
      <c r="M25" s="56"/>
      <c r="N25" s="213"/>
      <c r="O25" s="213"/>
      <c r="P25" s="33">
        <f t="shared" si="3"/>
        <v>0</v>
      </c>
      <c r="Q25" s="214"/>
      <c r="S25" s="56"/>
      <c r="T25" s="213"/>
      <c r="U25" s="213"/>
      <c r="V25" s="33">
        <f t="shared" si="4"/>
        <v>0</v>
      </c>
      <c r="W25" s="214"/>
      <c r="Y25" s="56"/>
      <c r="Z25" s="213"/>
      <c r="AA25" s="213"/>
      <c r="AB25" s="33">
        <f t="shared" si="5"/>
        <v>0</v>
      </c>
      <c r="AC25" s="214"/>
      <c r="AE25" s="56"/>
      <c r="AF25" s="213"/>
      <c r="AG25" s="213"/>
      <c r="AH25" s="33">
        <f t="shared" si="6"/>
        <v>0</v>
      </c>
      <c r="AI25" s="214"/>
      <c r="AK25" s="56"/>
      <c r="AL25" s="213"/>
      <c r="AM25" s="213"/>
      <c r="AN25" s="33">
        <f t="shared" si="7"/>
        <v>0</v>
      </c>
      <c r="AO25" s="214"/>
    </row>
    <row r="26" ht="14.25" customHeight="1">
      <c r="A26" s="56"/>
      <c r="B26" s="213"/>
      <c r="C26" s="213"/>
      <c r="D26" s="33">
        <f t="shared" si="1"/>
        <v>0</v>
      </c>
      <c r="E26" s="214"/>
      <c r="G26" s="56"/>
      <c r="H26" s="213"/>
      <c r="I26" s="213"/>
      <c r="J26" s="33">
        <f t="shared" si="2"/>
        <v>0</v>
      </c>
      <c r="K26" s="214"/>
      <c r="M26" s="56"/>
      <c r="N26" s="213"/>
      <c r="O26" s="213"/>
      <c r="P26" s="33">
        <f t="shared" si="3"/>
        <v>0</v>
      </c>
      <c r="Q26" s="214"/>
      <c r="S26" s="56"/>
      <c r="T26" s="213"/>
      <c r="U26" s="213"/>
      <c r="V26" s="33">
        <f t="shared" si="4"/>
        <v>0</v>
      </c>
      <c r="W26" s="214"/>
      <c r="Y26" s="56"/>
      <c r="Z26" s="213"/>
      <c r="AA26" s="213"/>
      <c r="AB26" s="33">
        <f t="shared" si="5"/>
        <v>0</v>
      </c>
      <c r="AC26" s="214"/>
      <c r="AE26" s="56"/>
      <c r="AF26" s="213"/>
      <c r="AG26" s="213"/>
      <c r="AH26" s="33">
        <f t="shared" si="6"/>
        <v>0</v>
      </c>
      <c r="AI26" s="214"/>
      <c r="AK26" s="56"/>
      <c r="AL26" s="213"/>
      <c r="AM26" s="213"/>
      <c r="AN26" s="33">
        <f t="shared" si="7"/>
        <v>0</v>
      </c>
      <c r="AO26" s="214"/>
    </row>
    <row r="27" ht="14.25" customHeight="1">
      <c r="A27" s="56"/>
      <c r="B27" s="213"/>
      <c r="C27" s="213"/>
      <c r="D27" s="33">
        <f t="shared" si="1"/>
        <v>0</v>
      </c>
      <c r="E27" s="214"/>
      <c r="G27" s="56"/>
      <c r="H27" s="213"/>
      <c r="I27" s="213"/>
      <c r="J27" s="33">
        <f t="shared" si="2"/>
        <v>0</v>
      </c>
      <c r="K27" s="214"/>
      <c r="M27" s="56"/>
      <c r="N27" s="213"/>
      <c r="O27" s="213"/>
      <c r="P27" s="33">
        <f t="shared" si="3"/>
        <v>0</v>
      </c>
      <c r="Q27" s="214"/>
      <c r="S27" s="56"/>
      <c r="T27" s="213"/>
      <c r="U27" s="213"/>
      <c r="V27" s="33">
        <f t="shared" si="4"/>
        <v>0</v>
      </c>
      <c r="W27" s="214"/>
      <c r="Y27" s="56"/>
      <c r="Z27" s="213"/>
      <c r="AA27" s="213"/>
      <c r="AB27" s="33">
        <f t="shared" si="5"/>
        <v>0</v>
      </c>
      <c r="AC27" s="214"/>
      <c r="AE27" s="56"/>
      <c r="AF27" s="213"/>
      <c r="AG27" s="213"/>
      <c r="AH27" s="33">
        <f t="shared" si="6"/>
        <v>0</v>
      </c>
      <c r="AI27" s="214"/>
      <c r="AK27" s="56"/>
      <c r="AL27" s="213"/>
      <c r="AM27" s="213"/>
      <c r="AN27" s="33">
        <f t="shared" si="7"/>
        <v>0</v>
      </c>
      <c r="AO27" s="214"/>
    </row>
    <row r="28" ht="14.25" customHeight="1">
      <c r="A28" s="56"/>
      <c r="B28" s="213"/>
      <c r="C28" s="213"/>
      <c r="D28" s="33">
        <f t="shared" si="1"/>
        <v>0</v>
      </c>
      <c r="E28" s="214"/>
      <c r="G28" s="56"/>
      <c r="H28" s="213"/>
      <c r="I28" s="213"/>
      <c r="J28" s="33">
        <f t="shared" si="2"/>
        <v>0</v>
      </c>
      <c r="K28" s="214"/>
      <c r="M28" s="56"/>
      <c r="N28" s="213"/>
      <c r="O28" s="213"/>
      <c r="P28" s="33">
        <f t="shared" si="3"/>
        <v>0</v>
      </c>
      <c r="Q28" s="214"/>
      <c r="S28" s="56"/>
      <c r="T28" s="213"/>
      <c r="U28" s="213"/>
      <c r="V28" s="33">
        <f t="shared" si="4"/>
        <v>0</v>
      </c>
      <c r="W28" s="214"/>
      <c r="Y28" s="56"/>
      <c r="Z28" s="213"/>
      <c r="AA28" s="213"/>
      <c r="AB28" s="33">
        <f t="shared" si="5"/>
        <v>0</v>
      </c>
      <c r="AC28" s="214"/>
      <c r="AE28" s="56"/>
      <c r="AF28" s="213"/>
      <c r="AG28" s="213"/>
      <c r="AH28" s="33">
        <f t="shared" si="6"/>
        <v>0</v>
      </c>
      <c r="AI28" s="214"/>
      <c r="AK28" s="56"/>
      <c r="AL28" s="213"/>
      <c r="AM28" s="213"/>
      <c r="AN28" s="33">
        <f t="shared" si="7"/>
        <v>0</v>
      </c>
      <c r="AO28" s="214"/>
    </row>
    <row r="29" ht="14.25" customHeight="1">
      <c r="A29" s="56"/>
      <c r="B29" s="213"/>
      <c r="C29" s="213"/>
      <c r="D29" s="33">
        <f t="shared" si="1"/>
        <v>0</v>
      </c>
      <c r="E29" s="214"/>
      <c r="G29" s="56"/>
      <c r="H29" s="213"/>
      <c r="I29" s="213"/>
      <c r="J29" s="33">
        <f t="shared" si="2"/>
        <v>0</v>
      </c>
      <c r="K29" s="214"/>
      <c r="M29" s="56"/>
      <c r="N29" s="213"/>
      <c r="O29" s="213"/>
      <c r="P29" s="33">
        <f t="shared" si="3"/>
        <v>0</v>
      </c>
      <c r="Q29" s="214"/>
      <c r="S29" s="56"/>
      <c r="T29" s="213"/>
      <c r="U29" s="213"/>
      <c r="V29" s="33">
        <f t="shared" si="4"/>
        <v>0</v>
      </c>
      <c r="W29" s="214"/>
      <c r="Y29" s="56"/>
      <c r="Z29" s="213"/>
      <c r="AA29" s="213"/>
      <c r="AB29" s="33">
        <f t="shared" si="5"/>
        <v>0</v>
      </c>
      <c r="AC29" s="214"/>
      <c r="AE29" s="56"/>
      <c r="AF29" s="213"/>
      <c r="AG29" s="213"/>
      <c r="AH29" s="33">
        <f t="shared" si="6"/>
        <v>0</v>
      </c>
      <c r="AI29" s="214"/>
      <c r="AK29" s="56"/>
      <c r="AL29" s="213"/>
      <c r="AM29" s="213"/>
      <c r="AN29" s="33">
        <f t="shared" si="7"/>
        <v>0</v>
      </c>
      <c r="AO29" s="214"/>
    </row>
    <row r="30" ht="14.25" customHeight="1">
      <c r="A30" s="56"/>
      <c r="B30" s="213"/>
      <c r="C30" s="213"/>
      <c r="D30" s="33">
        <f t="shared" si="1"/>
        <v>0</v>
      </c>
      <c r="E30" s="214"/>
      <c r="G30" s="56"/>
      <c r="H30" s="213"/>
      <c r="I30" s="213"/>
      <c r="J30" s="33">
        <f t="shared" si="2"/>
        <v>0</v>
      </c>
      <c r="K30" s="214"/>
      <c r="M30" s="56"/>
      <c r="N30" s="213"/>
      <c r="O30" s="213"/>
      <c r="P30" s="33">
        <f t="shared" si="3"/>
        <v>0</v>
      </c>
      <c r="Q30" s="214"/>
      <c r="S30" s="56"/>
      <c r="T30" s="213"/>
      <c r="U30" s="213"/>
      <c r="V30" s="33">
        <f t="shared" si="4"/>
        <v>0</v>
      </c>
      <c r="W30" s="214"/>
      <c r="Y30" s="56"/>
      <c r="Z30" s="213"/>
      <c r="AA30" s="213"/>
      <c r="AB30" s="33">
        <f t="shared" si="5"/>
        <v>0</v>
      </c>
      <c r="AC30" s="214"/>
      <c r="AE30" s="56"/>
      <c r="AF30" s="213"/>
      <c r="AG30" s="213"/>
      <c r="AH30" s="33">
        <f t="shared" si="6"/>
        <v>0</v>
      </c>
      <c r="AI30" s="214"/>
      <c r="AK30" s="56"/>
      <c r="AL30" s="213"/>
      <c r="AM30" s="213"/>
      <c r="AN30" s="33">
        <f t="shared" si="7"/>
        <v>0</v>
      </c>
      <c r="AO30" s="214"/>
    </row>
    <row r="31" ht="14.25" customHeight="1">
      <c r="A31" s="56"/>
      <c r="B31" s="213"/>
      <c r="C31" s="213"/>
      <c r="D31" s="33">
        <f t="shared" si="1"/>
        <v>0</v>
      </c>
      <c r="E31" s="214"/>
      <c r="G31" s="56"/>
      <c r="H31" s="213"/>
      <c r="I31" s="213"/>
      <c r="J31" s="33">
        <f t="shared" si="2"/>
        <v>0</v>
      </c>
      <c r="K31" s="214"/>
      <c r="M31" s="56"/>
      <c r="N31" s="213"/>
      <c r="O31" s="213"/>
      <c r="P31" s="33">
        <f t="shared" si="3"/>
        <v>0</v>
      </c>
      <c r="Q31" s="214"/>
      <c r="S31" s="56"/>
      <c r="T31" s="213"/>
      <c r="U31" s="213"/>
      <c r="V31" s="33">
        <f t="shared" si="4"/>
        <v>0</v>
      </c>
      <c r="W31" s="214"/>
      <c r="Y31" s="56"/>
      <c r="Z31" s="213"/>
      <c r="AA31" s="213"/>
      <c r="AB31" s="33">
        <f t="shared" si="5"/>
        <v>0</v>
      </c>
      <c r="AC31" s="214"/>
      <c r="AE31" s="56"/>
      <c r="AF31" s="213"/>
      <c r="AG31" s="213"/>
      <c r="AH31" s="33">
        <f t="shared" si="6"/>
        <v>0</v>
      </c>
      <c r="AI31" s="214"/>
      <c r="AK31" s="56"/>
      <c r="AL31" s="213"/>
      <c r="AM31" s="213"/>
      <c r="AN31" s="33">
        <f t="shared" si="7"/>
        <v>0</v>
      </c>
      <c r="AO31" s="214"/>
    </row>
    <row r="32" ht="14.25" customHeight="1">
      <c r="A32" s="56"/>
      <c r="B32" s="213"/>
      <c r="C32" s="213"/>
      <c r="D32" s="33">
        <f t="shared" si="1"/>
        <v>0</v>
      </c>
      <c r="E32" s="214"/>
      <c r="G32" s="56"/>
      <c r="H32" s="213"/>
      <c r="I32" s="213"/>
      <c r="J32" s="33">
        <f t="shared" si="2"/>
        <v>0</v>
      </c>
      <c r="K32" s="214"/>
      <c r="M32" s="56"/>
      <c r="N32" s="213"/>
      <c r="O32" s="213"/>
      <c r="P32" s="33">
        <f t="shared" si="3"/>
        <v>0</v>
      </c>
      <c r="Q32" s="214"/>
      <c r="S32" s="56"/>
      <c r="T32" s="213"/>
      <c r="U32" s="213"/>
      <c r="V32" s="33">
        <f t="shared" si="4"/>
        <v>0</v>
      </c>
      <c r="W32" s="214"/>
      <c r="Y32" s="56"/>
      <c r="Z32" s="213"/>
      <c r="AA32" s="213"/>
      <c r="AB32" s="33">
        <f t="shared" si="5"/>
        <v>0</v>
      </c>
      <c r="AC32" s="214"/>
      <c r="AE32" s="56"/>
      <c r="AF32" s="213"/>
      <c r="AG32" s="213"/>
      <c r="AH32" s="33">
        <f t="shared" si="6"/>
        <v>0</v>
      </c>
      <c r="AI32" s="214"/>
      <c r="AK32" s="56"/>
      <c r="AL32" s="213"/>
      <c r="AM32" s="213"/>
      <c r="AN32" s="33">
        <f t="shared" si="7"/>
        <v>0</v>
      </c>
      <c r="AO32" s="214"/>
    </row>
    <row r="33" ht="14.25" customHeight="1">
      <c r="A33" s="56"/>
      <c r="B33" s="213"/>
      <c r="C33" s="213"/>
      <c r="D33" s="33">
        <f t="shared" si="1"/>
        <v>0</v>
      </c>
      <c r="E33" s="214"/>
      <c r="G33" s="56"/>
      <c r="H33" s="213"/>
      <c r="I33" s="213"/>
      <c r="J33" s="33">
        <f t="shared" si="2"/>
        <v>0</v>
      </c>
      <c r="K33" s="214"/>
      <c r="M33" s="56"/>
      <c r="N33" s="213"/>
      <c r="O33" s="213"/>
      <c r="P33" s="33">
        <f t="shared" si="3"/>
        <v>0</v>
      </c>
      <c r="Q33" s="214"/>
      <c r="S33" s="56"/>
      <c r="T33" s="213"/>
      <c r="U33" s="213"/>
      <c r="V33" s="33">
        <f t="shared" si="4"/>
        <v>0</v>
      </c>
      <c r="W33" s="214"/>
      <c r="Y33" s="56"/>
      <c r="Z33" s="213"/>
      <c r="AA33" s="213"/>
      <c r="AB33" s="33">
        <f t="shared" si="5"/>
        <v>0</v>
      </c>
      <c r="AC33" s="214"/>
      <c r="AE33" s="56"/>
      <c r="AF33" s="213"/>
      <c r="AG33" s="213"/>
      <c r="AH33" s="33">
        <f t="shared" si="6"/>
        <v>0</v>
      </c>
      <c r="AI33" s="214"/>
      <c r="AK33" s="56"/>
      <c r="AL33" s="213"/>
      <c r="AM33" s="213"/>
      <c r="AN33" s="33">
        <f t="shared" si="7"/>
        <v>0</v>
      </c>
      <c r="AO33" s="214"/>
    </row>
    <row r="34" ht="14.25" customHeight="1">
      <c r="A34" s="56"/>
      <c r="B34" s="213"/>
      <c r="C34" s="213"/>
      <c r="D34" s="33">
        <f t="shared" si="1"/>
        <v>0</v>
      </c>
      <c r="E34" s="214"/>
      <c r="G34" s="56"/>
      <c r="H34" s="213"/>
      <c r="I34" s="213"/>
      <c r="J34" s="33">
        <f t="shared" si="2"/>
        <v>0</v>
      </c>
      <c r="K34" s="214"/>
      <c r="M34" s="56"/>
      <c r="N34" s="213"/>
      <c r="O34" s="213"/>
      <c r="P34" s="33">
        <f t="shared" si="3"/>
        <v>0</v>
      </c>
      <c r="Q34" s="214"/>
      <c r="S34" s="56"/>
      <c r="T34" s="213"/>
      <c r="U34" s="213"/>
      <c r="V34" s="33">
        <f t="shared" si="4"/>
        <v>0</v>
      </c>
      <c r="W34" s="214"/>
      <c r="Y34" s="56"/>
      <c r="Z34" s="213"/>
      <c r="AA34" s="213"/>
      <c r="AB34" s="33">
        <f t="shared" si="5"/>
        <v>0</v>
      </c>
      <c r="AC34" s="214"/>
      <c r="AE34" s="56"/>
      <c r="AF34" s="213"/>
      <c r="AG34" s="213"/>
      <c r="AH34" s="33">
        <f t="shared" si="6"/>
        <v>0</v>
      </c>
      <c r="AI34" s="214"/>
      <c r="AK34" s="56"/>
      <c r="AL34" s="213"/>
      <c r="AM34" s="213"/>
      <c r="AN34" s="33">
        <f t="shared" si="7"/>
        <v>0</v>
      </c>
      <c r="AO34" s="214"/>
    </row>
    <row r="35" ht="14.25" customHeight="1">
      <c r="A35" s="56"/>
      <c r="B35" s="213"/>
      <c r="C35" s="213"/>
      <c r="D35" s="33">
        <f t="shared" si="1"/>
        <v>0</v>
      </c>
      <c r="E35" s="214"/>
      <c r="G35" s="56"/>
      <c r="H35" s="213"/>
      <c r="I35" s="213"/>
      <c r="J35" s="33">
        <f t="shared" si="2"/>
        <v>0</v>
      </c>
      <c r="K35" s="214"/>
      <c r="M35" s="56"/>
      <c r="N35" s="213"/>
      <c r="O35" s="213"/>
      <c r="P35" s="33">
        <f t="shared" si="3"/>
        <v>0</v>
      </c>
      <c r="Q35" s="214"/>
      <c r="S35" s="56"/>
      <c r="T35" s="213"/>
      <c r="U35" s="213"/>
      <c r="V35" s="33">
        <f t="shared" si="4"/>
        <v>0</v>
      </c>
      <c r="W35" s="214"/>
      <c r="Y35" s="56"/>
      <c r="Z35" s="213"/>
      <c r="AA35" s="213"/>
      <c r="AB35" s="33">
        <f t="shared" si="5"/>
        <v>0</v>
      </c>
      <c r="AC35" s="214"/>
      <c r="AE35" s="56"/>
      <c r="AF35" s="213"/>
      <c r="AG35" s="213"/>
      <c r="AH35" s="33">
        <f t="shared" si="6"/>
        <v>0</v>
      </c>
      <c r="AI35" s="214"/>
      <c r="AK35" s="56"/>
      <c r="AL35" s="213"/>
      <c r="AM35" s="213"/>
      <c r="AN35" s="33">
        <f t="shared" si="7"/>
        <v>0</v>
      </c>
      <c r="AO35" s="214"/>
    </row>
    <row r="36" ht="14.25" customHeight="1">
      <c r="A36" s="56"/>
      <c r="B36" s="213"/>
      <c r="C36" s="213"/>
      <c r="D36" s="33">
        <f t="shared" si="1"/>
        <v>0</v>
      </c>
      <c r="E36" s="214"/>
      <c r="G36" s="56"/>
      <c r="H36" s="213"/>
      <c r="I36" s="213"/>
      <c r="J36" s="33">
        <f t="shared" si="2"/>
        <v>0</v>
      </c>
      <c r="K36" s="214"/>
      <c r="M36" s="56"/>
      <c r="N36" s="213"/>
      <c r="O36" s="213"/>
      <c r="P36" s="33">
        <f t="shared" si="3"/>
        <v>0</v>
      </c>
      <c r="Q36" s="214"/>
      <c r="S36" s="56"/>
      <c r="T36" s="213"/>
      <c r="U36" s="213"/>
      <c r="V36" s="33">
        <f t="shared" si="4"/>
        <v>0</v>
      </c>
      <c r="W36" s="214"/>
      <c r="Y36" s="56"/>
      <c r="Z36" s="213"/>
      <c r="AA36" s="213"/>
      <c r="AB36" s="33">
        <f t="shared" si="5"/>
        <v>0</v>
      </c>
      <c r="AC36" s="214"/>
      <c r="AE36" s="56"/>
      <c r="AF36" s="213"/>
      <c r="AG36" s="213"/>
      <c r="AH36" s="33">
        <f t="shared" si="6"/>
        <v>0</v>
      </c>
      <c r="AI36" s="214"/>
      <c r="AK36" s="56"/>
      <c r="AL36" s="213"/>
      <c r="AM36" s="213"/>
      <c r="AN36" s="33">
        <f t="shared" si="7"/>
        <v>0</v>
      </c>
      <c r="AO36" s="214"/>
    </row>
    <row r="37" ht="14.25" customHeight="1">
      <c r="A37" s="56"/>
      <c r="B37" s="213"/>
      <c r="C37" s="213"/>
      <c r="D37" s="33">
        <f t="shared" si="1"/>
        <v>0</v>
      </c>
      <c r="E37" s="214"/>
      <c r="G37" s="56"/>
      <c r="H37" s="213"/>
      <c r="I37" s="213"/>
      <c r="J37" s="33">
        <f t="shared" si="2"/>
        <v>0</v>
      </c>
      <c r="K37" s="214"/>
      <c r="M37" s="56"/>
      <c r="N37" s="213"/>
      <c r="O37" s="213"/>
      <c r="P37" s="33">
        <f t="shared" si="3"/>
        <v>0</v>
      </c>
      <c r="Q37" s="214"/>
      <c r="S37" s="56"/>
      <c r="T37" s="213"/>
      <c r="U37" s="213"/>
      <c r="V37" s="33">
        <f t="shared" si="4"/>
        <v>0</v>
      </c>
      <c r="W37" s="214"/>
      <c r="Y37" s="56"/>
      <c r="Z37" s="213"/>
      <c r="AA37" s="213"/>
      <c r="AB37" s="33">
        <f t="shared" si="5"/>
        <v>0</v>
      </c>
      <c r="AC37" s="214"/>
      <c r="AE37" s="56"/>
      <c r="AF37" s="213"/>
      <c r="AG37" s="213"/>
      <c r="AH37" s="33">
        <f t="shared" si="6"/>
        <v>0</v>
      </c>
      <c r="AI37" s="214"/>
      <c r="AK37" s="56"/>
      <c r="AL37" s="213"/>
      <c r="AM37" s="213"/>
      <c r="AN37" s="33">
        <f t="shared" si="7"/>
        <v>0</v>
      </c>
      <c r="AO37" s="214"/>
    </row>
    <row r="38" ht="14.25" customHeight="1">
      <c r="A38" s="56"/>
      <c r="B38" s="213"/>
      <c r="C38" s="213"/>
      <c r="D38" s="33">
        <f t="shared" si="1"/>
        <v>0</v>
      </c>
      <c r="E38" s="214"/>
      <c r="G38" s="56"/>
      <c r="H38" s="213"/>
      <c r="I38" s="213"/>
      <c r="J38" s="33">
        <f t="shared" si="2"/>
        <v>0</v>
      </c>
      <c r="K38" s="214"/>
      <c r="M38" s="56"/>
      <c r="N38" s="213"/>
      <c r="O38" s="213"/>
      <c r="P38" s="33">
        <f t="shared" si="3"/>
        <v>0</v>
      </c>
      <c r="Q38" s="214"/>
      <c r="S38" s="56"/>
      <c r="T38" s="213"/>
      <c r="U38" s="213"/>
      <c r="V38" s="33">
        <f t="shared" si="4"/>
        <v>0</v>
      </c>
      <c r="W38" s="214"/>
      <c r="Y38" s="56"/>
      <c r="Z38" s="213"/>
      <c r="AA38" s="213"/>
      <c r="AB38" s="33">
        <f t="shared" si="5"/>
        <v>0</v>
      </c>
      <c r="AC38" s="214"/>
      <c r="AE38" s="56"/>
      <c r="AF38" s="213"/>
      <c r="AG38" s="213"/>
      <c r="AH38" s="33">
        <f t="shared" si="6"/>
        <v>0</v>
      </c>
      <c r="AI38" s="214"/>
      <c r="AK38" s="56"/>
      <c r="AL38" s="213"/>
      <c r="AM38" s="213"/>
      <c r="AN38" s="33">
        <f t="shared" si="7"/>
        <v>0</v>
      </c>
      <c r="AO38" s="214"/>
    </row>
    <row r="39" ht="14.25" customHeight="1">
      <c r="A39" s="56"/>
      <c r="B39" s="213"/>
      <c r="C39" s="213"/>
      <c r="D39" s="33">
        <f t="shared" si="1"/>
        <v>0</v>
      </c>
      <c r="E39" s="214"/>
      <c r="G39" s="56"/>
      <c r="H39" s="213"/>
      <c r="I39" s="213"/>
      <c r="J39" s="33">
        <f t="shared" si="2"/>
        <v>0</v>
      </c>
      <c r="K39" s="214"/>
      <c r="M39" s="56"/>
      <c r="N39" s="213"/>
      <c r="O39" s="213"/>
      <c r="P39" s="33">
        <f t="shared" si="3"/>
        <v>0</v>
      </c>
      <c r="Q39" s="214"/>
      <c r="S39" s="56"/>
      <c r="T39" s="213"/>
      <c r="U39" s="213"/>
      <c r="V39" s="33">
        <f t="shared" si="4"/>
        <v>0</v>
      </c>
      <c r="W39" s="214"/>
      <c r="Y39" s="56"/>
      <c r="Z39" s="213"/>
      <c r="AA39" s="213"/>
      <c r="AB39" s="33">
        <f t="shared" si="5"/>
        <v>0</v>
      </c>
      <c r="AC39" s="214"/>
      <c r="AE39" s="56"/>
      <c r="AF39" s="213"/>
      <c r="AG39" s="213"/>
      <c r="AH39" s="33">
        <f t="shared" si="6"/>
        <v>0</v>
      </c>
      <c r="AI39" s="214"/>
      <c r="AK39" s="56"/>
      <c r="AL39" s="213"/>
      <c r="AM39" s="213"/>
      <c r="AN39" s="33">
        <f t="shared" si="7"/>
        <v>0</v>
      </c>
      <c r="AO39" s="214"/>
    </row>
    <row r="40" ht="14.25" customHeight="1">
      <c r="A40" s="56"/>
      <c r="B40" s="213"/>
      <c r="C40" s="213"/>
      <c r="D40" s="33">
        <f t="shared" si="1"/>
        <v>0</v>
      </c>
      <c r="E40" s="214"/>
      <c r="G40" s="56"/>
      <c r="H40" s="213"/>
      <c r="I40" s="213"/>
      <c r="J40" s="33">
        <f t="shared" si="2"/>
        <v>0</v>
      </c>
      <c r="K40" s="214"/>
      <c r="M40" s="56"/>
      <c r="N40" s="213"/>
      <c r="O40" s="213"/>
      <c r="P40" s="33">
        <f t="shared" si="3"/>
        <v>0</v>
      </c>
      <c r="Q40" s="214"/>
      <c r="S40" s="56"/>
      <c r="T40" s="213"/>
      <c r="U40" s="213"/>
      <c r="V40" s="33">
        <f t="shared" si="4"/>
        <v>0</v>
      </c>
      <c r="W40" s="214"/>
      <c r="Y40" s="56"/>
      <c r="Z40" s="213"/>
      <c r="AA40" s="213"/>
      <c r="AB40" s="33">
        <f t="shared" si="5"/>
        <v>0</v>
      </c>
      <c r="AC40" s="214"/>
      <c r="AE40" s="56"/>
      <c r="AF40" s="213"/>
      <c r="AG40" s="213"/>
      <c r="AH40" s="33">
        <f t="shared" si="6"/>
        <v>0</v>
      </c>
      <c r="AI40" s="214"/>
      <c r="AK40" s="56"/>
      <c r="AL40" s="213"/>
      <c r="AM40" s="213"/>
      <c r="AN40" s="33">
        <f t="shared" si="7"/>
        <v>0</v>
      </c>
      <c r="AO40" s="214"/>
    </row>
    <row r="41" ht="14.25" customHeight="1">
      <c r="A41" s="56"/>
      <c r="B41" s="213"/>
      <c r="C41" s="213"/>
      <c r="D41" s="33">
        <f t="shared" si="1"/>
        <v>0</v>
      </c>
      <c r="E41" s="214"/>
      <c r="G41" s="56"/>
      <c r="H41" s="213"/>
      <c r="I41" s="213"/>
      <c r="J41" s="33">
        <f t="shared" si="2"/>
        <v>0</v>
      </c>
      <c r="K41" s="214"/>
      <c r="M41" s="56"/>
      <c r="N41" s="213"/>
      <c r="O41" s="213"/>
      <c r="P41" s="33">
        <f t="shared" si="3"/>
        <v>0</v>
      </c>
      <c r="Q41" s="214"/>
      <c r="S41" s="56"/>
      <c r="T41" s="213"/>
      <c r="U41" s="213"/>
      <c r="V41" s="33">
        <f t="shared" si="4"/>
        <v>0</v>
      </c>
      <c r="W41" s="214"/>
      <c r="Y41" s="56"/>
      <c r="Z41" s="213"/>
      <c r="AA41" s="213"/>
      <c r="AB41" s="33">
        <f t="shared" si="5"/>
        <v>0</v>
      </c>
      <c r="AC41" s="214"/>
      <c r="AE41" s="56"/>
      <c r="AF41" s="213"/>
      <c r="AG41" s="213"/>
      <c r="AH41" s="33">
        <f t="shared" si="6"/>
        <v>0</v>
      </c>
      <c r="AI41" s="214"/>
      <c r="AK41" s="56"/>
      <c r="AL41" s="213"/>
      <c r="AM41" s="213"/>
      <c r="AN41" s="33">
        <f t="shared" si="7"/>
        <v>0</v>
      </c>
      <c r="AO41" s="214"/>
    </row>
    <row r="42" ht="14.25" customHeight="1">
      <c r="A42" s="56"/>
      <c r="B42" s="213"/>
      <c r="C42" s="213"/>
      <c r="D42" s="33">
        <f t="shared" si="1"/>
        <v>0</v>
      </c>
      <c r="E42" s="214"/>
      <c r="G42" s="56"/>
      <c r="H42" s="213"/>
      <c r="I42" s="213"/>
      <c r="J42" s="33">
        <f t="shared" si="2"/>
        <v>0</v>
      </c>
      <c r="K42" s="214"/>
      <c r="M42" s="56"/>
      <c r="N42" s="213"/>
      <c r="O42" s="213"/>
      <c r="P42" s="33">
        <f t="shared" si="3"/>
        <v>0</v>
      </c>
      <c r="Q42" s="214"/>
      <c r="S42" s="56"/>
      <c r="T42" s="213"/>
      <c r="U42" s="213"/>
      <c r="V42" s="33">
        <f t="shared" si="4"/>
        <v>0</v>
      </c>
      <c r="W42" s="214"/>
      <c r="Y42" s="56"/>
      <c r="Z42" s="213"/>
      <c r="AA42" s="213"/>
      <c r="AB42" s="33">
        <f t="shared" si="5"/>
        <v>0</v>
      </c>
      <c r="AC42" s="214"/>
      <c r="AE42" s="56"/>
      <c r="AF42" s="213"/>
      <c r="AG42" s="213"/>
      <c r="AH42" s="33">
        <f t="shared" si="6"/>
        <v>0</v>
      </c>
      <c r="AI42" s="214"/>
      <c r="AK42" s="56"/>
      <c r="AL42" s="213"/>
      <c r="AM42" s="213"/>
      <c r="AN42" s="33">
        <f t="shared" si="7"/>
        <v>0</v>
      </c>
      <c r="AO42" s="214"/>
    </row>
    <row r="43" ht="14.25" customHeight="1">
      <c r="A43" s="56"/>
      <c r="B43" s="213"/>
      <c r="C43" s="213"/>
      <c r="D43" s="33">
        <f t="shared" si="1"/>
        <v>0</v>
      </c>
      <c r="E43" s="214"/>
      <c r="G43" s="56"/>
      <c r="H43" s="213"/>
      <c r="I43" s="213"/>
      <c r="J43" s="33">
        <f t="shared" si="2"/>
        <v>0</v>
      </c>
      <c r="K43" s="214"/>
      <c r="M43" s="56"/>
      <c r="N43" s="213"/>
      <c r="O43" s="213"/>
      <c r="P43" s="33">
        <f t="shared" si="3"/>
        <v>0</v>
      </c>
      <c r="Q43" s="214"/>
      <c r="S43" s="56"/>
      <c r="T43" s="213"/>
      <c r="U43" s="213"/>
      <c r="V43" s="33">
        <f t="shared" si="4"/>
        <v>0</v>
      </c>
      <c r="W43" s="214"/>
      <c r="Y43" s="56"/>
      <c r="Z43" s="213"/>
      <c r="AA43" s="213"/>
      <c r="AB43" s="33">
        <f t="shared" si="5"/>
        <v>0</v>
      </c>
      <c r="AC43" s="214"/>
      <c r="AE43" s="56"/>
      <c r="AF43" s="213"/>
      <c r="AG43" s="213"/>
      <c r="AH43" s="33">
        <f t="shared" si="6"/>
        <v>0</v>
      </c>
      <c r="AI43" s="214"/>
      <c r="AK43" s="56"/>
      <c r="AL43" s="213"/>
      <c r="AM43" s="213"/>
      <c r="AN43" s="33">
        <f t="shared" si="7"/>
        <v>0</v>
      </c>
      <c r="AO43" s="214"/>
    </row>
    <row r="44" ht="14.25" customHeight="1">
      <c r="A44" s="56"/>
      <c r="B44" s="213"/>
      <c r="C44" s="213"/>
      <c r="D44" s="33">
        <f t="shared" si="1"/>
        <v>0</v>
      </c>
      <c r="E44" s="214"/>
      <c r="G44" s="56"/>
      <c r="H44" s="213"/>
      <c r="I44" s="213"/>
      <c r="J44" s="33">
        <f t="shared" si="2"/>
        <v>0</v>
      </c>
      <c r="K44" s="214"/>
      <c r="M44" s="56"/>
      <c r="N44" s="213"/>
      <c r="O44" s="213"/>
      <c r="P44" s="33">
        <f t="shared" si="3"/>
        <v>0</v>
      </c>
      <c r="Q44" s="214"/>
      <c r="S44" s="56"/>
      <c r="T44" s="213"/>
      <c r="U44" s="213"/>
      <c r="V44" s="33">
        <f t="shared" si="4"/>
        <v>0</v>
      </c>
      <c r="W44" s="214"/>
      <c r="Y44" s="56"/>
      <c r="Z44" s="213"/>
      <c r="AA44" s="213"/>
      <c r="AB44" s="33">
        <f t="shared" si="5"/>
        <v>0</v>
      </c>
      <c r="AC44" s="214"/>
      <c r="AE44" s="56"/>
      <c r="AF44" s="213"/>
      <c r="AG44" s="213"/>
      <c r="AH44" s="33">
        <f t="shared" si="6"/>
        <v>0</v>
      </c>
      <c r="AI44" s="214"/>
      <c r="AK44" s="56"/>
      <c r="AL44" s="213"/>
      <c r="AM44" s="213"/>
      <c r="AN44" s="33">
        <f t="shared" si="7"/>
        <v>0</v>
      </c>
      <c r="AO44" s="214"/>
    </row>
    <row r="45" ht="14.25" customHeight="1">
      <c r="A45" s="56"/>
      <c r="B45" s="213"/>
      <c r="C45" s="213"/>
      <c r="D45" s="33">
        <f t="shared" si="1"/>
        <v>0</v>
      </c>
      <c r="E45" s="214"/>
      <c r="G45" s="56"/>
      <c r="H45" s="213"/>
      <c r="I45" s="213"/>
      <c r="J45" s="33">
        <f t="shared" si="2"/>
        <v>0</v>
      </c>
      <c r="K45" s="214"/>
      <c r="M45" s="56"/>
      <c r="N45" s="213"/>
      <c r="O45" s="213"/>
      <c r="P45" s="33">
        <f t="shared" si="3"/>
        <v>0</v>
      </c>
      <c r="Q45" s="214"/>
      <c r="S45" s="56"/>
      <c r="T45" s="213"/>
      <c r="U45" s="213"/>
      <c r="V45" s="33">
        <f t="shared" si="4"/>
        <v>0</v>
      </c>
      <c r="W45" s="214"/>
      <c r="Y45" s="56"/>
      <c r="Z45" s="213"/>
      <c r="AA45" s="213"/>
      <c r="AB45" s="33">
        <f t="shared" si="5"/>
        <v>0</v>
      </c>
      <c r="AC45" s="214"/>
      <c r="AE45" s="56"/>
      <c r="AF45" s="213"/>
      <c r="AG45" s="213"/>
      <c r="AH45" s="33">
        <f t="shared" si="6"/>
        <v>0</v>
      </c>
      <c r="AI45" s="214"/>
      <c r="AK45" s="56"/>
      <c r="AL45" s="213"/>
      <c r="AM45" s="213"/>
      <c r="AN45" s="33">
        <f t="shared" si="7"/>
        <v>0</v>
      </c>
      <c r="AO45" s="214"/>
    </row>
    <row r="46" ht="14.25" customHeight="1">
      <c r="A46" s="56"/>
      <c r="B46" s="213"/>
      <c r="C46" s="213"/>
      <c r="D46" s="33">
        <f t="shared" si="1"/>
        <v>0</v>
      </c>
      <c r="E46" s="214"/>
      <c r="G46" s="56"/>
      <c r="H46" s="213"/>
      <c r="I46" s="213"/>
      <c r="J46" s="33">
        <f t="shared" si="2"/>
        <v>0</v>
      </c>
      <c r="K46" s="214"/>
      <c r="M46" s="56"/>
      <c r="N46" s="213"/>
      <c r="O46" s="213"/>
      <c r="P46" s="33">
        <f t="shared" si="3"/>
        <v>0</v>
      </c>
      <c r="Q46" s="214"/>
      <c r="S46" s="56"/>
      <c r="T46" s="213"/>
      <c r="U46" s="213"/>
      <c r="V46" s="33">
        <f t="shared" si="4"/>
        <v>0</v>
      </c>
      <c r="W46" s="214"/>
      <c r="Y46" s="56"/>
      <c r="Z46" s="213"/>
      <c r="AA46" s="213"/>
      <c r="AB46" s="33">
        <f t="shared" si="5"/>
        <v>0</v>
      </c>
      <c r="AC46" s="214"/>
      <c r="AE46" s="56"/>
      <c r="AF46" s="213"/>
      <c r="AG46" s="213"/>
      <c r="AH46" s="33">
        <f t="shared" si="6"/>
        <v>0</v>
      </c>
      <c r="AI46" s="214"/>
      <c r="AK46" s="56"/>
      <c r="AL46" s="213"/>
      <c r="AM46" s="213"/>
      <c r="AN46" s="33">
        <f t="shared" si="7"/>
        <v>0</v>
      </c>
      <c r="AO46" s="214"/>
    </row>
    <row r="47" ht="14.25" customHeight="1">
      <c r="A47" s="56"/>
      <c r="B47" s="213"/>
      <c r="C47" s="213"/>
      <c r="D47" s="33">
        <f t="shared" si="1"/>
        <v>0</v>
      </c>
      <c r="E47" s="214"/>
      <c r="G47" s="56"/>
      <c r="H47" s="213"/>
      <c r="I47" s="213"/>
      <c r="J47" s="33">
        <f t="shared" si="2"/>
        <v>0</v>
      </c>
      <c r="K47" s="214"/>
      <c r="M47" s="56"/>
      <c r="N47" s="213"/>
      <c r="O47" s="213"/>
      <c r="P47" s="33">
        <f t="shared" si="3"/>
        <v>0</v>
      </c>
      <c r="Q47" s="214"/>
      <c r="S47" s="56"/>
      <c r="T47" s="213"/>
      <c r="U47" s="213"/>
      <c r="V47" s="33">
        <f t="shared" si="4"/>
        <v>0</v>
      </c>
      <c r="W47" s="214"/>
      <c r="Y47" s="56"/>
      <c r="Z47" s="213"/>
      <c r="AA47" s="213"/>
      <c r="AB47" s="33">
        <f t="shared" si="5"/>
        <v>0</v>
      </c>
      <c r="AC47" s="214"/>
      <c r="AE47" s="56"/>
      <c r="AF47" s="213"/>
      <c r="AG47" s="213"/>
      <c r="AH47" s="33">
        <f t="shared" si="6"/>
        <v>0</v>
      </c>
      <c r="AI47" s="214"/>
      <c r="AK47" s="56"/>
      <c r="AL47" s="213"/>
      <c r="AM47" s="213"/>
      <c r="AN47" s="33">
        <f t="shared" si="7"/>
        <v>0</v>
      </c>
      <c r="AO47" s="214"/>
    </row>
    <row r="48" ht="14.25" customHeight="1">
      <c r="A48" s="56"/>
      <c r="B48" s="213"/>
      <c r="C48" s="213"/>
      <c r="D48" s="33">
        <f t="shared" si="1"/>
        <v>0</v>
      </c>
      <c r="E48" s="214"/>
      <c r="G48" s="56"/>
      <c r="H48" s="213"/>
      <c r="I48" s="213"/>
      <c r="J48" s="33">
        <f t="shared" si="2"/>
        <v>0</v>
      </c>
      <c r="K48" s="214"/>
      <c r="M48" s="56"/>
      <c r="N48" s="213"/>
      <c r="O48" s="213"/>
      <c r="P48" s="33">
        <f t="shared" si="3"/>
        <v>0</v>
      </c>
      <c r="Q48" s="214"/>
      <c r="S48" s="56"/>
      <c r="T48" s="213"/>
      <c r="U48" s="213"/>
      <c r="V48" s="33">
        <f t="shared" si="4"/>
        <v>0</v>
      </c>
      <c r="W48" s="214"/>
      <c r="Y48" s="56"/>
      <c r="Z48" s="213"/>
      <c r="AA48" s="213"/>
      <c r="AB48" s="33">
        <f t="shared" si="5"/>
        <v>0</v>
      </c>
      <c r="AC48" s="214"/>
      <c r="AE48" s="56"/>
      <c r="AF48" s="213"/>
      <c r="AG48" s="213"/>
      <c r="AH48" s="33">
        <f t="shared" si="6"/>
        <v>0</v>
      </c>
      <c r="AI48" s="214"/>
      <c r="AK48" s="56"/>
      <c r="AL48" s="213"/>
      <c r="AM48" s="213"/>
      <c r="AN48" s="33">
        <f t="shared" si="7"/>
        <v>0</v>
      </c>
      <c r="AO48" s="214"/>
    </row>
    <row r="49" ht="14.25" customHeight="1">
      <c r="A49" s="56"/>
      <c r="B49" s="213"/>
      <c r="C49" s="213"/>
      <c r="D49" s="33">
        <f t="shared" si="1"/>
        <v>0</v>
      </c>
      <c r="E49" s="214"/>
      <c r="G49" s="56"/>
      <c r="H49" s="213"/>
      <c r="I49" s="213"/>
      <c r="J49" s="33">
        <f t="shared" si="2"/>
        <v>0</v>
      </c>
      <c r="K49" s="214"/>
      <c r="M49" s="56"/>
      <c r="N49" s="213"/>
      <c r="O49" s="213"/>
      <c r="P49" s="33">
        <f t="shared" si="3"/>
        <v>0</v>
      </c>
      <c r="Q49" s="214"/>
      <c r="S49" s="56"/>
      <c r="T49" s="213"/>
      <c r="U49" s="213"/>
      <c r="V49" s="33">
        <f t="shared" si="4"/>
        <v>0</v>
      </c>
      <c r="W49" s="214"/>
      <c r="Y49" s="56"/>
      <c r="Z49" s="213"/>
      <c r="AA49" s="213"/>
      <c r="AB49" s="33">
        <f t="shared" si="5"/>
        <v>0</v>
      </c>
      <c r="AC49" s="214"/>
      <c r="AE49" s="56"/>
      <c r="AF49" s="213"/>
      <c r="AG49" s="213"/>
      <c r="AH49" s="33">
        <f t="shared" si="6"/>
        <v>0</v>
      </c>
      <c r="AI49" s="214"/>
      <c r="AK49" s="56"/>
      <c r="AL49" s="213"/>
      <c r="AM49" s="213"/>
      <c r="AN49" s="33">
        <f t="shared" si="7"/>
        <v>0</v>
      </c>
      <c r="AO49" s="214"/>
    </row>
    <row r="50" ht="14.25" customHeight="1">
      <c r="A50" s="56"/>
      <c r="B50" s="213"/>
      <c r="C50" s="213"/>
      <c r="D50" s="33">
        <f t="shared" si="1"/>
        <v>0</v>
      </c>
      <c r="E50" s="214"/>
      <c r="G50" s="56"/>
      <c r="H50" s="213"/>
      <c r="I50" s="213"/>
      <c r="J50" s="33">
        <f t="shared" si="2"/>
        <v>0</v>
      </c>
      <c r="K50" s="214"/>
      <c r="M50" s="56"/>
      <c r="N50" s="213"/>
      <c r="O50" s="213"/>
      <c r="P50" s="33">
        <f t="shared" si="3"/>
        <v>0</v>
      </c>
      <c r="Q50" s="214"/>
      <c r="S50" s="56"/>
      <c r="T50" s="213"/>
      <c r="U50" s="213"/>
      <c r="V50" s="33">
        <f t="shared" si="4"/>
        <v>0</v>
      </c>
      <c r="W50" s="214"/>
      <c r="Y50" s="56"/>
      <c r="Z50" s="213"/>
      <c r="AA50" s="213"/>
      <c r="AB50" s="33">
        <f t="shared" si="5"/>
        <v>0</v>
      </c>
      <c r="AC50" s="214"/>
      <c r="AE50" s="56"/>
      <c r="AF50" s="213"/>
      <c r="AG50" s="213"/>
      <c r="AH50" s="33">
        <f t="shared" si="6"/>
        <v>0</v>
      </c>
      <c r="AI50" s="214"/>
      <c r="AK50" s="56"/>
      <c r="AL50" s="213"/>
      <c r="AM50" s="213"/>
      <c r="AN50" s="33">
        <f t="shared" si="7"/>
        <v>0</v>
      </c>
      <c r="AO50" s="214"/>
    </row>
    <row r="51" ht="14.25" customHeight="1">
      <c r="A51" s="56"/>
      <c r="B51" s="213"/>
      <c r="C51" s="213"/>
      <c r="D51" s="33">
        <f t="shared" si="1"/>
        <v>0</v>
      </c>
      <c r="E51" s="214"/>
      <c r="G51" s="56"/>
      <c r="H51" s="213"/>
      <c r="I51" s="213"/>
      <c r="J51" s="33">
        <f t="shared" si="2"/>
        <v>0</v>
      </c>
      <c r="K51" s="214"/>
      <c r="M51" s="56"/>
      <c r="N51" s="213"/>
      <c r="O51" s="213"/>
      <c r="P51" s="33">
        <f t="shared" si="3"/>
        <v>0</v>
      </c>
      <c r="Q51" s="214"/>
      <c r="S51" s="56"/>
      <c r="T51" s="213"/>
      <c r="U51" s="213"/>
      <c r="V51" s="33">
        <f t="shared" si="4"/>
        <v>0</v>
      </c>
      <c r="W51" s="214"/>
      <c r="Y51" s="56"/>
      <c r="Z51" s="213"/>
      <c r="AA51" s="213"/>
      <c r="AB51" s="33">
        <f t="shared" si="5"/>
        <v>0</v>
      </c>
      <c r="AC51" s="214"/>
      <c r="AE51" s="56"/>
      <c r="AF51" s="213"/>
      <c r="AG51" s="213"/>
      <c r="AH51" s="33">
        <f t="shared" si="6"/>
        <v>0</v>
      </c>
      <c r="AI51" s="214"/>
      <c r="AK51" s="56"/>
      <c r="AL51" s="213"/>
      <c r="AM51" s="213"/>
      <c r="AN51" s="33">
        <f t="shared" si="7"/>
        <v>0</v>
      </c>
      <c r="AO51" s="214"/>
    </row>
    <row r="52" ht="14.25" customHeight="1">
      <c r="A52" s="56"/>
      <c r="B52" s="213"/>
      <c r="C52" s="213"/>
      <c r="D52" s="33">
        <f t="shared" si="1"/>
        <v>0</v>
      </c>
      <c r="E52" s="214"/>
      <c r="G52" s="56"/>
      <c r="H52" s="213"/>
      <c r="I52" s="213"/>
      <c r="J52" s="33">
        <f t="shared" si="2"/>
        <v>0</v>
      </c>
      <c r="K52" s="214"/>
      <c r="M52" s="56"/>
      <c r="N52" s="213"/>
      <c r="O52" s="213"/>
      <c r="P52" s="33">
        <f t="shared" si="3"/>
        <v>0</v>
      </c>
      <c r="Q52" s="214"/>
      <c r="S52" s="56"/>
      <c r="T52" s="213"/>
      <c r="U52" s="213"/>
      <c r="V52" s="33">
        <f t="shared" si="4"/>
        <v>0</v>
      </c>
      <c r="W52" s="214"/>
      <c r="Y52" s="56"/>
      <c r="Z52" s="213"/>
      <c r="AA52" s="213"/>
      <c r="AB52" s="33">
        <f t="shared" si="5"/>
        <v>0</v>
      </c>
      <c r="AC52" s="214"/>
      <c r="AE52" s="56"/>
      <c r="AF52" s="213"/>
      <c r="AG52" s="213"/>
      <c r="AH52" s="33">
        <f t="shared" si="6"/>
        <v>0</v>
      </c>
      <c r="AI52" s="214"/>
      <c r="AK52" s="56"/>
      <c r="AL52" s="213"/>
      <c r="AM52" s="213"/>
      <c r="AN52" s="33">
        <f t="shared" si="7"/>
        <v>0</v>
      </c>
      <c r="AO52" s="214"/>
    </row>
    <row r="53" ht="14.25" customHeight="1">
      <c r="A53" s="56"/>
      <c r="B53" s="213"/>
      <c r="C53" s="213"/>
      <c r="D53" s="33">
        <f t="shared" si="1"/>
        <v>0</v>
      </c>
      <c r="E53" s="214"/>
      <c r="G53" s="56"/>
      <c r="H53" s="213"/>
      <c r="I53" s="213"/>
      <c r="J53" s="33">
        <f t="shared" si="2"/>
        <v>0</v>
      </c>
      <c r="K53" s="214"/>
      <c r="M53" s="56"/>
      <c r="N53" s="213"/>
      <c r="O53" s="213"/>
      <c r="P53" s="33">
        <f t="shared" si="3"/>
        <v>0</v>
      </c>
      <c r="Q53" s="214"/>
      <c r="S53" s="56"/>
      <c r="T53" s="213"/>
      <c r="U53" s="213"/>
      <c r="V53" s="33">
        <f t="shared" si="4"/>
        <v>0</v>
      </c>
      <c r="W53" s="214"/>
      <c r="Y53" s="56"/>
      <c r="Z53" s="213"/>
      <c r="AA53" s="213"/>
      <c r="AB53" s="33">
        <f t="shared" si="5"/>
        <v>0</v>
      </c>
      <c r="AC53" s="214"/>
      <c r="AE53" s="56"/>
      <c r="AF53" s="213"/>
      <c r="AG53" s="213"/>
      <c r="AH53" s="33">
        <f t="shared" si="6"/>
        <v>0</v>
      </c>
      <c r="AI53" s="214"/>
      <c r="AK53" s="56"/>
      <c r="AL53" s="213"/>
      <c r="AM53" s="213"/>
      <c r="AN53" s="33">
        <f t="shared" si="7"/>
        <v>0</v>
      </c>
      <c r="AO53" s="214"/>
    </row>
    <row r="54" ht="14.25" customHeight="1">
      <c r="A54" s="56"/>
      <c r="B54" s="213"/>
      <c r="C54" s="213"/>
      <c r="D54" s="33">
        <f t="shared" si="1"/>
        <v>0</v>
      </c>
      <c r="E54" s="214"/>
      <c r="G54" s="56"/>
      <c r="H54" s="213"/>
      <c r="I54" s="213"/>
      <c r="J54" s="33">
        <f t="shared" si="2"/>
        <v>0</v>
      </c>
      <c r="K54" s="214"/>
      <c r="M54" s="56"/>
      <c r="N54" s="213"/>
      <c r="O54" s="213"/>
      <c r="P54" s="33">
        <f t="shared" si="3"/>
        <v>0</v>
      </c>
      <c r="Q54" s="214"/>
      <c r="S54" s="56"/>
      <c r="T54" s="213"/>
      <c r="U54" s="213"/>
      <c r="V54" s="33">
        <f t="shared" si="4"/>
        <v>0</v>
      </c>
      <c r="W54" s="214"/>
      <c r="Y54" s="56"/>
      <c r="Z54" s="213"/>
      <c r="AA54" s="213"/>
      <c r="AB54" s="33">
        <f t="shared" si="5"/>
        <v>0</v>
      </c>
      <c r="AC54" s="214"/>
      <c r="AE54" s="56"/>
      <c r="AF54" s="213"/>
      <c r="AG54" s="213"/>
      <c r="AH54" s="33">
        <f t="shared" si="6"/>
        <v>0</v>
      </c>
      <c r="AI54" s="214"/>
      <c r="AK54" s="56"/>
      <c r="AL54" s="213"/>
      <c r="AM54" s="213"/>
      <c r="AN54" s="33">
        <f t="shared" si="7"/>
        <v>0</v>
      </c>
      <c r="AO54" s="214"/>
    </row>
    <row r="55" ht="14.25" customHeight="1">
      <c r="A55" s="56"/>
      <c r="B55" s="213"/>
      <c r="C55" s="213"/>
      <c r="D55" s="33">
        <f t="shared" si="1"/>
        <v>0</v>
      </c>
      <c r="E55" s="214"/>
      <c r="G55" s="56"/>
      <c r="H55" s="213"/>
      <c r="I55" s="213"/>
      <c r="J55" s="33">
        <f t="shared" si="2"/>
        <v>0</v>
      </c>
      <c r="K55" s="214"/>
      <c r="M55" s="56"/>
      <c r="N55" s="213"/>
      <c r="O55" s="213"/>
      <c r="P55" s="33">
        <f t="shared" si="3"/>
        <v>0</v>
      </c>
      <c r="Q55" s="214"/>
      <c r="S55" s="56"/>
      <c r="T55" s="213"/>
      <c r="U55" s="213"/>
      <c r="V55" s="33">
        <f t="shared" si="4"/>
        <v>0</v>
      </c>
      <c r="W55" s="214"/>
      <c r="Y55" s="56"/>
      <c r="Z55" s="213"/>
      <c r="AA55" s="213"/>
      <c r="AB55" s="33">
        <f t="shared" si="5"/>
        <v>0</v>
      </c>
      <c r="AC55" s="214"/>
      <c r="AE55" s="56"/>
      <c r="AF55" s="213"/>
      <c r="AG55" s="213"/>
      <c r="AH55" s="33">
        <f t="shared" si="6"/>
        <v>0</v>
      </c>
      <c r="AI55" s="214"/>
      <c r="AK55" s="56"/>
      <c r="AL55" s="213"/>
      <c r="AM55" s="213"/>
      <c r="AN55" s="33">
        <f t="shared" si="7"/>
        <v>0</v>
      </c>
      <c r="AO55" s="214"/>
    </row>
    <row r="56" ht="14.25" customHeight="1">
      <c r="A56" s="56"/>
      <c r="B56" s="213"/>
      <c r="C56" s="213"/>
      <c r="D56" s="33">
        <f t="shared" si="1"/>
        <v>0</v>
      </c>
      <c r="E56" s="214"/>
      <c r="G56" s="56"/>
      <c r="H56" s="213"/>
      <c r="I56" s="213"/>
      <c r="J56" s="33">
        <f t="shared" si="2"/>
        <v>0</v>
      </c>
      <c r="K56" s="214"/>
      <c r="M56" s="56"/>
      <c r="N56" s="213"/>
      <c r="O56" s="213"/>
      <c r="P56" s="33">
        <f t="shared" si="3"/>
        <v>0</v>
      </c>
      <c r="Q56" s="214"/>
      <c r="S56" s="56"/>
      <c r="T56" s="213"/>
      <c r="U56" s="213"/>
      <c r="V56" s="33">
        <f t="shared" si="4"/>
        <v>0</v>
      </c>
      <c r="W56" s="214"/>
      <c r="Y56" s="56"/>
      <c r="Z56" s="213"/>
      <c r="AA56" s="213"/>
      <c r="AB56" s="33">
        <f t="shared" si="5"/>
        <v>0</v>
      </c>
      <c r="AC56" s="214"/>
      <c r="AE56" s="56"/>
      <c r="AF56" s="213"/>
      <c r="AG56" s="213"/>
      <c r="AH56" s="33">
        <f t="shared" si="6"/>
        <v>0</v>
      </c>
      <c r="AI56" s="214"/>
      <c r="AK56" s="56"/>
      <c r="AL56" s="213"/>
      <c r="AM56" s="213"/>
      <c r="AN56" s="33">
        <f t="shared" si="7"/>
        <v>0</v>
      </c>
      <c r="AO56" s="214"/>
    </row>
    <row r="57" ht="14.25" customHeight="1">
      <c r="A57" s="56"/>
      <c r="B57" s="213"/>
      <c r="C57" s="213"/>
      <c r="D57" s="33">
        <f t="shared" si="1"/>
        <v>0</v>
      </c>
      <c r="E57" s="214"/>
      <c r="G57" s="56"/>
      <c r="H57" s="213"/>
      <c r="I57" s="213"/>
      <c r="J57" s="33">
        <f t="shared" si="2"/>
        <v>0</v>
      </c>
      <c r="K57" s="214"/>
      <c r="M57" s="56"/>
      <c r="N57" s="213"/>
      <c r="O57" s="213"/>
      <c r="P57" s="33">
        <f t="shared" si="3"/>
        <v>0</v>
      </c>
      <c r="Q57" s="214"/>
      <c r="S57" s="56"/>
      <c r="T57" s="213"/>
      <c r="U57" s="213"/>
      <c r="V57" s="33">
        <f t="shared" si="4"/>
        <v>0</v>
      </c>
      <c r="W57" s="214"/>
      <c r="Y57" s="56"/>
      <c r="Z57" s="213"/>
      <c r="AA57" s="213"/>
      <c r="AB57" s="33">
        <f t="shared" si="5"/>
        <v>0</v>
      </c>
      <c r="AC57" s="214"/>
      <c r="AE57" s="56"/>
      <c r="AF57" s="213"/>
      <c r="AG57" s="213"/>
      <c r="AH57" s="33">
        <f t="shared" si="6"/>
        <v>0</v>
      </c>
      <c r="AI57" s="214"/>
      <c r="AK57" s="56"/>
      <c r="AL57" s="213"/>
      <c r="AM57" s="213"/>
      <c r="AN57" s="33">
        <f t="shared" si="7"/>
        <v>0</v>
      </c>
      <c r="AO57" s="214"/>
    </row>
    <row r="58" ht="14.25" customHeight="1">
      <c r="A58" s="56"/>
      <c r="B58" s="213"/>
      <c r="C58" s="213"/>
      <c r="D58" s="33">
        <f t="shared" si="1"/>
        <v>0</v>
      </c>
      <c r="E58" s="214"/>
      <c r="G58" s="56"/>
      <c r="H58" s="213"/>
      <c r="I58" s="213"/>
      <c r="J58" s="33">
        <f t="shared" si="2"/>
        <v>0</v>
      </c>
      <c r="K58" s="214"/>
      <c r="M58" s="56"/>
      <c r="N58" s="213"/>
      <c r="O58" s="213"/>
      <c r="P58" s="33">
        <f t="shared" si="3"/>
        <v>0</v>
      </c>
      <c r="Q58" s="214"/>
      <c r="S58" s="56"/>
      <c r="T58" s="213"/>
      <c r="U58" s="213"/>
      <c r="V58" s="33">
        <f t="shared" si="4"/>
        <v>0</v>
      </c>
      <c r="W58" s="214"/>
      <c r="Y58" s="56"/>
      <c r="Z58" s="213"/>
      <c r="AA58" s="213"/>
      <c r="AB58" s="33">
        <f t="shared" si="5"/>
        <v>0</v>
      </c>
      <c r="AC58" s="214"/>
      <c r="AE58" s="56"/>
      <c r="AF58" s="213"/>
      <c r="AG58" s="213"/>
      <c r="AH58" s="33">
        <f t="shared" si="6"/>
        <v>0</v>
      </c>
      <c r="AI58" s="214"/>
      <c r="AK58" s="56"/>
      <c r="AL58" s="213"/>
      <c r="AM58" s="213"/>
      <c r="AN58" s="33">
        <f t="shared" si="7"/>
        <v>0</v>
      </c>
      <c r="AO58" s="214"/>
    </row>
    <row r="59" ht="14.25" customHeight="1">
      <c r="A59" s="56"/>
      <c r="B59" s="213"/>
      <c r="C59" s="213"/>
      <c r="D59" s="33">
        <f t="shared" si="1"/>
        <v>0</v>
      </c>
      <c r="E59" s="214"/>
      <c r="G59" s="56"/>
      <c r="H59" s="213"/>
      <c r="I59" s="213"/>
      <c r="J59" s="33">
        <f t="shared" si="2"/>
        <v>0</v>
      </c>
      <c r="K59" s="214"/>
      <c r="M59" s="56"/>
      <c r="N59" s="213"/>
      <c r="O59" s="213"/>
      <c r="P59" s="33">
        <f t="shared" si="3"/>
        <v>0</v>
      </c>
      <c r="Q59" s="214"/>
      <c r="S59" s="56"/>
      <c r="T59" s="213"/>
      <c r="U59" s="213"/>
      <c r="V59" s="33">
        <f t="shared" si="4"/>
        <v>0</v>
      </c>
      <c r="W59" s="214"/>
      <c r="Y59" s="56"/>
      <c r="Z59" s="213"/>
      <c r="AA59" s="213"/>
      <c r="AB59" s="33">
        <f t="shared" si="5"/>
        <v>0</v>
      </c>
      <c r="AC59" s="214"/>
      <c r="AE59" s="56"/>
      <c r="AF59" s="213"/>
      <c r="AG59" s="213"/>
      <c r="AH59" s="33">
        <f t="shared" si="6"/>
        <v>0</v>
      </c>
      <c r="AI59" s="214"/>
      <c r="AK59" s="56"/>
      <c r="AL59" s="213"/>
      <c r="AM59" s="213"/>
      <c r="AN59" s="33">
        <f t="shared" si="7"/>
        <v>0</v>
      </c>
      <c r="AO59" s="214"/>
    </row>
    <row r="60" ht="14.25" customHeight="1">
      <c r="A60" s="56"/>
      <c r="B60" s="213"/>
      <c r="C60" s="213"/>
      <c r="D60" s="33">
        <f t="shared" si="1"/>
        <v>0</v>
      </c>
      <c r="E60" s="214"/>
      <c r="G60" s="56"/>
      <c r="H60" s="213"/>
      <c r="I60" s="213"/>
      <c r="J60" s="33">
        <f t="shared" si="2"/>
        <v>0</v>
      </c>
      <c r="K60" s="214"/>
      <c r="M60" s="56"/>
      <c r="N60" s="213"/>
      <c r="O60" s="213"/>
      <c r="P60" s="33">
        <f t="shared" si="3"/>
        <v>0</v>
      </c>
      <c r="Q60" s="214"/>
      <c r="S60" s="56"/>
      <c r="T60" s="213"/>
      <c r="U60" s="213"/>
      <c r="V60" s="33">
        <f t="shared" si="4"/>
        <v>0</v>
      </c>
      <c r="W60" s="214"/>
      <c r="Y60" s="56"/>
      <c r="Z60" s="213"/>
      <c r="AA60" s="213"/>
      <c r="AB60" s="33">
        <f t="shared" si="5"/>
        <v>0</v>
      </c>
      <c r="AC60" s="214"/>
      <c r="AE60" s="56"/>
      <c r="AF60" s="213"/>
      <c r="AG60" s="213"/>
      <c r="AH60" s="33">
        <f t="shared" si="6"/>
        <v>0</v>
      </c>
      <c r="AI60" s="214"/>
      <c r="AK60" s="56"/>
      <c r="AL60" s="213"/>
      <c r="AM60" s="213"/>
      <c r="AN60" s="33">
        <f t="shared" si="7"/>
        <v>0</v>
      </c>
      <c r="AO60" s="214"/>
    </row>
    <row r="61" ht="14.25" customHeight="1">
      <c r="A61" s="56"/>
      <c r="B61" s="213"/>
      <c r="C61" s="213"/>
      <c r="D61" s="33">
        <f t="shared" si="1"/>
        <v>0</v>
      </c>
      <c r="E61" s="214"/>
      <c r="G61" s="56"/>
      <c r="H61" s="213"/>
      <c r="I61" s="213"/>
      <c r="J61" s="33">
        <f t="shared" si="2"/>
        <v>0</v>
      </c>
      <c r="K61" s="214"/>
      <c r="M61" s="56"/>
      <c r="N61" s="213"/>
      <c r="O61" s="213"/>
      <c r="P61" s="33">
        <f t="shared" si="3"/>
        <v>0</v>
      </c>
      <c r="Q61" s="214"/>
      <c r="S61" s="56"/>
      <c r="T61" s="213"/>
      <c r="U61" s="213"/>
      <c r="V61" s="33">
        <f t="shared" si="4"/>
        <v>0</v>
      </c>
      <c r="W61" s="214"/>
      <c r="Y61" s="56"/>
      <c r="Z61" s="213"/>
      <c r="AA61" s="213"/>
      <c r="AB61" s="33">
        <f t="shared" si="5"/>
        <v>0</v>
      </c>
      <c r="AC61" s="214"/>
      <c r="AE61" s="56"/>
      <c r="AF61" s="213"/>
      <c r="AG61" s="213"/>
      <c r="AH61" s="33">
        <f t="shared" si="6"/>
        <v>0</v>
      </c>
      <c r="AI61" s="214"/>
      <c r="AK61" s="56"/>
      <c r="AL61" s="213"/>
      <c r="AM61" s="213"/>
      <c r="AN61" s="33">
        <f t="shared" si="7"/>
        <v>0</v>
      </c>
      <c r="AO61" s="214"/>
    </row>
    <row r="62" ht="14.25" customHeight="1">
      <c r="A62" s="56"/>
      <c r="B62" s="213"/>
      <c r="C62" s="213"/>
      <c r="D62" s="33">
        <f t="shared" si="1"/>
        <v>0</v>
      </c>
      <c r="E62" s="214"/>
      <c r="G62" s="56"/>
      <c r="H62" s="213"/>
      <c r="I62" s="213"/>
      <c r="J62" s="33">
        <f t="shared" si="2"/>
        <v>0</v>
      </c>
      <c r="K62" s="214"/>
      <c r="M62" s="56"/>
      <c r="N62" s="213"/>
      <c r="O62" s="213"/>
      <c r="P62" s="33">
        <f t="shared" si="3"/>
        <v>0</v>
      </c>
      <c r="Q62" s="214"/>
      <c r="S62" s="56"/>
      <c r="T62" s="213"/>
      <c r="U62" s="213"/>
      <c r="V62" s="33">
        <f t="shared" si="4"/>
        <v>0</v>
      </c>
      <c r="W62" s="214"/>
      <c r="Y62" s="56"/>
      <c r="Z62" s="213"/>
      <c r="AA62" s="213"/>
      <c r="AB62" s="33">
        <f t="shared" si="5"/>
        <v>0</v>
      </c>
      <c r="AC62" s="214"/>
      <c r="AE62" s="56"/>
      <c r="AF62" s="213"/>
      <c r="AG62" s="213"/>
      <c r="AH62" s="33">
        <f t="shared" si="6"/>
        <v>0</v>
      </c>
      <c r="AI62" s="214"/>
      <c r="AK62" s="56"/>
      <c r="AL62" s="213"/>
      <c r="AM62" s="213"/>
      <c r="AN62" s="33">
        <f t="shared" si="7"/>
        <v>0</v>
      </c>
      <c r="AO62" s="214"/>
    </row>
    <row r="63" ht="14.25" customHeight="1">
      <c r="A63" s="56"/>
      <c r="B63" s="213"/>
      <c r="C63" s="213"/>
      <c r="D63" s="33">
        <f t="shared" si="1"/>
        <v>0</v>
      </c>
      <c r="E63" s="214"/>
      <c r="G63" s="56"/>
      <c r="H63" s="213"/>
      <c r="I63" s="213"/>
      <c r="J63" s="33">
        <f t="shared" si="2"/>
        <v>0</v>
      </c>
      <c r="K63" s="214"/>
      <c r="M63" s="56"/>
      <c r="N63" s="213"/>
      <c r="O63" s="213"/>
      <c r="P63" s="33">
        <f t="shared" si="3"/>
        <v>0</v>
      </c>
      <c r="Q63" s="214"/>
      <c r="S63" s="56"/>
      <c r="T63" s="213"/>
      <c r="U63" s="213"/>
      <c r="V63" s="33">
        <f t="shared" si="4"/>
        <v>0</v>
      </c>
      <c r="W63" s="214"/>
      <c r="Y63" s="56"/>
      <c r="Z63" s="213"/>
      <c r="AA63" s="213"/>
      <c r="AB63" s="33">
        <f t="shared" si="5"/>
        <v>0</v>
      </c>
      <c r="AC63" s="214"/>
      <c r="AE63" s="56"/>
      <c r="AF63" s="213"/>
      <c r="AG63" s="213"/>
      <c r="AH63" s="33">
        <f t="shared" si="6"/>
        <v>0</v>
      </c>
      <c r="AI63" s="214"/>
      <c r="AK63" s="56"/>
      <c r="AL63" s="213"/>
      <c r="AM63" s="213"/>
      <c r="AN63" s="33">
        <f t="shared" si="7"/>
        <v>0</v>
      </c>
      <c r="AO63" s="214"/>
    </row>
    <row r="64" ht="14.25" customHeight="1">
      <c r="A64" s="56"/>
      <c r="B64" s="213"/>
      <c r="C64" s="213"/>
      <c r="D64" s="33">
        <f t="shared" si="1"/>
        <v>0</v>
      </c>
      <c r="E64" s="214"/>
      <c r="G64" s="56"/>
      <c r="H64" s="213"/>
      <c r="I64" s="213"/>
      <c r="J64" s="33">
        <f t="shared" si="2"/>
        <v>0</v>
      </c>
      <c r="K64" s="214"/>
      <c r="M64" s="56"/>
      <c r="N64" s="213"/>
      <c r="O64" s="213"/>
      <c r="P64" s="33">
        <f t="shared" si="3"/>
        <v>0</v>
      </c>
      <c r="Q64" s="214"/>
      <c r="S64" s="56"/>
      <c r="T64" s="213"/>
      <c r="U64" s="213"/>
      <c r="V64" s="33">
        <f t="shared" si="4"/>
        <v>0</v>
      </c>
      <c r="W64" s="214"/>
      <c r="Y64" s="56"/>
      <c r="Z64" s="213"/>
      <c r="AA64" s="213"/>
      <c r="AB64" s="33">
        <f t="shared" si="5"/>
        <v>0</v>
      </c>
      <c r="AC64" s="214"/>
      <c r="AE64" s="56"/>
      <c r="AF64" s="213"/>
      <c r="AG64" s="213"/>
      <c r="AH64" s="33">
        <f t="shared" si="6"/>
        <v>0</v>
      </c>
      <c r="AI64" s="214"/>
      <c r="AK64" s="56"/>
      <c r="AL64" s="213"/>
      <c r="AM64" s="213"/>
      <c r="AN64" s="33">
        <f t="shared" si="7"/>
        <v>0</v>
      </c>
      <c r="AO64" s="214"/>
    </row>
    <row r="65" ht="14.25" customHeight="1">
      <c r="A65" s="56"/>
      <c r="B65" s="213"/>
      <c r="C65" s="213"/>
      <c r="D65" s="33">
        <f t="shared" si="1"/>
        <v>0</v>
      </c>
      <c r="E65" s="214"/>
      <c r="G65" s="56"/>
      <c r="H65" s="213"/>
      <c r="I65" s="213"/>
      <c r="J65" s="33">
        <f t="shared" si="2"/>
        <v>0</v>
      </c>
      <c r="K65" s="214"/>
      <c r="M65" s="56"/>
      <c r="N65" s="213"/>
      <c r="O65" s="213"/>
      <c r="P65" s="33">
        <f t="shared" si="3"/>
        <v>0</v>
      </c>
      <c r="Q65" s="214"/>
      <c r="S65" s="56"/>
      <c r="T65" s="213"/>
      <c r="U65" s="213"/>
      <c r="V65" s="33">
        <f t="shared" si="4"/>
        <v>0</v>
      </c>
      <c r="W65" s="214"/>
      <c r="Y65" s="56"/>
      <c r="Z65" s="213"/>
      <c r="AA65" s="213"/>
      <c r="AB65" s="33">
        <f t="shared" si="5"/>
        <v>0</v>
      </c>
      <c r="AC65" s="214"/>
      <c r="AE65" s="56"/>
      <c r="AF65" s="213"/>
      <c r="AG65" s="213"/>
      <c r="AH65" s="33">
        <f t="shared" si="6"/>
        <v>0</v>
      </c>
      <c r="AI65" s="214"/>
      <c r="AK65" s="56"/>
      <c r="AL65" s="213"/>
      <c r="AM65" s="213"/>
      <c r="AN65" s="33">
        <f t="shared" si="7"/>
        <v>0</v>
      </c>
      <c r="AO65" s="214"/>
    </row>
    <row r="66" ht="14.25" customHeight="1">
      <c r="A66" s="56"/>
      <c r="B66" s="213"/>
      <c r="C66" s="213"/>
      <c r="D66" s="33">
        <f t="shared" si="1"/>
        <v>0</v>
      </c>
      <c r="E66" s="214"/>
      <c r="G66" s="56"/>
      <c r="H66" s="213"/>
      <c r="I66" s="213"/>
      <c r="J66" s="33">
        <f t="shared" si="2"/>
        <v>0</v>
      </c>
      <c r="K66" s="214"/>
      <c r="M66" s="56"/>
      <c r="N66" s="213"/>
      <c r="O66" s="213"/>
      <c r="P66" s="33">
        <f t="shared" si="3"/>
        <v>0</v>
      </c>
      <c r="Q66" s="214"/>
      <c r="S66" s="56"/>
      <c r="T66" s="213"/>
      <c r="U66" s="213"/>
      <c r="V66" s="33">
        <f t="shared" si="4"/>
        <v>0</v>
      </c>
      <c r="W66" s="214"/>
      <c r="Y66" s="56"/>
      <c r="Z66" s="213"/>
      <c r="AA66" s="213"/>
      <c r="AB66" s="33">
        <f t="shared" si="5"/>
        <v>0</v>
      </c>
      <c r="AC66" s="214"/>
      <c r="AE66" s="56"/>
      <c r="AF66" s="213"/>
      <c r="AG66" s="213"/>
      <c r="AH66" s="33">
        <f t="shared" si="6"/>
        <v>0</v>
      </c>
      <c r="AI66" s="214"/>
      <c r="AK66" s="56"/>
      <c r="AL66" s="213"/>
      <c r="AM66" s="213"/>
      <c r="AN66" s="33">
        <f t="shared" si="7"/>
        <v>0</v>
      </c>
      <c r="AO66" s="214"/>
    </row>
    <row r="67" ht="14.25" customHeight="1">
      <c r="A67" s="56"/>
      <c r="B67" s="213"/>
      <c r="C67" s="213"/>
      <c r="D67" s="33">
        <f t="shared" si="1"/>
        <v>0</v>
      </c>
      <c r="E67" s="214"/>
      <c r="G67" s="56"/>
      <c r="H67" s="213"/>
      <c r="I67" s="213"/>
      <c r="J67" s="33">
        <f t="shared" si="2"/>
        <v>0</v>
      </c>
      <c r="K67" s="214"/>
      <c r="M67" s="56"/>
      <c r="N67" s="213"/>
      <c r="O67" s="213"/>
      <c r="P67" s="33">
        <f t="shared" si="3"/>
        <v>0</v>
      </c>
      <c r="Q67" s="214"/>
      <c r="S67" s="56"/>
      <c r="T67" s="213"/>
      <c r="U67" s="213"/>
      <c r="V67" s="33">
        <f t="shared" si="4"/>
        <v>0</v>
      </c>
      <c r="W67" s="214"/>
      <c r="Y67" s="56"/>
      <c r="Z67" s="213"/>
      <c r="AA67" s="213"/>
      <c r="AB67" s="33">
        <f t="shared" si="5"/>
        <v>0</v>
      </c>
      <c r="AC67" s="214"/>
      <c r="AE67" s="56"/>
      <c r="AF67" s="213"/>
      <c r="AG67" s="213"/>
      <c r="AH67" s="33">
        <f t="shared" si="6"/>
        <v>0</v>
      </c>
      <c r="AI67" s="214"/>
      <c r="AK67" s="56"/>
      <c r="AL67" s="213"/>
      <c r="AM67" s="213"/>
      <c r="AN67" s="33">
        <f t="shared" si="7"/>
        <v>0</v>
      </c>
      <c r="AO67" s="214"/>
    </row>
    <row r="68" ht="14.25" customHeight="1">
      <c r="A68" s="56"/>
      <c r="B68" s="213"/>
      <c r="C68" s="213"/>
      <c r="D68" s="33">
        <f t="shared" si="1"/>
        <v>0</v>
      </c>
      <c r="E68" s="214"/>
      <c r="G68" s="56"/>
      <c r="H68" s="213"/>
      <c r="I68" s="213"/>
      <c r="J68" s="33">
        <f t="shared" si="2"/>
        <v>0</v>
      </c>
      <c r="K68" s="214"/>
      <c r="M68" s="56"/>
      <c r="N68" s="213"/>
      <c r="O68" s="213"/>
      <c r="P68" s="33">
        <f t="shared" si="3"/>
        <v>0</v>
      </c>
      <c r="Q68" s="214"/>
      <c r="S68" s="56"/>
      <c r="T68" s="213"/>
      <c r="U68" s="213"/>
      <c r="V68" s="33">
        <f t="shared" si="4"/>
        <v>0</v>
      </c>
      <c r="W68" s="214"/>
      <c r="Y68" s="56"/>
      <c r="Z68" s="213"/>
      <c r="AA68" s="213"/>
      <c r="AB68" s="33">
        <f t="shared" si="5"/>
        <v>0</v>
      </c>
      <c r="AC68" s="214"/>
      <c r="AE68" s="56"/>
      <c r="AF68" s="213"/>
      <c r="AG68" s="213"/>
      <c r="AH68" s="33">
        <f t="shared" si="6"/>
        <v>0</v>
      </c>
      <c r="AI68" s="214"/>
      <c r="AK68" s="56"/>
      <c r="AL68" s="213"/>
      <c r="AM68" s="213"/>
      <c r="AN68" s="33">
        <f t="shared" si="7"/>
        <v>0</v>
      </c>
      <c r="AO68" s="214"/>
    </row>
    <row r="69" ht="14.25" customHeight="1">
      <c r="A69" s="56"/>
      <c r="B69" s="213"/>
      <c r="C69" s="213"/>
      <c r="D69" s="33">
        <f t="shared" si="1"/>
        <v>0</v>
      </c>
      <c r="E69" s="214"/>
      <c r="G69" s="56"/>
      <c r="H69" s="213"/>
      <c r="I69" s="213"/>
      <c r="J69" s="33">
        <f t="shared" si="2"/>
        <v>0</v>
      </c>
      <c r="K69" s="214"/>
      <c r="M69" s="56"/>
      <c r="N69" s="213"/>
      <c r="O69" s="213"/>
      <c r="P69" s="33">
        <f t="shared" si="3"/>
        <v>0</v>
      </c>
      <c r="Q69" s="214"/>
      <c r="S69" s="56"/>
      <c r="T69" s="213"/>
      <c r="U69" s="213"/>
      <c r="V69" s="33">
        <f t="shared" si="4"/>
        <v>0</v>
      </c>
      <c r="W69" s="214"/>
      <c r="Y69" s="56"/>
      <c r="Z69" s="213"/>
      <c r="AA69" s="213"/>
      <c r="AB69" s="33">
        <f t="shared" si="5"/>
        <v>0</v>
      </c>
      <c r="AC69" s="214"/>
      <c r="AE69" s="56"/>
      <c r="AF69" s="213"/>
      <c r="AG69" s="213"/>
      <c r="AH69" s="33">
        <f t="shared" si="6"/>
        <v>0</v>
      </c>
      <c r="AI69" s="214"/>
      <c r="AK69" s="56"/>
      <c r="AL69" s="213"/>
      <c r="AM69" s="213"/>
      <c r="AN69" s="33">
        <f t="shared" si="7"/>
        <v>0</v>
      </c>
      <c r="AO69" s="214"/>
    </row>
    <row r="70" ht="14.25" customHeight="1">
      <c r="A70" s="56"/>
      <c r="B70" s="213"/>
      <c r="C70" s="213"/>
      <c r="D70" s="33">
        <f t="shared" si="1"/>
        <v>0</v>
      </c>
      <c r="E70" s="214"/>
      <c r="G70" s="56"/>
      <c r="H70" s="213"/>
      <c r="I70" s="213"/>
      <c r="J70" s="33">
        <f t="shared" si="2"/>
        <v>0</v>
      </c>
      <c r="K70" s="214"/>
      <c r="M70" s="56"/>
      <c r="N70" s="213"/>
      <c r="O70" s="213"/>
      <c r="P70" s="33">
        <f t="shared" si="3"/>
        <v>0</v>
      </c>
      <c r="Q70" s="214"/>
      <c r="S70" s="56"/>
      <c r="T70" s="213"/>
      <c r="U70" s="213"/>
      <c r="V70" s="33">
        <f t="shared" si="4"/>
        <v>0</v>
      </c>
      <c r="W70" s="214"/>
      <c r="Y70" s="56"/>
      <c r="Z70" s="213"/>
      <c r="AA70" s="213"/>
      <c r="AB70" s="33">
        <f t="shared" si="5"/>
        <v>0</v>
      </c>
      <c r="AC70" s="214"/>
      <c r="AE70" s="56"/>
      <c r="AF70" s="213"/>
      <c r="AG70" s="213"/>
      <c r="AH70" s="33">
        <f t="shared" si="6"/>
        <v>0</v>
      </c>
      <c r="AI70" s="214"/>
      <c r="AK70" s="56"/>
      <c r="AL70" s="213"/>
      <c r="AM70" s="213"/>
      <c r="AN70" s="33">
        <f t="shared" si="7"/>
        <v>0</v>
      </c>
      <c r="AO70" s="214"/>
    </row>
    <row r="71" ht="14.25" customHeight="1">
      <c r="A71" s="56"/>
      <c r="B71" s="213"/>
      <c r="C71" s="213"/>
      <c r="D71" s="33">
        <f t="shared" si="1"/>
        <v>0</v>
      </c>
      <c r="E71" s="214"/>
      <c r="G71" s="56"/>
      <c r="H71" s="213"/>
      <c r="I71" s="213"/>
      <c r="J71" s="33">
        <f t="shared" si="2"/>
        <v>0</v>
      </c>
      <c r="K71" s="214"/>
      <c r="M71" s="56"/>
      <c r="N71" s="213"/>
      <c r="O71" s="213"/>
      <c r="P71" s="33">
        <f t="shared" si="3"/>
        <v>0</v>
      </c>
      <c r="Q71" s="214"/>
      <c r="S71" s="56"/>
      <c r="T71" s="213"/>
      <c r="U71" s="213"/>
      <c r="V71" s="33">
        <f t="shared" si="4"/>
        <v>0</v>
      </c>
      <c r="W71" s="214"/>
      <c r="Y71" s="56"/>
      <c r="Z71" s="213"/>
      <c r="AA71" s="213"/>
      <c r="AB71" s="33">
        <f t="shared" si="5"/>
        <v>0</v>
      </c>
      <c r="AC71" s="214"/>
      <c r="AE71" s="56"/>
      <c r="AF71" s="213"/>
      <c r="AG71" s="213"/>
      <c r="AH71" s="33">
        <f t="shared" si="6"/>
        <v>0</v>
      </c>
      <c r="AI71" s="214"/>
      <c r="AK71" s="56"/>
      <c r="AL71" s="213"/>
      <c r="AM71" s="213"/>
      <c r="AN71" s="33">
        <f t="shared" si="7"/>
        <v>0</v>
      </c>
      <c r="AO71" s="214"/>
    </row>
    <row r="72" ht="14.25" customHeight="1">
      <c r="A72" s="56"/>
      <c r="B72" s="213"/>
      <c r="C72" s="213"/>
      <c r="D72" s="33">
        <f t="shared" si="1"/>
        <v>0</v>
      </c>
      <c r="E72" s="214"/>
      <c r="G72" s="56"/>
      <c r="H72" s="213"/>
      <c r="I72" s="213"/>
      <c r="J72" s="33">
        <f t="shared" si="2"/>
        <v>0</v>
      </c>
      <c r="K72" s="214"/>
      <c r="M72" s="56"/>
      <c r="N72" s="213"/>
      <c r="O72" s="213"/>
      <c r="P72" s="33">
        <f t="shared" si="3"/>
        <v>0</v>
      </c>
      <c r="Q72" s="214"/>
      <c r="S72" s="56"/>
      <c r="T72" s="213"/>
      <c r="U72" s="213"/>
      <c r="V72" s="33">
        <f t="shared" si="4"/>
        <v>0</v>
      </c>
      <c r="W72" s="214"/>
      <c r="Y72" s="56"/>
      <c r="Z72" s="213"/>
      <c r="AA72" s="213"/>
      <c r="AB72" s="33">
        <f t="shared" si="5"/>
        <v>0</v>
      </c>
      <c r="AC72" s="214"/>
      <c r="AE72" s="56"/>
      <c r="AF72" s="213"/>
      <c r="AG72" s="213"/>
      <c r="AH72" s="33">
        <f t="shared" si="6"/>
        <v>0</v>
      </c>
      <c r="AI72" s="214"/>
      <c r="AK72" s="56"/>
      <c r="AL72" s="213"/>
      <c r="AM72" s="213"/>
      <c r="AN72" s="33">
        <f t="shared" si="7"/>
        <v>0</v>
      </c>
      <c r="AO72" s="214"/>
    </row>
    <row r="73" ht="14.25" customHeight="1">
      <c r="A73" s="56"/>
      <c r="B73" s="213"/>
      <c r="C73" s="213"/>
      <c r="D73" s="33">
        <f t="shared" si="1"/>
        <v>0</v>
      </c>
      <c r="E73" s="214"/>
      <c r="G73" s="56"/>
      <c r="H73" s="213"/>
      <c r="I73" s="213"/>
      <c r="J73" s="33">
        <f t="shared" si="2"/>
        <v>0</v>
      </c>
      <c r="K73" s="214"/>
      <c r="M73" s="56"/>
      <c r="N73" s="213"/>
      <c r="O73" s="213"/>
      <c r="P73" s="33">
        <f t="shared" si="3"/>
        <v>0</v>
      </c>
      <c r="Q73" s="214"/>
      <c r="S73" s="56"/>
      <c r="T73" s="213"/>
      <c r="U73" s="213"/>
      <c r="V73" s="33">
        <f t="shared" si="4"/>
        <v>0</v>
      </c>
      <c r="W73" s="214"/>
      <c r="Y73" s="56"/>
      <c r="Z73" s="213"/>
      <c r="AA73" s="213"/>
      <c r="AB73" s="33">
        <f t="shared" si="5"/>
        <v>0</v>
      </c>
      <c r="AC73" s="214"/>
      <c r="AE73" s="56"/>
      <c r="AF73" s="213"/>
      <c r="AG73" s="213"/>
      <c r="AH73" s="33">
        <f t="shared" si="6"/>
        <v>0</v>
      </c>
      <c r="AI73" s="214"/>
      <c r="AK73" s="56"/>
      <c r="AL73" s="213"/>
      <c r="AM73" s="213"/>
      <c r="AN73" s="33">
        <f t="shared" si="7"/>
        <v>0</v>
      </c>
      <c r="AO73" s="214"/>
    </row>
    <row r="74" ht="14.25" customHeight="1">
      <c r="A74" s="56"/>
      <c r="B74" s="213"/>
      <c r="C74" s="213"/>
      <c r="D74" s="33">
        <f t="shared" si="1"/>
        <v>0</v>
      </c>
      <c r="E74" s="214"/>
      <c r="G74" s="56"/>
      <c r="H74" s="213"/>
      <c r="I74" s="213"/>
      <c r="J74" s="33">
        <f t="shared" si="2"/>
        <v>0</v>
      </c>
      <c r="K74" s="214"/>
      <c r="M74" s="56"/>
      <c r="N74" s="213"/>
      <c r="O74" s="213"/>
      <c r="P74" s="33">
        <f t="shared" si="3"/>
        <v>0</v>
      </c>
      <c r="Q74" s="214"/>
      <c r="S74" s="56"/>
      <c r="T74" s="213"/>
      <c r="U74" s="213"/>
      <c r="V74" s="33">
        <f t="shared" si="4"/>
        <v>0</v>
      </c>
      <c r="W74" s="214"/>
      <c r="Y74" s="56"/>
      <c r="Z74" s="213"/>
      <c r="AA74" s="213"/>
      <c r="AB74" s="33">
        <f t="shared" si="5"/>
        <v>0</v>
      </c>
      <c r="AC74" s="214"/>
      <c r="AE74" s="56"/>
      <c r="AF74" s="213"/>
      <c r="AG74" s="213"/>
      <c r="AH74" s="33">
        <f t="shared" si="6"/>
        <v>0</v>
      </c>
      <c r="AI74" s="214"/>
      <c r="AK74" s="56"/>
      <c r="AL74" s="213"/>
      <c r="AM74" s="213"/>
      <c r="AN74" s="33">
        <f t="shared" si="7"/>
        <v>0</v>
      </c>
      <c r="AO74" s="214"/>
    </row>
    <row r="75" ht="14.25" customHeight="1">
      <c r="A75" s="56"/>
      <c r="B75" s="213"/>
      <c r="C75" s="213"/>
      <c r="D75" s="33">
        <f t="shared" si="1"/>
        <v>0</v>
      </c>
      <c r="E75" s="214"/>
      <c r="G75" s="56"/>
      <c r="H75" s="213"/>
      <c r="I75" s="213"/>
      <c r="J75" s="33">
        <f t="shared" si="2"/>
        <v>0</v>
      </c>
      <c r="K75" s="214"/>
      <c r="M75" s="56"/>
      <c r="N75" s="213"/>
      <c r="O75" s="213"/>
      <c r="P75" s="33">
        <f t="shared" si="3"/>
        <v>0</v>
      </c>
      <c r="Q75" s="214"/>
      <c r="S75" s="56"/>
      <c r="T75" s="213"/>
      <c r="U75" s="213"/>
      <c r="V75" s="33">
        <f t="shared" si="4"/>
        <v>0</v>
      </c>
      <c r="W75" s="214"/>
      <c r="Y75" s="56"/>
      <c r="Z75" s="213"/>
      <c r="AA75" s="213"/>
      <c r="AB75" s="33">
        <f t="shared" si="5"/>
        <v>0</v>
      </c>
      <c r="AC75" s="214"/>
      <c r="AE75" s="56"/>
      <c r="AF75" s="213"/>
      <c r="AG75" s="213"/>
      <c r="AH75" s="33">
        <f t="shared" si="6"/>
        <v>0</v>
      </c>
      <c r="AI75" s="214"/>
      <c r="AK75" s="56"/>
      <c r="AL75" s="213"/>
      <c r="AM75" s="213"/>
      <c r="AN75" s="33">
        <f t="shared" si="7"/>
        <v>0</v>
      </c>
      <c r="AO75" s="214"/>
    </row>
    <row r="76" ht="14.25" customHeight="1">
      <c r="A76" s="56"/>
      <c r="B76" s="213"/>
      <c r="C76" s="213"/>
      <c r="D76" s="33">
        <f t="shared" si="1"/>
        <v>0</v>
      </c>
      <c r="E76" s="214"/>
      <c r="G76" s="56"/>
      <c r="H76" s="213"/>
      <c r="I76" s="213"/>
      <c r="J76" s="33">
        <f t="shared" si="2"/>
        <v>0</v>
      </c>
      <c r="K76" s="214"/>
      <c r="M76" s="56"/>
      <c r="N76" s="213"/>
      <c r="O76" s="213"/>
      <c r="P76" s="33">
        <f t="shared" si="3"/>
        <v>0</v>
      </c>
      <c r="Q76" s="214"/>
      <c r="S76" s="56"/>
      <c r="T76" s="213"/>
      <c r="U76" s="213"/>
      <c r="V76" s="33">
        <f t="shared" si="4"/>
        <v>0</v>
      </c>
      <c r="W76" s="214"/>
      <c r="Y76" s="56"/>
      <c r="Z76" s="213"/>
      <c r="AA76" s="213"/>
      <c r="AB76" s="33">
        <f t="shared" si="5"/>
        <v>0</v>
      </c>
      <c r="AC76" s="214"/>
      <c r="AE76" s="56"/>
      <c r="AF76" s="213"/>
      <c r="AG76" s="213"/>
      <c r="AH76" s="33">
        <f t="shared" si="6"/>
        <v>0</v>
      </c>
      <c r="AI76" s="214"/>
      <c r="AK76" s="56"/>
      <c r="AL76" s="213"/>
      <c r="AM76" s="213"/>
      <c r="AN76" s="33">
        <f t="shared" si="7"/>
        <v>0</v>
      </c>
      <c r="AO76" s="214"/>
    </row>
    <row r="77" ht="14.25" customHeight="1">
      <c r="A77" s="56"/>
      <c r="B77" s="213"/>
      <c r="C77" s="213"/>
      <c r="D77" s="33">
        <f t="shared" si="1"/>
        <v>0</v>
      </c>
      <c r="E77" s="214"/>
      <c r="G77" s="56"/>
      <c r="H77" s="213"/>
      <c r="I77" s="213"/>
      <c r="J77" s="33">
        <f t="shared" si="2"/>
        <v>0</v>
      </c>
      <c r="K77" s="214"/>
      <c r="M77" s="56"/>
      <c r="N77" s="213"/>
      <c r="O77" s="213"/>
      <c r="P77" s="33">
        <f t="shared" si="3"/>
        <v>0</v>
      </c>
      <c r="Q77" s="214"/>
      <c r="S77" s="56"/>
      <c r="T77" s="213"/>
      <c r="U77" s="213"/>
      <c r="V77" s="33">
        <f t="shared" si="4"/>
        <v>0</v>
      </c>
      <c r="W77" s="214"/>
      <c r="Y77" s="56"/>
      <c r="Z77" s="213"/>
      <c r="AA77" s="213"/>
      <c r="AB77" s="33">
        <f t="shared" si="5"/>
        <v>0</v>
      </c>
      <c r="AC77" s="214"/>
      <c r="AE77" s="56"/>
      <c r="AF77" s="213"/>
      <c r="AG77" s="213"/>
      <c r="AH77" s="33">
        <f t="shared" si="6"/>
        <v>0</v>
      </c>
      <c r="AI77" s="214"/>
      <c r="AK77" s="56"/>
      <c r="AL77" s="213"/>
      <c r="AM77" s="213"/>
      <c r="AN77" s="33">
        <f t="shared" si="7"/>
        <v>0</v>
      </c>
      <c r="AO77" s="214"/>
    </row>
    <row r="78" ht="14.25" customHeight="1">
      <c r="A78" s="56"/>
      <c r="B78" s="213"/>
      <c r="C78" s="213"/>
      <c r="D78" s="33">
        <f t="shared" si="1"/>
        <v>0</v>
      </c>
      <c r="E78" s="214"/>
      <c r="G78" s="56"/>
      <c r="H78" s="213"/>
      <c r="I78" s="213"/>
      <c r="J78" s="33">
        <f t="shared" si="2"/>
        <v>0</v>
      </c>
      <c r="K78" s="214"/>
      <c r="M78" s="56"/>
      <c r="N78" s="213"/>
      <c r="O78" s="213"/>
      <c r="P78" s="33">
        <f t="shared" si="3"/>
        <v>0</v>
      </c>
      <c r="Q78" s="214"/>
      <c r="S78" s="56"/>
      <c r="T78" s="213"/>
      <c r="U78" s="213"/>
      <c r="V78" s="33">
        <f t="shared" si="4"/>
        <v>0</v>
      </c>
      <c r="W78" s="214"/>
      <c r="Y78" s="56"/>
      <c r="Z78" s="213"/>
      <c r="AA78" s="213"/>
      <c r="AB78" s="33">
        <f t="shared" si="5"/>
        <v>0</v>
      </c>
      <c r="AC78" s="214"/>
      <c r="AE78" s="56"/>
      <c r="AF78" s="213"/>
      <c r="AG78" s="213"/>
      <c r="AH78" s="33">
        <f t="shared" si="6"/>
        <v>0</v>
      </c>
      <c r="AI78" s="214"/>
      <c r="AK78" s="56"/>
      <c r="AL78" s="213"/>
      <c r="AM78" s="213"/>
      <c r="AN78" s="33">
        <f t="shared" si="7"/>
        <v>0</v>
      </c>
      <c r="AO78" s="214"/>
    </row>
    <row r="79" ht="14.25" customHeight="1">
      <c r="A79" s="56"/>
      <c r="B79" s="213"/>
      <c r="C79" s="213"/>
      <c r="D79" s="33">
        <f t="shared" si="1"/>
        <v>0</v>
      </c>
      <c r="E79" s="214"/>
      <c r="G79" s="56"/>
      <c r="H79" s="213"/>
      <c r="I79" s="213"/>
      <c r="J79" s="33">
        <f t="shared" si="2"/>
        <v>0</v>
      </c>
      <c r="K79" s="214"/>
      <c r="M79" s="56"/>
      <c r="N79" s="213"/>
      <c r="O79" s="213"/>
      <c r="P79" s="33">
        <f t="shared" si="3"/>
        <v>0</v>
      </c>
      <c r="Q79" s="214"/>
      <c r="S79" s="56"/>
      <c r="T79" s="213"/>
      <c r="U79" s="213"/>
      <c r="V79" s="33">
        <f t="shared" si="4"/>
        <v>0</v>
      </c>
      <c r="W79" s="214"/>
      <c r="Y79" s="56"/>
      <c r="Z79" s="213"/>
      <c r="AA79" s="213"/>
      <c r="AB79" s="33">
        <f t="shared" si="5"/>
        <v>0</v>
      </c>
      <c r="AC79" s="214"/>
      <c r="AE79" s="56"/>
      <c r="AF79" s="213"/>
      <c r="AG79" s="213"/>
      <c r="AH79" s="33">
        <f t="shared" si="6"/>
        <v>0</v>
      </c>
      <c r="AI79" s="214"/>
      <c r="AK79" s="56"/>
      <c r="AL79" s="213"/>
      <c r="AM79" s="213"/>
      <c r="AN79" s="33">
        <f t="shared" si="7"/>
        <v>0</v>
      </c>
      <c r="AO79" s="214"/>
    </row>
    <row r="80" ht="14.25" customHeight="1">
      <c r="A80" s="56"/>
      <c r="B80" s="213"/>
      <c r="C80" s="213"/>
      <c r="D80" s="33">
        <f t="shared" si="1"/>
        <v>0</v>
      </c>
      <c r="E80" s="214"/>
      <c r="G80" s="56"/>
      <c r="H80" s="213"/>
      <c r="I80" s="213"/>
      <c r="J80" s="33">
        <f t="shared" si="2"/>
        <v>0</v>
      </c>
      <c r="K80" s="214"/>
      <c r="M80" s="56"/>
      <c r="N80" s="213"/>
      <c r="O80" s="213"/>
      <c r="P80" s="33">
        <f t="shared" si="3"/>
        <v>0</v>
      </c>
      <c r="Q80" s="214"/>
      <c r="S80" s="56"/>
      <c r="T80" s="213"/>
      <c r="U80" s="213"/>
      <c r="V80" s="33">
        <f t="shared" si="4"/>
        <v>0</v>
      </c>
      <c r="W80" s="214"/>
      <c r="Y80" s="56"/>
      <c r="Z80" s="213"/>
      <c r="AA80" s="213"/>
      <c r="AB80" s="33">
        <f t="shared" si="5"/>
        <v>0</v>
      </c>
      <c r="AC80" s="214"/>
      <c r="AE80" s="56"/>
      <c r="AF80" s="213"/>
      <c r="AG80" s="213"/>
      <c r="AH80" s="33">
        <f t="shared" si="6"/>
        <v>0</v>
      </c>
      <c r="AI80" s="214"/>
      <c r="AK80" s="56"/>
      <c r="AL80" s="213"/>
      <c r="AM80" s="213"/>
      <c r="AN80" s="33">
        <f t="shared" si="7"/>
        <v>0</v>
      </c>
      <c r="AO80" s="214"/>
    </row>
    <row r="81" ht="14.25" customHeight="1">
      <c r="A81" s="56"/>
      <c r="B81" s="213"/>
      <c r="C81" s="213"/>
      <c r="D81" s="33">
        <f t="shared" si="1"/>
        <v>0</v>
      </c>
      <c r="E81" s="214"/>
      <c r="G81" s="56"/>
      <c r="H81" s="213"/>
      <c r="I81" s="213"/>
      <c r="J81" s="33">
        <f t="shared" si="2"/>
        <v>0</v>
      </c>
      <c r="K81" s="214"/>
      <c r="M81" s="56"/>
      <c r="N81" s="213"/>
      <c r="O81" s="213"/>
      <c r="P81" s="33">
        <f t="shared" si="3"/>
        <v>0</v>
      </c>
      <c r="Q81" s="214"/>
      <c r="S81" s="56"/>
      <c r="T81" s="213"/>
      <c r="U81" s="213"/>
      <c r="V81" s="33">
        <f t="shared" si="4"/>
        <v>0</v>
      </c>
      <c r="W81" s="214"/>
      <c r="Y81" s="56"/>
      <c r="Z81" s="213"/>
      <c r="AA81" s="213"/>
      <c r="AB81" s="33">
        <f t="shared" si="5"/>
        <v>0</v>
      </c>
      <c r="AC81" s="214"/>
      <c r="AE81" s="56"/>
      <c r="AF81" s="213"/>
      <c r="AG81" s="213"/>
      <c r="AH81" s="33">
        <f t="shared" si="6"/>
        <v>0</v>
      </c>
      <c r="AI81" s="214"/>
      <c r="AK81" s="56"/>
      <c r="AL81" s="213"/>
      <c r="AM81" s="213"/>
      <c r="AN81" s="33">
        <f t="shared" si="7"/>
        <v>0</v>
      </c>
      <c r="AO81" s="214"/>
    </row>
    <row r="82" ht="14.25" customHeight="1">
      <c r="A82" s="56"/>
      <c r="B82" s="213"/>
      <c r="C82" s="213"/>
      <c r="D82" s="33">
        <f t="shared" si="1"/>
        <v>0</v>
      </c>
      <c r="E82" s="214"/>
      <c r="G82" s="56"/>
      <c r="H82" s="213"/>
      <c r="I82" s="213"/>
      <c r="J82" s="33">
        <f t="shared" si="2"/>
        <v>0</v>
      </c>
      <c r="K82" s="214"/>
      <c r="M82" s="56"/>
      <c r="N82" s="213"/>
      <c r="O82" s="213"/>
      <c r="P82" s="33">
        <f t="shared" si="3"/>
        <v>0</v>
      </c>
      <c r="Q82" s="214"/>
      <c r="S82" s="56"/>
      <c r="T82" s="213"/>
      <c r="U82" s="213"/>
      <c r="V82" s="33">
        <f t="shared" si="4"/>
        <v>0</v>
      </c>
      <c r="W82" s="214"/>
      <c r="Y82" s="56"/>
      <c r="Z82" s="213"/>
      <c r="AA82" s="213"/>
      <c r="AB82" s="33">
        <f t="shared" si="5"/>
        <v>0</v>
      </c>
      <c r="AC82" s="214"/>
      <c r="AE82" s="56"/>
      <c r="AF82" s="213"/>
      <c r="AG82" s="213"/>
      <c r="AH82" s="33">
        <f t="shared" si="6"/>
        <v>0</v>
      </c>
      <c r="AI82" s="214"/>
      <c r="AK82" s="56"/>
      <c r="AL82" s="213"/>
      <c r="AM82" s="213"/>
      <c r="AN82" s="33">
        <f t="shared" si="7"/>
        <v>0</v>
      </c>
      <c r="AO82" s="214"/>
    </row>
    <row r="83" ht="14.25" customHeight="1">
      <c r="A83" s="56"/>
      <c r="B83" s="213"/>
      <c r="C83" s="213"/>
      <c r="D83" s="33">
        <f t="shared" si="1"/>
        <v>0</v>
      </c>
      <c r="E83" s="214"/>
      <c r="G83" s="56"/>
      <c r="H83" s="213"/>
      <c r="I83" s="213"/>
      <c r="J83" s="33">
        <f t="shared" si="2"/>
        <v>0</v>
      </c>
      <c r="K83" s="214"/>
      <c r="M83" s="56"/>
      <c r="N83" s="213"/>
      <c r="O83" s="213"/>
      <c r="P83" s="33">
        <f t="shared" si="3"/>
        <v>0</v>
      </c>
      <c r="Q83" s="214"/>
      <c r="S83" s="56"/>
      <c r="T83" s="213"/>
      <c r="U83" s="213"/>
      <c r="V83" s="33">
        <f t="shared" si="4"/>
        <v>0</v>
      </c>
      <c r="W83" s="214"/>
      <c r="Y83" s="56"/>
      <c r="Z83" s="213"/>
      <c r="AA83" s="213"/>
      <c r="AB83" s="33">
        <f t="shared" si="5"/>
        <v>0</v>
      </c>
      <c r="AC83" s="214"/>
      <c r="AE83" s="56"/>
      <c r="AF83" s="213"/>
      <c r="AG83" s="213"/>
      <c r="AH83" s="33">
        <f t="shared" si="6"/>
        <v>0</v>
      </c>
      <c r="AI83" s="214"/>
      <c r="AK83" s="56"/>
      <c r="AL83" s="213"/>
      <c r="AM83" s="213"/>
      <c r="AN83" s="33">
        <f t="shared" si="7"/>
        <v>0</v>
      </c>
      <c r="AO83" s="214"/>
    </row>
    <row r="84" ht="14.25" customHeight="1">
      <c r="A84" s="56"/>
      <c r="B84" s="213"/>
      <c r="C84" s="213"/>
      <c r="D84" s="33">
        <f t="shared" si="1"/>
        <v>0</v>
      </c>
      <c r="E84" s="214"/>
      <c r="G84" s="56"/>
      <c r="H84" s="213"/>
      <c r="I84" s="213"/>
      <c r="J84" s="33">
        <f t="shared" si="2"/>
        <v>0</v>
      </c>
      <c r="K84" s="214"/>
      <c r="M84" s="56"/>
      <c r="N84" s="213"/>
      <c r="O84" s="213"/>
      <c r="P84" s="33">
        <f t="shared" si="3"/>
        <v>0</v>
      </c>
      <c r="Q84" s="214"/>
      <c r="S84" s="56"/>
      <c r="T84" s="213"/>
      <c r="U84" s="213"/>
      <c r="V84" s="33">
        <f t="shared" si="4"/>
        <v>0</v>
      </c>
      <c r="W84" s="214"/>
      <c r="Y84" s="56"/>
      <c r="Z84" s="213"/>
      <c r="AA84" s="213"/>
      <c r="AB84" s="33">
        <f t="shared" si="5"/>
        <v>0</v>
      </c>
      <c r="AC84" s="214"/>
      <c r="AE84" s="56"/>
      <c r="AF84" s="213"/>
      <c r="AG84" s="213"/>
      <c r="AH84" s="33">
        <f t="shared" si="6"/>
        <v>0</v>
      </c>
      <c r="AI84" s="214"/>
      <c r="AK84" s="56"/>
      <c r="AL84" s="213"/>
      <c r="AM84" s="213"/>
      <c r="AN84" s="33">
        <f t="shared" si="7"/>
        <v>0</v>
      </c>
      <c r="AO84" s="214"/>
    </row>
    <row r="85" ht="14.25" customHeight="1">
      <c r="A85" s="56"/>
      <c r="B85" s="213"/>
      <c r="C85" s="213"/>
      <c r="D85" s="33">
        <f t="shared" si="1"/>
        <v>0</v>
      </c>
      <c r="E85" s="214"/>
      <c r="G85" s="56"/>
      <c r="H85" s="213"/>
      <c r="I85" s="213"/>
      <c r="J85" s="33">
        <f t="shared" si="2"/>
        <v>0</v>
      </c>
      <c r="K85" s="214"/>
      <c r="M85" s="56"/>
      <c r="N85" s="213"/>
      <c r="O85" s="213"/>
      <c r="P85" s="33">
        <f t="shared" si="3"/>
        <v>0</v>
      </c>
      <c r="Q85" s="214"/>
      <c r="S85" s="56"/>
      <c r="T85" s="213"/>
      <c r="U85" s="213"/>
      <c r="V85" s="33">
        <f t="shared" si="4"/>
        <v>0</v>
      </c>
      <c r="W85" s="214"/>
      <c r="Y85" s="56"/>
      <c r="Z85" s="213"/>
      <c r="AA85" s="213"/>
      <c r="AB85" s="33">
        <f t="shared" si="5"/>
        <v>0</v>
      </c>
      <c r="AC85" s="214"/>
      <c r="AE85" s="56"/>
      <c r="AF85" s="213"/>
      <c r="AG85" s="213"/>
      <c r="AH85" s="33">
        <f t="shared" si="6"/>
        <v>0</v>
      </c>
      <c r="AI85" s="214"/>
      <c r="AK85" s="56"/>
      <c r="AL85" s="213"/>
      <c r="AM85" s="213"/>
      <c r="AN85" s="33">
        <f t="shared" si="7"/>
        <v>0</v>
      </c>
      <c r="AO85" s="214"/>
    </row>
    <row r="86" ht="14.25" customHeight="1">
      <c r="A86" s="56"/>
      <c r="B86" s="213"/>
      <c r="C86" s="213"/>
      <c r="D86" s="33">
        <f t="shared" si="1"/>
        <v>0</v>
      </c>
      <c r="E86" s="214"/>
      <c r="G86" s="56"/>
      <c r="H86" s="213"/>
      <c r="I86" s="213"/>
      <c r="J86" s="33">
        <f t="shared" si="2"/>
        <v>0</v>
      </c>
      <c r="K86" s="214"/>
      <c r="M86" s="56"/>
      <c r="N86" s="213"/>
      <c r="O86" s="213"/>
      <c r="P86" s="33">
        <f t="shared" si="3"/>
        <v>0</v>
      </c>
      <c r="Q86" s="214"/>
      <c r="S86" s="56"/>
      <c r="T86" s="213"/>
      <c r="U86" s="213"/>
      <c r="V86" s="33">
        <f t="shared" si="4"/>
        <v>0</v>
      </c>
      <c r="W86" s="214"/>
      <c r="Y86" s="56"/>
      <c r="Z86" s="213"/>
      <c r="AA86" s="213"/>
      <c r="AB86" s="33">
        <f t="shared" si="5"/>
        <v>0</v>
      </c>
      <c r="AC86" s="214"/>
      <c r="AE86" s="56"/>
      <c r="AF86" s="213"/>
      <c r="AG86" s="213"/>
      <c r="AH86" s="33">
        <f t="shared" si="6"/>
        <v>0</v>
      </c>
      <c r="AI86" s="214"/>
      <c r="AK86" s="56"/>
      <c r="AL86" s="213"/>
      <c r="AM86" s="213"/>
      <c r="AN86" s="33">
        <f t="shared" si="7"/>
        <v>0</v>
      </c>
      <c r="AO86" s="214"/>
    </row>
    <row r="87" ht="14.25" customHeight="1">
      <c r="A87" s="56"/>
      <c r="B87" s="213"/>
      <c r="C87" s="213"/>
      <c r="D87" s="33">
        <f t="shared" si="1"/>
        <v>0</v>
      </c>
      <c r="E87" s="214"/>
      <c r="G87" s="56"/>
      <c r="H87" s="213"/>
      <c r="I87" s="213"/>
      <c r="J87" s="33">
        <f t="shared" si="2"/>
        <v>0</v>
      </c>
      <c r="K87" s="214"/>
      <c r="M87" s="56"/>
      <c r="N87" s="213"/>
      <c r="O87" s="213"/>
      <c r="P87" s="33">
        <f t="shared" si="3"/>
        <v>0</v>
      </c>
      <c r="Q87" s="214"/>
      <c r="S87" s="56"/>
      <c r="T87" s="213"/>
      <c r="U87" s="213"/>
      <c r="V87" s="33">
        <f t="shared" si="4"/>
        <v>0</v>
      </c>
      <c r="W87" s="214"/>
      <c r="Y87" s="56"/>
      <c r="Z87" s="213"/>
      <c r="AA87" s="213"/>
      <c r="AB87" s="33">
        <f t="shared" si="5"/>
        <v>0</v>
      </c>
      <c r="AC87" s="214"/>
      <c r="AE87" s="56"/>
      <c r="AF87" s="213"/>
      <c r="AG87" s="213"/>
      <c r="AH87" s="33">
        <f t="shared" si="6"/>
        <v>0</v>
      </c>
      <c r="AI87" s="214"/>
      <c r="AK87" s="56"/>
      <c r="AL87" s="213"/>
      <c r="AM87" s="213"/>
      <c r="AN87" s="33">
        <f t="shared" si="7"/>
        <v>0</v>
      </c>
      <c r="AO87" s="214"/>
    </row>
    <row r="88" ht="14.25" customHeight="1">
      <c r="A88" s="56"/>
      <c r="B88" s="213"/>
      <c r="C88" s="213"/>
      <c r="D88" s="33">
        <f t="shared" si="1"/>
        <v>0</v>
      </c>
      <c r="E88" s="214"/>
      <c r="G88" s="56"/>
      <c r="H88" s="213"/>
      <c r="I88" s="213"/>
      <c r="J88" s="33">
        <f t="shared" si="2"/>
        <v>0</v>
      </c>
      <c r="K88" s="214"/>
      <c r="M88" s="56"/>
      <c r="N88" s="213"/>
      <c r="O88" s="213"/>
      <c r="P88" s="33">
        <f t="shared" si="3"/>
        <v>0</v>
      </c>
      <c r="Q88" s="214"/>
      <c r="S88" s="56"/>
      <c r="T88" s="213"/>
      <c r="U88" s="213"/>
      <c r="V88" s="33">
        <f t="shared" si="4"/>
        <v>0</v>
      </c>
      <c r="W88" s="214"/>
      <c r="Y88" s="56"/>
      <c r="Z88" s="213"/>
      <c r="AA88" s="213"/>
      <c r="AB88" s="33">
        <f t="shared" si="5"/>
        <v>0</v>
      </c>
      <c r="AC88" s="214"/>
      <c r="AE88" s="56"/>
      <c r="AF88" s="213"/>
      <c r="AG88" s="213"/>
      <c r="AH88" s="33">
        <f t="shared" si="6"/>
        <v>0</v>
      </c>
      <c r="AI88" s="214"/>
      <c r="AK88" s="56"/>
      <c r="AL88" s="213"/>
      <c r="AM88" s="213"/>
      <c r="AN88" s="33">
        <f t="shared" si="7"/>
        <v>0</v>
      </c>
      <c r="AO88" s="214"/>
    </row>
    <row r="89" ht="14.25" customHeight="1">
      <c r="A89" s="56"/>
      <c r="B89" s="213"/>
      <c r="C89" s="213"/>
      <c r="D89" s="33">
        <f t="shared" si="1"/>
        <v>0</v>
      </c>
      <c r="E89" s="214"/>
      <c r="G89" s="56"/>
      <c r="H89" s="213"/>
      <c r="I89" s="213"/>
      <c r="J89" s="33">
        <f t="shared" si="2"/>
        <v>0</v>
      </c>
      <c r="K89" s="214"/>
      <c r="M89" s="56"/>
      <c r="N89" s="213"/>
      <c r="O89" s="213"/>
      <c r="P89" s="33">
        <f t="shared" si="3"/>
        <v>0</v>
      </c>
      <c r="Q89" s="214"/>
      <c r="S89" s="56"/>
      <c r="T89" s="213"/>
      <c r="U89" s="213"/>
      <c r="V89" s="33">
        <f t="shared" si="4"/>
        <v>0</v>
      </c>
      <c r="W89" s="214"/>
      <c r="Y89" s="56"/>
      <c r="Z89" s="213"/>
      <c r="AA89" s="213"/>
      <c r="AB89" s="33">
        <f t="shared" si="5"/>
        <v>0</v>
      </c>
      <c r="AC89" s="214"/>
      <c r="AE89" s="56"/>
      <c r="AF89" s="213"/>
      <c r="AG89" s="213"/>
      <c r="AH89" s="33">
        <f t="shared" si="6"/>
        <v>0</v>
      </c>
      <c r="AI89" s="214"/>
      <c r="AK89" s="56"/>
      <c r="AL89" s="213"/>
      <c r="AM89" s="213"/>
      <c r="AN89" s="33">
        <f t="shared" si="7"/>
        <v>0</v>
      </c>
      <c r="AO89" s="214"/>
    </row>
    <row r="90" ht="14.25" customHeight="1">
      <c r="A90" s="56"/>
      <c r="B90" s="213"/>
      <c r="C90" s="213"/>
      <c r="D90" s="33">
        <f t="shared" si="1"/>
        <v>0</v>
      </c>
      <c r="E90" s="214"/>
      <c r="G90" s="56"/>
      <c r="H90" s="213"/>
      <c r="I90" s="213"/>
      <c r="J90" s="33">
        <f t="shared" si="2"/>
        <v>0</v>
      </c>
      <c r="K90" s="214"/>
      <c r="M90" s="56"/>
      <c r="N90" s="213"/>
      <c r="O90" s="213"/>
      <c r="P90" s="33">
        <f t="shared" si="3"/>
        <v>0</v>
      </c>
      <c r="Q90" s="214"/>
      <c r="S90" s="56"/>
      <c r="T90" s="213"/>
      <c r="U90" s="213"/>
      <c r="V90" s="33">
        <f t="shared" si="4"/>
        <v>0</v>
      </c>
      <c r="W90" s="214"/>
      <c r="Y90" s="56"/>
      <c r="Z90" s="213"/>
      <c r="AA90" s="213"/>
      <c r="AB90" s="33">
        <f t="shared" si="5"/>
        <v>0</v>
      </c>
      <c r="AC90" s="214"/>
      <c r="AE90" s="56"/>
      <c r="AF90" s="213"/>
      <c r="AG90" s="213"/>
      <c r="AH90" s="33">
        <f t="shared" si="6"/>
        <v>0</v>
      </c>
      <c r="AI90" s="214"/>
      <c r="AK90" s="56"/>
      <c r="AL90" s="213"/>
      <c r="AM90" s="213"/>
      <c r="AN90" s="33">
        <f t="shared" si="7"/>
        <v>0</v>
      </c>
      <c r="AO90" s="214"/>
    </row>
    <row r="91" ht="14.25" customHeight="1">
      <c r="A91" s="56"/>
      <c r="B91" s="213"/>
      <c r="C91" s="213"/>
      <c r="D91" s="33">
        <f t="shared" si="1"/>
        <v>0</v>
      </c>
      <c r="E91" s="214"/>
      <c r="G91" s="56"/>
      <c r="H91" s="213"/>
      <c r="I91" s="213"/>
      <c r="J91" s="33">
        <f t="shared" si="2"/>
        <v>0</v>
      </c>
      <c r="K91" s="214"/>
      <c r="M91" s="56"/>
      <c r="N91" s="213"/>
      <c r="O91" s="213"/>
      <c r="P91" s="33">
        <f t="shared" si="3"/>
        <v>0</v>
      </c>
      <c r="Q91" s="214"/>
      <c r="S91" s="56"/>
      <c r="T91" s="213"/>
      <c r="U91" s="213"/>
      <c r="V91" s="33">
        <f t="shared" si="4"/>
        <v>0</v>
      </c>
      <c r="W91" s="214"/>
      <c r="Y91" s="56"/>
      <c r="Z91" s="213"/>
      <c r="AA91" s="213"/>
      <c r="AB91" s="33">
        <f t="shared" si="5"/>
        <v>0</v>
      </c>
      <c r="AC91" s="214"/>
      <c r="AE91" s="56"/>
      <c r="AF91" s="213"/>
      <c r="AG91" s="213"/>
      <c r="AH91" s="33">
        <f t="shared" si="6"/>
        <v>0</v>
      </c>
      <c r="AI91" s="214"/>
      <c r="AK91" s="56"/>
      <c r="AL91" s="213"/>
      <c r="AM91" s="213"/>
      <c r="AN91" s="33">
        <f t="shared" si="7"/>
        <v>0</v>
      </c>
      <c r="AO91" s="214"/>
    </row>
    <row r="92" ht="14.25" customHeight="1">
      <c r="A92" s="56"/>
      <c r="B92" s="213"/>
      <c r="C92" s="213"/>
      <c r="D92" s="33">
        <f t="shared" si="1"/>
        <v>0</v>
      </c>
      <c r="E92" s="214"/>
      <c r="G92" s="56"/>
      <c r="H92" s="213"/>
      <c r="I92" s="213"/>
      <c r="J92" s="33">
        <f t="shared" si="2"/>
        <v>0</v>
      </c>
      <c r="K92" s="214"/>
      <c r="M92" s="56"/>
      <c r="N92" s="213"/>
      <c r="O92" s="213"/>
      <c r="P92" s="33">
        <f t="shared" si="3"/>
        <v>0</v>
      </c>
      <c r="Q92" s="214"/>
      <c r="S92" s="56"/>
      <c r="T92" s="213"/>
      <c r="U92" s="213"/>
      <c r="V92" s="33">
        <f t="shared" si="4"/>
        <v>0</v>
      </c>
      <c r="W92" s="214"/>
      <c r="Y92" s="56"/>
      <c r="Z92" s="213"/>
      <c r="AA92" s="213"/>
      <c r="AB92" s="33">
        <f t="shared" si="5"/>
        <v>0</v>
      </c>
      <c r="AC92" s="214"/>
      <c r="AE92" s="56"/>
      <c r="AF92" s="213"/>
      <c r="AG92" s="213"/>
      <c r="AH92" s="33">
        <f t="shared" si="6"/>
        <v>0</v>
      </c>
      <c r="AI92" s="214"/>
      <c r="AK92" s="56"/>
      <c r="AL92" s="213"/>
      <c r="AM92" s="213"/>
      <c r="AN92" s="33">
        <f t="shared" si="7"/>
        <v>0</v>
      </c>
      <c r="AO92" s="214"/>
    </row>
    <row r="93" ht="14.25" customHeight="1">
      <c r="A93" s="56"/>
      <c r="B93" s="213"/>
      <c r="C93" s="213"/>
      <c r="D93" s="33">
        <f t="shared" si="1"/>
        <v>0</v>
      </c>
      <c r="E93" s="214"/>
      <c r="G93" s="56"/>
      <c r="H93" s="213"/>
      <c r="I93" s="213"/>
      <c r="J93" s="33">
        <f t="shared" si="2"/>
        <v>0</v>
      </c>
      <c r="K93" s="214"/>
      <c r="M93" s="56"/>
      <c r="N93" s="213"/>
      <c r="O93" s="213"/>
      <c r="P93" s="33">
        <f t="shared" si="3"/>
        <v>0</v>
      </c>
      <c r="Q93" s="214"/>
      <c r="S93" s="56"/>
      <c r="T93" s="213"/>
      <c r="U93" s="213"/>
      <c r="V93" s="33">
        <f t="shared" si="4"/>
        <v>0</v>
      </c>
      <c r="W93" s="214"/>
      <c r="Y93" s="56"/>
      <c r="Z93" s="213"/>
      <c r="AA93" s="213"/>
      <c r="AB93" s="33">
        <f t="shared" si="5"/>
        <v>0</v>
      </c>
      <c r="AC93" s="214"/>
      <c r="AE93" s="56"/>
      <c r="AF93" s="213"/>
      <c r="AG93" s="213"/>
      <c r="AH93" s="33">
        <f t="shared" si="6"/>
        <v>0</v>
      </c>
      <c r="AI93" s="214"/>
      <c r="AK93" s="56"/>
      <c r="AL93" s="213"/>
      <c r="AM93" s="213"/>
      <c r="AN93" s="33">
        <f t="shared" si="7"/>
        <v>0</v>
      </c>
      <c r="AO93" s="214"/>
    </row>
    <row r="94" ht="14.25" customHeight="1">
      <c r="A94" s="56"/>
      <c r="B94" s="213"/>
      <c r="C94" s="213"/>
      <c r="D94" s="33">
        <f t="shared" si="1"/>
        <v>0</v>
      </c>
      <c r="E94" s="214"/>
      <c r="G94" s="56"/>
      <c r="H94" s="213"/>
      <c r="I94" s="213"/>
      <c r="J94" s="33">
        <f t="shared" si="2"/>
        <v>0</v>
      </c>
      <c r="K94" s="214"/>
      <c r="M94" s="56"/>
      <c r="N94" s="213"/>
      <c r="O94" s="213"/>
      <c r="P94" s="33">
        <f t="shared" si="3"/>
        <v>0</v>
      </c>
      <c r="Q94" s="214"/>
      <c r="S94" s="56"/>
      <c r="T94" s="213"/>
      <c r="U94" s="213"/>
      <c r="V94" s="33">
        <f t="shared" si="4"/>
        <v>0</v>
      </c>
      <c r="W94" s="214"/>
      <c r="Y94" s="56"/>
      <c r="Z94" s="213"/>
      <c r="AA94" s="213"/>
      <c r="AB94" s="33">
        <f t="shared" si="5"/>
        <v>0</v>
      </c>
      <c r="AC94" s="214"/>
      <c r="AE94" s="56"/>
      <c r="AF94" s="213"/>
      <c r="AG94" s="213"/>
      <c r="AH94" s="33">
        <f t="shared" si="6"/>
        <v>0</v>
      </c>
      <c r="AI94" s="214"/>
      <c r="AK94" s="56"/>
      <c r="AL94" s="213"/>
      <c r="AM94" s="213"/>
      <c r="AN94" s="33">
        <f t="shared" si="7"/>
        <v>0</v>
      </c>
      <c r="AO94" s="214"/>
    </row>
    <row r="95" ht="14.25" customHeight="1">
      <c r="A95" s="56"/>
      <c r="B95" s="213"/>
      <c r="C95" s="213"/>
      <c r="D95" s="33">
        <f t="shared" si="1"/>
        <v>0</v>
      </c>
      <c r="E95" s="214"/>
      <c r="G95" s="56"/>
      <c r="H95" s="213"/>
      <c r="I95" s="213"/>
      <c r="J95" s="33">
        <f t="shared" si="2"/>
        <v>0</v>
      </c>
      <c r="K95" s="214"/>
      <c r="M95" s="56"/>
      <c r="N95" s="213"/>
      <c r="O95" s="213"/>
      <c r="P95" s="33">
        <f t="shared" si="3"/>
        <v>0</v>
      </c>
      <c r="Q95" s="214"/>
      <c r="S95" s="56"/>
      <c r="T95" s="213"/>
      <c r="U95" s="213"/>
      <c r="V95" s="33">
        <f t="shared" si="4"/>
        <v>0</v>
      </c>
      <c r="W95" s="214"/>
      <c r="Y95" s="56"/>
      <c r="Z95" s="213"/>
      <c r="AA95" s="213"/>
      <c r="AB95" s="33">
        <f t="shared" si="5"/>
        <v>0</v>
      </c>
      <c r="AC95" s="214"/>
      <c r="AE95" s="56"/>
      <c r="AF95" s="213"/>
      <c r="AG95" s="213"/>
      <c r="AH95" s="33">
        <f t="shared" si="6"/>
        <v>0</v>
      </c>
      <c r="AI95" s="214"/>
      <c r="AK95" s="56"/>
      <c r="AL95" s="213"/>
      <c r="AM95" s="213"/>
      <c r="AN95" s="33">
        <f t="shared" si="7"/>
        <v>0</v>
      </c>
      <c r="AO95" s="214"/>
    </row>
    <row r="96" ht="14.25" customHeight="1">
      <c r="A96" s="56"/>
      <c r="B96" s="213"/>
      <c r="C96" s="213"/>
      <c r="D96" s="33">
        <f t="shared" si="1"/>
        <v>0</v>
      </c>
      <c r="E96" s="214"/>
      <c r="G96" s="56"/>
      <c r="H96" s="213"/>
      <c r="I96" s="213"/>
      <c r="J96" s="33">
        <f t="shared" si="2"/>
        <v>0</v>
      </c>
      <c r="K96" s="214"/>
      <c r="M96" s="56"/>
      <c r="N96" s="213"/>
      <c r="O96" s="213"/>
      <c r="P96" s="33">
        <f t="shared" si="3"/>
        <v>0</v>
      </c>
      <c r="Q96" s="214"/>
      <c r="S96" s="56"/>
      <c r="T96" s="213"/>
      <c r="U96" s="213"/>
      <c r="V96" s="33">
        <f t="shared" si="4"/>
        <v>0</v>
      </c>
      <c r="W96" s="214"/>
      <c r="Y96" s="56"/>
      <c r="Z96" s="213"/>
      <c r="AA96" s="213"/>
      <c r="AB96" s="33">
        <f t="shared" si="5"/>
        <v>0</v>
      </c>
      <c r="AC96" s="214"/>
      <c r="AE96" s="56"/>
      <c r="AF96" s="213"/>
      <c r="AG96" s="213"/>
      <c r="AH96" s="33">
        <f t="shared" si="6"/>
        <v>0</v>
      </c>
      <c r="AI96" s="214"/>
      <c r="AK96" s="56"/>
      <c r="AL96" s="213"/>
      <c r="AM96" s="213"/>
      <c r="AN96" s="33">
        <f t="shared" si="7"/>
        <v>0</v>
      </c>
      <c r="AO96" s="214"/>
    </row>
    <row r="97" ht="14.25" customHeight="1">
      <c r="A97" s="56"/>
      <c r="B97" s="213"/>
      <c r="C97" s="213"/>
      <c r="D97" s="33">
        <f t="shared" si="1"/>
        <v>0</v>
      </c>
      <c r="E97" s="214"/>
      <c r="G97" s="56"/>
      <c r="H97" s="213"/>
      <c r="I97" s="213"/>
      <c r="J97" s="33">
        <f t="shared" si="2"/>
        <v>0</v>
      </c>
      <c r="K97" s="214"/>
      <c r="M97" s="56"/>
      <c r="N97" s="213"/>
      <c r="O97" s="213"/>
      <c r="P97" s="33">
        <f t="shared" si="3"/>
        <v>0</v>
      </c>
      <c r="Q97" s="214"/>
      <c r="S97" s="56"/>
      <c r="T97" s="213"/>
      <c r="U97" s="213"/>
      <c r="V97" s="33">
        <f t="shared" si="4"/>
        <v>0</v>
      </c>
      <c r="W97" s="214"/>
      <c r="Y97" s="56"/>
      <c r="Z97" s="213"/>
      <c r="AA97" s="213"/>
      <c r="AB97" s="33">
        <f t="shared" si="5"/>
        <v>0</v>
      </c>
      <c r="AC97" s="214"/>
      <c r="AE97" s="56"/>
      <c r="AF97" s="213"/>
      <c r="AG97" s="213"/>
      <c r="AH97" s="33">
        <f t="shared" si="6"/>
        <v>0</v>
      </c>
      <c r="AI97" s="214"/>
      <c r="AK97" s="56"/>
      <c r="AL97" s="213"/>
      <c r="AM97" s="213"/>
      <c r="AN97" s="33">
        <f t="shared" si="7"/>
        <v>0</v>
      </c>
      <c r="AO97" s="214"/>
    </row>
    <row r="98" ht="14.25" customHeight="1">
      <c r="A98" s="56"/>
      <c r="B98" s="213"/>
      <c r="C98" s="213"/>
      <c r="D98" s="33">
        <f t="shared" si="1"/>
        <v>0</v>
      </c>
      <c r="E98" s="214"/>
      <c r="G98" s="56"/>
      <c r="H98" s="213"/>
      <c r="I98" s="213"/>
      <c r="J98" s="33">
        <f t="shared" si="2"/>
        <v>0</v>
      </c>
      <c r="K98" s="214"/>
      <c r="M98" s="56"/>
      <c r="N98" s="213"/>
      <c r="O98" s="213"/>
      <c r="P98" s="33">
        <f t="shared" si="3"/>
        <v>0</v>
      </c>
      <c r="Q98" s="214"/>
      <c r="S98" s="56"/>
      <c r="T98" s="213"/>
      <c r="U98" s="213"/>
      <c r="V98" s="33">
        <f t="shared" si="4"/>
        <v>0</v>
      </c>
      <c r="W98" s="214"/>
      <c r="Y98" s="56"/>
      <c r="Z98" s="213"/>
      <c r="AA98" s="213"/>
      <c r="AB98" s="33">
        <f t="shared" si="5"/>
        <v>0</v>
      </c>
      <c r="AC98" s="214"/>
      <c r="AE98" s="56"/>
      <c r="AF98" s="213"/>
      <c r="AG98" s="213"/>
      <c r="AH98" s="33">
        <f t="shared" si="6"/>
        <v>0</v>
      </c>
      <c r="AI98" s="214"/>
      <c r="AK98" s="56"/>
      <c r="AL98" s="213"/>
      <c r="AM98" s="213"/>
      <c r="AN98" s="33">
        <f t="shared" si="7"/>
        <v>0</v>
      </c>
      <c r="AO98" s="214"/>
    </row>
    <row r="99" ht="14.25" customHeight="1">
      <c r="A99" s="56"/>
      <c r="B99" s="213"/>
      <c r="C99" s="213"/>
      <c r="D99" s="33">
        <f t="shared" si="1"/>
        <v>0</v>
      </c>
      <c r="E99" s="214"/>
      <c r="G99" s="56"/>
      <c r="H99" s="213"/>
      <c r="I99" s="213"/>
      <c r="J99" s="33">
        <f t="shared" si="2"/>
        <v>0</v>
      </c>
      <c r="K99" s="214"/>
      <c r="M99" s="56"/>
      <c r="N99" s="213"/>
      <c r="O99" s="213"/>
      <c r="P99" s="33">
        <f t="shared" si="3"/>
        <v>0</v>
      </c>
      <c r="Q99" s="214"/>
      <c r="S99" s="56"/>
      <c r="T99" s="213"/>
      <c r="U99" s="213"/>
      <c r="V99" s="33">
        <f t="shared" si="4"/>
        <v>0</v>
      </c>
      <c r="W99" s="214"/>
      <c r="Y99" s="56"/>
      <c r="Z99" s="213"/>
      <c r="AA99" s="213"/>
      <c r="AB99" s="33">
        <f t="shared" si="5"/>
        <v>0</v>
      </c>
      <c r="AC99" s="214"/>
      <c r="AE99" s="56"/>
      <c r="AF99" s="213"/>
      <c r="AG99" s="213"/>
      <c r="AH99" s="33">
        <f t="shared" si="6"/>
        <v>0</v>
      </c>
      <c r="AI99" s="214"/>
      <c r="AK99" s="56"/>
      <c r="AL99" s="213"/>
      <c r="AM99" s="213"/>
      <c r="AN99" s="33">
        <f t="shared" si="7"/>
        <v>0</v>
      </c>
      <c r="AO99" s="214"/>
    </row>
    <row r="100" ht="14.25" customHeight="1">
      <c r="A100" s="56"/>
      <c r="B100" s="213"/>
      <c r="C100" s="213"/>
      <c r="D100" s="33">
        <f t="shared" si="1"/>
        <v>0</v>
      </c>
      <c r="E100" s="214"/>
      <c r="G100" s="56"/>
      <c r="H100" s="213"/>
      <c r="I100" s="213"/>
      <c r="J100" s="33">
        <f t="shared" si="2"/>
        <v>0</v>
      </c>
      <c r="K100" s="214"/>
      <c r="M100" s="56"/>
      <c r="N100" s="213"/>
      <c r="O100" s="213"/>
      <c r="P100" s="33">
        <f t="shared" si="3"/>
        <v>0</v>
      </c>
      <c r="Q100" s="214"/>
      <c r="S100" s="56"/>
      <c r="T100" s="213"/>
      <c r="U100" s="213"/>
      <c r="V100" s="33">
        <f t="shared" si="4"/>
        <v>0</v>
      </c>
      <c r="W100" s="214"/>
      <c r="Y100" s="56"/>
      <c r="Z100" s="213"/>
      <c r="AA100" s="213"/>
      <c r="AB100" s="33">
        <f t="shared" si="5"/>
        <v>0</v>
      </c>
      <c r="AC100" s="214"/>
      <c r="AE100" s="56"/>
      <c r="AF100" s="213"/>
      <c r="AG100" s="213"/>
      <c r="AH100" s="33">
        <f t="shared" si="6"/>
        <v>0</v>
      </c>
      <c r="AI100" s="214"/>
      <c r="AK100" s="56"/>
      <c r="AL100" s="213"/>
      <c r="AM100" s="213"/>
      <c r="AN100" s="33">
        <f t="shared" si="7"/>
        <v>0</v>
      </c>
      <c r="AO100" s="214"/>
    </row>
    <row r="101" ht="14.25" customHeight="1">
      <c r="A101" s="56"/>
      <c r="B101" s="213"/>
      <c r="C101" s="213"/>
      <c r="D101" s="33">
        <f t="shared" si="1"/>
        <v>0</v>
      </c>
      <c r="E101" s="214"/>
      <c r="G101" s="56"/>
      <c r="H101" s="213"/>
      <c r="I101" s="213"/>
      <c r="J101" s="33">
        <f t="shared" si="2"/>
        <v>0</v>
      </c>
      <c r="K101" s="214"/>
      <c r="M101" s="56"/>
      <c r="N101" s="213"/>
      <c r="O101" s="213"/>
      <c r="P101" s="33">
        <f t="shared" si="3"/>
        <v>0</v>
      </c>
      <c r="Q101" s="214"/>
      <c r="S101" s="56"/>
      <c r="T101" s="213"/>
      <c r="U101" s="213"/>
      <c r="V101" s="33">
        <f t="shared" si="4"/>
        <v>0</v>
      </c>
      <c r="W101" s="214"/>
      <c r="Y101" s="56"/>
      <c r="Z101" s="213"/>
      <c r="AA101" s="213"/>
      <c r="AB101" s="33">
        <f t="shared" si="5"/>
        <v>0</v>
      </c>
      <c r="AC101" s="214"/>
      <c r="AE101" s="56"/>
      <c r="AF101" s="213"/>
      <c r="AG101" s="213"/>
      <c r="AH101" s="33">
        <f t="shared" si="6"/>
        <v>0</v>
      </c>
      <c r="AI101" s="214"/>
      <c r="AK101" s="56"/>
      <c r="AL101" s="213"/>
      <c r="AM101" s="213"/>
      <c r="AN101" s="33">
        <f t="shared" si="7"/>
        <v>0</v>
      </c>
      <c r="AO101" s="214"/>
    </row>
    <row r="102" ht="14.25" customHeight="1">
      <c r="A102" s="56"/>
      <c r="B102" s="213"/>
      <c r="C102" s="213"/>
      <c r="D102" s="33">
        <f t="shared" si="1"/>
        <v>0</v>
      </c>
      <c r="E102" s="214"/>
      <c r="G102" s="56"/>
      <c r="H102" s="213"/>
      <c r="I102" s="213"/>
      <c r="J102" s="33">
        <f t="shared" si="2"/>
        <v>0</v>
      </c>
      <c r="K102" s="214"/>
      <c r="M102" s="56"/>
      <c r="N102" s="213"/>
      <c r="O102" s="213"/>
      <c r="P102" s="33">
        <f t="shared" si="3"/>
        <v>0</v>
      </c>
      <c r="Q102" s="214"/>
      <c r="S102" s="56"/>
      <c r="T102" s="213"/>
      <c r="U102" s="213"/>
      <c r="V102" s="33">
        <f t="shared" si="4"/>
        <v>0</v>
      </c>
      <c r="W102" s="214"/>
      <c r="Y102" s="56"/>
      <c r="Z102" s="213"/>
      <c r="AA102" s="213"/>
      <c r="AB102" s="33">
        <f t="shared" si="5"/>
        <v>0</v>
      </c>
      <c r="AC102" s="214"/>
      <c r="AE102" s="56"/>
      <c r="AF102" s="213"/>
      <c r="AG102" s="213"/>
      <c r="AH102" s="33">
        <f t="shared" si="6"/>
        <v>0</v>
      </c>
      <c r="AI102" s="214"/>
      <c r="AK102" s="56"/>
      <c r="AL102" s="213"/>
      <c r="AM102" s="213"/>
      <c r="AN102" s="33">
        <f t="shared" si="7"/>
        <v>0</v>
      </c>
      <c r="AO102" s="214"/>
    </row>
    <row r="103" ht="14.25" customHeight="1">
      <c r="A103" s="56"/>
      <c r="B103" s="213"/>
      <c r="C103" s="213"/>
      <c r="D103" s="33">
        <f t="shared" si="1"/>
        <v>0</v>
      </c>
      <c r="E103" s="214"/>
      <c r="G103" s="56"/>
      <c r="H103" s="213"/>
      <c r="I103" s="213"/>
      <c r="J103" s="33">
        <f t="shared" si="2"/>
        <v>0</v>
      </c>
      <c r="K103" s="214"/>
      <c r="M103" s="56"/>
      <c r="N103" s="213"/>
      <c r="O103" s="213"/>
      <c r="P103" s="33">
        <f t="shared" si="3"/>
        <v>0</v>
      </c>
      <c r="Q103" s="214"/>
      <c r="S103" s="56"/>
      <c r="T103" s="213"/>
      <c r="U103" s="213"/>
      <c r="V103" s="33">
        <f t="shared" si="4"/>
        <v>0</v>
      </c>
      <c r="W103" s="214"/>
      <c r="Y103" s="56"/>
      <c r="Z103" s="213"/>
      <c r="AA103" s="213"/>
      <c r="AB103" s="33">
        <f t="shared" si="5"/>
        <v>0</v>
      </c>
      <c r="AC103" s="214"/>
      <c r="AE103" s="56"/>
      <c r="AF103" s="213"/>
      <c r="AG103" s="213"/>
      <c r="AH103" s="33">
        <f t="shared" si="6"/>
        <v>0</v>
      </c>
      <c r="AI103" s="214"/>
      <c r="AK103" s="56"/>
      <c r="AL103" s="213"/>
      <c r="AM103" s="213"/>
      <c r="AN103" s="33">
        <f t="shared" si="7"/>
        <v>0</v>
      </c>
      <c r="AO103" s="214"/>
    </row>
    <row r="104" ht="14.25" customHeight="1">
      <c r="A104" s="56"/>
      <c r="B104" s="213"/>
      <c r="C104" s="213"/>
      <c r="D104" s="33">
        <f t="shared" si="1"/>
        <v>0</v>
      </c>
      <c r="E104" s="214"/>
      <c r="G104" s="56"/>
      <c r="H104" s="213"/>
      <c r="I104" s="213"/>
      <c r="J104" s="33">
        <f t="shared" si="2"/>
        <v>0</v>
      </c>
      <c r="K104" s="214"/>
      <c r="M104" s="56"/>
      <c r="N104" s="213"/>
      <c r="O104" s="213"/>
      <c r="P104" s="33">
        <f t="shared" si="3"/>
        <v>0</v>
      </c>
      <c r="Q104" s="214"/>
      <c r="S104" s="56"/>
      <c r="T104" s="213"/>
      <c r="U104" s="213"/>
      <c r="V104" s="33">
        <f t="shared" si="4"/>
        <v>0</v>
      </c>
      <c r="W104" s="214"/>
      <c r="Y104" s="56"/>
      <c r="Z104" s="213"/>
      <c r="AA104" s="213"/>
      <c r="AB104" s="33">
        <f t="shared" si="5"/>
        <v>0</v>
      </c>
      <c r="AC104" s="214"/>
      <c r="AE104" s="56"/>
      <c r="AF104" s="213"/>
      <c r="AG104" s="213"/>
      <c r="AH104" s="33">
        <f t="shared" si="6"/>
        <v>0</v>
      </c>
      <c r="AI104" s="214"/>
      <c r="AK104" s="56"/>
      <c r="AL104" s="213"/>
      <c r="AM104" s="213"/>
      <c r="AN104" s="33">
        <f t="shared" si="7"/>
        <v>0</v>
      </c>
      <c r="AO104" s="214"/>
    </row>
    <row r="105" ht="14.25" customHeight="1">
      <c r="A105" s="56"/>
      <c r="B105" s="213"/>
      <c r="C105" s="213"/>
      <c r="D105" s="33">
        <f t="shared" si="1"/>
        <v>0</v>
      </c>
      <c r="E105" s="214"/>
      <c r="G105" s="56"/>
      <c r="H105" s="213"/>
      <c r="I105" s="213"/>
      <c r="J105" s="33">
        <f t="shared" si="2"/>
        <v>0</v>
      </c>
      <c r="K105" s="214"/>
      <c r="M105" s="56"/>
      <c r="N105" s="213"/>
      <c r="O105" s="213"/>
      <c r="P105" s="33">
        <f t="shared" si="3"/>
        <v>0</v>
      </c>
      <c r="Q105" s="214"/>
      <c r="S105" s="56"/>
      <c r="T105" s="213"/>
      <c r="U105" s="213"/>
      <c r="V105" s="33">
        <f t="shared" si="4"/>
        <v>0</v>
      </c>
      <c r="W105" s="214"/>
      <c r="Y105" s="56"/>
      <c r="Z105" s="213"/>
      <c r="AA105" s="213"/>
      <c r="AB105" s="33">
        <f t="shared" si="5"/>
        <v>0</v>
      </c>
      <c r="AC105" s="214"/>
      <c r="AE105" s="56"/>
      <c r="AF105" s="213"/>
      <c r="AG105" s="213"/>
      <c r="AH105" s="33">
        <f t="shared" si="6"/>
        <v>0</v>
      </c>
      <c r="AI105" s="214"/>
      <c r="AK105" s="56"/>
      <c r="AL105" s="213"/>
      <c r="AM105" s="213"/>
      <c r="AN105" s="33">
        <f t="shared" si="7"/>
        <v>0</v>
      </c>
      <c r="AO105" s="214"/>
    </row>
    <row r="106" ht="14.25" customHeight="1">
      <c r="A106" s="56"/>
      <c r="B106" s="213"/>
      <c r="C106" s="213"/>
      <c r="D106" s="33">
        <f t="shared" si="1"/>
        <v>0</v>
      </c>
      <c r="E106" s="214"/>
      <c r="G106" s="56"/>
      <c r="H106" s="213"/>
      <c r="I106" s="213"/>
      <c r="J106" s="33">
        <f t="shared" si="2"/>
        <v>0</v>
      </c>
      <c r="K106" s="214"/>
      <c r="M106" s="56"/>
      <c r="N106" s="213"/>
      <c r="O106" s="213"/>
      <c r="P106" s="33">
        <f t="shared" si="3"/>
        <v>0</v>
      </c>
      <c r="Q106" s="214"/>
      <c r="S106" s="56"/>
      <c r="T106" s="213"/>
      <c r="U106" s="213"/>
      <c r="V106" s="33">
        <f t="shared" si="4"/>
        <v>0</v>
      </c>
      <c r="W106" s="214"/>
      <c r="Y106" s="56"/>
      <c r="Z106" s="213"/>
      <c r="AA106" s="213"/>
      <c r="AB106" s="33">
        <f t="shared" si="5"/>
        <v>0</v>
      </c>
      <c r="AC106" s="214"/>
      <c r="AE106" s="56"/>
      <c r="AF106" s="213"/>
      <c r="AG106" s="213"/>
      <c r="AH106" s="33">
        <f t="shared" si="6"/>
        <v>0</v>
      </c>
      <c r="AI106" s="214"/>
      <c r="AK106" s="56"/>
      <c r="AL106" s="213"/>
      <c r="AM106" s="213"/>
      <c r="AN106" s="33">
        <f t="shared" si="7"/>
        <v>0</v>
      </c>
      <c r="AO106" s="214"/>
    </row>
    <row r="107" ht="14.25" customHeight="1">
      <c r="A107" s="56"/>
      <c r="B107" s="213"/>
      <c r="C107" s="213"/>
      <c r="D107" s="33">
        <f t="shared" si="1"/>
        <v>0</v>
      </c>
      <c r="E107" s="214"/>
      <c r="G107" s="56"/>
      <c r="H107" s="213"/>
      <c r="I107" s="213"/>
      <c r="J107" s="33">
        <f t="shared" si="2"/>
        <v>0</v>
      </c>
      <c r="K107" s="214"/>
      <c r="M107" s="56"/>
      <c r="N107" s="213"/>
      <c r="O107" s="213"/>
      <c r="P107" s="33">
        <f t="shared" si="3"/>
        <v>0</v>
      </c>
      <c r="Q107" s="214"/>
      <c r="S107" s="56"/>
      <c r="T107" s="213"/>
      <c r="U107" s="213"/>
      <c r="V107" s="33">
        <f t="shared" si="4"/>
        <v>0</v>
      </c>
      <c r="W107" s="214"/>
      <c r="Y107" s="56"/>
      <c r="Z107" s="213"/>
      <c r="AA107" s="213"/>
      <c r="AB107" s="33">
        <f t="shared" si="5"/>
        <v>0</v>
      </c>
      <c r="AC107" s="214"/>
      <c r="AE107" s="56"/>
      <c r="AF107" s="213"/>
      <c r="AG107" s="213"/>
      <c r="AH107" s="33">
        <f t="shared" si="6"/>
        <v>0</v>
      </c>
      <c r="AI107" s="214"/>
      <c r="AK107" s="56"/>
      <c r="AL107" s="213"/>
      <c r="AM107" s="213"/>
      <c r="AN107" s="33">
        <f t="shared" si="7"/>
        <v>0</v>
      </c>
      <c r="AO107" s="214"/>
    </row>
    <row r="108" ht="14.25" customHeight="1">
      <c r="A108" s="56"/>
      <c r="B108" s="213"/>
      <c r="C108" s="213"/>
      <c r="D108" s="33">
        <f t="shared" si="1"/>
        <v>0</v>
      </c>
      <c r="E108" s="214"/>
      <c r="G108" s="56"/>
      <c r="H108" s="213"/>
      <c r="I108" s="213"/>
      <c r="J108" s="33">
        <f t="shared" si="2"/>
        <v>0</v>
      </c>
      <c r="K108" s="214"/>
      <c r="M108" s="56"/>
      <c r="N108" s="213"/>
      <c r="O108" s="213"/>
      <c r="P108" s="33">
        <f t="shared" si="3"/>
        <v>0</v>
      </c>
      <c r="Q108" s="214"/>
      <c r="S108" s="56"/>
      <c r="T108" s="213"/>
      <c r="U108" s="213"/>
      <c r="V108" s="33">
        <f t="shared" si="4"/>
        <v>0</v>
      </c>
      <c r="W108" s="214"/>
      <c r="Y108" s="56"/>
      <c r="Z108" s="213"/>
      <c r="AA108" s="213"/>
      <c r="AB108" s="33">
        <f t="shared" si="5"/>
        <v>0</v>
      </c>
      <c r="AC108" s="214"/>
      <c r="AE108" s="56"/>
      <c r="AF108" s="213"/>
      <c r="AG108" s="213"/>
      <c r="AH108" s="33">
        <f t="shared" si="6"/>
        <v>0</v>
      </c>
      <c r="AI108" s="214"/>
      <c r="AK108" s="56"/>
      <c r="AL108" s="213"/>
      <c r="AM108" s="213"/>
      <c r="AN108" s="33">
        <f t="shared" si="7"/>
        <v>0</v>
      </c>
      <c r="AO108" s="214"/>
    </row>
    <row r="109" ht="14.25" customHeight="1">
      <c r="A109" s="56"/>
      <c r="B109" s="213"/>
      <c r="C109" s="213"/>
      <c r="D109" s="33">
        <f t="shared" si="1"/>
        <v>0</v>
      </c>
      <c r="E109" s="214"/>
      <c r="G109" s="56"/>
      <c r="H109" s="213"/>
      <c r="I109" s="213"/>
      <c r="J109" s="33">
        <f t="shared" si="2"/>
        <v>0</v>
      </c>
      <c r="K109" s="214"/>
      <c r="M109" s="56"/>
      <c r="N109" s="213"/>
      <c r="O109" s="213"/>
      <c r="P109" s="33">
        <f t="shared" si="3"/>
        <v>0</v>
      </c>
      <c r="Q109" s="214"/>
      <c r="S109" s="56"/>
      <c r="T109" s="213"/>
      <c r="U109" s="213"/>
      <c r="V109" s="33">
        <f t="shared" si="4"/>
        <v>0</v>
      </c>
      <c r="W109" s="214"/>
      <c r="Y109" s="56"/>
      <c r="Z109" s="213"/>
      <c r="AA109" s="213"/>
      <c r="AB109" s="33">
        <f t="shared" si="5"/>
        <v>0</v>
      </c>
      <c r="AC109" s="214"/>
      <c r="AE109" s="56"/>
      <c r="AF109" s="213"/>
      <c r="AG109" s="213"/>
      <c r="AH109" s="33">
        <f t="shared" si="6"/>
        <v>0</v>
      </c>
      <c r="AI109" s="214"/>
      <c r="AK109" s="56"/>
      <c r="AL109" s="213"/>
      <c r="AM109" s="213"/>
      <c r="AN109" s="33">
        <f t="shared" si="7"/>
        <v>0</v>
      </c>
      <c r="AO109" s="214"/>
    </row>
    <row r="110" ht="14.25" customHeight="1">
      <c r="A110" s="56"/>
      <c r="B110" s="213"/>
      <c r="C110" s="213"/>
      <c r="D110" s="33">
        <f t="shared" si="1"/>
        <v>0</v>
      </c>
      <c r="E110" s="214"/>
      <c r="G110" s="56"/>
      <c r="H110" s="213"/>
      <c r="I110" s="213"/>
      <c r="J110" s="33">
        <f t="shared" si="2"/>
        <v>0</v>
      </c>
      <c r="K110" s="214"/>
      <c r="M110" s="56"/>
      <c r="N110" s="213"/>
      <c r="O110" s="213"/>
      <c r="P110" s="33">
        <f t="shared" si="3"/>
        <v>0</v>
      </c>
      <c r="Q110" s="214"/>
      <c r="S110" s="56"/>
      <c r="T110" s="213"/>
      <c r="U110" s="213"/>
      <c r="V110" s="33">
        <f t="shared" si="4"/>
        <v>0</v>
      </c>
      <c r="W110" s="214"/>
      <c r="Y110" s="56"/>
      <c r="Z110" s="213"/>
      <c r="AA110" s="213"/>
      <c r="AB110" s="33">
        <f t="shared" si="5"/>
        <v>0</v>
      </c>
      <c r="AC110" s="214"/>
      <c r="AE110" s="56"/>
      <c r="AF110" s="213"/>
      <c r="AG110" s="213"/>
      <c r="AH110" s="33">
        <f t="shared" si="6"/>
        <v>0</v>
      </c>
      <c r="AI110" s="214"/>
      <c r="AK110" s="56"/>
      <c r="AL110" s="213"/>
      <c r="AM110" s="213"/>
      <c r="AN110" s="33">
        <f t="shared" si="7"/>
        <v>0</v>
      </c>
      <c r="AO110" s="214"/>
    </row>
    <row r="111" ht="14.25" customHeight="1">
      <c r="A111" s="56"/>
      <c r="B111" s="213"/>
      <c r="C111" s="213"/>
      <c r="D111" s="33">
        <f t="shared" si="1"/>
        <v>0</v>
      </c>
      <c r="E111" s="214"/>
      <c r="G111" s="56"/>
      <c r="H111" s="213"/>
      <c r="I111" s="213"/>
      <c r="J111" s="33">
        <f t="shared" si="2"/>
        <v>0</v>
      </c>
      <c r="K111" s="214"/>
      <c r="M111" s="56"/>
      <c r="N111" s="213"/>
      <c r="O111" s="213"/>
      <c r="P111" s="33">
        <f t="shared" si="3"/>
        <v>0</v>
      </c>
      <c r="Q111" s="214"/>
      <c r="S111" s="56"/>
      <c r="T111" s="213"/>
      <c r="U111" s="213"/>
      <c r="V111" s="33">
        <f t="shared" si="4"/>
        <v>0</v>
      </c>
      <c r="W111" s="214"/>
      <c r="Y111" s="56"/>
      <c r="Z111" s="213"/>
      <c r="AA111" s="213"/>
      <c r="AB111" s="33">
        <f t="shared" si="5"/>
        <v>0</v>
      </c>
      <c r="AC111" s="214"/>
      <c r="AE111" s="56"/>
      <c r="AF111" s="213"/>
      <c r="AG111" s="213"/>
      <c r="AH111" s="33">
        <f t="shared" si="6"/>
        <v>0</v>
      </c>
      <c r="AI111" s="214"/>
      <c r="AK111" s="56"/>
      <c r="AL111" s="213"/>
      <c r="AM111" s="213"/>
      <c r="AN111" s="33">
        <f t="shared" si="7"/>
        <v>0</v>
      </c>
      <c r="AO111" s="214"/>
    </row>
    <row r="112" ht="14.25" customHeight="1">
      <c r="A112" s="56"/>
      <c r="B112" s="213"/>
      <c r="C112" s="213"/>
      <c r="D112" s="33">
        <f t="shared" si="1"/>
        <v>0</v>
      </c>
      <c r="E112" s="214"/>
      <c r="G112" s="56"/>
      <c r="H112" s="213"/>
      <c r="I112" s="213"/>
      <c r="J112" s="33">
        <f t="shared" si="2"/>
        <v>0</v>
      </c>
      <c r="K112" s="214"/>
      <c r="M112" s="56"/>
      <c r="N112" s="213"/>
      <c r="O112" s="213"/>
      <c r="P112" s="33">
        <f t="shared" si="3"/>
        <v>0</v>
      </c>
      <c r="Q112" s="214"/>
      <c r="S112" s="56"/>
      <c r="T112" s="213"/>
      <c r="U112" s="213"/>
      <c r="V112" s="33">
        <f t="shared" si="4"/>
        <v>0</v>
      </c>
      <c r="W112" s="214"/>
      <c r="Y112" s="56"/>
      <c r="Z112" s="213"/>
      <c r="AA112" s="213"/>
      <c r="AB112" s="33">
        <f t="shared" si="5"/>
        <v>0</v>
      </c>
      <c r="AC112" s="214"/>
      <c r="AE112" s="56"/>
      <c r="AF112" s="213"/>
      <c r="AG112" s="213"/>
      <c r="AH112" s="33">
        <f t="shared" si="6"/>
        <v>0</v>
      </c>
      <c r="AI112" s="214"/>
      <c r="AK112" s="56"/>
      <c r="AL112" s="213"/>
      <c r="AM112" s="213"/>
      <c r="AN112" s="33">
        <f t="shared" si="7"/>
        <v>0</v>
      </c>
      <c r="AO112" s="214"/>
    </row>
    <row r="113" ht="14.25" customHeight="1">
      <c r="A113" s="56"/>
      <c r="B113" s="213"/>
      <c r="C113" s="213"/>
      <c r="D113" s="33">
        <f t="shared" si="1"/>
        <v>0</v>
      </c>
      <c r="E113" s="214"/>
      <c r="G113" s="56"/>
      <c r="H113" s="213"/>
      <c r="I113" s="213"/>
      <c r="J113" s="33">
        <f t="shared" si="2"/>
        <v>0</v>
      </c>
      <c r="K113" s="214"/>
      <c r="M113" s="56"/>
      <c r="N113" s="213"/>
      <c r="O113" s="213"/>
      <c r="P113" s="33">
        <f t="shared" si="3"/>
        <v>0</v>
      </c>
      <c r="Q113" s="214"/>
      <c r="S113" s="56"/>
      <c r="T113" s="213"/>
      <c r="U113" s="213"/>
      <c r="V113" s="33">
        <f t="shared" si="4"/>
        <v>0</v>
      </c>
      <c r="W113" s="214"/>
      <c r="Y113" s="56"/>
      <c r="Z113" s="213"/>
      <c r="AA113" s="213"/>
      <c r="AB113" s="33">
        <f t="shared" si="5"/>
        <v>0</v>
      </c>
      <c r="AC113" s="214"/>
      <c r="AE113" s="56"/>
      <c r="AF113" s="213"/>
      <c r="AG113" s="213"/>
      <c r="AH113" s="33">
        <f t="shared" si="6"/>
        <v>0</v>
      </c>
      <c r="AI113" s="214"/>
      <c r="AK113" s="56"/>
      <c r="AL113" s="213"/>
      <c r="AM113" s="213"/>
      <c r="AN113" s="33">
        <f t="shared" si="7"/>
        <v>0</v>
      </c>
      <c r="AO113" s="214"/>
    </row>
    <row r="114" ht="14.25" customHeight="1">
      <c r="A114" s="56"/>
      <c r="B114" s="213"/>
      <c r="C114" s="213"/>
      <c r="D114" s="33">
        <f t="shared" si="1"/>
        <v>0</v>
      </c>
      <c r="E114" s="214"/>
      <c r="G114" s="56"/>
      <c r="H114" s="213"/>
      <c r="I114" s="213"/>
      <c r="J114" s="33">
        <f t="shared" si="2"/>
        <v>0</v>
      </c>
      <c r="K114" s="214"/>
      <c r="M114" s="56"/>
      <c r="N114" s="213"/>
      <c r="O114" s="213"/>
      <c r="P114" s="33">
        <f t="shared" si="3"/>
        <v>0</v>
      </c>
      <c r="Q114" s="214"/>
      <c r="S114" s="56"/>
      <c r="T114" s="213"/>
      <c r="U114" s="213"/>
      <c r="V114" s="33">
        <f t="shared" si="4"/>
        <v>0</v>
      </c>
      <c r="W114" s="214"/>
      <c r="Y114" s="56"/>
      <c r="Z114" s="213"/>
      <c r="AA114" s="213"/>
      <c r="AB114" s="33">
        <f t="shared" si="5"/>
        <v>0</v>
      </c>
      <c r="AC114" s="214"/>
      <c r="AE114" s="56"/>
      <c r="AF114" s="213"/>
      <c r="AG114" s="213"/>
      <c r="AH114" s="33">
        <f t="shared" si="6"/>
        <v>0</v>
      </c>
      <c r="AI114" s="214"/>
      <c r="AK114" s="56"/>
      <c r="AL114" s="213"/>
      <c r="AM114" s="213"/>
      <c r="AN114" s="33">
        <f t="shared" si="7"/>
        <v>0</v>
      </c>
      <c r="AO114" s="214"/>
    </row>
    <row r="115" ht="14.25" customHeight="1">
      <c r="A115" s="56"/>
      <c r="B115" s="213"/>
      <c r="C115" s="213"/>
      <c r="D115" s="33">
        <f t="shared" si="1"/>
        <v>0</v>
      </c>
      <c r="E115" s="214"/>
      <c r="G115" s="56"/>
      <c r="H115" s="213"/>
      <c r="I115" s="213"/>
      <c r="J115" s="33">
        <f t="shared" si="2"/>
        <v>0</v>
      </c>
      <c r="K115" s="214"/>
      <c r="M115" s="56"/>
      <c r="N115" s="213"/>
      <c r="O115" s="213"/>
      <c r="P115" s="33">
        <f t="shared" si="3"/>
        <v>0</v>
      </c>
      <c r="Q115" s="214"/>
      <c r="S115" s="56"/>
      <c r="T115" s="213"/>
      <c r="U115" s="213"/>
      <c r="V115" s="33">
        <f t="shared" si="4"/>
        <v>0</v>
      </c>
      <c r="W115" s="214"/>
      <c r="Y115" s="56"/>
      <c r="Z115" s="213"/>
      <c r="AA115" s="213"/>
      <c r="AB115" s="33">
        <f t="shared" si="5"/>
        <v>0</v>
      </c>
      <c r="AC115" s="214"/>
      <c r="AE115" s="56"/>
      <c r="AF115" s="213"/>
      <c r="AG115" s="213"/>
      <c r="AH115" s="33">
        <f t="shared" si="6"/>
        <v>0</v>
      </c>
      <c r="AI115" s="214"/>
      <c r="AK115" s="56"/>
      <c r="AL115" s="213"/>
      <c r="AM115" s="213"/>
      <c r="AN115" s="33">
        <f t="shared" si="7"/>
        <v>0</v>
      </c>
      <c r="AO115" s="214"/>
    </row>
    <row r="116" ht="14.25" customHeight="1">
      <c r="A116" s="56"/>
      <c r="B116" s="213"/>
      <c r="C116" s="213"/>
      <c r="D116" s="33">
        <f t="shared" si="1"/>
        <v>0</v>
      </c>
      <c r="E116" s="214"/>
      <c r="G116" s="56"/>
      <c r="H116" s="213"/>
      <c r="I116" s="213"/>
      <c r="J116" s="33">
        <f t="shared" si="2"/>
        <v>0</v>
      </c>
      <c r="K116" s="214"/>
      <c r="M116" s="56"/>
      <c r="N116" s="213"/>
      <c r="O116" s="213"/>
      <c r="P116" s="33">
        <f t="shared" si="3"/>
        <v>0</v>
      </c>
      <c r="Q116" s="214"/>
      <c r="S116" s="56"/>
      <c r="T116" s="213"/>
      <c r="U116" s="213"/>
      <c r="V116" s="33">
        <f t="shared" si="4"/>
        <v>0</v>
      </c>
      <c r="W116" s="214"/>
      <c r="Y116" s="56"/>
      <c r="Z116" s="213"/>
      <c r="AA116" s="213"/>
      <c r="AB116" s="33">
        <f t="shared" si="5"/>
        <v>0</v>
      </c>
      <c r="AC116" s="214"/>
      <c r="AE116" s="56"/>
      <c r="AF116" s="213"/>
      <c r="AG116" s="213"/>
      <c r="AH116" s="33">
        <f t="shared" si="6"/>
        <v>0</v>
      </c>
      <c r="AI116" s="214"/>
      <c r="AK116" s="56"/>
      <c r="AL116" s="213"/>
      <c r="AM116" s="213"/>
      <c r="AN116" s="33">
        <f t="shared" si="7"/>
        <v>0</v>
      </c>
      <c r="AO116" s="214"/>
    </row>
    <row r="117" ht="14.25" customHeight="1">
      <c r="A117" s="56"/>
      <c r="B117" s="213"/>
      <c r="C117" s="213"/>
      <c r="D117" s="33">
        <f t="shared" si="1"/>
        <v>0</v>
      </c>
      <c r="E117" s="214"/>
      <c r="G117" s="56"/>
      <c r="H117" s="213"/>
      <c r="I117" s="213"/>
      <c r="J117" s="33">
        <f t="shared" si="2"/>
        <v>0</v>
      </c>
      <c r="K117" s="214"/>
      <c r="M117" s="56"/>
      <c r="N117" s="213"/>
      <c r="O117" s="213"/>
      <c r="P117" s="33">
        <f t="shared" si="3"/>
        <v>0</v>
      </c>
      <c r="Q117" s="214"/>
      <c r="S117" s="56"/>
      <c r="T117" s="213"/>
      <c r="U117" s="213"/>
      <c r="V117" s="33">
        <f t="shared" si="4"/>
        <v>0</v>
      </c>
      <c r="W117" s="214"/>
      <c r="Y117" s="56"/>
      <c r="Z117" s="213"/>
      <c r="AA117" s="213"/>
      <c r="AB117" s="33">
        <f t="shared" si="5"/>
        <v>0</v>
      </c>
      <c r="AC117" s="214"/>
      <c r="AE117" s="56"/>
      <c r="AF117" s="213"/>
      <c r="AG117" s="213"/>
      <c r="AH117" s="33">
        <f t="shared" si="6"/>
        <v>0</v>
      </c>
      <c r="AI117" s="214"/>
      <c r="AK117" s="56"/>
      <c r="AL117" s="213"/>
      <c r="AM117" s="213"/>
      <c r="AN117" s="33">
        <f t="shared" si="7"/>
        <v>0</v>
      </c>
      <c r="AO117" s="214"/>
    </row>
    <row r="118" ht="14.25" customHeight="1">
      <c r="A118" s="56"/>
      <c r="B118" s="213"/>
      <c r="C118" s="213"/>
      <c r="D118" s="33">
        <f t="shared" si="1"/>
        <v>0</v>
      </c>
      <c r="E118" s="214"/>
      <c r="G118" s="56"/>
      <c r="H118" s="213"/>
      <c r="I118" s="213"/>
      <c r="J118" s="33">
        <f t="shared" si="2"/>
        <v>0</v>
      </c>
      <c r="K118" s="214"/>
      <c r="M118" s="56"/>
      <c r="N118" s="213"/>
      <c r="O118" s="213"/>
      <c r="P118" s="33">
        <f t="shared" si="3"/>
        <v>0</v>
      </c>
      <c r="Q118" s="214"/>
      <c r="S118" s="56"/>
      <c r="T118" s="213"/>
      <c r="U118" s="213"/>
      <c r="V118" s="33">
        <f t="shared" si="4"/>
        <v>0</v>
      </c>
      <c r="W118" s="214"/>
      <c r="Y118" s="56"/>
      <c r="Z118" s="213"/>
      <c r="AA118" s="213"/>
      <c r="AB118" s="33">
        <f t="shared" si="5"/>
        <v>0</v>
      </c>
      <c r="AC118" s="214"/>
      <c r="AE118" s="56"/>
      <c r="AF118" s="213"/>
      <c r="AG118" s="213"/>
      <c r="AH118" s="33">
        <f t="shared" si="6"/>
        <v>0</v>
      </c>
      <c r="AI118" s="214"/>
      <c r="AK118" s="56"/>
      <c r="AL118" s="213"/>
      <c r="AM118" s="213"/>
      <c r="AN118" s="33">
        <f t="shared" si="7"/>
        <v>0</v>
      </c>
      <c r="AO118" s="214"/>
    </row>
    <row r="119" ht="14.25" customHeight="1">
      <c r="A119" s="56"/>
      <c r="B119" s="213"/>
      <c r="C119" s="213"/>
      <c r="D119" s="33">
        <f t="shared" si="1"/>
        <v>0</v>
      </c>
      <c r="E119" s="214"/>
      <c r="G119" s="56"/>
      <c r="H119" s="213"/>
      <c r="I119" s="213"/>
      <c r="J119" s="33">
        <f t="shared" si="2"/>
        <v>0</v>
      </c>
      <c r="K119" s="214"/>
      <c r="M119" s="56"/>
      <c r="N119" s="213"/>
      <c r="O119" s="213"/>
      <c r="P119" s="33">
        <f t="shared" si="3"/>
        <v>0</v>
      </c>
      <c r="Q119" s="214"/>
      <c r="S119" s="56"/>
      <c r="T119" s="213"/>
      <c r="U119" s="213"/>
      <c r="V119" s="33">
        <f t="shared" si="4"/>
        <v>0</v>
      </c>
      <c r="W119" s="214"/>
      <c r="Y119" s="56"/>
      <c r="Z119" s="213"/>
      <c r="AA119" s="213"/>
      <c r="AB119" s="33">
        <f t="shared" si="5"/>
        <v>0</v>
      </c>
      <c r="AC119" s="214"/>
      <c r="AE119" s="56"/>
      <c r="AF119" s="213"/>
      <c r="AG119" s="213"/>
      <c r="AH119" s="33">
        <f t="shared" si="6"/>
        <v>0</v>
      </c>
      <c r="AI119" s="214"/>
      <c r="AK119" s="56"/>
      <c r="AL119" s="213"/>
      <c r="AM119" s="213"/>
      <c r="AN119" s="33">
        <f t="shared" si="7"/>
        <v>0</v>
      </c>
      <c r="AO119" s="214"/>
    </row>
    <row r="120" ht="14.25" customHeight="1">
      <c r="A120" s="56"/>
      <c r="B120" s="213"/>
      <c r="C120" s="213"/>
      <c r="D120" s="33">
        <f t="shared" si="1"/>
        <v>0</v>
      </c>
      <c r="E120" s="214"/>
      <c r="G120" s="56"/>
      <c r="H120" s="213"/>
      <c r="I120" s="213"/>
      <c r="J120" s="33">
        <f t="shared" si="2"/>
        <v>0</v>
      </c>
      <c r="K120" s="214"/>
      <c r="M120" s="56"/>
      <c r="N120" s="213"/>
      <c r="O120" s="213"/>
      <c r="P120" s="33">
        <f t="shared" si="3"/>
        <v>0</v>
      </c>
      <c r="Q120" s="214"/>
      <c r="S120" s="56"/>
      <c r="T120" s="213"/>
      <c r="U120" s="213"/>
      <c r="V120" s="33">
        <f t="shared" si="4"/>
        <v>0</v>
      </c>
      <c r="W120" s="214"/>
      <c r="Y120" s="56"/>
      <c r="Z120" s="213"/>
      <c r="AA120" s="213"/>
      <c r="AB120" s="33">
        <f t="shared" si="5"/>
        <v>0</v>
      </c>
      <c r="AC120" s="214"/>
      <c r="AE120" s="56"/>
      <c r="AF120" s="213"/>
      <c r="AG120" s="213"/>
      <c r="AH120" s="33">
        <f t="shared" si="6"/>
        <v>0</v>
      </c>
      <c r="AI120" s="214"/>
      <c r="AK120" s="56"/>
      <c r="AL120" s="213"/>
      <c r="AM120" s="213"/>
      <c r="AN120" s="33">
        <f t="shared" si="7"/>
        <v>0</v>
      </c>
      <c r="AO120" s="214"/>
    </row>
    <row r="121" ht="14.25" customHeight="1">
      <c r="A121" s="56"/>
      <c r="B121" s="213"/>
      <c r="C121" s="213"/>
      <c r="D121" s="33">
        <f t="shared" si="1"/>
        <v>0</v>
      </c>
      <c r="E121" s="214"/>
      <c r="G121" s="56"/>
      <c r="H121" s="213"/>
      <c r="I121" s="213"/>
      <c r="J121" s="33">
        <f t="shared" si="2"/>
        <v>0</v>
      </c>
      <c r="K121" s="214"/>
      <c r="M121" s="56"/>
      <c r="N121" s="213"/>
      <c r="O121" s="213"/>
      <c r="P121" s="33">
        <f t="shared" si="3"/>
        <v>0</v>
      </c>
      <c r="Q121" s="214"/>
      <c r="S121" s="56"/>
      <c r="T121" s="213"/>
      <c r="U121" s="213"/>
      <c r="V121" s="33">
        <f t="shared" si="4"/>
        <v>0</v>
      </c>
      <c r="W121" s="214"/>
      <c r="Y121" s="56"/>
      <c r="Z121" s="213"/>
      <c r="AA121" s="213"/>
      <c r="AB121" s="33">
        <f t="shared" si="5"/>
        <v>0</v>
      </c>
      <c r="AC121" s="214"/>
      <c r="AE121" s="56"/>
      <c r="AF121" s="213"/>
      <c r="AG121" s="213"/>
      <c r="AH121" s="33">
        <f t="shared" si="6"/>
        <v>0</v>
      </c>
      <c r="AI121" s="214"/>
      <c r="AK121" s="56"/>
      <c r="AL121" s="213"/>
      <c r="AM121" s="213"/>
      <c r="AN121" s="33">
        <f t="shared" si="7"/>
        <v>0</v>
      </c>
      <c r="AO121" s="214"/>
    </row>
    <row r="122" ht="14.25" customHeight="1">
      <c r="A122" s="56"/>
      <c r="B122" s="213"/>
      <c r="C122" s="213"/>
      <c r="D122" s="33">
        <f t="shared" si="1"/>
        <v>0</v>
      </c>
      <c r="E122" s="214"/>
      <c r="G122" s="56"/>
      <c r="H122" s="213"/>
      <c r="I122" s="213"/>
      <c r="J122" s="33">
        <f t="shared" si="2"/>
        <v>0</v>
      </c>
      <c r="K122" s="214"/>
      <c r="M122" s="56"/>
      <c r="N122" s="213"/>
      <c r="O122" s="213"/>
      <c r="P122" s="33">
        <f t="shared" si="3"/>
        <v>0</v>
      </c>
      <c r="Q122" s="214"/>
      <c r="S122" s="56"/>
      <c r="T122" s="213"/>
      <c r="U122" s="213"/>
      <c r="V122" s="33">
        <f t="shared" si="4"/>
        <v>0</v>
      </c>
      <c r="W122" s="214"/>
      <c r="Y122" s="56"/>
      <c r="Z122" s="213"/>
      <c r="AA122" s="213"/>
      <c r="AB122" s="33">
        <f t="shared" si="5"/>
        <v>0</v>
      </c>
      <c r="AC122" s="214"/>
      <c r="AE122" s="56"/>
      <c r="AF122" s="213"/>
      <c r="AG122" s="213"/>
      <c r="AH122" s="33">
        <f t="shared" si="6"/>
        <v>0</v>
      </c>
      <c r="AI122" s="214"/>
      <c r="AK122" s="56"/>
      <c r="AL122" s="213"/>
      <c r="AM122" s="213"/>
      <c r="AN122" s="33">
        <f t="shared" si="7"/>
        <v>0</v>
      </c>
      <c r="AO122" s="214"/>
    </row>
    <row r="123" ht="14.25" customHeight="1">
      <c r="A123" s="56"/>
      <c r="B123" s="213"/>
      <c r="C123" s="213"/>
      <c r="D123" s="33">
        <f t="shared" si="1"/>
        <v>0</v>
      </c>
      <c r="E123" s="214"/>
      <c r="G123" s="56"/>
      <c r="H123" s="213"/>
      <c r="I123" s="213"/>
      <c r="J123" s="33">
        <f t="shared" si="2"/>
        <v>0</v>
      </c>
      <c r="K123" s="214"/>
      <c r="M123" s="56"/>
      <c r="N123" s="213"/>
      <c r="O123" s="213"/>
      <c r="P123" s="33">
        <f t="shared" si="3"/>
        <v>0</v>
      </c>
      <c r="Q123" s="214"/>
      <c r="S123" s="56"/>
      <c r="T123" s="213"/>
      <c r="U123" s="213"/>
      <c r="V123" s="33">
        <f t="shared" si="4"/>
        <v>0</v>
      </c>
      <c r="W123" s="214"/>
      <c r="Y123" s="56"/>
      <c r="Z123" s="213"/>
      <c r="AA123" s="213"/>
      <c r="AB123" s="33">
        <f t="shared" si="5"/>
        <v>0</v>
      </c>
      <c r="AC123" s="214"/>
      <c r="AE123" s="56"/>
      <c r="AF123" s="213"/>
      <c r="AG123" s="213"/>
      <c r="AH123" s="33">
        <f t="shared" si="6"/>
        <v>0</v>
      </c>
      <c r="AI123" s="214"/>
      <c r="AK123" s="56"/>
      <c r="AL123" s="213"/>
      <c r="AM123" s="213"/>
      <c r="AN123" s="33">
        <f t="shared" si="7"/>
        <v>0</v>
      </c>
      <c r="AO123" s="214"/>
    </row>
    <row r="124" ht="14.25" customHeight="1">
      <c r="A124" s="56"/>
      <c r="B124" s="213"/>
      <c r="C124" s="213"/>
      <c r="D124" s="33">
        <f t="shared" si="1"/>
        <v>0</v>
      </c>
      <c r="E124" s="214"/>
      <c r="G124" s="56"/>
      <c r="H124" s="213"/>
      <c r="I124" s="213"/>
      <c r="J124" s="33">
        <f t="shared" si="2"/>
        <v>0</v>
      </c>
      <c r="K124" s="214"/>
      <c r="M124" s="56"/>
      <c r="N124" s="213"/>
      <c r="O124" s="213"/>
      <c r="P124" s="33">
        <f t="shared" si="3"/>
        <v>0</v>
      </c>
      <c r="Q124" s="214"/>
      <c r="S124" s="56"/>
      <c r="T124" s="213"/>
      <c r="U124" s="213"/>
      <c r="V124" s="33">
        <f t="shared" si="4"/>
        <v>0</v>
      </c>
      <c r="W124" s="214"/>
      <c r="Y124" s="56"/>
      <c r="Z124" s="213"/>
      <c r="AA124" s="213"/>
      <c r="AB124" s="33">
        <f t="shared" si="5"/>
        <v>0</v>
      </c>
      <c r="AC124" s="214"/>
      <c r="AE124" s="56"/>
      <c r="AF124" s="213"/>
      <c r="AG124" s="213"/>
      <c r="AH124" s="33">
        <f t="shared" si="6"/>
        <v>0</v>
      </c>
      <c r="AI124" s="214"/>
      <c r="AK124" s="56"/>
      <c r="AL124" s="213"/>
      <c r="AM124" s="213"/>
      <c r="AN124" s="33">
        <f t="shared" si="7"/>
        <v>0</v>
      </c>
      <c r="AO124" s="214"/>
    </row>
    <row r="125" ht="14.25" customHeight="1">
      <c r="A125" s="56"/>
      <c r="B125" s="213"/>
      <c r="C125" s="213"/>
      <c r="D125" s="33">
        <f t="shared" si="1"/>
        <v>0</v>
      </c>
      <c r="E125" s="214"/>
      <c r="G125" s="56"/>
      <c r="H125" s="213"/>
      <c r="I125" s="213"/>
      <c r="J125" s="33">
        <f t="shared" si="2"/>
        <v>0</v>
      </c>
      <c r="K125" s="214"/>
      <c r="M125" s="56"/>
      <c r="N125" s="213"/>
      <c r="O125" s="213"/>
      <c r="P125" s="33">
        <f t="shared" si="3"/>
        <v>0</v>
      </c>
      <c r="Q125" s="214"/>
      <c r="S125" s="56"/>
      <c r="T125" s="213"/>
      <c r="U125" s="213"/>
      <c r="V125" s="33">
        <f t="shared" si="4"/>
        <v>0</v>
      </c>
      <c r="W125" s="214"/>
      <c r="Y125" s="56"/>
      <c r="Z125" s="213"/>
      <c r="AA125" s="213"/>
      <c r="AB125" s="33">
        <f t="shared" si="5"/>
        <v>0</v>
      </c>
      <c r="AC125" s="214"/>
      <c r="AE125" s="56"/>
      <c r="AF125" s="213"/>
      <c r="AG125" s="213"/>
      <c r="AH125" s="33">
        <f t="shared" si="6"/>
        <v>0</v>
      </c>
      <c r="AI125" s="214"/>
      <c r="AK125" s="56"/>
      <c r="AL125" s="213"/>
      <c r="AM125" s="213"/>
      <c r="AN125" s="33">
        <f t="shared" si="7"/>
        <v>0</v>
      </c>
      <c r="AO125" s="214"/>
    </row>
    <row r="126" ht="14.25" customHeight="1">
      <c r="A126" s="56"/>
      <c r="B126" s="213"/>
      <c r="C126" s="213"/>
      <c r="D126" s="33">
        <f t="shared" si="1"/>
        <v>0</v>
      </c>
      <c r="E126" s="214"/>
      <c r="G126" s="56"/>
      <c r="H126" s="213"/>
      <c r="I126" s="213"/>
      <c r="J126" s="33">
        <f t="shared" si="2"/>
        <v>0</v>
      </c>
      <c r="K126" s="214"/>
      <c r="M126" s="56"/>
      <c r="N126" s="213"/>
      <c r="O126" s="213"/>
      <c r="P126" s="33">
        <f t="shared" si="3"/>
        <v>0</v>
      </c>
      <c r="Q126" s="214"/>
      <c r="S126" s="56"/>
      <c r="T126" s="213"/>
      <c r="U126" s="213"/>
      <c r="V126" s="33">
        <f t="shared" si="4"/>
        <v>0</v>
      </c>
      <c r="W126" s="214"/>
      <c r="Y126" s="56"/>
      <c r="Z126" s="213"/>
      <c r="AA126" s="213"/>
      <c r="AB126" s="33">
        <f t="shared" si="5"/>
        <v>0</v>
      </c>
      <c r="AC126" s="214"/>
      <c r="AE126" s="56"/>
      <c r="AF126" s="213"/>
      <c r="AG126" s="213"/>
      <c r="AH126" s="33">
        <f t="shared" si="6"/>
        <v>0</v>
      </c>
      <c r="AI126" s="214"/>
      <c r="AK126" s="56"/>
      <c r="AL126" s="213"/>
      <c r="AM126" s="213"/>
      <c r="AN126" s="33">
        <f t="shared" si="7"/>
        <v>0</v>
      </c>
      <c r="AO126" s="214"/>
    </row>
    <row r="127" ht="14.25" customHeight="1">
      <c r="A127" s="56"/>
      <c r="B127" s="213"/>
      <c r="C127" s="213"/>
      <c r="D127" s="33">
        <f t="shared" si="1"/>
        <v>0</v>
      </c>
      <c r="E127" s="214"/>
      <c r="G127" s="56"/>
      <c r="H127" s="213"/>
      <c r="I127" s="213"/>
      <c r="J127" s="33">
        <f t="shared" si="2"/>
        <v>0</v>
      </c>
      <c r="K127" s="214"/>
      <c r="M127" s="56"/>
      <c r="N127" s="213"/>
      <c r="O127" s="213"/>
      <c r="P127" s="33">
        <f t="shared" si="3"/>
        <v>0</v>
      </c>
      <c r="Q127" s="214"/>
      <c r="S127" s="56"/>
      <c r="T127" s="213"/>
      <c r="U127" s="213"/>
      <c r="V127" s="33">
        <f t="shared" si="4"/>
        <v>0</v>
      </c>
      <c r="W127" s="214"/>
      <c r="Y127" s="56"/>
      <c r="Z127" s="213"/>
      <c r="AA127" s="213"/>
      <c r="AB127" s="33">
        <f t="shared" si="5"/>
        <v>0</v>
      </c>
      <c r="AC127" s="214"/>
      <c r="AE127" s="56"/>
      <c r="AF127" s="213"/>
      <c r="AG127" s="213"/>
      <c r="AH127" s="33">
        <f t="shared" si="6"/>
        <v>0</v>
      </c>
      <c r="AI127" s="214"/>
      <c r="AK127" s="56"/>
      <c r="AL127" s="213"/>
      <c r="AM127" s="213"/>
      <c r="AN127" s="33">
        <f t="shared" si="7"/>
        <v>0</v>
      </c>
      <c r="AO127" s="214"/>
    </row>
    <row r="128" ht="14.25" customHeight="1">
      <c r="A128" s="56"/>
      <c r="B128" s="213"/>
      <c r="C128" s="213"/>
      <c r="D128" s="33">
        <f t="shared" si="1"/>
        <v>0</v>
      </c>
      <c r="E128" s="214"/>
      <c r="G128" s="56"/>
      <c r="H128" s="213"/>
      <c r="I128" s="213"/>
      <c r="J128" s="33">
        <f t="shared" si="2"/>
        <v>0</v>
      </c>
      <c r="K128" s="214"/>
      <c r="M128" s="56"/>
      <c r="N128" s="213"/>
      <c r="O128" s="213"/>
      <c r="P128" s="33">
        <f t="shared" si="3"/>
        <v>0</v>
      </c>
      <c r="Q128" s="214"/>
      <c r="S128" s="56"/>
      <c r="T128" s="213"/>
      <c r="U128" s="213"/>
      <c r="V128" s="33">
        <f t="shared" si="4"/>
        <v>0</v>
      </c>
      <c r="W128" s="214"/>
      <c r="Y128" s="56"/>
      <c r="Z128" s="213"/>
      <c r="AA128" s="213"/>
      <c r="AB128" s="33">
        <f t="shared" si="5"/>
        <v>0</v>
      </c>
      <c r="AC128" s="214"/>
      <c r="AE128" s="56"/>
      <c r="AF128" s="213"/>
      <c r="AG128" s="213"/>
      <c r="AH128" s="33">
        <f t="shared" si="6"/>
        <v>0</v>
      </c>
      <c r="AI128" s="214"/>
      <c r="AK128" s="56"/>
      <c r="AL128" s="213"/>
      <c r="AM128" s="213"/>
      <c r="AN128" s="33">
        <f t="shared" si="7"/>
        <v>0</v>
      </c>
      <c r="AO128" s="214"/>
    </row>
    <row r="129" ht="14.25" customHeight="1">
      <c r="A129" s="56"/>
      <c r="B129" s="213"/>
      <c r="C129" s="213"/>
      <c r="D129" s="33">
        <f t="shared" si="1"/>
        <v>0</v>
      </c>
      <c r="E129" s="214"/>
      <c r="G129" s="56"/>
      <c r="H129" s="213"/>
      <c r="I129" s="213"/>
      <c r="J129" s="33">
        <f t="shared" si="2"/>
        <v>0</v>
      </c>
      <c r="K129" s="214"/>
      <c r="M129" s="56"/>
      <c r="N129" s="213"/>
      <c r="O129" s="213"/>
      <c r="P129" s="33">
        <f t="shared" si="3"/>
        <v>0</v>
      </c>
      <c r="Q129" s="214"/>
      <c r="S129" s="56"/>
      <c r="T129" s="213"/>
      <c r="U129" s="213"/>
      <c r="V129" s="33">
        <f t="shared" si="4"/>
        <v>0</v>
      </c>
      <c r="W129" s="214"/>
      <c r="Y129" s="56"/>
      <c r="Z129" s="213"/>
      <c r="AA129" s="213"/>
      <c r="AB129" s="33">
        <f t="shared" si="5"/>
        <v>0</v>
      </c>
      <c r="AC129" s="214"/>
      <c r="AE129" s="56"/>
      <c r="AF129" s="213"/>
      <c r="AG129" s="213"/>
      <c r="AH129" s="33">
        <f t="shared" si="6"/>
        <v>0</v>
      </c>
      <c r="AI129" s="214"/>
      <c r="AK129" s="56"/>
      <c r="AL129" s="213"/>
      <c r="AM129" s="213"/>
      <c r="AN129" s="33">
        <f t="shared" si="7"/>
        <v>0</v>
      </c>
      <c r="AO129" s="214"/>
    </row>
    <row r="130" ht="14.25" customHeight="1">
      <c r="A130" s="56"/>
      <c r="B130" s="213"/>
      <c r="C130" s="213"/>
      <c r="D130" s="33">
        <f t="shared" si="1"/>
        <v>0</v>
      </c>
      <c r="E130" s="214"/>
      <c r="G130" s="56"/>
      <c r="H130" s="213"/>
      <c r="I130" s="213"/>
      <c r="J130" s="33">
        <f t="shared" si="2"/>
        <v>0</v>
      </c>
      <c r="K130" s="214"/>
      <c r="M130" s="56"/>
      <c r="N130" s="213"/>
      <c r="O130" s="213"/>
      <c r="P130" s="33">
        <f t="shared" si="3"/>
        <v>0</v>
      </c>
      <c r="Q130" s="214"/>
      <c r="S130" s="56"/>
      <c r="T130" s="213"/>
      <c r="U130" s="213"/>
      <c r="V130" s="33">
        <f t="shared" si="4"/>
        <v>0</v>
      </c>
      <c r="W130" s="214"/>
      <c r="Y130" s="56"/>
      <c r="Z130" s="213"/>
      <c r="AA130" s="213"/>
      <c r="AB130" s="33">
        <f t="shared" si="5"/>
        <v>0</v>
      </c>
      <c r="AC130" s="214"/>
      <c r="AE130" s="56"/>
      <c r="AF130" s="213"/>
      <c r="AG130" s="213"/>
      <c r="AH130" s="33">
        <f t="shared" si="6"/>
        <v>0</v>
      </c>
      <c r="AI130" s="214"/>
      <c r="AK130" s="56"/>
      <c r="AL130" s="213"/>
      <c r="AM130" s="213"/>
      <c r="AN130" s="33">
        <f t="shared" si="7"/>
        <v>0</v>
      </c>
      <c r="AO130" s="214"/>
    </row>
    <row r="131" ht="14.25" customHeight="1">
      <c r="A131" s="56"/>
      <c r="B131" s="213"/>
      <c r="C131" s="213"/>
      <c r="D131" s="33">
        <f t="shared" si="1"/>
        <v>0</v>
      </c>
      <c r="E131" s="214"/>
      <c r="G131" s="56"/>
      <c r="H131" s="213"/>
      <c r="I131" s="213"/>
      <c r="J131" s="33">
        <f t="shared" si="2"/>
        <v>0</v>
      </c>
      <c r="K131" s="214"/>
      <c r="M131" s="56"/>
      <c r="N131" s="213"/>
      <c r="O131" s="213"/>
      <c r="P131" s="33">
        <f t="shared" si="3"/>
        <v>0</v>
      </c>
      <c r="Q131" s="214"/>
      <c r="S131" s="56"/>
      <c r="T131" s="213"/>
      <c r="U131" s="213"/>
      <c r="V131" s="33">
        <f t="shared" si="4"/>
        <v>0</v>
      </c>
      <c r="W131" s="214"/>
      <c r="Y131" s="56"/>
      <c r="Z131" s="213"/>
      <c r="AA131" s="213"/>
      <c r="AB131" s="33">
        <f t="shared" si="5"/>
        <v>0</v>
      </c>
      <c r="AC131" s="214"/>
      <c r="AE131" s="56"/>
      <c r="AF131" s="213"/>
      <c r="AG131" s="213"/>
      <c r="AH131" s="33">
        <f t="shared" si="6"/>
        <v>0</v>
      </c>
      <c r="AI131" s="214"/>
      <c r="AK131" s="56"/>
      <c r="AL131" s="213"/>
      <c r="AM131" s="213"/>
      <c r="AN131" s="33">
        <f t="shared" si="7"/>
        <v>0</v>
      </c>
      <c r="AO131" s="214"/>
    </row>
    <row r="132" ht="14.25" customHeight="1">
      <c r="A132" s="56"/>
      <c r="B132" s="213"/>
      <c r="C132" s="213"/>
      <c r="D132" s="33">
        <f t="shared" si="1"/>
        <v>0</v>
      </c>
      <c r="E132" s="214"/>
      <c r="G132" s="56"/>
      <c r="H132" s="213"/>
      <c r="I132" s="213"/>
      <c r="J132" s="33">
        <f t="shared" si="2"/>
        <v>0</v>
      </c>
      <c r="K132" s="214"/>
      <c r="M132" s="56"/>
      <c r="N132" s="213"/>
      <c r="O132" s="213"/>
      <c r="P132" s="33">
        <f t="shared" si="3"/>
        <v>0</v>
      </c>
      <c r="Q132" s="214"/>
      <c r="S132" s="56"/>
      <c r="T132" s="213"/>
      <c r="U132" s="213"/>
      <c r="V132" s="33">
        <f t="shared" si="4"/>
        <v>0</v>
      </c>
      <c r="W132" s="214"/>
      <c r="Y132" s="56"/>
      <c r="Z132" s="213"/>
      <c r="AA132" s="213"/>
      <c r="AB132" s="33">
        <f t="shared" si="5"/>
        <v>0</v>
      </c>
      <c r="AC132" s="214"/>
      <c r="AE132" s="56"/>
      <c r="AF132" s="213"/>
      <c r="AG132" s="213"/>
      <c r="AH132" s="33">
        <f t="shared" si="6"/>
        <v>0</v>
      </c>
      <c r="AI132" s="214"/>
      <c r="AK132" s="56"/>
      <c r="AL132" s="213"/>
      <c r="AM132" s="213"/>
      <c r="AN132" s="33">
        <f t="shared" si="7"/>
        <v>0</v>
      </c>
      <c r="AO132" s="214"/>
    </row>
    <row r="133" ht="14.25" customHeight="1">
      <c r="A133" s="56"/>
      <c r="B133" s="213"/>
      <c r="C133" s="213"/>
      <c r="D133" s="33">
        <f t="shared" si="1"/>
        <v>0</v>
      </c>
      <c r="E133" s="214"/>
      <c r="G133" s="56"/>
      <c r="H133" s="213"/>
      <c r="I133" s="213"/>
      <c r="J133" s="33">
        <f t="shared" si="2"/>
        <v>0</v>
      </c>
      <c r="K133" s="214"/>
      <c r="M133" s="56"/>
      <c r="N133" s="213"/>
      <c r="O133" s="213"/>
      <c r="P133" s="33">
        <f t="shared" si="3"/>
        <v>0</v>
      </c>
      <c r="Q133" s="214"/>
      <c r="S133" s="56"/>
      <c r="T133" s="213"/>
      <c r="U133" s="213"/>
      <c r="V133" s="33">
        <f t="shared" si="4"/>
        <v>0</v>
      </c>
      <c r="W133" s="214"/>
      <c r="Y133" s="56"/>
      <c r="Z133" s="213"/>
      <c r="AA133" s="213"/>
      <c r="AB133" s="33">
        <f t="shared" si="5"/>
        <v>0</v>
      </c>
      <c r="AC133" s="214"/>
      <c r="AE133" s="56"/>
      <c r="AF133" s="213"/>
      <c r="AG133" s="213"/>
      <c r="AH133" s="33">
        <f t="shared" si="6"/>
        <v>0</v>
      </c>
      <c r="AI133" s="214"/>
      <c r="AK133" s="56"/>
      <c r="AL133" s="213"/>
      <c r="AM133" s="213"/>
      <c r="AN133" s="33">
        <f t="shared" si="7"/>
        <v>0</v>
      </c>
      <c r="AO133" s="214"/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E1"/>
    <mergeCell ref="A3:C3"/>
    <mergeCell ref="G3:I3"/>
    <mergeCell ref="M3:O3"/>
    <mergeCell ref="S3:U3"/>
    <mergeCell ref="Y3:AA3"/>
    <mergeCell ref="AE3:AG3"/>
    <mergeCell ref="AK3:AM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5.29"/>
    <col customWidth="1" min="3" max="3" width="15.86"/>
    <col customWidth="1" min="4" max="25" width="8.71"/>
  </cols>
  <sheetData>
    <row r="1" ht="14.25" customHeight="1">
      <c r="A1" s="12" t="s">
        <v>137</v>
      </c>
      <c r="B1" s="12" t="s">
        <v>138</v>
      </c>
      <c r="C1" s="12" t="s">
        <v>139</v>
      </c>
    </row>
    <row r="2" ht="14.25" customHeight="1">
      <c r="A2" s="214" t="s">
        <v>140</v>
      </c>
      <c r="B2" s="214" t="str">
        <f>Topping!A1</f>
        <v>Syrup Hazelnut (720ml)</v>
      </c>
      <c r="C2" s="216">
        <f>Topping!D133</f>
        <v>13500</v>
      </c>
    </row>
    <row r="3" ht="14.25" customHeight="1">
      <c r="A3" s="214" t="s">
        <v>140</v>
      </c>
      <c r="B3" s="214" t="str">
        <f>Topping!G1</f>
        <v>Oreo Crumbs (12000g)</v>
      </c>
      <c r="C3" s="216">
        <f>Topping!J133</f>
        <v>60000</v>
      </c>
    </row>
    <row r="4" ht="14.25" customHeight="1">
      <c r="A4" s="214" t="s">
        <v>140</v>
      </c>
      <c r="B4" s="214" t="str">
        <f>Topping!M1</f>
        <v>Lotus Crumbs (750gr)</v>
      </c>
      <c r="C4" s="216">
        <f>Topping!P133</f>
        <v>0</v>
      </c>
    </row>
    <row r="5" ht="14.25" customHeight="1">
      <c r="A5" s="214" t="s">
        <v>140</v>
      </c>
      <c r="B5" s="214" t="str">
        <f>Topping!S1</f>
        <v>Strawberry Jam (2300gr)</v>
      </c>
      <c r="C5" s="216">
        <f>Topping!V133</f>
        <v>220800</v>
      </c>
    </row>
    <row r="6" ht="14.25" customHeight="1">
      <c r="A6" s="214" t="s">
        <v>140</v>
      </c>
      <c r="B6" s="214" t="str">
        <f>Topping!Y1</f>
        <v>Mango Jam (2300gr)</v>
      </c>
      <c r="C6" s="216">
        <f>Topping!AB133</f>
        <v>257600</v>
      </c>
    </row>
    <row r="7" ht="14.25" customHeight="1">
      <c r="A7" s="214" t="s">
        <v>140</v>
      </c>
      <c r="B7" s="219" t="str">
        <f>Topping!AE1</f>
        <v>Chocolate Topping (5000ml)</v>
      </c>
      <c r="C7" s="216">
        <f>Topping!AH133</f>
        <v>40000</v>
      </c>
    </row>
    <row r="8" ht="14.25" customHeight="1">
      <c r="A8" s="214" t="s">
        <v>140</v>
      </c>
      <c r="B8" s="214" t="str">
        <f>Topping!AK1</f>
        <v>Kacang Morin (1000)</v>
      </c>
      <c r="C8" s="216">
        <f>Topping!AN133</f>
        <v>3000</v>
      </c>
    </row>
    <row r="9" ht="14.25" customHeight="1">
      <c r="A9" s="214" t="s">
        <v>140</v>
      </c>
      <c r="B9" s="214" t="str">
        <f>Topping!AQ1</f>
        <v>Rainbow  Jelly</v>
      </c>
      <c r="C9" s="216">
        <f>Topping!AT133</f>
        <v>0</v>
      </c>
    </row>
    <row r="10" ht="14.25" customHeight="1">
      <c r="A10" s="214" t="s">
        <v>140</v>
      </c>
      <c r="B10" s="214" t="str">
        <f>Topping!AW1</f>
        <v>Coffe Jelly</v>
      </c>
      <c r="C10" s="216">
        <f>Topping!AZ133</f>
        <v>0</v>
      </c>
    </row>
    <row r="11" ht="14.25" customHeight="1">
      <c r="A11" s="214" t="s">
        <v>141</v>
      </c>
      <c r="B11" s="214" t="str">
        <f>'Bahan Utama'!A1</f>
        <v>Tapioca Pearl (1000gr)</v>
      </c>
      <c r="C11" s="216">
        <f>'Bahan Utama'!D133</f>
        <v>90</v>
      </c>
    </row>
    <row r="12" ht="14.25" customHeight="1">
      <c r="A12" s="214" t="s">
        <v>141</v>
      </c>
      <c r="B12" s="214" t="str">
        <f>'Bahan Utama'!G1</f>
        <v>Tea Kayu Aro (500gr)</v>
      </c>
      <c r="C12" s="216">
        <f>'Bahan Utama'!J133</f>
        <v>3000</v>
      </c>
    </row>
    <row r="13" ht="14.25" customHeight="1">
      <c r="A13" s="214" t="s">
        <v>141</v>
      </c>
      <c r="B13" s="214" t="str">
        <f>'Bahan Utama'!M1</f>
        <v>Chatramue Tea (400gr)</v>
      </c>
      <c r="C13" s="216">
        <f>'Bahan Utama'!P133</f>
        <v>3200</v>
      </c>
    </row>
    <row r="14" ht="14.25" customHeight="1">
      <c r="A14" s="214" t="s">
        <v>141</v>
      </c>
      <c r="B14" s="214" t="str">
        <f>'Bahan Utama'!S1</f>
        <v>Kopi Robusta (1000gr)</v>
      </c>
      <c r="C14" s="216">
        <f>'Bahan Utama'!V133</f>
        <v>0</v>
      </c>
    </row>
    <row r="15" ht="14.25" customHeight="1">
      <c r="A15" s="214" t="s">
        <v>141</v>
      </c>
      <c r="B15" s="214" t="str">
        <f>'Bahan Utama'!Y1</f>
        <v>UHT</v>
      </c>
      <c r="C15" s="216">
        <f>'Bahan Utama'!AB133</f>
        <v>168000</v>
      </c>
    </row>
    <row r="16" ht="14.25" customHeight="1">
      <c r="A16" s="214" t="s">
        <v>141</v>
      </c>
      <c r="B16" s="214" t="str">
        <f>'Bahan Utama'!AE1</f>
        <v>Fructose(5000ml)</v>
      </c>
      <c r="C16" s="221">
        <f>'Bahan Utama'!AH133</f>
        <v>95000</v>
      </c>
      <c r="D16" s="222">
        <v>25.0</v>
      </c>
      <c r="E16" s="222">
        <v>-6.0</v>
      </c>
    </row>
    <row r="17" ht="14.25" customHeight="1">
      <c r="A17" s="214" t="s">
        <v>141</v>
      </c>
      <c r="B17" s="214" t="str">
        <f>'Bahan Utama'!AK1</f>
        <v>Gula Aren Bubuk</v>
      </c>
      <c r="C17" s="216">
        <f>'Bahan Utama'!AN133</f>
        <v>34</v>
      </c>
    </row>
    <row r="18" ht="14.25" customHeight="1">
      <c r="A18" s="214" t="s">
        <v>141</v>
      </c>
      <c r="B18" s="214" t="str">
        <f>'Bahan Utama'!AQ1</f>
        <v>Gula Aren Cair (1,000ml)</v>
      </c>
      <c r="C18" s="216">
        <f>'Bahan Utama'!AT133</f>
        <v>8</v>
      </c>
    </row>
    <row r="19" ht="14.25" customHeight="1">
      <c r="A19" s="214" t="s">
        <v>141</v>
      </c>
      <c r="B19" s="219" t="str">
        <f>'Bahan Utama'!AW1</f>
        <v>Soft Mix Vanilla (10,000ml)</v>
      </c>
      <c r="C19" s="221">
        <f>'Bahan Utama'!AZ347</f>
        <v>116</v>
      </c>
      <c r="D19" s="222">
        <v>58.0</v>
      </c>
    </row>
    <row r="20" ht="14.25" customHeight="1">
      <c r="A20" s="214" t="s">
        <v>141</v>
      </c>
      <c r="B20" s="219" t="str">
        <f>'Bahan Utama'!BC1</f>
        <v>Soft Mix Green Tea (10,000ml)</v>
      </c>
      <c r="C20" s="221" t="str">
        <f>'Bahan Utama'!827</f>
        <v>#ERROR!</v>
      </c>
    </row>
    <row r="21" ht="14.25" customHeight="1">
      <c r="A21" s="214" t="s">
        <v>141</v>
      </c>
      <c r="B21" s="214" t="str">
        <f>'Bahan Utama'!BI1</f>
        <v>Cone (300pcs)</v>
      </c>
      <c r="C21" s="216">
        <f>'Bahan Utama'!BL283</f>
        <v>138</v>
      </c>
      <c r="D21" s="222">
        <v>26.0</v>
      </c>
      <c r="E21" s="222">
        <v>1.0</v>
      </c>
    </row>
    <row r="22" ht="14.25" customHeight="1">
      <c r="A22" s="214" t="s">
        <v>141</v>
      </c>
      <c r="B22" s="223" t="s">
        <v>142</v>
      </c>
      <c r="C22" s="216"/>
      <c r="D22" s="222"/>
      <c r="E22" s="222"/>
    </row>
    <row r="23" ht="14.25" customHeight="1">
      <c r="A23" s="214" t="s">
        <v>141</v>
      </c>
      <c r="B23" s="214" t="str">
        <f>'Bahan Utama'!BO1</f>
        <v>SKM (488gr)</v>
      </c>
      <c r="C23" s="216">
        <f>'Bahan Utama'!BR133</f>
        <v>70</v>
      </c>
      <c r="D23" s="222">
        <v>60.0</v>
      </c>
      <c r="E23" s="222">
        <v>2.0</v>
      </c>
    </row>
    <row r="24" ht="14.25" customHeight="1">
      <c r="A24" s="214" t="s">
        <v>143</v>
      </c>
      <c r="B24" s="224" t="str">
        <f>Powder!A1</f>
        <v>Taro (1000gr)</v>
      </c>
      <c r="C24" s="216">
        <f>Powder!D133</f>
        <v>10</v>
      </c>
    </row>
    <row r="25" ht="14.25" customHeight="1">
      <c r="A25" s="214" t="s">
        <v>143</v>
      </c>
      <c r="B25" s="214" t="str">
        <f>Powder!G1</f>
        <v>Ovaltine(900gr)</v>
      </c>
      <c r="C25" s="216">
        <f>Powder!J133</f>
        <v>1</v>
      </c>
    </row>
    <row r="26" ht="14.25" customHeight="1">
      <c r="A26" s="214" t="s">
        <v>143</v>
      </c>
      <c r="B26" s="214" t="str">
        <f>Powder!M1</f>
        <v>Milo(960gr)</v>
      </c>
      <c r="C26" s="216">
        <f>Powder!P133</f>
        <v>0</v>
      </c>
    </row>
    <row r="27" ht="14.25" customHeight="1">
      <c r="A27" s="214" t="s">
        <v>143</v>
      </c>
      <c r="B27" s="224" t="str">
        <f>Powder!S1</f>
        <v>Royal Chocolate (1000gr)</v>
      </c>
      <c r="C27" s="216">
        <f>Powder!V133</f>
        <v>21</v>
      </c>
    </row>
    <row r="28" ht="14.25" customHeight="1">
      <c r="A28" s="214" t="s">
        <v>143</v>
      </c>
      <c r="B28" s="224" t="str">
        <f>Powder!Y1</f>
        <v>Red velvet(1000gr)</v>
      </c>
      <c r="C28" s="216">
        <f>Powder!AB133</f>
        <v>10</v>
      </c>
    </row>
    <row r="29" ht="14.25" customHeight="1">
      <c r="A29" s="214" t="s">
        <v>143</v>
      </c>
      <c r="B29" s="224" t="str">
        <f>Powder!AE1</f>
        <v>Vanilla(1000gr</v>
      </c>
      <c r="C29" s="216">
        <f>Powder!AH133</f>
        <v>5</v>
      </c>
    </row>
    <row r="30" ht="14.25" customHeight="1">
      <c r="A30" s="214" t="s">
        <v>143</v>
      </c>
      <c r="B30" s="224" t="str">
        <f>Powder!AK1</f>
        <v>Lemon Tea (1000gr)</v>
      </c>
      <c r="C30" s="216">
        <f>Powder!AN133</f>
        <v>3</v>
      </c>
    </row>
    <row r="31" ht="14.25" customHeight="1">
      <c r="A31" s="214" t="s">
        <v>143</v>
      </c>
      <c r="B31" s="224" t="str">
        <f>Powder!AQ1</f>
        <v>Lychee Tea (1000gr)</v>
      </c>
      <c r="C31" s="216">
        <f>Powder!AT133</f>
        <v>17</v>
      </c>
    </row>
    <row r="32" ht="14.25" customHeight="1">
      <c r="A32" s="214" t="s">
        <v>143</v>
      </c>
      <c r="B32" s="214" t="str">
        <f>Powder!AW1</f>
        <v>Mango</v>
      </c>
      <c r="C32" s="216">
        <f>Powder!AZ133</f>
        <v>5</v>
      </c>
    </row>
    <row r="33" ht="14.25" customHeight="1">
      <c r="A33" s="214" t="s">
        <v>143</v>
      </c>
      <c r="B33" s="214" t="str">
        <f>Powder!BC1</f>
        <v>Lychee (1000gr)</v>
      </c>
      <c r="C33" s="216">
        <f>Powder!BF133</f>
        <v>8</v>
      </c>
    </row>
    <row r="34" ht="14.25" customHeight="1">
      <c r="A34" s="214" t="s">
        <v>143</v>
      </c>
      <c r="B34" s="214" t="str">
        <f>Powder!BI1</f>
        <v>Greentea(1000gr)</v>
      </c>
      <c r="C34" s="216">
        <f>Powder!BL133</f>
        <v>6</v>
      </c>
    </row>
    <row r="35" ht="14.25" customHeight="1">
      <c r="A35" s="214" t="s">
        <v>143</v>
      </c>
      <c r="B35" s="224" t="str">
        <f>Powder!BO1</f>
        <v>Es Permen Karet (1000gr)</v>
      </c>
      <c r="C35" s="216">
        <f>Powder!BR133</f>
        <v>2</v>
      </c>
    </row>
    <row r="36" ht="14.25" customHeight="1">
      <c r="A36" s="214" t="s">
        <v>143</v>
      </c>
      <c r="B36" s="224" t="str">
        <f>Powder!BU1</f>
        <v>Ndc Creamer (1000gr)</v>
      </c>
      <c r="C36" s="216">
        <f>Powder!BX133</f>
        <v>2</v>
      </c>
    </row>
    <row r="37" ht="14.25" customHeight="1">
      <c r="A37" s="214" t="s">
        <v>143</v>
      </c>
      <c r="B37" s="224" t="str">
        <f>Powder!CA1</f>
        <v>Cream Chesee(500gr)</v>
      </c>
      <c r="C37" s="216">
        <f>Powder!CD133</f>
        <v>0</v>
      </c>
    </row>
    <row r="38" ht="14.25" customHeight="1">
      <c r="A38" s="214" t="s">
        <v>143</v>
      </c>
      <c r="B38" s="224" t="str">
        <f>Powder!CG1</f>
        <v>Buble Gum(1000gr)</v>
      </c>
      <c r="C38" s="216">
        <f>Powder!CJ133</f>
        <v>3</v>
      </c>
    </row>
    <row r="39" ht="14.25" customHeight="1">
      <c r="A39" s="214" t="s">
        <v>143</v>
      </c>
      <c r="B39" s="214" t="str">
        <f>Powder!CM1</f>
        <v>Cotton Candy(1000gr)</v>
      </c>
      <c r="C39" s="216">
        <f>Powder!CP133</f>
        <v>2</v>
      </c>
    </row>
    <row r="40" ht="14.25" customHeight="1">
      <c r="A40" s="214" t="s">
        <v>144</v>
      </c>
      <c r="B40" s="214" t="str">
        <f>'Bahan Lainnya'!A1</f>
        <v>Cup 12 Oz</v>
      </c>
      <c r="C40" s="221">
        <f>'Bahan Lainnya'!D133</f>
        <v>38150</v>
      </c>
      <c r="D40" s="222">
        <v>29000.0</v>
      </c>
      <c r="E40" s="225">
        <f t="shared" ref="E40:E41" si="1">C40-D40</f>
        <v>9150</v>
      </c>
      <c r="G40" s="225">
        <f>C42-1400</f>
        <v>2750</v>
      </c>
    </row>
    <row r="41" ht="14.25" customHeight="1">
      <c r="A41" s="214" t="s">
        <v>144</v>
      </c>
      <c r="B41" s="214" t="str">
        <f>'Bahan Lainnya'!G1</f>
        <v>Cup 14 Oz</v>
      </c>
      <c r="C41" s="221">
        <f>'Bahan Lainnya'!J133</f>
        <v>3650</v>
      </c>
      <c r="D41" s="222">
        <v>4600.0</v>
      </c>
      <c r="E41" s="225">
        <f t="shared" si="1"/>
        <v>-950</v>
      </c>
    </row>
    <row r="42" ht="14.25" customHeight="1">
      <c r="A42" s="214" t="s">
        <v>144</v>
      </c>
      <c r="B42" s="214" t="str">
        <f>'Bahan Lainnya'!M1</f>
        <v>Cup 22 Oz</v>
      </c>
      <c r="C42" s="221">
        <f>'Bahan Lainnya'!P133</f>
        <v>4150</v>
      </c>
      <c r="D42" s="222">
        <v>7000.0</v>
      </c>
    </row>
    <row r="43" ht="14.25" customHeight="1">
      <c r="A43" s="214" t="s">
        <v>144</v>
      </c>
      <c r="B43" s="214" t="str">
        <f>'Bahan Lainnya'!S1</f>
        <v>Cup 04 Oz</v>
      </c>
      <c r="C43" s="216">
        <f>'Bahan Lainnya'!V133</f>
        <v>11750</v>
      </c>
    </row>
    <row r="44" ht="14.25" customHeight="1">
      <c r="A44" s="214" t="s">
        <v>144</v>
      </c>
      <c r="B44" s="226" t="str">
        <f>'Bahan Lainnya'!Y1</f>
        <v>Plastik Cup 1 Panjang</v>
      </c>
      <c r="C44" s="227">
        <f>'Bahan Lainnya'!AB133</f>
        <v>4</v>
      </c>
    </row>
    <row r="45" ht="14.25" customHeight="1">
      <c r="A45" s="214" t="s">
        <v>144</v>
      </c>
      <c r="B45" s="228" t="str">
        <f>'Bahan Lainnya'!AE1</f>
        <v>Plastik Cup 2 Panjang</v>
      </c>
      <c r="C45" s="227">
        <f>'Bahan Lainnya'!AH133</f>
        <v>2</v>
      </c>
      <c r="D45" s="222">
        <v>19.0</v>
      </c>
      <c r="E45" s="222">
        <v>2.0</v>
      </c>
    </row>
    <row r="46" ht="14.25" customHeight="1">
      <c r="A46" s="214" t="s">
        <v>144</v>
      </c>
      <c r="B46" s="228" t="str">
        <f>'Bahan Lainnya'!AK1</f>
        <v>Plastik Cup 2 takeaway</v>
      </c>
      <c r="C46" s="229">
        <f>'Bahan Lainnya'!AN133</f>
        <v>7</v>
      </c>
      <c r="D46" s="222">
        <v>16.0</v>
      </c>
    </row>
    <row r="47" ht="14.25" customHeight="1">
      <c r="A47" s="214" t="s">
        <v>144</v>
      </c>
      <c r="B47" s="226" t="str">
        <f>'Bahan Lainnya'!AQ1</f>
        <v>Plastik Cup 4 takeaway</v>
      </c>
      <c r="C47" s="227">
        <f>'Bahan Lainnya'!AT133</f>
        <v>15</v>
      </c>
    </row>
    <row r="48" ht="14.25" customHeight="1">
      <c r="A48" s="214" t="s">
        <v>144</v>
      </c>
      <c r="B48" s="226" t="str">
        <f>'Bahan Lainnya'!AW1</f>
        <v>Plastik Sampah Besar</v>
      </c>
      <c r="C48" s="227">
        <f>'Bahan Lainnya'!AZ133</f>
        <v>576</v>
      </c>
    </row>
    <row r="49" ht="14.25" customHeight="1">
      <c r="A49" s="214" t="s">
        <v>144</v>
      </c>
      <c r="B49" s="228" t="str">
        <f>'Bahan Lainnya'!BC1</f>
        <v>Thermal</v>
      </c>
      <c r="C49" s="227">
        <f>'Bahan Lainnya'!BF133</f>
        <v>280</v>
      </c>
    </row>
    <row r="50" ht="14.25" customHeight="1">
      <c r="A50" s="214" t="s">
        <v>144</v>
      </c>
      <c r="B50" s="228" t="str">
        <f>'Bahan Lainnya'!BI1</f>
        <v>Baterai A3 (Rp.2,250)</v>
      </c>
      <c r="C50" s="227">
        <f>'Bahan Lainnya'!BL133</f>
        <v>10</v>
      </c>
    </row>
    <row r="51" ht="14.25" customHeight="1">
      <c r="A51" s="214" t="s">
        <v>144</v>
      </c>
      <c r="B51" s="228" t="str">
        <f>'Bahan Lainnya'!BO1</f>
        <v>Cling</v>
      </c>
      <c r="C51" s="227">
        <f>'Bahan Lainnya'!BR133</f>
        <v>0</v>
      </c>
    </row>
    <row r="52" ht="14.25" customHeight="1">
      <c r="A52" s="214" t="s">
        <v>144</v>
      </c>
      <c r="B52" s="228" t="str">
        <f>'Bahan Lainnya'!BU1</f>
        <v>Ultra Pencuci Piring</v>
      </c>
      <c r="C52" s="229">
        <f>'Bahan Lainnya'!BX133</f>
        <v>3300</v>
      </c>
      <c r="D52" s="222">
        <v>10.0</v>
      </c>
    </row>
    <row r="53" ht="14.25" customHeight="1">
      <c r="A53" s="214" t="s">
        <v>144</v>
      </c>
      <c r="B53" s="228" t="str">
        <f>'Bahan Lainnya'!CA1</f>
        <v>Hand Gloves</v>
      </c>
      <c r="C53" s="227">
        <f>'Bahan Lainnya'!CD133</f>
        <v>600</v>
      </c>
    </row>
    <row r="54" ht="14.25" customHeight="1">
      <c r="A54" s="214" t="s">
        <v>144</v>
      </c>
      <c r="B54" s="228" t="str">
        <f>'Bahan Lainnya'!CG1</f>
        <v>Tissue Jolly (10pcs)</v>
      </c>
      <c r="C54" s="227">
        <f>'Bahan Lainnya'!CJ133</f>
        <v>820</v>
      </c>
    </row>
    <row r="55" ht="14.25" customHeight="1">
      <c r="A55" s="214" t="s">
        <v>144</v>
      </c>
      <c r="B55" s="226" t="str">
        <f>'Bahan Lainnya'!CM1</f>
        <v>Wipol</v>
      </c>
      <c r="C55" s="227">
        <f>'Bahan Lainnya'!CP133</f>
        <v>0</v>
      </c>
    </row>
    <row r="56" ht="14.25" customHeight="1">
      <c r="A56" s="214" t="s">
        <v>144</v>
      </c>
      <c r="B56" s="226" t="str">
        <f>'Bahan Lainnya'!CS1</f>
        <v>Sedotan Boba (250pcs)</v>
      </c>
      <c r="C56" s="227">
        <f>'Bahan Lainnya'!CV133</f>
        <v>1000</v>
      </c>
    </row>
    <row r="57" ht="14.25" customHeight="1">
      <c r="A57" s="214" t="s">
        <v>144</v>
      </c>
      <c r="B57" s="228" t="str">
        <f>'Bahan Lainnya'!CY1</f>
        <v>Sedotan Kecil (500pcs)</v>
      </c>
      <c r="C57" s="227">
        <f>'Bahan Lainnya'!DB133</f>
        <v>14500</v>
      </c>
    </row>
    <row r="58" ht="14.25" customHeight="1">
      <c r="A58" s="214" t="s">
        <v>144</v>
      </c>
      <c r="B58" s="228" t="str">
        <f>'Bahan Lainnya'!DE1</f>
        <v>Seal Cup</v>
      </c>
      <c r="C58" s="227">
        <f>'Bahan Lainnya'!DH133</f>
        <v>7</v>
      </c>
    </row>
    <row r="59" ht="14.25" customHeight="1">
      <c r="A59" s="214" t="s">
        <v>144</v>
      </c>
      <c r="B59" s="228" t="str">
        <f>'Bahan Lainnya'!DK1</f>
        <v>Sendok Ice Cream</v>
      </c>
      <c r="C59" s="229">
        <f>'Bahan Lainnya'!DN133</f>
        <v>10250</v>
      </c>
      <c r="D59" s="222">
        <v>21000.0</v>
      </c>
      <c r="E59" s="222">
        <v>1000.0</v>
      </c>
    </row>
    <row r="60" ht="14.25" customHeight="1">
      <c r="A60" s="214" t="s">
        <v>144</v>
      </c>
      <c r="B60" s="228" t="str">
        <f>'Bahan Lainnya'!DQ1</f>
        <v>Stella (Rp9000)</v>
      </c>
      <c r="C60" s="227">
        <f>'Bahan Lainnya'!DT133</f>
        <v>0</v>
      </c>
      <c r="D60" s="222">
        <v>19.0</v>
      </c>
      <c r="E60" s="222">
        <v>3.0</v>
      </c>
    </row>
    <row r="61" ht="14.25" customHeight="1">
      <c r="A61" s="214" t="s">
        <v>144</v>
      </c>
      <c r="B61" s="228" t="str">
        <f>'Bahan Lainnya'!DW1</f>
        <v>Bayclin</v>
      </c>
      <c r="C61" s="229">
        <f>'Bahan Lainnya'!DZ133</f>
        <v>0</v>
      </c>
      <c r="D61" s="222">
        <v>7.0</v>
      </c>
    </row>
    <row r="62" ht="14.25" customHeight="1">
      <c r="A62" s="214" t="s">
        <v>144</v>
      </c>
      <c r="B62" s="228" t="str">
        <f>'Bahan Lainnya'!EC1</f>
        <v>Lem Tikus</v>
      </c>
      <c r="C62" s="227">
        <f>'Bahan Lainnya'!EF133</f>
        <v>2</v>
      </c>
      <c r="D62" s="222">
        <v>12.0</v>
      </c>
      <c r="E62" s="222">
        <v>2.0</v>
      </c>
    </row>
    <row r="63" ht="14.25" customHeight="1">
      <c r="A63" s="214" t="s">
        <v>144</v>
      </c>
      <c r="B63" s="228" t="str">
        <f>'Bahan Lainnya'!EI1</f>
        <v>Detergen</v>
      </c>
      <c r="C63" s="227">
        <f>'Bahan Lainnya'!EL133</f>
        <v>15</v>
      </c>
    </row>
    <row r="64" ht="14.25" customHeight="1">
      <c r="A64" s="214" t="s">
        <v>144</v>
      </c>
      <c r="B64" s="228" t="str">
        <f>'Bahan Lainnya'!EO1</f>
        <v>Baygon</v>
      </c>
      <c r="C64" s="227">
        <f>'Bahan Lainnya'!ER133</f>
        <v>5</v>
      </c>
    </row>
    <row r="65" ht="14.25" customHeight="1">
      <c r="A65" s="214" t="s">
        <v>144</v>
      </c>
      <c r="B65" s="228" t="str">
        <f>'Bahan Lainnya'!EU1</f>
        <v>Kapur Ajaib</v>
      </c>
      <c r="C65" s="227">
        <f>'Bahan Lainnya'!EX133</f>
        <v>21</v>
      </c>
    </row>
    <row r="66" ht="14.25" customHeight="1">
      <c r="A66" s="214" t="s">
        <v>144</v>
      </c>
      <c r="B66" s="228" t="str">
        <f>'Bahan Lainnya'!FA1</f>
        <v>Pisau Donut</v>
      </c>
      <c r="C66" s="227">
        <f>'Bahan Lainnya'!FD133</f>
        <v>900</v>
      </c>
    </row>
    <row r="67" ht="14.25" customHeight="1">
      <c r="A67" s="214" t="s">
        <v>144</v>
      </c>
      <c r="B67" s="228" t="str">
        <f>'Bahan Lainnya'!FM1</f>
        <v>Tray Donut</v>
      </c>
      <c r="C67" s="230"/>
    </row>
    <row r="68" ht="14.25" customHeight="1">
      <c r="A68" s="214" t="s">
        <v>144</v>
      </c>
      <c r="B68" s="231" t="str">
        <f>'Bahan Lainnya'!FS1</f>
        <v>Cairan Pembersih Lantai</v>
      </c>
    </row>
    <row r="69" ht="14.25" customHeight="1">
      <c r="A69" s="214" t="s">
        <v>144</v>
      </c>
      <c r="B69" s="231" t="str">
        <f>'Bahan Lainnya'!FY1</f>
        <v>Cairan Pembersih Kaca</v>
      </c>
    </row>
    <row r="70" ht="14.25" customHeight="1">
      <c r="A70" s="214" t="s">
        <v>144</v>
      </c>
      <c r="B70" s="231" t="str">
        <f>'Bahan Lainnya'!GE1</f>
        <v>Plastik Sampah Hitam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</cols>
  <sheetData>
    <row r="1">
      <c r="A1" s="232" t="s">
        <v>145</v>
      </c>
      <c r="B1" s="231" t="s">
        <v>87</v>
      </c>
      <c r="C1" s="231" t="s">
        <v>105</v>
      </c>
      <c r="D1" s="231" t="s">
        <v>80</v>
      </c>
      <c r="E1" s="231" t="s">
        <v>77</v>
      </c>
      <c r="F1" s="231" t="s">
        <v>81</v>
      </c>
      <c r="G1" s="231" t="s">
        <v>91</v>
      </c>
      <c r="H1" s="231" t="s">
        <v>97</v>
      </c>
      <c r="I1" s="231" t="s">
        <v>93</v>
      </c>
      <c r="J1" s="231" t="s">
        <v>79</v>
      </c>
      <c r="K1" s="231" t="s">
        <v>78</v>
      </c>
      <c r="L1" s="231" t="s">
        <v>104</v>
      </c>
      <c r="M1" s="231" t="s">
        <v>96</v>
      </c>
      <c r="N1" s="231" t="s">
        <v>85</v>
      </c>
      <c r="O1" s="231" t="s">
        <v>103</v>
      </c>
      <c r="P1" s="231" t="s">
        <v>95</v>
      </c>
      <c r="Q1" s="231" t="s">
        <v>107</v>
      </c>
      <c r="R1" s="231" t="s">
        <v>102</v>
      </c>
      <c r="S1" s="231" t="s">
        <v>99</v>
      </c>
      <c r="T1" s="231" t="s">
        <v>90</v>
      </c>
      <c r="U1" s="231" t="s">
        <v>83</v>
      </c>
      <c r="V1" s="231" t="s">
        <v>98</v>
      </c>
      <c r="W1" s="231" t="s">
        <v>84</v>
      </c>
      <c r="X1" s="231" t="s">
        <v>101</v>
      </c>
      <c r="Y1" s="231" t="s">
        <v>100</v>
      </c>
      <c r="Z1" s="231" t="s">
        <v>88</v>
      </c>
      <c r="AA1" s="231" t="s">
        <v>94</v>
      </c>
      <c r="AB1" s="231" t="s">
        <v>131</v>
      </c>
      <c r="AC1" s="231" t="s">
        <v>108</v>
      </c>
      <c r="AD1" s="231" t="s">
        <v>133</v>
      </c>
    </row>
    <row r="2">
      <c r="A2" s="231" t="str">
        <f>Topping!A1</f>
        <v>Syrup Hazelnut (720ml)</v>
      </c>
    </row>
    <row r="3">
      <c r="A3" s="231" t="str">
        <f>Topping!G1</f>
        <v>Oreo Crumbs (12000g)</v>
      </c>
    </row>
    <row r="4">
      <c r="A4" s="231" t="str">
        <f>Topping!M1</f>
        <v>Lotus Crumbs (750gr)</v>
      </c>
    </row>
    <row r="5">
      <c r="A5" s="231" t="str">
        <f>Topping!S1</f>
        <v>Strawberry Jam (2300gr)</v>
      </c>
    </row>
    <row r="6">
      <c r="A6" s="231" t="str">
        <f>Topping!Y1</f>
        <v>Mango Jam (2300gr)</v>
      </c>
    </row>
    <row r="7">
      <c r="A7" s="233" t="str">
        <f>Topping!AE1</f>
        <v>Chocolate Topping (5000ml)</v>
      </c>
    </row>
    <row r="8">
      <c r="A8" s="231" t="str">
        <f>Topping!AK1</f>
        <v>Kacang Morin (1000)</v>
      </c>
    </row>
    <row r="9">
      <c r="A9" s="231" t="str">
        <f>Topping!AQ1</f>
        <v>Rainbow  Jelly</v>
      </c>
    </row>
    <row r="10">
      <c r="A10" s="231" t="str">
        <f>Topping!AW1</f>
        <v>Coffe Jelly</v>
      </c>
    </row>
    <row r="11">
      <c r="A11" s="231" t="str">
        <f>Topping!BC1</f>
        <v>Redvelvet Crumbs</v>
      </c>
    </row>
    <row r="12">
      <c r="A12" s="231" t="str">
        <f>'Bahan Utama'!A1</f>
        <v>Tapioca Pearl (1000gr)</v>
      </c>
    </row>
    <row r="13">
      <c r="A13" s="231" t="str">
        <f>'Bahan Utama'!G1</f>
        <v>Tea Kayu Aro (500gr)</v>
      </c>
    </row>
    <row r="14">
      <c r="A14" s="232" t="str">
        <f>'Bahan Utama'!M1</f>
        <v>Chatramue Tea (400gr)</v>
      </c>
    </row>
    <row r="15">
      <c r="A15" s="231" t="str">
        <f>'Bahan Utama'!S1</f>
        <v>Kopi Robusta (1000gr)</v>
      </c>
    </row>
    <row r="16">
      <c r="A16" s="231" t="str">
        <f>'Bahan Utama'!Y1</f>
        <v>UHT</v>
      </c>
    </row>
    <row r="17">
      <c r="A17" s="231" t="str">
        <f>'Bahan Utama'!AE1</f>
        <v>Fructose(5000ml)</v>
      </c>
    </row>
    <row r="18">
      <c r="A18" s="231" t="str">
        <f>'Bahan Utama'!AK1</f>
        <v>Gula Aren Bubuk</v>
      </c>
    </row>
    <row r="19">
      <c r="A19" s="232" t="str">
        <f>'Bahan Utama'!AQ1</f>
        <v>Gula Aren Cair (1,000ml)</v>
      </c>
    </row>
    <row r="20">
      <c r="A20" s="231" t="str">
        <f>'Bahan Utama'!AW1</f>
        <v>Soft Mix Vanilla (10,000ml)</v>
      </c>
    </row>
    <row r="21">
      <c r="A21" s="231" t="str">
        <f>'Bahan Utama'!BC1</f>
        <v>Soft Mix Green Tea (10,000ml)</v>
      </c>
    </row>
    <row r="22">
      <c r="A22" s="231" t="str">
        <f>'Bahan Utama'!BI1</f>
        <v>Cone (300pcs)</v>
      </c>
    </row>
    <row r="23">
      <c r="A23" s="231" t="str">
        <f>'Bahan Utama'!BO1</f>
        <v>SKM (488gr)</v>
      </c>
    </row>
    <row r="24">
      <c r="A24" s="231" t="str">
        <f>'Bahan Utama'!BU1</f>
        <v>Donat</v>
      </c>
    </row>
    <row r="25">
      <c r="A25" s="231" t="str">
        <f>Powder!A1</f>
        <v>Taro (1000gr)</v>
      </c>
    </row>
    <row r="26">
      <c r="A26" s="231" t="str">
        <f>Powder!G1</f>
        <v>Ovaltine(900gr)</v>
      </c>
    </row>
    <row r="27">
      <c r="A27" s="231" t="str">
        <f>Powder!M1</f>
        <v>Milo(960gr)</v>
      </c>
    </row>
    <row r="28">
      <c r="A28" s="231" t="str">
        <f>Powder!S1</f>
        <v>Royal Chocolate (1000gr)</v>
      </c>
    </row>
    <row r="29">
      <c r="A29" s="231" t="str">
        <f>Powder!Y1</f>
        <v>Red velvet(1000gr)</v>
      </c>
    </row>
    <row r="30">
      <c r="A30" s="231" t="str">
        <f>Powder!AE1</f>
        <v>Vanilla(1000gr</v>
      </c>
    </row>
    <row r="31">
      <c r="A31" s="231" t="str">
        <f>Powder!AK1</f>
        <v>Lemon Tea (1000gr)</v>
      </c>
    </row>
    <row r="32">
      <c r="A32" s="231" t="str">
        <f>Powder!AQ1</f>
        <v>Lychee Tea (1000gr)</v>
      </c>
    </row>
    <row r="33">
      <c r="A33" s="231" t="str">
        <f>Powder!AW1</f>
        <v>Mango</v>
      </c>
    </row>
    <row r="34">
      <c r="A34" s="231" t="str">
        <f>Powder!BC1</f>
        <v>Lychee (1000gr)</v>
      </c>
    </row>
    <row r="35">
      <c r="A35" s="231" t="str">
        <f>Powder!BI1</f>
        <v>Greentea(1000gr)</v>
      </c>
    </row>
    <row r="36">
      <c r="A36" s="231" t="str">
        <f>Powder!BO1</f>
        <v>Es Permen Karet (1000gr)</v>
      </c>
    </row>
    <row r="37">
      <c r="A37" s="231" t="str">
        <f>Powder!BU1</f>
        <v>Ndc Creamer (1000gr)</v>
      </c>
    </row>
    <row r="38">
      <c r="A38" s="231" t="str">
        <f>Powder!CA1</f>
        <v>Cream Chesee(500gr)</v>
      </c>
    </row>
    <row r="39">
      <c r="A39" s="231" t="str">
        <f>Powder!CG1</f>
        <v>Buble Gum(1000gr)</v>
      </c>
    </row>
    <row r="40">
      <c r="A40" s="231" t="str">
        <f>Powder!CM1</f>
        <v>Cotton Candy(1000gr)</v>
      </c>
    </row>
    <row r="41">
      <c r="A41" s="231" t="str">
        <f>'Bahan Lainnya'!A1</f>
        <v>Cup 12 Oz</v>
      </c>
    </row>
    <row r="42">
      <c r="A42" s="231" t="str">
        <f>'Bahan Lainnya'!G1</f>
        <v>Cup 14 Oz</v>
      </c>
    </row>
    <row r="43">
      <c r="A43" s="231" t="str">
        <f>'Bahan Lainnya'!M1</f>
        <v>Cup 22 Oz</v>
      </c>
    </row>
    <row r="44">
      <c r="A44" s="231" t="str">
        <f>'Bahan Lainnya'!S1</f>
        <v>Cup 04 Oz</v>
      </c>
    </row>
    <row r="45">
      <c r="A45" s="233" t="str">
        <f>'Bahan Lainnya'!Y1</f>
        <v>Plastik Cup 1 Panjang</v>
      </c>
    </row>
    <row r="46">
      <c r="A46" s="231" t="str">
        <f>'Bahan Lainnya'!AE1</f>
        <v>Plastik Cup 2 Panjang</v>
      </c>
    </row>
    <row r="47">
      <c r="A47" s="231" t="str">
        <f>'Bahan Lainnya'!AK1</f>
        <v>Plastik Cup 2 takeaway</v>
      </c>
    </row>
    <row r="48">
      <c r="A48" s="233" t="str">
        <f>'Bahan Lainnya'!AQ1</f>
        <v>Plastik Cup 4 takeaway</v>
      </c>
    </row>
    <row r="49">
      <c r="A49" s="233" t="str">
        <f>'Bahan Lainnya'!AW1</f>
        <v>Plastik Sampah Besar</v>
      </c>
    </row>
    <row r="50">
      <c r="A50" s="231" t="str">
        <f>'Bahan Lainnya'!BC1</f>
        <v>Thermal</v>
      </c>
    </row>
    <row r="51">
      <c r="A51" s="231" t="str">
        <f>'Bahan Lainnya'!BI1</f>
        <v>Baterai A3 (Rp.2,250)</v>
      </c>
    </row>
    <row r="52">
      <c r="A52" s="231" t="str">
        <f>'Bahan Lainnya'!BU1</f>
        <v>Ultra Pencuci Piring</v>
      </c>
    </row>
    <row r="53">
      <c r="A53" s="231" t="str">
        <f>'Bahan Lainnya'!CA1</f>
        <v>Hand Gloves</v>
      </c>
    </row>
    <row r="54">
      <c r="A54" s="231" t="str">
        <f>'Bahan Lainnya'!CG1</f>
        <v>Tissue Jolly (10pcs)</v>
      </c>
    </row>
    <row r="55">
      <c r="A55" s="231" t="str">
        <f>'Bahan Lainnya'!CS1</f>
        <v>Sedotan Boba (250pcs)</v>
      </c>
    </row>
    <row r="56">
      <c r="A56" s="231" t="str">
        <f>'Bahan Lainnya'!CY1</f>
        <v>Sedotan Kecil (500pcs)</v>
      </c>
    </row>
    <row r="57">
      <c r="A57" s="231" t="str">
        <f>'Bahan Lainnya'!DE1</f>
        <v>Seal Cup</v>
      </c>
    </row>
    <row r="58">
      <c r="A58" s="231" t="str">
        <f>'Bahan Lainnya'!DK1</f>
        <v>Sendok Ice Cream</v>
      </c>
    </row>
    <row r="59">
      <c r="A59" s="231" t="str">
        <f>'Bahan Lainnya'!DQ1</f>
        <v>Stella (Rp9000)</v>
      </c>
    </row>
    <row r="60">
      <c r="A60" s="231" t="str">
        <f>'Bahan Lainnya'!EC1</f>
        <v>Lem Tikus</v>
      </c>
    </row>
    <row r="61">
      <c r="A61" s="231" t="str">
        <f>'Bahan Lainnya'!EI1</f>
        <v>Detergen</v>
      </c>
    </row>
    <row r="62">
      <c r="A62" s="231" t="str">
        <f>'Bahan Lainnya'!EO1</f>
        <v>Baygon</v>
      </c>
    </row>
    <row r="63">
      <c r="A63" s="231" t="str">
        <f>'Bahan Lainnya'!EU1</f>
        <v>Kapur Ajaib</v>
      </c>
    </row>
    <row r="64">
      <c r="A64" s="231" t="str">
        <f>'Bahan Lainnya'!FA1</f>
        <v>Pisau Donut</v>
      </c>
    </row>
    <row r="65">
      <c r="A65" s="231" t="str">
        <f>'Bahan Lainnya'!FG1</f>
        <v>Garpu Donut</v>
      </c>
    </row>
    <row r="66">
      <c r="A66" s="231" t="str">
        <f>'Bahan Lainnya'!FM1</f>
        <v>Tray Donut</v>
      </c>
    </row>
    <row r="67">
      <c r="A67" s="231" t="str">
        <f>'Bahan Lainnya'!FS1</f>
        <v>Cairan Pembersih Lantai</v>
      </c>
    </row>
    <row r="68">
      <c r="A68" s="231" t="str">
        <f>'Bahan Lainnya'!FY1</f>
        <v>Cairan Pembersih Kaca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7.14"/>
    <col customWidth="1" min="3" max="3" width="10.71"/>
    <col customWidth="1" min="4" max="4" width="15.57"/>
  </cols>
  <sheetData>
    <row r="1">
      <c r="A1" s="234" t="s">
        <v>146</v>
      </c>
      <c r="B1" s="234" t="s">
        <v>147</v>
      </c>
      <c r="C1" s="234" t="s">
        <v>148</v>
      </c>
      <c r="D1" s="234" t="s">
        <v>149</v>
      </c>
    </row>
    <row r="2">
      <c r="A2" s="123">
        <v>45666.0</v>
      </c>
      <c r="B2" s="235" t="s">
        <v>142</v>
      </c>
      <c r="C2" s="92">
        <v>1.0</v>
      </c>
      <c r="D2" s="92" t="s">
        <v>150</v>
      </c>
      <c r="F2" s="236"/>
      <c r="G2" s="236"/>
    </row>
    <row r="3">
      <c r="A3" s="123">
        <v>45667.0</v>
      </c>
      <c r="B3" s="235" t="s">
        <v>142</v>
      </c>
      <c r="C3" s="92">
        <v>5.0</v>
      </c>
      <c r="D3" s="92" t="s">
        <v>151</v>
      </c>
      <c r="F3" s="237" t="s">
        <v>152</v>
      </c>
      <c r="G3" s="3"/>
    </row>
    <row r="4">
      <c r="A4" s="123">
        <v>45667.0</v>
      </c>
      <c r="B4" s="235" t="s">
        <v>142</v>
      </c>
      <c r="C4" s="92">
        <v>4.0</v>
      </c>
      <c r="D4" s="92" t="s">
        <v>153</v>
      </c>
      <c r="F4" s="238">
        <f>sum(C:C)</f>
        <v>131</v>
      </c>
      <c r="G4" s="239"/>
    </row>
    <row r="5">
      <c r="A5" s="123">
        <v>45667.0</v>
      </c>
      <c r="B5" s="235" t="s">
        <v>142</v>
      </c>
      <c r="C5" s="92">
        <v>3.0</v>
      </c>
      <c r="D5" s="92" t="s">
        <v>154</v>
      </c>
      <c r="F5" s="240"/>
      <c r="G5" s="241"/>
    </row>
    <row r="6">
      <c r="A6" s="123">
        <v>45667.0</v>
      </c>
      <c r="B6" s="235" t="s">
        <v>142</v>
      </c>
      <c r="C6" s="92">
        <v>1.0</v>
      </c>
      <c r="D6" s="92" t="s">
        <v>155</v>
      </c>
    </row>
    <row r="7">
      <c r="A7" s="123">
        <v>45667.0</v>
      </c>
      <c r="B7" s="235" t="s">
        <v>142</v>
      </c>
      <c r="C7" s="92">
        <v>1.0</v>
      </c>
      <c r="D7" s="92" t="s">
        <v>156</v>
      </c>
    </row>
    <row r="8">
      <c r="A8" s="123">
        <v>45667.0</v>
      </c>
      <c r="B8" s="235" t="s">
        <v>142</v>
      </c>
      <c r="C8" s="92">
        <v>5.0</v>
      </c>
      <c r="D8" s="92" t="s">
        <v>153</v>
      </c>
    </row>
    <row r="9">
      <c r="A9" s="123">
        <v>45667.0</v>
      </c>
      <c r="B9" s="235" t="s">
        <v>142</v>
      </c>
      <c r="C9" s="92">
        <v>1.0</v>
      </c>
      <c r="D9" s="92" t="s">
        <v>156</v>
      </c>
    </row>
    <row r="10">
      <c r="A10" s="123">
        <v>45667.0</v>
      </c>
      <c r="B10" s="235" t="s">
        <v>142</v>
      </c>
      <c r="C10" s="92">
        <v>2.0</v>
      </c>
      <c r="D10" s="92" t="s">
        <v>157</v>
      </c>
    </row>
    <row r="11">
      <c r="A11" s="123">
        <v>45667.0</v>
      </c>
      <c r="B11" s="235" t="s">
        <v>142</v>
      </c>
      <c r="C11" s="92">
        <v>1.0</v>
      </c>
      <c r="D11" s="92" t="s">
        <v>154</v>
      </c>
    </row>
    <row r="12">
      <c r="A12" s="123">
        <v>45667.0</v>
      </c>
      <c r="B12" s="235" t="s">
        <v>142</v>
      </c>
      <c r="C12" s="92">
        <v>3.0</v>
      </c>
      <c r="D12" s="92" t="s">
        <v>153</v>
      </c>
    </row>
    <row r="13">
      <c r="A13" s="123">
        <v>45667.0</v>
      </c>
      <c r="B13" s="235" t="s">
        <v>142</v>
      </c>
      <c r="C13" s="92">
        <v>4.0</v>
      </c>
      <c r="D13" s="92" t="s">
        <v>155</v>
      </c>
    </row>
    <row r="14">
      <c r="A14" s="123">
        <v>45668.0</v>
      </c>
      <c r="B14" s="235" t="s">
        <v>142</v>
      </c>
      <c r="C14" s="92">
        <v>1.0</v>
      </c>
      <c r="D14" s="92" t="s">
        <v>158</v>
      </c>
    </row>
    <row r="15">
      <c r="A15" s="123">
        <v>45671.0</v>
      </c>
      <c r="B15" s="235" t="s">
        <v>142</v>
      </c>
      <c r="C15" s="92">
        <v>2.0</v>
      </c>
      <c r="D15" s="92" t="s">
        <v>159</v>
      </c>
    </row>
    <row r="16">
      <c r="A16" s="123">
        <v>45671.0</v>
      </c>
      <c r="B16" s="235" t="s">
        <v>142</v>
      </c>
      <c r="C16" s="92">
        <v>1.0</v>
      </c>
      <c r="D16" s="92" t="s">
        <v>160</v>
      </c>
    </row>
    <row r="17">
      <c r="A17" s="123">
        <v>45671.0</v>
      </c>
      <c r="B17" s="235" t="s">
        <v>142</v>
      </c>
      <c r="C17" s="92">
        <v>2.0</v>
      </c>
      <c r="D17" s="92" t="s">
        <v>161</v>
      </c>
    </row>
    <row r="18">
      <c r="A18" s="242">
        <v>45671.0</v>
      </c>
      <c r="B18" s="243" t="s">
        <v>142</v>
      </c>
      <c r="C18" s="244">
        <v>2.0</v>
      </c>
      <c r="D18" s="244" t="s">
        <v>162</v>
      </c>
    </row>
    <row r="19">
      <c r="A19" s="242">
        <v>45671.0</v>
      </c>
      <c r="B19" s="243" t="s">
        <v>142</v>
      </c>
      <c r="C19" s="244">
        <v>2.0</v>
      </c>
      <c r="D19" s="244" t="s">
        <v>162</v>
      </c>
    </row>
    <row r="20">
      <c r="A20" s="123">
        <v>45671.0</v>
      </c>
      <c r="B20" s="235" t="s">
        <v>142</v>
      </c>
      <c r="C20" s="92">
        <v>4.0</v>
      </c>
      <c r="D20" s="92" t="s">
        <v>163</v>
      </c>
    </row>
    <row r="21">
      <c r="A21" s="123">
        <v>45672.0</v>
      </c>
      <c r="B21" s="235" t="s">
        <v>142</v>
      </c>
      <c r="C21" s="92">
        <v>2.0</v>
      </c>
      <c r="D21" s="92" t="s">
        <v>155</v>
      </c>
    </row>
    <row r="22">
      <c r="A22" s="242">
        <v>45672.0</v>
      </c>
      <c r="B22" s="243" t="s">
        <v>142</v>
      </c>
      <c r="C22" s="244">
        <v>8.0</v>
      </c>
      <c r="D22" s="244" t="s">
        <v>162</v>
      </c>
    </row>
    <row r="23">
      <c r="A23" s="123">
        <v>45673.0</v>
      </c>
      <c r="B23" s="235" t="s">
        <v>142</v>
      </c>
      <c r="C23" s="92">
        <v>5.0</v>
      </c>
      <c r="D23" s="92" t="s">
        <v>153</v>
      </c>
    </row>
    <row r="24">
      <c r="A24" s="123">
        <v>45685.0</v>
      </c>
      <c r="B24" s="235" t="s">
        <v>142</v>
      </c>
      <c r="C24" s="92">
        <f>1+4+1+1+3+3+1+3+3+3+5+5</f>
        <v>33</v>
      </c>
      <c r="D24" s="244" t="s">
        <v>162</v>
      </c>
    </row>
    <row r="25">
      <c r="A25" s="123">
        <v>45685.0</v>
      </c>
      <c r="B25" s="235" t="s">
        <v>142</v>
      </c>
      <c r="C25" s="92">
        <f>4+5+18</f>
        <v>27</v>
      </c>
      <c r="D25" s="244" t="s">
        <v>162</v>
      </c>
    </row>
    <row r="26">
      <c r="A26" s="123">
        <v>45686.0</v>
      </c>
      <c r="B26" s="235" t="s">
        <v>142</v>
      </c>
      <c r="C26" s="92">
        <v>3.0</v>
      </c>
      <c r="D26" s="92" t="s">
        <v>154</v>
      </c>
    </row>
    <row r="27">
      <c r="A27" s="123">
        <v>45686.0</v>
      </c>
      <c r="B27" s="235" t="s">
        <v>142</v>
      </c>
      <c r="C27" s="92">
        <v>1.0</v>
      </c>
      <c r="D27" s="92" t="s">
        <v>157</v>
      </c>
    </row>
    <row r="28">
      <c r="A28" s="245">
        <v>45686.0</v>
      </c>
      <c r="B28" s="95" t="s">
        <v>142</v>
      </c>
      <c r="C28" s="37">
        <v>2.0</v>
      </c>
      <c r="D28" s="37" t="s">
        <v>155</v>
      </c>
    </row>
    <row r="29">
      <c r="A29" s="245">
        <v>45687.0</v>
      </c>
      <c r="B29" s="95" t="s">
        <v>142</v>
      </c>
      <c r="C29" s="95">
        <v>5.0</v>
      </c>
      <c r="D29" s="95" t="s">
        <v>153</v>
      </c>
    </row>
    <row r="30">
      <c r="A30" s="246"/>
      <c r="B30" s="246"/>
      <c r="C30" s="246"/>
      <c r="D30" s="246"/>
    </row>
    <row r="31">
      <c r="A31" s="246"/>
      <c r="B31" s="246"/>
      <c r="C31" s="246"/>
      <c r="D31" s="246"/>
    </row>
    <row r="32">
      <c r="A32" s="246"/>
      <c r="B32" s="246"/>
      <c r="C32" s="246"/>
      <c r="D32" s="246"/>
    </row>
    <row r="33">
      <c r="A33" s="246"/>
      <c r="B33" s="246"/>
      <c r="C33" s="246"/>
      <c r="D33" s="246"/>
    </row>
  </sheetData>
  <mergeCells count="2">
    <mergeCell ref="F3:G3"/>
    <mergeCell ref="F4:G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2023-05-31T09:45:29Z</dcterms:created>
  <dc:creator>INFINIX</dc:creator>
</cp:coreProperties>
</file>