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0" yWindow="-480" windowWidth="20730" windowHeight="9585"/>
  </bookViews>
  <sheets>
    <sheet name="New Clients" sheetId="10" r:id="rId1"/>
  </sheets>
  <definedNames>
    <definedName name="Membership">'New Clients'!$A$18:$C$20</definedName>
  </definedNames>
  <calcPr calcId="145621"/>
</workbook>
</file>

<file path=xl/calcChain.xml><?xml version="1.0" encoding="utf-8"?>
<calcChain xmlns="http://schemas.openxmlformats.org/spreadsheetml/2006/main">
  <c r="H22" i="10" l="1"/>
  <c r="H21" i="10"/>
  <c r="H20" i="10"/>
  <c r="H19" i="10"/>
  <c r="H18" i="10"/>
  <c r="J6" i="10"/>
  <c r="J7" i="10"/>
  <c r="J8" i="10"/>
  <c r="J9" i="10"/>
  <c r="J10" i="10"/>
  <c r="J11" i="10"/>
  <c r="J12" i="10"/>
  <c r="J13" i="10"/>
  <c r="J5" i="10"/>
  <c r="I6" i="10"/>
  <c r="I7" i="10"/>
  <c r="I8" i="10"/>
  <c r="I9" i="10"/>
  <c r="I10" i="10"/>
  <c r="I11" i="10"/>
  <c r="I12" i="10"/>
  <c r="I13" i="10"/>
  <c r="I5" i="10"/>
  <c r="H6" i="10"/>
  <c r="H7" i="10"/>
  <c r="H8" i="10"/>
  <c r="H9" i="10"/>
  <c r="H10" i="10"/>
  <c r="H11" i="10"/>
  <c r="H12" i="10"/>
  <c r="H13" i="10"/>
  <c r="H5" i="10"/>
  <c r="G6" i="10"/>
  <c r="G7" i="10"/>
  <c r="G8" i="10"/>
  <c r="G9" i="10"/>
  <c r="G10" i="10"/>
  <c r="G11" i="10"/>
  <c r="G12" i="10"/>
  <c r="G13" i="10"/>
  <c r="G5" i="10"/>
  <c r="E6" i="10"/>
  <c r="E7" i="10"/>
  <c r="E8" i="10"/>
  <c r="E9" i="10"/>
  <c r="E10" i="10"/>
  <c r="E11" i="10"/>
  <c r="E12" i="10"/>
  <c r="E13" i="10"/>
  <c r="E5" i="10"/>
  <c r="C6" i="10"/>
  <c r="C7" i="10"/>
  <c r="C8" i="10"/>
  <c r="C9" i="10"/>
  <c r="C10" i="10"/>
  <c r="C11" i="10"/>
  <c r="C12" i="10"/>
  <c r="C13" i="10"/>
  <c r="C5" i="10"/>
  <c r="B2" i="10"/>
</calcChain>
</file>

<file path=xl/sharedStrings.xml><?xml version="1.0" encoding="utf-8"?>
<sst xmlns="http://schemas.openxmlformats.org/spreadsheetml/2006/main" count="55" uniqueCount="36">
  <si>
    <t>Down Payment</t>
  </si>
  <si>
    <t>Monthly Payment</t>
  </si>
  <si>
    <t>Cost</t>
  </si>
  <si>
    <t>Balance</t>
  </si>
  <si>
    <t>Locker</t>
  </si>
  <si>
    <t>Yes</t>
  </si>
  <si>
    <t>No</t>
  </si>
  <si>
    <t>Number of New Members</t>
  </si>
  <si>
    <t>Lowest Monthly Payment</t>
  </si>
  <si>
    <t>Total Due</t>
  </si>
  <si>
    <t>Individual</t>
  </si>
  <si>
    <t>Deluxe</t>
  </si>
  <si>
    <t>Locker Fee</t>
  </si>
  <si>
    <t>Years</t>
  </si>
  <si>
    <t>Annual Total</t>
  </si>
  <si>
    <t>Totals</t>
  </si>
  <si>
    <t>Membership</t>
  </si>
  <si>
    <t>Summary Statistics</t>
  </si>
  <si>
    <t>Average Monthly Payment</t>
  </si>
  <si>
    <t>Maxium Monthly Payment</t>
  </si>
  <si>
    <t>Client</t>
  </si>
  <si>
    <t>Family</t>
  </si>
  <si>
    <t>Median Monthly Payment</t>
  </si>
  <si>
    <t>Buff and Tuff Gym</t>
  </si>
  <si>
    <t>Date Prepared:</t>
  </si>
  <si>
    <t>Andrews</t>
  </si>
  <si>
    <t>Baker</t>
  </si>
  <si>
    <t>Carter</t>
  </si>
  <si>
    <t>Evans</t>
  </si>
  <si>
    <t>Foust</t>
  </si>
  <si>
    <t>Gardner</t>
  </si>
  <si>
    <t>Hart</t>
  </si>
  <si>
    <t>Ivans</t>
  </si>
  <si>
    <t>Dudley</t>
  </si>
  <si>
    <t>Interest Rate</t>
  </si>
  <si>
    <t>Months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</si>
</sst>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2"/>
      <color theme="3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5" fillId="0" borderId="0" xfId="2"/>
    <xf numFmtId="164" fontId="0" fillId="0" borderId="0" xfId="3" applyNumberFormat="1" applyFont="1"/>
    <xf numFmtId="0" fontId="3" fillId="0" borderId="0" xfId="4" applyFont="1"/>
    <xf numFmtId="14" fontId="5" fillId="0" borderId="0" xfId="5" applyNumberFormat="1"/>
    <xf numFmtId="0" fontId="5" fillId="0" borderId="0" xfId="6" applyAlignment="1">
      <alignment horizontal="center"/>
    </xf>
    <xf numFmtId="14" fontId="3" fillId="0" borderId="0" xfId="7" applyNumberFormat="1" applyFont="1"/>
    <xf numFmtId="0" fontId="2" fillId="0" borderId="0" xfId="8" applyFont="1" applyAlignment="1">
      <alignment horizontal="left" indent="2"/>
    </xf>
    <xf numFmtId="10" fontId="5" fillId="0" borderId="0" xfId="9" applyNumberFormat="1"/>
    <xf numFmtId="0" fontId="2" fillId="2" borderId="0" xfId="10" applyFont="1" applyFill="1"/>
    <xf numFmtId="0" fontId="5" fillId="2" borderId="0" xfId="11" applyFill="1"/>
    <xf numFmtId="0" fontId="2" fillId="0" borderId="0" xfId="12" applyFont="1" applyAlignment="1">
      <alignment horizontal="center"/>
    </xf>
    <xf numFmtId="0" fontId="4" fillId="0" borderId="0" xfId="13" applyFont="1" applyAlignment="1">
      <alignment horizontal="center"/>
    </xf>
    <xf numFmtId="8" fontId="0" fillId="0" borderId="0" xfId="0" applyNumberFormat="1"/>
    <xf numFmtId="44" fontId="0" fillId="0" borderId="0" xfId="1" applyFont="1"/>
  </cellXfs>
  <cellStyles count="14">
    <cellStyle name="+Az+WLUA86oSr8Ig8OVA5llt84VLoIO2zxfLDsJPjCY=-~3uH7a9HpRzbhaywUi6Vq4g==" xfId="4"/>
    <cellStyle name="AB/saH7Jg3M8lvKMnpEYzQi9BuOxiCCeWaOdveh07cA=-~8LHL0xC/pkK1+fCF12Iy3Q==" xfId="13"/>
    <cellStyle name="aDG5IGcBT+teVjPXrO6IKZft5RdQ1/S/YkL0VYQIO/4=-~V7ONrRVycVVxJaM6oz/MYA==" xfId="7"/>
    <cellStyle name="Currency" xfId="1" builtinId="4"/>
    <cellStyle name="F9QcZ5Sr2x45rDk5NH4msc/VFNZcsUnU5WIBH5tIaeY=-~YZ0ffIy7ymnf/h4wQpcVLA==" xfId="9"/>
    <cellStyle name="iplSGKGDTOE5dXr4DWOiylcBETnmcoqFf4C+IZtBNR8=-~3dMm0uOYksMhuDMFRspCDQ==" xfId="3"/>
    <cellStyle name="llGXSeGbgUABovYSCwRQzl0z1Go6+9TfsJhBRIQEOLI=-~5Q9BqgwI4rqLBnLKV7CyIg==" xfId="11"/>
    <cellStyle name="Normal" xfId="0" builtinId="0"/>
    <cellStyle name="PI3EMR9otLPRL7ZPlycCtZdYsOncnqswSOLL7k9RZ38=-~XE47at1XYk+OOCBZvqikQQ==" xfId="6"/>
    <cellStyle name="PxPTUK/5B0B4b0eMfsvWujhCvfTpM9EYw/CYL2jNR5I=-~M37WpuACcBjo+KJ7FIuUJA==" xfId="5"/>
    <cellStyle name="QaJns9f2RsRdXHO7jkvMvAFoqDpBf1+k+7GTyLiOWBQ=-~lqRnVKK0pDs8tIDaHB/rzg==" xfId="12"/>
    <cellStyle name="twv81jUiZtt3NiVcMgmFLBnNXMwxbFY8lw4iPgvFO8g=-~uiLB9zbdsAKPIGjv11CzWg==" xfId="2"/>
    <cellStyle name="ULHubXMqdoF/R+2Woo7QH3AZKoGGBYqBPfDwwjoKwaU=-~aYUq4B69SzFBUUP6yBNPUQ==" xfId="10"/>
    <cellStyle name="yXj5lDMgv2ohEG2CyLan172pbFMLjCgZ4H0EVf3tpNQ=-~ytOp5cjZt+OxOoEcwTS2iw==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B1" workbookViewId="0">
      <selection activeCell="H19" sqref="H19:H22"/>
    </sheetView>
  </sheetViews>
  <sheetFormatPr defaultRowHeight="12.75" customHeight="1" x14ac:dyDescent="0.2"/>
  <cols>
    <col min="1" max="1" width="14.140625" customWidth="1"/>
    <col min="2" max="2" width="12.140625" bestFit="1" customWidth="1"/>
    <col min="3" max="3" width="9.28515625" customWidth="1"/>
    <col min="4" max="4" width="8.85546875" customWidth="1"/>
    <col min="5" max="5" width="11.28515625" customWidth="1"/>
    <col min="6" max="6" width="6" bestFit="1" customWidth="1"/>
    <col min="7" max="7" width="11.5703125" customWidth="1"/>
    <col min="8" max="8" width="12.140625" customWidth="1"/>
    <col min="9" max="9" width="10.28515625" customWidth="1"/>
    <col min="10" max="10" width="11.28515625" customWidth="1"/>
    <col min="11" max="11" width="16.28515625" customWidth="1"/>
    <col min="15" max="16" width="11.85546875" bestFit="1" customWidth="1"/>
  </cols>
  <sheetData>
    <row r="1" spans="1:10" ht="24" customHeight="1" x14ac:dyDescent="0.3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2.75" customHeight="1" x14ac:dyDescent="0.2">
      <c r="A2" s="6" t="s">
        <v>24</v>
      </c>
      <c r="B2" s="4">
        <f ca="1">TODAY()</f>
        <v>42873</v>
      </c>
    </row>
    <row r="3" spans="1:10" ht="12.75" customHeight="1" x14ac:dyDescent="0.2">
      <c r="A3" s="6"/>
      <c r="B3" s="4"/>
    </row>
    <row r="4" spans="1:10" x14ac:dyDescent="0.2">
      <c r="A4" s="11" t="s">
        <v>20</v>
      </c>
      <c r="B4" s="11" t="s">
        <v>16</v>
      </c>
      <c r="C4" s="11" t="s">
        <v>2</v>
      </c>
      <c r="D4" s="11" t="s">
        <v>4</v>
      </c>
      <c r="E4" s="11" t="s">
        <v>14</v>
      </c>
      <c r="F4" s="11" t="s">
        <v>13</v>
      </c>
      <c r="G4" s="11" t="s">
        <v>9</v>
      </c>
      <c r="H4" s="11" t="s">
        <v>0</v>
      </c>
      <c r="I4" s="11" t="s">
        <v>3</v>
      </c>
      <c r="J4" s="11" t="s">
        <v>1</v>
      </c>
    </row>
    <row r="5" spans="1:10" x14ac:dyDescent="0.2">
      <c r="A5" s="3" t="s">
        <v>25</v>
      </c>
      <c r="B5" s="1" t="s">
        <v>11</v>
      </c>
      <c r="C5">
        <f>VLOOKUP(B5,Membership,2)</f>
        <v>575</v>
      </c>
      <c r="D5" s="1" t="s">
        <v>5</v>
      </c>
      <c r="E5">
        <f>IF(D5="Yes",C5+$B$22,C5)</f>
        <v>650</v>
      </c>
      <c r="F5" s="5">
        <v>1</v>
      </c>
      <c r="G5">
        <f>E5*F5</f>
        <v>650</v>
      </c>
      <c r="H5">
        <f>VLOOKUP(B5,Membership,3)</f>
        <v>250</v>
      </c>
      <c r="I5" s="1">
        <f>G5-H5</f>
        <v>400</v>
      </c>
      <c r="J5" s="13">
        <f>PMT($B$23/$B$24,F5*$B$24,-I5)</f>
        <v>34.380625744139621</v>
      </c>
    </row>
    <row r="6" spans="1:10" x14ac:dyDescent="0.2">
      <c r="A6" s="3" t="s">
        <v>26</v>
      </c>
      <c r="B6" s="1" t="s">
        <v>10</v>
      </c>
      <c r="C6">
        <f>VLOOKUP(B6,Membership,2)</f>
        <v>300</v>
      </c>
      <c r="D6" s="1" t="s">
        <v>5</v>
      </c>
      <c r="E6">
        <f t="shared" ref="E6:E13" si="0">IF(D6="Yes",C6+$B$22,C6)</f>
        <v>375</v>
      </c>
      <c r="F6" s="5">
        <v>2</v>
      </c>
      <c r="G6">
        <f t="shared" ref="G6:G13" si="1">E6*F6</f>
        <v>750</v>
      </c>
      <c r="H6">
        <f>VLOOKUP(B6,Membership,3)</f>
        <v>150</v>
      </c>
      <c r="I6" s="1">
        <f t="shared" ref="I6:I13" si="2">G6-H6</f>
        <v>600</v>
      </c>
      <c r="J6" s="13">
        <f t="shared" ref="J6:J13" si="3">PMT($B$23/$B$24,F6*$B$24,-I6)</f>
        <v>26.524828369711472</v>
      </c>
    </row>
    <row r="7" spans="1:10" x14ac:dyDescent="0.2">
      <c r="A7" s="3" t="s">
        <v>27</v>
      </c>
      <c r="B7" s="1" t="s">
        <v>21</v>
      </c>
      <c r="C7">
        <f>VLOOKUP(B7,Membership,2)</f>
        <v>1500</v>
      </c>
      <c r="D7" s="1" t="s">
        <v>6</v>
      </c>
      <c r="E7">
        <f t="shared" si="0"/>
        <v>1500</v>
      </c>
      <c r="F7" s="5">
        <v>3</v>
      </c>
      <c r="G7">
        <f t="shared" si="1"/>
        <v>4500</v>
      </c>
      <c r="H7">
        <f>VLOOKUP(B7,Membership,3)</f>
        <v>700</v>
      </c>
      <c r="I7" s="1">
        <f t="shared" si="2"/>
        <v>3800</v>
      </c>
      <c r="J7" s="13">
        <f t="shared" si="3"/>
        <v>115.17340515996221</v>
      </c>
    </row>
    <row r="8" spans="1:10" x14ac:dyDescent="0.2">
      <c r="A8" s="3" t="s">
        <v>33</v>
      </c>
      <c r="B8" s="1" t="s">
        <v>11</v>
      </c>
      <c r="C8">
        <f>VLOOKUP(B8,Membership,2)</f>
        <v>575</v>
      </c>
      <c r="D8" s="1" t="s">
        <v>6</v>
      </c>
      <c r="E8">
        <f t="shared" si="0"/>
        <v>575</v>
      </c>
      <c r="F8" s="5">
        <v>2</v>
      </c>
      <c r="G8">
        <f t="shared" si="1"/>
        <v>1150</v>
      </c>
      <c r="H8">
        <f>VLOOKUP(B8,Membership,3)</f>
        <v>250</v>
      </c>
      <c r="I8" s="1">
        <f t="shared" si="2"/>
        <v>900</v>
      </c>
      <c r="J8" s="13">
        <f t="shared" si="3"/>
        <v>39.787242554567207</v>
      </c>
    </row>
    <row r="9" spans="1:10" x14ac:dyDescent="0.2">
      <c r="A9" s="3" t="s">
        <v>28</v>
      </c>
      <c r="B9" s="1" t="s">
        <v>11</v>
      </c>
      <c r="C9">
        <f>VLOOKUP(B9,Membership,2)</f>
        <v>575</v>
      </c>
      <c r="D9" s="1" t="s">
        <v>5</v>
      </c>
      <c r="E9">
        <f t="shared" si="0"/>
        <v>650</v>
      </c>
      <c r="F9" s="5">
        <v>3</v>
      </c>
      <c r="G9">
        <f t="shared" si="1"/>
        <v>1950</v>
      </c>
      <c r="H9">
        <f>VLOOKUP(B9,Membership,3)</f>
        <v>250</v>
      </c>
      <c r="I9" s="1">
        <f t="shared" si="2"/>
        <v>1700</v>
      </c>
      <c r="J9" s="13">
        <f t="shared" si="3"/>
        <v>51.524944413667299</v>
      </c>
    </row>
    <row r="10" spans="1:10" x14ac:dyDescent="0.2">
      <c r="A10" s="3" t="s">
        <v>29</v>
      </c>
      <c r="B10" s="1" t="s">
        <v>10</v>
      </c>
      <c r="C10">
        <f>VLOOKUP(B10,Membership,2)</f>
        <v>300</v>
      </c>
      <c r="D10" s="1" t="s">
        <v>6</v>
      </c>
      <c r="E10">
        <f t="shared" si="0"/>
        <v>300</v>
      </c>
      <c r="F10" s="5">
        <v>1</v>
      </c>
      <c r="G10">
        <f t="shared" si="1"/>
        <v>300</v>
      </c>
      <c r="H10">
        <f>VLOOKUP(B10,Membership,3)</f>
        <v>150</v>
      </c>
      <c r="I10" s="1">
        <f t="shared" si="2"/>
        <v>150</v>
      </c>
      <c r="J10" s="13">
        <f t="shared" si="3"/>
        <v>12.892734654052356</v>
      </c>
    </row>
    <row r="11" spans="1:10" x14ac:dyDescent="0.2">
      <c r="A11" s="3" t="s">
        <v>30</v>
      </c>
      <c r="B11" s="1" t="s">
        <v>10</v>
      </c>
      <c r="C11">
        <f>VLOOKUP(B11,Membership,2)</f>
        <v>300</v>
      </c>
      <c r="D11" s="1" t="s">
        <v>6</v>
      </c>
      <c r="E11">
        <f t="shared" si="0"/>
        <v>300</v>
      </c>
      <c r="F11" s="5">
        <v>2</v>
      </c>
      <c r="G11">
        <f t="shared" si="1"/>
        <v>600</v>
      </c>
      <c r="H11">
        <f>VLOOKUP(B11,Membership,3)</f>
        <v>150</v>
      </c>
      <c r="I11" s="1">
        <f t="shared" si="2"/>
        <v>450</v>
      </c>
      <c r="J11" s="13">
        <f t="shared" si="3"/>
        <v>19.893621277283604</v>
      </c>
    </row>
    <row r="12" spans="1:10" x14ac:dyDescent="0.2">
      <c r="A12" s="3" t="s">
        <v>31</v>
      </c>
      <c r="B12" s="1" t="s">
        <v>10</v>
      </c>
      <c r="C12">
        <f>VLOOKUP(B12,Membership,2)</f>
        <v>300</v>
      </c>
      <c r="D12" s="1" t="s">
        <v>6</v>
      </c>
      <c r="E12">
        <f t="shared" si="0"/>
        <v>300</v>
      </c>
      <c r="F12" s="5">
        <v>3</v>
      </c>
      <c r="G12">
        <f t="shared" si="1"/>
        <v>900</v>
      </c>
      <c r="H12">
        <f>VLOOKUP(B12,Membership,3)</f>
        <v>150</v>
      </c>
      <c r="I12" s="1">
        <f t="shared" si="2"/>
        <v>750</v>
      </c>
      <c r="J12" s="13">
        <f t="shared" si="3"/>
        <v>22.731593123676753</v>
      </c>
    </row>
    <row r="13" spans="1:10" x14ac:dyDescent="0.2">
      <c r="A13" s="3" t="s">
        <v>32</v>
      </c>
      <c r="B13" s="1" t="s">
        <v>10</v>
      </c>
      <c r="C13">
        <f>VLOOKUP(B13,Membership,2)</f>
        <v>300</v>
      </c>
      <c r="D13" s="1" t="s">
        <v>5</v>
      </c>
      <c r="E13">
        <f t="shared" si="0"/>
        <v>375</v>
      </c>
      <c r="F13" s="5">
        <v>3</v>
      </c>
      <c r="G13">
        <f t="shared" si="1"/>
        <v>1125</v>
      </c>
      <c r="H13">
        <f>VLOOKUP(B13,Membership,3)</f>
        <v>150</v>
      </c>
      <c r="I13" s="1">
        <f t="shared" si="2"/>
        <v>975</v>
      </c>
      <c r="J13" s="13">
        <f t="shared" si="3"/>
        <v>29.55107106077978</v>
      </c>
    </row>
    <row r="14" spans="1:10" ht="12.75" customHeight="1" x14ac:dyDescent="0.2">
      <c r="A14" s="7" t="s">
        <v>15</v>
      </c>
    </row>
    <row r="17" spans="1:9" x14ac:dyDescent="0.2">
      <c r="A17" s="11" t="s">
        <v>16</v>
      </c>
      <c r="B17" s="11" t="s">
        <v>2</v>
      </c>
      <c r="C17" s="11" t="s">
        <v>0</v>
      </c>
      <c r="E17" s="9" t="s">
        <v>17</v>
      </c>
      <c r="F17" s="10"/>
      <c r="G17" s="10"/>
      <c r="H17" s="10"/>
    </row>
    <row r="18" spans="1:9" ht="12.75" customHeight="1" x14ac:dyDescent="0.2">
      <c r="A18" s="1" t="s">
        <v>11</v>
      </c>
      <c r="B18" s="2">
        <v>575</v>
      </c>
      <c r="C18" s="2">
        <v>250</v>
      </c>
      <c r="E18" s="1" t="s">
        <v>7</v>
      </c>
      <c r="H18">
        <f>COUNTA(A5:A13)</f>
        <v>9</v>
      </c>
    </row>
    <row r="19" spans="1:9" ht="12.75" customHeight="1" x14ac:dyDescent="0.2">
      <c r="A19" s="1" t="s">
        <v>21</v>
      </c>
      <c r="B19" s="2">
        <v>1500</v>
      </c>
      <c r="C19" s="2">
        <v>700</v>
      </c>
      <c r="E19" s="1" t="s">
        <v>8</v>
      </c>
      <c r="H19" s="14">
        <f>MIN(J5:J13)</f>
        <v>12.892734654052356</v>
      </c>
    </row>
    <row r="20" spans="1:9" ht="12.75" customHeight="1" x14ac:dyDescent="0.2">
      <c r="A20" s="1" t="s">
        <v>10</v>
      </c>
      <c r="B20" s="2">
        <v>300</v>
      </c>
      <c r="C20" s="2">
        <v>150</v>
      </c>
      <c r="E20" s="1" t="s">
        <v>18</v>
      </c>
      <c r="H20" s="14">
        <f>AVERAGE(J5:J13)</f>
        <v>39.162229595315587</v>
      </c>
    </row>
    <row r="21" spans="1:9" ht="12.75" customHeight="1" x14ac:dyDescent="0.2">
      <c r="E21" s="1" t="s">
        <v>19</v>
      </c>
      <c r="H21" s="14">
        <f>MAX(J5:J13)</f>
        <v>115.17340515996221</v>
      </c>
    </row>
    <row r="22" spans="1:9" ht="12.75" customHeight="1" x14ac:dyDescent="0.2">
      <c r="A22" s="1" t="s">
        <v>12</v>
      </c>
      <c r="B22" s="2">
        <v>75</v>
      </c>
      <c r="E22" s="3" t="s">
        <v>22</v>
      </c>
      <c r="H22" s="14">
        <f>MEDIAN(J5:J13)</f>
        <v>29.55107106077978</v>
      </c>
    </row>
    <row r="23" spans="1:9" ht="12.75" customHeight="1" x14ac:dyDescent="0.2">
      <c r="A23" s="3" t="s">
        <v>34</v>
      </c>
      <c r="B23" s="8">
        <v>5.7500000000000002E-2</v>
      </c>
    </row>
    <row r="24" spans="1:9" ht="12.75" customHeight="1" x14ac:dyDescent="0.2">
      <c r="A24" s="3" t="s">
        <v>35</v>
      </c>
      <c r="B24" s="1">
        <v>12</v>
      </c>
    </row>
    <row r="29" spans="1:9" ht="12.75" customHeight="1" x14ac:dyDescent="0.2">
      <c r="I29" s="3"/>
    </row>
  </sheetData>
  <mergeCells count="1">
    <mergeCell ref="A1:J1"/>
  </mergeCells>
  <phoneticPr fontId="0" type="halfwidthKatakana" alignment="noControl"/>
  <pageMargins left="0.75" right="0.75" top="1" bottom="1" header="0.5" footer="0.5"/>
  <pageSetup scale="96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K2gRHwy3lG++oDJvdHNCj5ddGbAGrtGdcYac8e/tbeo=-~UP9dxCEWbIaMGgjI5lHTJw==</id>
</project>
</file>

<file path=customXml/itemProps1.xml><?xml version="1.0" encoding="utf-8"?>
<ds:datastoreItem xmlns:ds="http://schemas.openxmlformats.org/officeDocument/2006/customXml" ds:itemID="{952F7A6B-CD12-4396-9464-DA46004A70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Clients</vt:lpstr>
      <vt:lpstr>Membership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Diksha</cp:lastModifiedBy>
  <cp:lastPrinted>2009-05-18T07:33:20Z</cp:lastPrinted>
  <dcterms:created xsi:type="dcterms:W3CDTF">1997-11-05T20:14:18Z</dcterms:created>
  <dcterms:modified xsi:type="dcterms:W3CDTF">2017-05-18T08:55:07Z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1289647465</vt:i4>
  </property>
  <property fmtid="{D5CDD505-2E9C-101B-9397-08002B2CF9AE}" pid="3" name="_EmailSubject">
    <vt:lpwstr>Totally Fit</vt:lpwstr>
  </property>
  <property fmtid="{D5CDD505-2E9C-101B-9397-08002B2CF9AE}" pid="4" name="_AuthorEmail">
    <vt:lpwstr>MBarber@exchange.sba.miami.edu</vt:lpwstr>
  </property>
  <property fmtid="{D5CDD505-2E9C-101B-9397-08002B2CF9AE}" pid="5" name="_AuthorEmailDisplayName">
    <vt:lpwstr>Barber, Maryann</vt:lpwstr>
  </property>
  <property fmtid="{D5CDD505-2E9C-101B-9397-08002B2CF9AE}" pid="6" name="_ReviewingToolsShownOnce">
    <vt:lpwstr/>
  </property>
</Properties>
</file>