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filterPrivacy="1" defaultThemeVersion="124226"/>
  <bookViews>
    <workbookView xWindow="0" yWindow="0" windowWidth="24000" windowHeight="11025"/>
  </bookViews>
  <sheets>
    <sheet name="Forecast" sheetId="1" r:id="rId1"/>
  </sheets>
  <definedNames>
    <definedName name="Manufacturing_cost_per_ton">Forecast!$C$26</definedName>
    <definedName name="Price_per_ton">Forecast!$C$25</definedName>
    <definedName name="Sales_and_Administration">Forecast!$C$28</definedName>
    <definedName name="Sales_in_first_year__in_tons">Forecast!$C$24</definedName>
    <definedName name="solver_adj" localSheetId="0" hidden="1">Forecast!$C$23:$C$24,Forecast!$D$25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Forecast!$C$23</definedName>
    <definedName name="solver_lhs2" localSheetId="0" hidden="1">Forecast!$C$23</definedName>
    <definedName name="solver_lhs3" localSheetId="0" hidden="1">Forecast!$C$24</definedName>
    <definedName name="solver_lhs4" localSheetId="0" hidden="1">Forecast!$C$24</definedName>
    <definedName name="solver_lhs5" localSheetId="0" hidden="1">Forecast!$C$25</definedName>
    <definedName name="solver_lhs6" localSheetId="0" hidden="1">Forecast!$D$25</definedName>
    <definedName name="solver_lhs7" localSheetId="0" hidden="1">Forecast!$D$25</definedName>
    <definedName name="solver_lhs8" localSheetId="0" hidden="1">Forecast!$D$25</definedName>
    <definedName name="solver_lin" localSheetId="0" hidden="1">2</definedName>
    <definedName name="solver_neg" localSheetId="0" hidden="1">2</definedName>
    <definedName name="solver_num" localSheetId="0" hidden="1">8</definedName>
    <definedName name="solver_nwt" localSheetId="0" hidden="1">1</definedName>
    <definedName name="solver_opt" localSheetId="0" hidden="1">Forecast!$F$20</definedName>
    <definedName name="solver_pre" localSheetId="0" hidden="1">0.000001</definedName>
    <definedName name="solver_rel1" localSheetId="0" hidden="1">1</definedName>
    <definedName name="solver_rel2" localSheetId="0" hidden="1">3</definedName>
    <definedName name="solver_rel3" localSheetId="0" hidden="1">1</definedName>
    <definedName name="solver_rel4" localSheetId="0" hidden="1">1</definedName>
    <definedName name="solver_rel5" localSheetId="0" hidden="1">3</definedName>
    <definedName name="solver_rel6" localSheetId="0" hidden="1">3</definedName>
    <definedName name="solver_rel7" localSheetId="0" hidden="1">1</definedName>
    <definedName name="solver_rel8" localSheetId="0" hidden="1">4</definedName>
    <definedName name="solver_rhs1" localSheetId="0" hidden="1">20000000</definedName>
    <definedName name="solver_rhs2" localSheetId="0" hidden="1">25000000</definedName>
    <definedName name="solver_rhs3" localSheetId="0" hidden="1">Forecast!$C$24</definedName>
    <definedName name="solver_rhs4" localSheetId="0" hidden="1">1500000</definedName>
    <definedName name="solver_rhs5" localSheetId="0" hidden="1">12.35</definedName>
    <definedName name="solver_rhs6" localSheetId="0" hidden="1">0.5</definedName>
    <definedName name="solver_rhs7" localSheetId="0" hidden="1">1.25%</definedName>
    <definedName name="solver_rhs8" localSheetId="0" hidden="1">integer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2</definedName>
    <definedName name="solver_val" localSheetId="0" hidden="1">0</definedName>
    <definedName name="Transportation_cost_per_ton">Forecast!$C$27</definedName>
  </definedNames>
  <calcPr calcId="152511"/>
</workbook>
</file>

<file path=xl/calcChain.xml><?xml version="1.0" encoding="utf-8"?>
<calcChain xmlns="http://schemas.openxmlformats.org/spreadsheetml/2006/main">
  <c r="D11" i="1" l="1"/>
  <c r="E11" i="1" s="1"/>
  <c r="F11" i="1" s="1"/>
  <c r="G11" i="1" s="1"/>
  <c r="H11" i="1" s="1"/>
  <c r="D4" i="1"/>
  <c r="E4" i="1" s="1"/>
  <c r="F4" i="1" s="1"/>
  <c r="G4" i="1" s="1"/>
  <c r="H4" i="1" s="1"/>
  <c r="D5" i="1"/>
  <c r="E5" i="1" s="1"/>
  <c r="D9" i="1"/>
  <c r="E9" i="1" s="1"/>
  <c r="D13" i="1"/>
  <c r="E13" i="1" s="1"/>
  <c r="F13" i="1" s="1"/>
  <c r="C19" i="1"/>
  <c r="D10" i="1" l="1"/>
  <c r="D14" i="1"/>
  <c r="E6" i="1"/>
  <c r="E10" i="1"/>
  <c r="F14" i="1"/>
  <c r="E14" i="1"/>
  <c r="F5" i="1"/>
  <c r="F6" i="1" s="1"/>
  <c r="F9" i="1"/>
  <c r="F10" i="1" s="1"/>
  <c r="D6" i="1"/>
  <c r="G13" i="1"/>
  <c r="F15" i="1" l="1"/>
  <c r="G9" i="1"/>
  <c r="D15" i="1"/>
  <c r="D17" i="1"/>
  <c r="D18" i="1" s="1"/>
  <c r="D19" i="1" s="1"/>
  <c r="F17" i="1"/>
  <c r="F18" i="1" s="1"/>
  <c r="F19" i="1" s="1"/>
  <c r="E17" i="1"/>
  <c r="E18" i="1" s="1"/>
  <c r="E19" i="1" s="1"/>
  <c r="E15" i="1"/>
  <c r="G5" i="1"/>
  <c r="G6" i="1" s="1"/>
  <c r="G14" i="1"/>
  <c r="H13" i="1"/>
  <c r="H14" i="1" s="1"/>
  <c r="G10" i="1"/>
  <c r="H9" i="1"/>
  <c r="H10" i="1" s="1"/>
  <c r="H15" i="1" s="1"/>
  <c r="G15" i="1" l="1"/>
  <c r="H5" i="1"/>
  <c r="H6" i="1" s="1"/>
  <c r="H17" i="1" s="1"/>
  <c r="F20" i="1"/>
  <c r="E20" i="1"/>
  <c r="D20" i="1"/>
  <c r="G17" i="1"/>
  <c r="H18" i="1" l="1"/>
  <c r="H19" i="1" s="1"/>
  <c r="G18" i="1"/>
  <c r="G19" i="1" s="1"/>
  <c r="G20" i="1" l="1"/>
  <c r="H20" i="1"/>
</calcChain>
</file>

<file path=xl/sharedStrings.xml><?xml version="1.0" encoding="utf-8"?>
<sst xmlns="http://schemas.openxmlformats.org/spreadsheetml/2006/main" count="29" uniqueCount="27">
  <si>
    <t>Sales</t>
  </si>
  <si>
    <t>Tons</t>
  </si>
  <si>
    <t>Price</t>
  </si>
  <si>
    <t>Revenue</t>
  </si>
  <si>
    <t>Manufacturing</t>
  </si>
  <si>
    <t>Sales and Administration</t>
  </si>
  <si>
    <t>Transportation</t>
  </si>
  <si>
    <t>Total Costs</t>
  </si>
  <si>
    <t>Taxes</t>
  </si>
  <si>
    <t>Expenses</t>
  </si>
  <si>
    <t>Income</t>
  </si>
  <si>
    <t>Rate of Return</t>
  </si>
  <si>
    <t>Analysis</t>
  </si>
  <si>
    <t>Increase</t>
  </si>
  <si>
    <t>Initial Values</t>
  </si>
  <si>
    <t>The Coal Mine - Efficient, Cheap, and Clean</t>
  </si>
  <si>
    <t>Cost per Ton</t>
  </si>
  <si>
    <t>Total Manufacturing Cost</t>
  </si>
  <si>
    <t>Total Transportation Cost</t>
  </si>
  <si>
    <t>Earnings Before Taxes</t>
  </si>
  <si>
    <t>After Tax Earnings</t>
  </si>
  <si>
    <t>Sales in First Year (in tons)</t>
  </si>
  <si>
    <t>Price per Ton</t>
  </si>
  <si>
    <t>Manufacturing Cost per Ton</t>
  </si>
  <si>
    <t>Transportation Cost per Ton</t>
  </si>
  <si>
    <t>Initial Investment</t>
  </si>
  <si>
    <t>Tax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</si>
</sst>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8" x14ac:knownFonts="1">
    <font>
      <sz val="10"/>
      <name val="Arial"/>
    </font>
    <font>
      <sz val="8"/>
      <name val="Arial"/>
      <family val="2"/>
    </font>
    <font>
      <b/>
      <i/>
      <sz val="10"/>
      <color indexed="16"/>
      <name val="Arial"/>
      <family val="2"/>
    </font>
    <font>
      <sz val="20"/>
      <name val="Arial"/>
      <family val="2"/>
    </font>
    <font>
      <b/>
      <sz val="10"/>
      <color rgb="FF7030A0"/>
      <name val="Arial"/>
      <family val="2"/>
    </font>
    <font>
      <b/>
      <i/>
      <sz val="10"/>
      <color rgb="FF7030A0"/>
      <name val="Arial"/>
      <family val="2"/>
    </font>
    <font>
      <sz val="10"/>
      <color rgb="FF7030A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Protection="1"/>
    <xf numFmtId="0" fontId="0" fillId="0" borderId="0" xfId="0" applyAlignment="1" applyProtection="1">
      <alignment horizontal="left" indent="1"/>
    </xf>
    <xf numFmtId="3" fontId="0" fillId="0" borderId="0" xfId="0" applyNumberFormat="1" applyProtection="1"/>
    <xf numFmtId="6" fontId="0" fillId="0" borderId="0" xfId="0" applyNumberFormat="1" applyProtection="1"/>
    <xf numFmtId="0" fontId="0" fillId="0" borderId="0" xfId="0" applyAlignment="1" applyProtection="1">
      <alignment horizontal="left"/>
    </xf>
    <xf numFmtId="9" fontId="0" fillId="0" borderId="0" xfId="0" applyNumberFormat="1" applyProtection="1"/>
    <xf numFmtId="0" fontId="5" fillId="0" borderId="0" xfId="1" applyFont="1" applyAlignment="1" applyProtection="1">
      <alignment horizontal="center"/>
    </xf>
    <xf numFmtId="9" fontId="0" fillId="2" borderId="0" xfId="0" applyNumberFormat="1" applyFill="1" applyProtection="1">
      <protection locked="0"/>
    </xf>
    <xf numFmtId="6" fontId="0" fillId="2" borderId="0" xfId="0" applyNumberFormat="1" applyFill="1" applyProtection="1">
      <protection locked="0"/>
    </xf>
    <xf numFmtId="9" fontId="6" fillId="0" borderId="0" xfId="0" applyNumberFormat="1" applyFont="1" applyProtection="1"/>
    <xf numFmtId="0" fontId="7" fillId="0" borderId="0" xfId="0" applyFont="1" applyAlignment="1" applyProtection="1">
      <alignment horizontal="left" indent="1"/>
    </xf>
    <xf numFmtId="0" fontId="7" fillId="0" borderId="0" xfId="0" applyFont="1" applyProtection="1"/>
    <xf numFmtId="0" fontId="7" fillId="0" borderId="0" xfId="0" applyFont="1"/>
    <xf numFmtId="164" fontId="0" fillId="2" borderId="0" xfId="2" applyNumberFormat="1" applyFont="1" applyFill="1" applyProtection="1">
      <protection locked="0"/>
    </xf>
    <xf numFmtId="44" fontId="0" fillId="2" borderId="0" xfId="3" applyFont="1" applyFill="1" applyProtection="1">
      <protection locked="0"/>
    </xf>
    <xf numFmtId="0" fontId="4" fillId="2" borderId="0" xfId="0" applyFont="1" applyFill="1" applyAlignment="1" applyProtection="1">
      <alignment horizontal="center"/>
    </xf>
    <xf numFmtId="44" fontId="0" fillId="0" borderId="0" xfId="3" applyFont="1" applyProtection="1"/>
    <xf numFmtId="165" fontId="0" fillId="0" borderId="0" xfId="3" applyNumberFormat="1" applyFont="1" applyProtection="1"/>
    <xf numFmtId="0" fontId="0" fillId="0" borderId="0" xfId="0" applyFont="1" applyProtection="1"/>
    <xf numFmtId="9" fontId="0" fillId="2" borderId="0" xfId="0" applyNumberFormat="1" applyFill="1" applyAlignment="1" applyProtection="1">
      <alignment horizontal="center"/>
      <protection locked="0"/>
    </xf>
    <xf numFmtId="0" fontId="4" fillId="2" borderId="0" xfId="0" applyFont="1" applyFill="1" applyAlignment="1" applyProtection="1">
      <alignment horizontal="center" vertical="center" textRotation="90"/>
    </xf>
    <xf numFmtId="0" fontId="3" fillId="0" borderId="0" xfId="0" applyFont="1" applyAlignment="1" applyProtection="1">
      <alignment horizontal="center"/>
    </xf>
  </cellXfs>
  <cellStyles count="4">
    <cellStyle name="Comma" xfId="2" builtinId="3"/>
    <cellStyle name="Currency" xfId="3" builtinId="4"/>
    <cellStyle name="Main Heading" xfId="1"/>
    <cellStyle name="Normal" xfId="0" builtinId="0"/>
  </cellStyles>
  <dxfs count="4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lor rgb="FF7030A0"/>
      </font>
    </dxf>
    <dxf>
      <font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D24" sqref="D24"/>
    </sheetView>
  </sheetViews>
  <sheetFormatPr defaultRowHeight="12.75" x14ac:dyDescent="0.2"/>
  <cols>
    <col min="1" max="1" width="4.85546875" style="1" customWidth="1"/>
    <col min="2" max="2" width="24.42578125" style="1" customWidth="1"/>
    <col min="3" max="3" width="12.5703125" style="1" customWidth="1"/>
    <col min="4" max="8" width="15.7109375" style="1" customWidth="1"/>
    <col min="9" max="16384" width="9.140625" style="1"/>
  </cols>
  <sheetData>
    <row r="1" spans="1:8" ht="25.5" x14ac:dyDescent="0.35">
      <c r="A1" s="22" t="s">
        <v>15</v>
      </c>
      <c r="B1" s="22"/>
      <c r="C1" s="22"/>
      <c r="D1" s="22"/>
      <c r="E1" s="22"/>
      <c r="F1" s="22"/>
      <c r="G1" s="22"/>
      <c r="H1" s="22"/>
    </row>
    <row r="2" spans="1:8" x14ac:dyDescent="0.2">
      <c r="D2" s="16">
        <v>2011</v>
      </c>
      <c r="E2" s="16">
        <v>2012</v>
      </c>
      <c r="F2" s="16">
        <v>2013</v>
      </c>
      <c r="G2" s="16">
        <v>2014</v>
      </c>
      <c r="H2" s="16">
        <v>2015</v>
      </c>
    </row>
    <row r="3" spans="1:8" x14ac:dyDescent="0.2">
      <c r="A3" s="21" t="s">
        <v>10</v>
      </c>
      <c r="B3" s="1" t="s">
        <v>0</v>
      </c>
    </row>
    <row r="4" spans="1:8" x14ac:dyDescent="0.2">
      <c r="A4" s="21"/>
      <c r="B4" s="2" t="s">
        <v>1</v>
      </c>
      <c r="D4" s="3">
        <f>C24</f>
        <v>1000000</v>
      </c>
      <c r="E4" s="3">
        <f>D4+D4*$D$24</f>
        <v>1000000</v>
      </c>
      <c r="F4" s="3">
        <f>E4+E4*$D$24</f>
        <v>1000000</v>
      </c>
      <c r="G4" s="3">
        <f>F4+F4*$D$24</f>
        <v>1000000</v>
      </c>
      <c r="H4" s="3">
        <f>G4+G4*$D$24</f>
        <v>1000000</v>
      </c>
    </row>
    <row r="5" spans="1:8" x14ac:dyDescent="0.2">
      <c r="A5" s="21"/>
      <c r="B5" s="2" t="s">
        <v>2</v>
      </c>
      <c r="D5" s="17">
        <f>C25</f>
        <v>12.25</v>
      </c>
      <c r="E5" s="17">
        <f>D5+D5*$D$25</f>
        <v>12.3725</v>
      </c>
      <c r="F5" s="17">
        <f>E5+E5*$D$25</f>
        <v>12.496225000000001</v>
      </c>
      <c r="G5" s="17">
        <f>F5+F5*$D$25</f>
        <v>12.62118725</v>
      </c>
      <c r="H5" s="17">
        <f>G5+G5*$D$25</f>
        <v>12.747399122500001</v>
      </c>
    </row>
    <row r="6" spans="1:8" x14ac:dyDescent="0.2">
      <c r="A6" s="21"/>
      <c r="B6" s="1" t="s">
        <v>3</v>
      </c>
      <c r="D6" s="18">
        <f>D4*D5</f>
        <v>12250000</v>
      </c>
      <c r="E6" s="18">
        <f>E4*E5</f>
        <v>12372500</v>
      </c>
      <c r="F6" s="18">
        <f>F4*F5</f>
        <v>12496225</v>
      </c>
      <c r="G6" s="18">
        <f>G4*G5</f>
        <v>12621187.25</v>
      </c>
      <c r="H6" s="18">
        <f>H4*H5</f>
        <v>12747399.122500001</v>
      </c>
    </row>
    <row r="8" spans="1:8" ht="12.75" customHeight="1" x14ac:dyDescent="0.2">
      <c r="A8" s="21" t="s">
        <v>9</v>
      </c>
      <c r="B8" s="5" t="s">
        <v>4</v>
      </c>
    </row>
    <row r="9" spans="1:8" x14ac:dyDescent="0.2">
      <c r="A9" s="21"/>
      <c r="B9" s="11" t="s">
        <v>16</v>
      </c>
      <c r="D9" s="17">
        <f>C26</f>
        <v>5.25</v>
      </c>
      <c r="E9" s="17">
        <f>D9+D9*$D$26</f>
        <v>5.6174999999999997</v>
      </c>
      <c r="F9" s="17">
        <f>E9+E9*$D$26</f>
        <v>6.0107249999999999</v>
      </c>
      <c r="G9" s="17">
        <f>F9+F9*$D$26</f>
        <v>6.4314757499999997</v>
      </c>
      <c r="H9" s="17">
        <f>G9+G9*$D$26</f>
        <v>6.8816790525</v>
      </c>
    </row>
    <row r="10" spans="1:8" x14ac:dyDescent="0.2">
      <c r="A10" s="21"/>
      <c r="B10" s="11" t="s">
        <v>17</v>
      </c>
      <c r="D10" s="17">
        <f>D4*D9</f>
        <v>5250000</v>
      </c>
      <c r="E10" s="17">
        <f>E4*E9</f>
        <v>5617500</v>
      </c>
      <c r="F10" s="17">
        <f>F4*F9</f>
        <v>6010725</v>
      </c>
      <c r="G10" s="17">
        <f>G4*G9</f>
        <v>6431475.75</v>
      </c>
      <c r="H10" s="17">
        <f>H4*H9</f>
        <v>6881679.0525000002</v>
      </c>
    </row>
    <row r="11" spans="1:8" x14ac:dyDescent="0.2">
      <c r="A11" s="21"/>
      <c r="B11" s="5" t="s">
        <v>5</v>
      </c>
      <c r="D11" s="17">
        <f>C28</f>
        <v>450000</v>
      </c>
      <c r="E11" s="17">
        <f>D11+D11*$D$28</f>
        <v>472500</v>
      </c>
      <c r="F11" s="17">
        <f>E11+E11*$D$28</f>
        <v>496125</v>
      </c>
      <c r="G11" s="17">
        <f>F11+F11*$D$28</f>
        <v>520931.25</v>
      </c>
      <c r="H11" s="17">
        <f>G11+G11*$D$28</f>
        <v>546977.8125</v>
      </c>
    </row>
    <row r="12" spans="1:8" x14ac:dyDescent="0.2">
      <c r="A12" s="21"/>
      <c r="B12" s="5" t="s">
        <v>6</v>
      </c>
    </row>
    <row r="13" spans="1:8" x14ac:dyDescent="0.2">
      <c r="A13" s="21"/>
      <c r="B13" s="11" t="s">
        <v>16</v>
      </c>
      <c r="D13" s="17">
        <f>C27</f>
        <v>0.75</v>
      </c>
      <c r="E13" s="17">
        <f>D13+D13*$D$27</f>
        <v>0.80249999999999999</v>
      </c>
      <c r="F13" s="17">
        <f>E13+E13*$D$27</f>
        <v>0.85867499999999997</v>
      </c>
      <c r="G13" s="17">
        <f>F13+F13*$D$27</f>
        <v>0.91878225000000002</v>
      </c>
      <c r="H13" s="17">
        <f>G13+G13*$D$27</f>
        <v>0.98309700750000006</v>
      </c>
    </row>
    <row r="14" spans="1:8" x14ac:dyDescent="0.2">
      <c r="A14" s="21"/>
      <c r="B14" s="11" t="s">
        <v>18</v>
      </c>
      <c r="D14" s="17">
        <f>D4*D13</f>
        <v>750000</v>
      </c>
      <c r="E14" s="17">
        <f>E4*E13</f>
        <v>802500</v>
      </c>
      <c r="F14" s="17">
        <f>F4*F13</f>
        <v>858675</v>
      </c>
      <c r="G14" s="17">
        <f>G4*G13</f>
        <v>918782.25</v>
      </c>
      <c r="H14" s="17">
        <f>H4*H13</f>
        <v>983097.00750000007</v>
      </c>
    </row>
    <row r="15" spans="1:8" x14ac:dyDescent="0.2">
      <c r="A15" s="21"/>
      <c r="B15" s="1" t="s">
        <v>7</v>
      </c>
      <c r="D15" s="17">
        <f>D10+D11+D14</f>
        <v>6450000</v>
      </c>
      <c r="E15" s="17">
        <f>E10+E11+E14</f>
        <v>6892500</v>
      </c>
      <c r="F15" s="17">
        <f>F10+F11+F14</f>
        <v>7365525</v>
      </c>
      <c r="G15" s="17">
        <f>G10+G11+G14</f>
        <v>7871189.25</v>
      </c>
      <c r="H15" s="17">
        <f>H10+H11+H14</f>
        <v>8411753.8725000005</v>
      </c>
    </row>
    <row r="16" spans="1:8" x14ac:dyDescent="0.2">
      <c r="A16"/>
      <c r="D16" s="17"/>
      <c r="E16" s="17"/>
      <c r="F16" s="17"/>
      <c r="G16" s="17"/>
      <c r="H16" s="17"/>
    </row>
    <row r="17" spans="1:8" ht="15.75" customHeight="1" x14ac:dyDescent="0.2">
      <c r="A17" s="21" t="s">
        <v>12</v>
      </c>
      <c r="B17" s="12" t="s">
        <v>19</v>
      </c>
      <c r="D17" s="17">
        <f>D6-(D10+D11+D14)</f>
        <v>5800000</v>
      </c>
      <c r="E17" s="17">
        <f>E6-(E10+E11+E14)</f>
        <v>5480000</v>
      </c>
      <c r="F17" s="17">
        <f>F6-(F10+F11+F14)</f>
        <v>5130700</v>
      </c>
      <c r="G17" s="17">
        <f>G6-(G10+G11+G14)</f>
        <v>4749998</v>
      </c>
      <c r="H17" s="17">
        <f>H6-(H10+H11+H14)</f>
        <v>4335645.25</v>
      </c>
    </row>
    <row r="18" spans="1:8" ht="12.75" customHeight="1" x14ac:dyDescent="0.2">
      <c r="A18" s="21"/>
      <c r="B18" s="2" t="s">
        <v>8</v>
      </c>
      <c r="D18" s="17">
        <f>$C$29*D17</f>
        <v>1450000</v>
      </c>
      <c r="E18" s="17">
        <f>$C$29*E17</f>
        <v>1370000</v>
      </c>
      <c r="F18" s="17">
        <f>$C$29*F17</f>
        <v>1282675</v>
      </c>
      <c r="G18" s="17">
        <f>$C$29*G17</f>
        <v>1187499.5</v>
      </c>
      <c r="H18" s="17">
        <f>$C$29*H17</f>
        <v>1083911.3125</v>
      </c>
    </row>
    <row r="19" spans="1:8" x14ac:dyDescent="0.2">
      <c r="A19" s="21"/>
      <c r="B19" s="12" t="s">
        <v>20</v>
      </c>
      <c r="C19" s="4">
        <f>-C23</f>
        <v>-20000000</v>
      </c>
      <c r="D19" s="17">
        <f>D17-D18</f>
        <v>4350000</v>
      </c>
      <c r="E19" s="17">
        <f>E17-E18</f>
        <v>4110000</v>
      </c>
      <c r="F19" s="17">
        <f>F17-F18</f>
        <v>3848025</v>
      </c>
      <c r="G19" s="17">
        <f>G17-G18</f>
        <v>3562498.5</v>
      </c>
      <c r="H19" s="17">
        <f>H17-H18</f>
        <v>3251733.9375</v>
      </c>
    </row>
    <row r="20" spans="1:8" x14ac:dyDescent="0.2">
      <c r="A20" s="21"/>
      <c r="B20" s="1" t="s">
        <v>11</v>
      </c>
      <c r="D20" s="6">
        <f>IRR(C19:D19,-0.35)</f>
        <v>-0.78249999999999997</v>
      </c>
      <c r="E20" s="10">
        <f>IRR(C19:E19)</f>
        <v>-0.42506702894678794</v>
      </c>
      <c r="F20" s="10">
        <f>IRR(C19:F19)</f>
        <v>-0.21193405459424841</v>
      </c>
      <c r="G20" s="10">
        <f>IRR(C19:G19)</f>
        <v>-8.9195823454299217E-2</v>
      </c>
      <c r="H20" s="10">
        <f>IRR(C19:H19)</f>
        <v>-1.5505504252923519E-2</v>
      </c>
    </row>
    <row r="22" spans="1:8" x14ac:dyDescent="0.2">
      <c r="B22" s="7" t="s">
        <v>14</v>
      </c>
      <c r="D22" s="7" t="s">
        <v>13</v>
      </c>
      <c r="F22"/>
      <c r="G22"/>
      <c r="H22"/>
    </row>
    <row r="23" spans="1:8" x14ac:dyDescent="0.2">
      <c r="B23" s="19" t="s">
        <v>25</v>
      </c>
      <c r="C23" s="9">
        <v>20000000</v>
      </c>
      <c r="D23" s="7"/>
      <c r="F23"/>
      <c r="G23"/>
      <c r="H23"/>
    </row>
    <row r="24" spans="1:8" x14ac:dyDescent="0.2">
      <c r="B24" s="13" t="s">
        <v>21</v>
      </c>
      <c r="C24" s="14">
        <v>1000000</v>
      </c>
      <c r="D24" s="20">
        <v>0</v>
      </c>
      <c r="F24"/>
      <c r="G24"/>
      <c r="H24"/>
    </row>
    <row r="25" spans="1:8" x14ac:dyDescent="0.2">
      <c r="B25" s="13" t="s">
        <v>22</v>
      </c>
      <c r="C25" s="15">
        <v>12.25</v>
      </c>
      <c r="D25" s="20">
        <v>0.01</v>
      </c>
      <c r="F25"/>
      <c r="G25"/>
      <c r="H25"/>
    </row>
    <row r="26" spans="1:8" x14ac:dyDescent="0.2">
      <c r="B26" s="13" t="s">
        <v>23</v>
      </c>
      <c r="C26" s="15">
        <v>5.25</v>
      </c>
      <c r="D26" s="20">
        <v>7.0000000000000007E-2</v>
      </c>
      <c r="F26"/>
      <c r="G26"/>
      <c r="H26"/>
    </row>
    <row r="27" spans="1:8" x14ac:dyDescent="0.2">
      <c r="B27" s="13" t="s">
        <v>24</v>
      </c>
      <c r="C27" s="15">
        <v>0.75</v>
      </c>
      <c r="D27" s="20">
        <v>7.0000000000000007E-2</v>
      </c>
      <c r="F27"/>
      <c r="G27"/>
      <c r="H27"/>
    </row>
    <row r="28" spans="1:8" x14ac:dyDescent="0.2">
      <c r="B28" t="s">
        <v>5</v>
      </c>
      <c r="C28" s="15">
        <v>450000</v>
      </c>
      <c r="D28" s="20">
        <v>0.05</v>
      </c>
      <c r="F28"/>
      <c r="G28"/>
      <c r="H28"/>
    </row>
    <row r="29" spans="1:8" x14ac:dyDescent="0.2">
      <c r="B29" s="12" t="s">
        <v>26</v>
      </c>
      <c r="C29" s="8">
        <v>0.25</v>
      </c>
    </row>
  </sheetData>
  <mergeCells count="4">
    <mergeCell ref="A17:A20"/>
    <mergeCell ref="A1:H1"/>
    <mergeCell ref="A3:A6"/>
    <mergeCell ref="A8:A15"/>
  </mergeCells>
  <phoneticPr fontId="1" type="noConversion"/>
  <conditionalFormatting sqref="D20:H20">
    <cfRule type="cellIs" dxfId="3" priority="1" stopIfTrue="1" operator="lessThan">
      <formula>0</formula>
    </cfRule>
    <cfRule type="cellIs" dxfId="2" priority="2" stopIfTrue="1" operator="greaterThan">
      <formula>0</formula>
    </cfRule>
    <cfRule type="cellIs" dxfId="1" priority="3" stopIfTrue="1" operator="greaterThan">
      <formula>0</formula>
    </cfRule>
    <cfRule type="cellIs" dxfId="0" priority="4" stopIfTrue="1" operator="lessThan">
      <formula>0</formula>
    </cfRule>
  </conditionalFormatting>
  <printOptions horizontalCentered="1" headings="1" gridLines="1"/>
  <pageMargins left="0.75" right="0.75" top="1" bottom="1" header="0.5" footer="0.5"/>
  <pageSetup orientation="landscape" r:id="rId1"/>
  <headerFooter alignWithMargins="0"/>
  <ignoredErrors>
    <ignoredError sqref="D10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Forecast</vt:lpstr>
      <vt:lpstr>Manufacturing_cost_per_ton</vt:lpstr>
      <vt:lpstr>Price_per_ton</vt:lpstr>
      <vt:lpstr>Sales_and_Administration</vt:lpstr>
      <vt:lpstr>Sales_in_first_year__in_tons</vt:lpstr>
      <vt:lpstr>Transportation_cost_per_ton</vt:lpstr>
    </vt:vector>
  </TitlesOfParts>
  <Company>Pearson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2007-03-17T17:34:22Z</dcterms:created>
  <dcterms:modified xsi:type="dcterms:W3CDTF">2012-09-06T17:45:00Z</dcterms:modified>
</cp:coreProperties>
</file>