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3820"/>
  <bookViews>
    <workbookView xWindow="-150" yWindow="-480" windowWidth="15480" windowHeight="9585" activeTab="1"/>
  </bookViews>
  <sheets>
    <sheet name="Sales Data" sheetId="3" r:id="rId1"/>
    <sheet name="Filtered Data" sheetId="5" r:id="rId2"/>
  </sheets>
  <definedNames>
    <definedName name="_xlnm.Print_Area" localSheetId="0">'Sales Data'!$A$1:$J$11</definedName>
    <definedName name="_xlnm.Print_Titles" localSheetId="1">'Filtered Data'!$1:$1</definedName>
  </definedNames>
  <calcPr calcId="145621"/>
  <webPublishing codePage="1252"/>
</workbook>
</file>

<file path=xl/calcChain.xml><?xml version="1.0" encoding="utf-8"?>
<calcChain xmlns="http://schemas.openxmlformats.org/spreadsheetml/2006/main">
  <c r="G12" i="3" l="1"/>
  <c r="G11" i="3"/>
  <c r="G8" i="3"/>
  <c r="G6" i="3"/>
  <c r="G23" i="3" s="1"/>
  <c r="G21" i="3"/>
  <c r="G2" i="3"/>
  <c r="G10" i="3"/>
  <c r="G3" i="3"/>
  <c r="G5" i="3"/>
  <c r="G4" i="3"/>
  <c r="G19" i="3"/>
  <c r="G18" i="3"/>
  <c r="G17" i="3"/>
  <c r="G7" i="3"/>
  <c r="G16" i="3"/>
  <c r="G22" i="3"/>
  <c r="G20" i="3"/>
  <c r="G14" i="3"/>
  <c r="G13" i="3"/>
  <c r="G15" i="3"/>
  <c r="G9" i="3"/>
  <c r="J17" i="3" l="1"/>
  <c r="J5" i="3"/>
  <c r="J2" i="3"/>
  <c r="J11" i="3" l="1"/>
  <c r="J8" i="3"/>
  <c r="J6" i="3"/>
  <c r="J23" i="3" s="1"/>
  <c r="J21" i="3"/>
  <c r="J10" i="3"/>
  <c r="J3" i="3"/>
  <c r="J4" i="3"/>
  <c r="J19" i="3"/>
  <c r="J18" i="3"/>
  <c r="J7" i="3"/>
  <c r="J16" i="3"/>
  <c r="J22" i="3"/>
  <c r="J20" i="3"/>
  <c r="J14" i="3"/>
  <c r="J13" i="3"/>
  <c r="J15" i="3"/>
  <c r="J9" i="3"/>
  <c r="J12" i="3"/>
  <c r="J22" i="5" l="1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J23" i="5" s="1"/>
  <c r="G2" i="5"/>
  <c r="G23" i="5" s="1"/>
</calcChain>
</file>

<file path=xl/sharedStrings.xml><?xml version="1.0" encoding="utf-8"?>
<sst xmlns="http://schemas.openxmlformats.org/spreadsheetml/2006/main" count="148" uniqueCount="45">
  <si>
    <t>Address</t>
  </si>
  <si>
    <t>City</t>
  </si>
  <si>
    <t>Selling Agent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</si>
  <si>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</si>
  <si>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</si>
  <si>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</si>
  <si>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</si>
  <si>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</si>
  <si>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</si>
  <si>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</si>
  <si>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</si>
  <si>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</si>
  <si>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</si>
  <si>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Reuter</t>
  </si>
  <si>
    <t>8687 Kenwood Road</t>
  </si>
  <si>
    <t>1370 Pinellas Road</t>
  </si>
  <si>
    <t>1971 Glenview Road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</si>
  <si>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</si>
  <si>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</si>
  <si>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</si>
  <si>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</si>
  <si>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</si>
  <si>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</si>
  <si>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</si>
  <si>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Number</t>
  </si>
  <si>
    <t>Cedar Hills</t>
  </si>
  <si>
    <t>Lehi</t>
  </si>
  <si>
    <t>Alpine</t>
  </si>
  <si>
    <t>American Fork</t>
  </si>
  <si>
    <t>143 North Mountain View</t>
  </si>
  <si>
    <t>3461 East Lindon Way</t>
  </si>
  <si>
    <t>11 West Oak Circle</t>
  </si>
  <si>
    <t>1857 Pine Drive</t>
  </si>
  <si>
    <t>Eagle Mountain</t>
  </si>
  <si>
    <t>321 North Choctaw</t>
  </si>
  <si>
    <t>575 South Choctaw</t>
  </si>
  <si>
    <t>9000 South Sunset Avenue</t>
  </si>
  <si>
    <t>8432 South Sunset Avenue</t>
  </si>
  <si>
    <t>240 East Jefferson Way</t>
  </si>
  <si>
    <t>260 East Jefferson Way</t>
  </si>
  <si>
    <t>123 Ivy Lane</t>
  </si>
  <si>
    <t>List Price</t>
  </si>
  <si>
    <t>Days on Market</t>
  </si>
  <si>
    <t>Percent of List Price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</si>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</sst>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25">
    <xf numFmtId="0" fontId="0" fillId="0" borderId="0" xfId="0"/>
    <xf numFmtId="0" fontId="0" fillId="0" borderId="0" xfId="0" applyAlignment="1"/>
    <xf numFmtId="165" fontId="1" fillId="0" borderId="0" xfId="1" applyNumberFormat="1" applyFont="1" applyFill="1" applyBorder="1" applyAlignment="1"/>
    <xf numFmtId="0" fontId="6" fillId="0" borderId="0" xfId="2"/>
    <xf numFmtId="0" fontId="1" fillId="0" borderId="0" xfId="3" applyNumberFormat="1" applyFont="1" applyFill="1" applyBorder="1" applyAlignment="1"/>
    <xf numFmtId="0" fontId="6" fillId="0" borderId="0" xfId="5" applyAlignment="1">
      <alignment horizontal="right" indent="2"/>
    </xf>
    <xf numFmtId="0" fontId="3" fillId="0" borderId="0" xfId="6" applyFont="1" applyAlignment="1">
      <alignment horizontal="center"/>
    </xf>
    <xf numFmtId="0" fontId="3" fillId="0" borderId="0" xfId="7" applyNumberFormat="1" applyFont="1" applyFill="1" applyBorder="1" applyAlignment="1">
      <alignment horizontal="center" vertical="center"/>
    </xf>
    <xf numFmtId="164" fontId="1" fillId="0" borderId="0" xfId="8" applyNumberFormat="1" applyFont="1" applyFill="1" applyBorder="1" applyAlignment="1"/>
    <xf numFmtId="14" fontId="1" fillId="0" borderId="0" xfId="9" applyNumberFormat="1" applyFont="1" applyFill="1" applyBorder="1" applyAlignment="1"/>
    <xf numFmtId="14" fontId="6" fillId="0" borderId="0" xfId="10" applyNumberFormat="1"/>
    <xf numFmtId="165" fontId="1" fillId="0" borderId="0" xfId="11" applyNumberFormat="1" applyFont="1" applyFill="1" applyBorder="1" applyAlignment="1"/>
    <xf numFmtId="0" fontId="5" fillId="0" borderId="0" xfId="12" applyFont="1" applyFill="1" applyAlignment="1"/>
    <xf numFmtId="0" fontId="5" fillId="0" borderId="0" xfId="13" applyNumberFormat="1" applyFont="1" applyFill="1" applyAlignment="1"/>
    <xf numFmtId="165" fontId="5" fillId="0" borderId="0" xfId="14" applyNumberFormat="1" applyFont="1" applyFill="1" applyAlignment="1"/>
    <xf numFmtId="1" fontId="6" fillId="0" borderId="0" xfId="15" applyNumberFormat="1"/>
    <xf numFmtId="9" fontId="3" fillId="0" borderId="0" xfId="1" applyFont="1" applyFill="1" applyBorder="1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Alignment="1"/>
    <xf numFmtId="165" fontId="7" fillId="0" borderId="0" xfId="0" applyNumberFormat="1" applyFont="1" applyFill="1" applyAlignmen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 indent="2"/>
    </xf>
    <xf numFmtId="0" fontId="1" fillId="0" borderId="0" xfId="3" applyNumberFormat="1" applyFont="1" applyFill="1" applyBorder="1" applyAlignment="1" applyProtection="1">
      <protection locked="0"/>
    </xf>
  </cellXfs>
  <cellStyles count="16">
    <cellStyle name="157l1ZjWLHyKPN2zzWrt6oJjtFiwz2JtEtbdJoISyw0=-~rl1pN1NbfF9E8sRR1gx1NQ==" xfId="5"/>
    <cellStyle name="2w+HCvzVX5MyRqsVm8fywNe1qRA2Mop1+QGf82+aMn8=-~ucKs3AE46XUMEI3CzWgOIA==" xfId="12"/>
    <cellStyle name="9PQVt12VNXmuL2ugtyZtWn+z1h1NEkJnejmc/n/rAtg=-~Hp9w2sDEnLOyvgAU5LYWbQ==" xfId="6"/>
    <cellStyle name="a7mJSBSrg+pcrsxfeuUF7pgz106Smnfs8+hSGEn0SDE=-~IEW9rs3AIg33INQengkhLw==" xfId="7"/>
    <cellStyle name="aYqTwVKezuUZpLlg2QYbM2qhNOinyEq0wfn3Ig58L2k=-~wj/2dkAiw9n7cVXikJacQg==" xfId="2"/>
    <cellStyle name="DOVe4EIAdG0xwrlz47qT8qAdofrg7ScPvSOsRi/esE0=-~Tbd0CJS8cmIzszBUyzQQSA==" xfId="4"/>
    <cellStyle name="GhJTUE27ZLmJBWn08GXgVAGXdRZoDvFyJ6ykvqajs5o=-~SYcqzp7xYEAUtDJ4Rt79Fg==" xfId="3"/>
    <cellStyle name="h9ntIHpUi+epPkiUGAsaaeoV0VN7fxDVDbQsMMOuEMA=-~0ah6DC7Dv3IZDSlHG/4TCQ==" xfId="15"/>
    <cellStyle name="ILyMW1kr8gR+sb+ljZzplDOHRpFT5XvR4ejA4BMgKts=-~2IG6lbXUtP23dreK8dLv5w==" xfId="8"/>
    <cellStyle name="nLB4A52RNsS36YcWcSHvv1UT5Pm5QvWPqTvu/B7n7u8=-~tg6YOdWWKhz0XS/7wWnyqQ==" xfId="11"/>
    <cellStyle name="Normal" xfId="0" builtinId="0"/>
    <cellStyle name="OCmKb1tEQ01dMA0wv5Ad2NxfSlAxu2Skrw6cmV2nigI=-~f6HGDde52s3EY4V1C0QXBg==" xfId="13"/>
    <cellStyle name="Percent" xfId="1" builtinId="5"/>
    <cellStyle name="RPVjTABz3LrS5lqz2TXHI3W3/zfMQ2JGHKK6hULaitw=-~8f+Cdi2xRUzI7MDTtSJxhA==" xfId="10"/>
    <cellStyle name="Sd0f3rAi0LyvPM3RCfiJ7Y44al8NWpJLX5jLNDkAhCM=-~4grWCskY7xJDiHJgygRuzg==" xfId="14"/>
    <cellStyle name="ZRH/Gj75PVwrwXVuCQTjKM4psHxxxlATBPmahVkO8II=-~KnzVuchVjsRjbzyRQTPvvg==" xfId="9"/>
  </cellStyles>
  <dxfs count="41">
    <dxf>
      <font>
        <b/>
        <i val="0"/>
      </font>
      <fill>
        <patternFill>
          <bgColor rgb="FFFFFF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righ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3" displayName="Table3" ref="A1:J23" totalsRowCount="1" headerRowDxfId="40" headerRowCellStyle="a7mJSBSrg+pcrsxfeuUF7pgz106Smnfs8+hSGEn0SDE=-~IEW9rs3AIg33INQengkhLw==">
  <autoFilter ref="A1:J22"/>
  <sortState ref="A2:J22">
    <sortCondition ref="C2:C22"/>
    <sortCondition descending="1" ref="J2:J22"/>
  </sortState>
  <tableColumns count="10">
    <tableColumn id="1" name="Number" totalsRowLabel="Averages" dataDxfId="39" totalsRowDxfId="38" dataCellStyle="157l1ZjWLHyKPN2zzWrt6oJjtFiwz2JtEtbdJoISyw0=-~rl1pN1NbfF9E8sRR1gx1NQ=="/>
    <tableColumn id="2" name="Address" dataDxfId="37" totalsRowDxfId="36" dataCellStyle="GhJTUE27ZLmJBWn08GXgVAGXdRZoDvFyJ6ykvqajs5o=-~SYcqzp7xYEAUtDJ4Rt79Fg=="/>
    <tableColumn id="3" name="City" dataDxfId="35" totalsRowDxfId="34" dataCellStyle="GhJTUE27ZLmJBWn08GXgVAGXdRZoDvFyJ6ykvqajs5o=-~SYcqzp7xYEAUtDJ4Rt79Fg=="/>
    <tableColumn id="4" name="Selling Agent" dataDxfId="33" totalsRowDxfId="32" dataCellStyle="GhJTUE27ZLmJBWn08GXgVAGXdRZoDvFyJ6ykvqajs5o=-~SYcqzp7xYEAUtDJ4Rt79Fg=="/>
    <tableColumn id="5" name="List Price" dataDxfId="31" totalsRowDxfId="30" dataCellStyle="ILyMW1kr8gR+sb+ljZzplDOHRpFT5XvR4ejA4BMgKts=-~2IG6lbXUtP23dreK8dLv5w=="/>
    <tableColumn id="6" name="Selling Price" dataDxfId="29" totalsRowDxfId="28" dataCellStyle="ILyMW1kr8gR+sb+ljZzplDOHRpFT5XvR4ejA4BMgKts=-~2IG6lbXUtP23dreK8dLv5w=="/>
    <tableColumn id="11" name="Percent of List Price" totalsRowFunction="average" dataDxfId="27" totalsRowDxfId="26" dataCellStyle="Percent">
      <calculatedColumnFormula>Table3[Selling Price]/Table3[List Price]</calculatedColumnFormula>
    </tableColumn>
    <tableColumn id="7" name="Listing Date" dataDxfId="25" totalsRowDxfId="24" dataCellStyle="ZRH/Gj75PVwrwXVuCQTjKM4psHxxxlATBPmahVkO8II=-~KnzVuchVjsRjbzyRQTPvvg=="/>
    <tableColumn id="8" name="Sale Date" dataDxfId="23" totalsRowDxfId="22" dataCellStyle="ZRH/Gj75PVwrwXVuCQTjKM4psHxxxlATBPmahVkO8II=-~KnzVuchVjsRjbzyRQTPvvg=="/>
    <tableColumn id="9" name="Days on Market" totalsRowFunction="average" totalsRowDxfId="21" dataCellStyle="aYqTwVKezuUZpLlg2QYbM2qhNOinyEq0wfn3Ig58L2k=-~wj/2dkAiw9n7cVXikJacQg==">
      <calculatedColumnFormula>I2-H2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J23" totalsRowCount="1" headerRowDxfId="20">
  <autoFilter ref="A1:J22">
    <filterColumn colId="2">
      <filters>
        <filter val="Alpine"/>
        <filter val="Cedar Hills"/>
        <filter val="Eagle Mountain"/>
      </filters>
    </filterColumn>
    <filterColumn colId="9">
      <customFilters>
        <customFilter operator="greaterThanOrEqual" val="30"/>
      </customFilters>
    </filterColumn>
  </autoFilter>
  <sortState ref="A2:J37">
    <sortCondition ref="C2:C37"/>
    <sortCondition descending="1" ref="J2:J37"/>
  </sortState>
  <tableColumns count="10">
    <tableColumn id="1" name="Number" totalsRowLabel="Averages" dataDxfId="19" totalsRowDxfId="18"/>
    <tableColumn id="2" name="Address" dataDxfId="17" totalsRowDxfId="16"/>
    <tableColumn id="3" name="City" dataDxfId="15" totalsRowDxfId="14"/>
    <tableColumn id="4" name="Selling Agent" dataDxfId="13" totalsRowDxfId="12"/>
    <tableColumn id="5" name="List Price" dataDxfId="11" totalsRowDxfId="10"/>
    <tableColumn id="6" name="Selling Price" dataDxfId="9" totalsRowDxfId="8"/>
    <tableColumn id="11" name="Percent of List Price" totalsRowFunction="average" dataDxfId="7" totalsRowDxfId="6" dataCellStyle="Percent">
      <calculatedColumnFormula>Table2[Selling Price]/Table2[List Price]</calculatedColumnFormula>
    </tableColumn>
    <tableColumn id="7" name="Listing Date" dataDxfId="5" totalsRowDxfId="4"/>
    <tableColumn id="8" name="Sale Date" dataDxfId="3" totalsRowDxfId="2"/>
    <tableColumn id="9" name="Days on Market" totalsRowFunction="average" totalsRowDxfId="1">
      <calculatedColumnFormula>I2-H2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zoomScaleSheetLayoutView="100" workbookViewId="0">
      <pane ySplit="1" topLeftCell="A2" activePane="bottomLeft" state="frozen"/>
      <selection pane="bottomLeft" activeCell="B28" sqref="B28"/>
    </sheetView>
  </sheetViews>
  <sheetFormatPr defaultRowHeight="12.75" x14ac:dyDescent="0.2"/>
  <cols>
    <col min="1" max="1" width="11.42578125" customWidth="1"/>
    <col min="2" max="2" width="21.85546875" bestFit="1" customWidth="1"/>
    <col min="3" max="3" width="14" bestFit="1" customWidth="1"/>
    <col min="4" max="4" width="15.42578125" customWidth="1"/>
    <col min="5" max="5" width="14" bestFit="1" customWidth="1"/>
    <col min="6" max="6" width="14.85546875" customWidth="1"/>
    <col min="7" max="7" width="22.7109375" style="17" customWidth="1"/>
    <col min="8" max="8" width="12" customWidth="1"/>
    <col min="9" max="9" width="17.5703125" customWidth="1"/>
  </cols>
  <sheetData>
    <row r="1" spans="1:10" s="1" customFormat="1" x14ac:dyDescent="0.2">
      <c r="A1" s="6" t="s">
        <v>24</v>
      </c>
      <c r="B1" s="7" t="s">
        <v>0</v>
      </c>
      <c r="C1" s="7" t="s">
        <v>1</v>
      </c>
      <c r="D1" s="7" t="s">
        <v>2</v>
      </c>
      <c r="E1" s="7" t="s">
        <v>41</v>
      </c>
      <c r="F1" s="7" t="s">
        <v>3</v>
      </c>
      <c r="G1" s="16" t="s">
        <v>43</v>
      </c>
      <c r="H1" s="7" t="s">
        <v>5</v>
      </c>
      <c r="I1" s="7" t="s">
        <v>4</v>
      </c>
      <c r="J1" s="7" t="s">
        <v>42</v>
      </c>
    </row>
    <row r="2" spans="1:10" x14ac:dyDescent="0.2">
      <c r="A2" s="5">
        <v>6</v>
      </c>
      <c r="B2" s="4" t="s">
        <v>35</v>
      </c>
      <c r="C2" s="4" t="s">
        <v>27</v>
      </c>
      <c r="D2" s="4" t="s">
        <v>8</v>
      </c>
      <c r="E2" s="8">
        <v>750250</v>
      </c>
      <c r="F2" s="8">
        <v>700000</v>
      </c>
      <c r="G2" s="2">
        <f>Table3[Selling Price]/Table3[List Price]</f>
        <v>0.93302232589136957</v>
      </c>
      <c r="H2" s="9">
        <v>41011</v>
      </c>
      <c r="I2" s="9">
        <v>41214</v>
      </c>
      <c r="J2" s="3">
        <f t="shared" ref="J2:J22" si="0">I2-H2</f>
        <v>203</v>
      </c>
    </row>
    <row r="3" spans="1:10" x14ac:dyDescent="0.2">
      <c r="A3" s="5">
        <v>8</v>
      </c>
      <c r="B3" s="4" t="s">
        <v>17</v>
      </c>
      <c r="C3" s="4" t="s">
        <v>27</v>
      </c>
      <c r="D3" s="4" t="s">
        <v>11</v>
      </c>
      <c r="E3" s="8">
        <v>450000</v>
      </c>
      <c r="F3" s="8">
        <v>382500</v>
      </c>
      <c r="G3" s="2">
        <f>Table3[Selling Price]/Table3[List Price]</f>
        <v>0.85</v>
      </c>
      <c r="H3" s="9">
        <v>41014</v>
      </c>
      <c r="I3" s="9">
        <v>41090</v>
      </c>
      <c r="J3" s="3">
        <f t="shared" si="0"/>
        <v>76</v>
      </c>
    </row>
    <row r="4" spans="1:10" x14ac:dyDescent="0.2">
      <c r="A4" s="5">
        <v>10</v>
      </c>
      <c r="B4" s="4" t="s">
        <v>19</v>
      </c>
      <c r="C4" s="4" t="s">
        <v>27</v>
      </c>
      <c r="D4" s="4" t="s">
        <v>7</v>
      </c>
      <c r="E4" s="8">
        <v>325000</v>
      </c>
      <c r="F4" s="8">
        <v>308750</v>
      </c>
      <c r="G4" s="2">
        <f>Table3[Selling Price]/Table3[List Price]</f>
        <v>0.95</v>
      </c>
      <c r="H4" s="9">
        <v>41018</v>
      </c>
      <c r="I4" s="9">
        <v>41092</v>
      </c>
      <c r="J4" s="3">
        <f t="shared" si="0"/>
        <v>74</v>
      </c>
    </row>
    <row r="5" spans="1:10" x14ac:dyDescent="0.2">
      <c r="A5" s="5">
        <v>9</v>
      </c>
      <c r="B5" s="4" t="s">
        <v>18</v>
      </c>
      <c r="C5" s="4" t="s">
        <v>27</v>
      </c>
      <c r="D5" s="4" t="s">
        <v>7</v>
      </c>
      <c r="E5" s="8">
        <v>345000</v>
      </c>
      <c r="F5" s="8">
        <v>339999</v>
      </c>
      <c r="G5" s="2">
        <f>Table3[Selling Price]/Table3[List Price]</f>
        <v>0.98550434782608698</v>
      </c>
      <c r="H5" s="9">
        <v>41017</v>
      </c>
      <c r="I5" s="9">
        <v>41083</v>
      </c>
      <c r="J5" s="3">
        <f t="shared" si="0"/>
        <v>66</v>
      </c>
    </row>
    <row r="6" spans="1:10" x14ac:dyDescent="0.2">
      <c r="A6" s="5">
        <v>4</v>
      </c>
      <c r="B6" s="24" t="s">
        <v>15</v>
      </c>
      <c r="C6" s="4" t="s">
        <v>27</v>
      </c>
      <c r="D6" s="4" t="s">
        <v>10</v>
      </c>
      <c r="E6" s="8">
        <v>219000</v>
      </c>
      <c r="F6" s="8">
        <v>215000</v>
      </c>
      <c r="G6" s="2">
        <f>Table3[Selling Price]/Table3[List Price]</f>
        <v>0.9817351598173516</v>
      </c>
      <c r="H6" s="9">
        <v>41007</v>
      </c>
      <c r="I6" s="9">
        <v>41062</v>
      </c>
      <c r="J6" s="3">
        <f t="shared" si="0"/>
        <v>55</v>
      </c>
    </row>
    <row r="7" spans="1:10" x14ac:dyDescent="0.2">
      <c r="A7" s="5">
        <v>14</v>
      </c>
      <c r="B7" s="4" t="s">
        <v>20</v>
      </c>
      <c r="C7" s="4" t="s">
        <v>27</v>
      </c>
      <c r="D7" s="4" t="s">
        <v>9</v>
      </c>
      <c r="E7" s="8">
        <v>400000</v>
      </c>
      <c r="F7" s="8">
        <v>375000</v>
      </c>
      <c r="G7" s="2">
        <f>Table3[Selling Price]/Table3[List Price]</f>
        <v>0.9375</v>
      </c>
      <c r="H7" s="9">
        <v>41029</v>
      </c>
      <c r="I7" s="9">
        <v>41079</v>
      </c>
      <c r="J7" s="3">
        <f t="shared" si="0"/>
        <v>50</v>
      </c>
    </row>
    <row r="8" spans="1:10" x14ac:dyDescent="0.2">
      <c r="A8" s="5">
        <v>3</v>
      </c>
      <c r="B8" s="4" t="s">
        <v>34</v>
      </c>
      <c r="C8" s="4" t="s">
        <v>28</v>
      </c>
      <c r="D8" s="4" t="s">
        <v>7</v>
      </c>
      <c r="E8" s="8">
        <v>565000</v>
      </c>
      <c r="F8" s="8">
        <v>535000</v>
      </c>
      <c r="G8" s="2">
        <f>Table3[Selling Price]/Table3[List Price]</f>
        <v>0.94690265486725667</v>
      </c>
      <c r="H8" s="9">
        <v>41005</v>
      </c>
      <c r="I8" s="9">
        <v>41182</v>
      </c>
      <c r="J8" s="3">
        <f t="shared" si="0"/>
        <v>177</v>
      </c>
    </row>
    <row r="9" spans="1:10" x14ac:dyDescent="0.2">
      <c r="A9" s="5">
        <v>21</v>
      </c>
      <c r="B9" s="4" t="s">
        <v>30</v>
      </c>
      <c r="C9" s="4" t="s">
        <v>28</v>
      </c>
      <c r="D9" s="4" t="s">
        <v>13</v>
      </c>
      <c r="E9" s="8">
        <v>450000</v>
      </c>
      <c r="F9" s="8">
        <v>400000</v>
      </c>
      <c r="G9" s="2">
        <f>Table3[Selling Price]/Table3[List Price]</f>
        <v>0.88888888888888884</v>
      </c>
      <c r="H9" s="9">
        <v>41031</v>
      </c>
      <c r="I9" s="9">
        <v>41182</v>
      </c>
      <c r="J9" s="3">
        <f t="shared" si="0"/>
        <v>151</v>
      </c>
    </row>
    <row r="10" spans="1:10" x14ac:dyDescent="0.2">
      <c r="A10" s="5">
        <v>7</v>
      </c>
      <c r="B10" s="4" t="s">
        <v>29</v>
      </c>
      <c r="C10" s="4" t="s">
        <v>28</v>
      </c>
      <c r="D10" s="4" t="s">
        <v>6</v>
      </c>
      <c r="E10" s="8">
        <v>314250</v>
      </c>
      <c r="F10" s="8">
        <v>304000</v>
      </c>
      <c r="G10" s="2">
        <f>Table3[Selling Price]/Table3[List Price]</f>
        <v>0.96738265712012728</v>
      </c>
      <c r="H10" s="9">
        <v>41012</v>
      </c>
      <c r="I10" s="9">
        <v>41126</v>
      </c>
      <c r="J10" s="3">
        <f t="shared" si="0"/>
        <v>114</v>
      </c>
    </row>
    <row r="11" spans="1:10" x14ac:dyDescent="0.2">
      <c r="A11" s="5">
        <v>2</v>
      </c>
      <c r="B11" s="4" t="s">
        <v>31</v>
      </c>
      <c r="C11" s="4" t="s">
        <v>28</v>
      </c>
      <c r="D11" s="4" t="s">
        <v>6</v>
      </c>
      <c r="E11" s="8">
        <v>350000</v>
      </c>
      <c r="F11" s="8">
        <v>340000</v>
      </c>
      <c r="G11" s="2">
        <f>Table3[Selling Price]/Table3[List Price]</f>
        <v>0.97142857142857142</v>
      </c>
      <c r="H11" s="10">
        <v>41000</v>
      </c>
      <c r="I11" s="9">
        <v>41044</v>
      </c>
      <c r="J11" s="3">
        <f t="shared" si="0"/>
        <v>44</v>
      </c>
    </row>
    <row r="12" spans="1:10" x14ac:dyDescent="0.2">
      <c r="A12" s="5">
        <v>1</v>
      </c>
      <c r="B12" s="4" t="s">
        <v>14</v>
      </c>
      <c r="C12" s="4" t="s">
        <v>25</v>
      </c>
      <c r="D12" s="4" t="s">
        <v>12</v>
      </c>
      <c r="E12" s="8">
        <v>725000</v>
      </c>
      <c r="F12" s="8">
        <v>645250</v>
      </c>
      <c r="G12" s="2">
        <f>Table3[Selling Price]/Table3[List Price]</f>
        <v>0.89</v>
      </c>
      <c r="H12" s="10">
        <v>41000</v>
      </c>
      <c r="I12" s="9">
        <v>41076</v>
      </c>
      <c r="J12" s="3">
        <f t="shared" si="0"/>
        <v>76</v>
      </c>
    </row>
    <row r="13" spans="1:10" x14ac:dyDescent="0.2">
      <c r="A13" s="5">
        <v>19</v>
      </c>
      <c r="B13" s="4" t="s">
        <v>23</v>
      </c>
      <c r="C13" s="4" t="s">
        <v>25</v>
      </c>
      <c r="D13" s="4" t="s">
        <v>6</v>
      </c>
      <c r="E13" s="8">
        <v>410000</v>
      </c>
      <c r="F13" s="8">
        <v>397700</v>
      </c>
      <c r="G13" s="2">
        <f>Table3[Selling Price]/Table3[List Price]</f>
        <v>0.97</v>
      </c>
      <c r="H13" s="9">
        <v>41030</v>
      </c>
      <c r="I13" s="9">
        <v>41086</v>
      </c>
      <c r="J13" s="3">
        <f t="shared" si="0"/>
        <v>56</v>
      </c>
    </row>
    <row r="14" spans="1:10" x14ac:dyDescent="0.2">
      <c r="A14" s="5">
        <v>18</v>
      </c>
      <c r="B14" s="4" t="s">
        <v>22</v>
      </c>
      <c r="C14" s="4" t="s">
        <v>25</v>
      </c>
      <c r="D14" s="4" t="s">
        <v>13</v>
      </c>
      <c r="E14" s="8">
        <v>185500</v>
      </c>
      <c r="F14" s="8">
        <v>179000</v>
      </c>
      <c r="G14" s="2">
        <f>Table3[Selling Price]/Table3[List Price]</f>
        <v>0.96495956873315369</v>
      </c>
      <c r="H14" s="9">
        <v>41030</v>
      </c>
      <c r="I14" s="9">
        <v>41066</v>
      </c>
      <c r="J14" s="3">
        <f t="shared" si="0"/>
        <v>36</v>
      </c>
    </row>
    <row r="15" spans="1:10" x14ac:dyDescent="0.2">
      <c r="A15" s="5">
        <v>20</v>
      </c>
      <c r="B15" s="4" t="s">
        <v>32</v>
      </c>
      <c r="C15" s="4" t="s">
        <v>25</v>
      </c>
      <c r="D15" s="4" t="s">
        <v>12</v>
      </c>
      <c r="E15" s="8">
        <v>560700</v>
      </c>
      <c r="F15" s="8">
        <v>550000</v>
      </c>
      <c r="G15" s="2">
        <f>Table3[Selling Price]/Table3[List Price]</f>
        <v>0.98091671125378987</v>
      </c>
      <c r="H15" s="9">
        <v>41030</v>
      </c>
      <c r="I15" s="9">
        <v>41059</v>
      </c>
      <c r="J15" s="3">
        <f t="shared" si="0"/>
        <v>29</v>
      </c>
    </row>
    <row r="16" spans="1:10" x14ac:dyDescent="0.2">
      <c r="A16" s="5">
        <v>15</v>
      </c>
      <c r="B16" s="4" t="s">
        <v>39</v>
      </c>
      <c r="C16" s="4" t="s">
        <v>33</v>
      </c>
      <c r="D16" s="4" t="s">
        <v>12</v>
      </c>
      <c r="E16" s="8">
        <v>450000</v>
      </c>
      <c r="F16" s="8">
        <v>400000</v>
      </c>
      <c r="G16" s="2">
        <f>Table3[Selling Price]/Table3[List Price]</f>
        <v>0.88888888888888884</v>
      </c>
      <c r="H16" s="9">
        <v>41029</v>
      </c>
      <c r="I16" s="9">
        <v>41183</v>
      </c>
      <c r="J16" s="3">
        <f t="shared" si="0"/>
        <v>154</v>
      </c>
    </row>
    <row r="17" spans="1:10" x14ac:dyDescent="0.2">
      <c r="A17" s="5">
        <v>13</v>
      </c>
      <c r="B17" s="4" t="s">
        <v>38</v>
      </c>
      <c r="C17" s="4" t="s">
        <v>33</v>
      </c>
      <c r="D17" s="4" t="s">
        <v>10</v>
      </c>
      <c r="E17" s="8">
        <v>515000</v>
      </c>
      <c r="F17" s="8">
        <v>485750</v>
      </c>
      <c r="G17" s="2">
        <f>Table3[Selling Price]/Table3[List Price]</f>
        <v>0.94320388349514561</v>
      </c>
      <c r="H17" s="9">
        <v>41028</v>
      </c>
      <c r="I17" s="9">
        <v>41146</v>
      </c>
      <c r="J17" s="3">
        <f t="shared" si="0"/>
        <v>118</v>
      </c>
    </row>
    <row r="18" spans="1:10" x14ac:dyDescent="0.2">
      <c r="A18" s="5">
        <v>12</v>
      </c>
      <c r="B18" s="4" t="s">
        <v>37</v>
      </c>
      <c r="C18" s="4" t="s">
        <v>33</v>
      </c>
      <c r="D18" s="4" t="s">
        <v>7</v>
      </c>
      <c r="E18" s="8">
        <v>285750</v>
      </c>
      <c r="F18" s="8">
        <v>300000</v>
      </c>
      <c r="G18" s="2">
        <f>Table3[Selling Price]/Table3[List Price]</f>
        <v>1.0498687664041995</v>
      </c>
      <c r="H18" s="9">
        <v>41027</v>
      </c>
      <c r="I18" s="9">
        <v>41063</v>
      </c>
      <c r="J18" s="3">
        <f t="shared" si="0"/>
        <v>36</v>
      </c>
    </row>
    <row r="19" spans="1:10" x14ac:dyDescent="0.2">
      <c r="A19" s="5">
        <v>11</v>
      </c>
      <c r="B19" s="4" t="s">
        <v>36</v>
      </c>
      <c r="C19" s="4" t="s">
        <v>33</v>
      </c>
      <c r="D19" s="4" t="s">
        <v>10</v>
      </c>
      <c r="E19" s="8">
        <v>325000</v>
      </c>
      <c r="F19" s="8">
        <v>320000</v>
      </c>
      <c r="G19" s="2">
        <f>Table3[Selling Price]/Table3[List Price]</f>
        <v>0.98461538461538467</v>
      </c>
      <c r="H19" s="9">
        <v>41027</v>
      </c>
      <c r="I19" s="9">
        <v>41057</v>
      </c>
      <c r="J19" s="3">
        <f t="shared" si="0"/>
        <v>30</v>
      </c>
    </row>
    <row r="20" spans="1:10" x14ac:dyDescent="0.2">
      <c r="A20" s="5">
        <v>17</v>
      </c>
      <c r="B20" s="4" t="s">
        <v>40</v>
      </c>
      <c r="C20" s="4" t="s">
        <v>33</v>
      </c>
      <c r="D20" s="4" t="s">
        <v>9</v>
      </c>
      <c r="E20" s="8">
        <v>375500</v>
      </c>
      <c r="F20" s="8">
        <v>375500</v>
      </c>
      <c r="G20" s="2">
        <f>Table3[Selling Price]/Table3[List Price]</f>
        <v>1</v>
      </c>
      <c r="H20" s="9">
        <v>41030</v>
      </c>
      <c r="I20" s="9">
        <v>41034</v>
      </c>
      <c r="J20" s="3">
        <f t="shared" si="0"/>
        <v>4</v>
      </c>
    </row>
    <row r="21" spans="1:10" x14ac:dyDescent="0.2">
      <c r="A21" s="5">
        <v>5</v>
      </c>
      <c r="B21" s="4" t="s">
        <v>16</v>
      </c>
      <c r="C21" s="4" t="s">
        <v>26</v>
      </c>
      <c r="D21" s="4" t="s">
        <v>7</v>
      </c>
      <c r="E21" s="8">
        <v>165000</v>
      </c>
      <c r="F21" s="8">
        <v>156750</v>
      </c>
      <c r="G21" s="2">
        <f>Table3[Selling Price]/Table3[List Price]</f>
        <v>0.95</v>
      </c>
      <c r="H21" s="9">
        <v>41011</v>
      </c>
      <c r="I21" s="9">
        <v>41072</v>
      </c>
      <c r="J21" s="3">
        <f t="shared" si="0"/>
        <v>61</v>
      </c>
    </row>
    <row r="22" spans="1:10" x14ac:dyDescent="0.2">
      <c r="A22" s="5">
        <v>16</v>
      </c>
      <c r="B22" s="4" t="s">
        <v>21</v>
      </c>
      <c r="C22" s="4" t="s">
        <v>26</v>
      </c>
      <c r="D22" s="4" t="s">
        <v>12</v>
      </c>
      <c r="E22" s="8">
        <v>250000</v>
      </c>
      <c r="F22" s="8">
        <v>255000</v>
      </c>
      <c r="G22" s="2">
        <f>Table3[Selling Price]/Table3[List Price]</f>
        <v>1.02</v>
      </c>
      <c r="H22" s="9">
        <v>41030</v>
      </c>
      <c r="I22" s="9">
        <v>41078</v>
      </c>
      <c r="J22" s="3">
        <f t="shared" si="0"/>
        <v>48</v>
      </c>
    </row>
    <row r="23" spans="1:10" x14ac:dyDescent="0.2">
      <c r="A23" s="23" t="s">
        <v>44</v>
      </c>
      <c r="B23" s="19"/>
      <c r="C23" s="19"/>
      <c r="D23" s="19"/>
      <c r="E23" s="20"/>
      <c r="F23" s="20"/>
      <c r="G23" s="21">
        <f>SUBTOTAL(101,Table3[Percent of List Price])</f>
        <v>0.95499132424905808</v>
      </c>
      <c r="H23" s="19"/>
      <c r="I23" s="19"/>
      <c r="J23" s="22">
        <f>SUBTOTAL(101,Table3[Days on Market])</f>
        <v>78.952380952380949</v>
      </c>
    </row>
    <row r="26" spans="1:10" x14ac:dyDescent="0.2">
      <c r="G26" s="18"/>
    </row>
  </sheetData>
  <pageMargins left="0.7" right="0.7" top="0.75" bottom="0.75" header="0.3" footer="0.3"/>
  <pageSetup scale="7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E1" zoomScaleNormal="100" workbookViewId="0">
      <pane ySplit="1" topLeftCell="A2" activePane="bottomLeft" state="frozen"/>
      <selection activeCell="C9" sqref="C9"/>
      <selection pane="bottomLeft" activeCell="H28" sqref="H28"/>
    </sheetView>
  </sheetViews>
  <sheetFormatPr defaultColWidth="13.140625" defaultRowHeight="12.75" x14ac:dyDescent="0.2"/>
  <cols>
    <col min="1" max="1" width="13.140625" customWidth="1"/>
    <col min="2" max="2" width="26.140625" customWidth="1"/>
    <col min="3" max="3" width="18.42578125" customWidth="1"/>
    <col min="4" max="4" width="16.5703125" customWidth="1"/>
    <col min="5" max="5" width="15.5703125" customWidth="1"/>
    <col min="6" max="6" width="15.85546875" customWidth="1"/>
    <col min="7" max="7" width="22.7109375" customWidth="1"/>
    <col min="8" max="8" width="17" customWidth="1"/>
    <col min="9" max="9" width="16.140625" customWidth="1"/>
    <col min="10" max="10" width="17.5703125" customWidth="1"/>
  </cols>
  <sheetData>
    <row r="1" spans="1:10" s="1" customFormat="1" x14ac:dyDescent="0.2">
      <c r="A1" s="6" t="s">
        <v>24</v>
      </c>
      <c r="B1" s="7" t="s">
        <v>0</v>
      </c>
      <c r="C1" s="7" t="s">
        <v>1</v>
      </c>
      <c r="D1" s="7" t="s">
        <v>2</v>
      </c>
      <c r="E1" s="7" t="s">
        <v>41</v>
      </c>
      <c r="F1" s="7" t="s">
        <v>3</v>
      </c>
      <c r="G1" s="7" t="s">
        <v>43</v>
      </c>
      <c r="H1" s="7" t="s">
        <v>5</v>
      </c>
      <c r="I1" s="7" t="s">
        <v>4</v>
      </c>
      <c r="J1" s="7" t="s">
        <v>42</v>
      </c>
    </row>
    <row r="2" spans="1:10" x14ac:dyDescent="0.2">
      <c r="A2" s="5">
        <v>6</v>
      </c>
      <c r="B2" s="4" t="s">
        <v>35</v>
      </c>
      <c r="C2" s="4" t="s">
        <v>27</v>
      </c>
      <c r="D2" s="4" t="s">
        <v>8</v>
      </c>
      <c r="E2" s="8">
        <v>750250</v>
      </c>
      <c r="F2" s="8">
        <v>700000</v>
      </c>
      <c r="G2" s="11">
        <f>Table2[Selling Price]/Table2[List Price]</f>
        <v>0.93302232589136957</v>
      </c>
      <c r="H2" s="9">
        <v>41011</v>
      </c>
      <c r="I2" s="9">
        <v>41214</v>
      </c>
      <c r="J2" s="3">
        <f t="shared" ref="J2:J22" si="0">I2-H2</f>
        <v>203</v>
      </c>
    </row>
    <row r="3" spans="1:10" x14ac:dyDescent="0.2">
      <c r="A3" s="5">
        <v>8</v>
      </c>
      <c r="B3" s="4" t="s">
        <v>17</v>
      </c>
      <c r="C3" s="4" t="s">
        <v>27</v>
      </c>
      <c r="D3" s="4" t="s">
        <v>11</v>
      </c>
      <c r="E3" s="8">
        <v>450000</v>
      </c>
      <c r="F3" s="8">
        <v>382500</v>
      </c>
      <c r="G3" s="11">
        <f>Table2[Selling Price]/Table2[List Price]</f>
        <v>0.85</v>
      </c>
      <c r="H3" s="9">
        <v>41014</v>
      </c>
      <c r="I3" s="9">
        <v>41090</v>
      </c>
      <c r="J3" s="3">
        <f t="shared" si="0"/>
        <v>76</v>
      </c>
    </row>
    <row r="4" spans="1:10" x14ac:dyDescent="0.2">
      <c r="A4" s="5">
        <v>10</v>
      </c>
      <c r="B4" s="4" t="s">
        <v>19</v>
      </c>
      <c r="C4" s="4" t="s">
        <v>27</v>
      </c>
      <c r="D4" s="4" t="s">
        <v>7</v>
      </c>
      <c r="E4" s="8">
        <v>325000</v>
      </c>
      <c r="F4" s="8">
        <v>308750</v>
      </c>
      <c r="G4" s="11">
        <f>Table2[Selling Price]/Table2[List Price]</f>
        <v>0.95</v>
      </c>
      <c r="H4" s="9">
        <v>41018</v>
      </c>
      <c r="I4" s="9">
        <v>41092</v>
      </c>
      <c r="J4" s="3">
        <f t="shared" si="0"/>
        <v>74</v>
      </c>
    </row>
    <row r="5" spans="1:10" x14ac:dyDescent="0.2">
      <c r="A5" s="5">
        <v>9</v>
      </c>
      <c r="B5" s="4" t="s">
        <v>18</v>
      </c>
      <c r="C5" s="4" t="s">
        <v>27</v>
      </c>
      <c r="D5" s="4" t="s">
        <v>7</v>
      </c>
      <c r="E5" s="8">
        <v>345000</v>
      </c>
      <c r="F5" s="8">
        <v>339999</v>
      </c>
      <c r="G5" s="11">
        <f>Table2[Selling Price]/Table2[List Price]</f>
        <v>0.98550434782608698</v>
      </c>
      <c r="H5" s="9">
        <v>41017</v>
      </c>
      <c r="I5" s="9">
        <v>41083</v>
      </c>
      <c r="J5" s="3">
        <f t="shared" si="0"/>
        <v>66</v>
      </c>
    </row>
    <row r="6" spans="1:10" x14ac:dyDescent="0.2">
      <c r="A6" s="5">
        <v>4</v>
      </c>
      <c r="B6" s="4" t="s">
        <v>15</v>
      </c>
      <c r="C6" s="4" t="s">
        <v>27</v>
      </c>
      <c r="D6" s="4" t="s">
        <v>10</v>
      </c>
      <c r="E6" s="8">
        <v>219000</v>
      </c>
      <c r="F6" s="8">
        <v>215000</v>
      </c>
      <c r="G6" s="11">
        <f>Table2[Selling Price]/Table2[List Price]</f>
        <v>0.9817351598173516</v>
      </c>
      <c r="H6" s="9">
        <v>41007</v>
      </c>
      <c r="I6" s="9">
        <v>41062</v>
      </c>
      <c r="J6" s="3">
        <f t="shared" si="0"/>
        <v>55</v>
      </c>
    </row>
    <row r="7" spans="1:10" x14ac:dyDescent="0.2">
      <c r="A7" s="5">
        <v>14</v>
      </c>
      <c r="B7" s="4" t="s">
        <v>20</v>
      </c>
      <c r="C7" s="4" t="s">
        <v>27</v>
      </c>
      <c r="D7" s="4" t="s">
        <v>9</v>
      </c>
      <c r="E7" s="8">
        <v>400000</v>
      </c>
      <c r="F7" s="8">
        <v>375000</v>
      </c>
      <c r="G7" s="11">
        <f>Table2[Selling Price]/Table2[List Price]</f>
        <v>0.9375</v>
      </c>
      <c r="H7" s="9">
        <v>41029</v>
      </c>
      <c r="I7" s="9">
        <v>41079</v>
      </c>
      <c r="J7" s="3">
        <f t="shared" si="0"/>
        <v>50</v>
      </c>
    </row>
    <row r="8" spans="1:10" hidden="1" x14ac:dyDescent="0.2">
      <c r="A8" s="5">
        <v>3</v>
      </c>
      <c r="B8" s="4" t="s">
        <v>34</v>
      </c>
      <c r="C8" s="4" t="s">
        <v>28</v>
      </c>
      <c r="D8" s="4" t="s">
        <v>7</v>
      </c>
      <c r="E8" s="8">
        <v>565000</v>
      </c>
      <c r="F8" s="8">
        <v>535000</v>
      </c>
      <c r="G8" s="11">
        <f>Table2[Selling Price]/Table2[List Price]</f>
        <v>0.94690265486725667</v>
      </c>
      <c r="H8" s="9">
        <v>41005</v>
      </c>
      <c r="I8" s="9">
        <v>41182</v>
      </c>
      <c r="J8" s="3">
        <f t="shared" si="0"/>
        <v>177</v>
      </c>
    </row>
    <row r="9" spans="1:10" hidden="1" x14ac:dyDescent="0.2">
      <c r="A9" s="5">
        <v>21</v>
      </c>
      <c r="B9" s="4" t="s">
        <v>30</v>
      </c>
      <c r="C9" s="4" t="s">
        <v>28</v>
      </c>
      <c r="D9" s="4" t="s">
        <v>13</v>
      </c>
      <c r="E9" s="8">
        <v>450000</v>
      </c>
      <c r="F9" s="8">
        <v>400000</v>
      </c>
      <c r="G9" s="11">
        <f>Table2[Selling Price]/Table2[List Price]</f>
        <v>0.88888888888888884</v>
      </c>
      <c r="H9" s="9">
        <v>41031</v>
      </c>
      <c r="I9" s="9">
        <v>41182</v>
      </c>
      <c r="J9" s="3">
        <f t="shared" si="0"/>
        <v>151</v>
      </c>
    </row>
    <row r="10" spans="1:10" hidden="1" x14ac:dyDescent="0.2">
      <c r="A10" s="5">
        <v>7</v>
      </c>
      <c r="B10" s="4" t="s">
        <v>29</v>
      </c>
      <c r="C10" s="4" t="s">
        <v>28</v>
      </c>
      <c r="D10" s="4" t="s">
        <v>6</v>
      </c>
      <c r="E10" s="8">
        <v>314250</v>
      </c>
      <c r="F10" s="8">
        <v>304000</v>
      </c>
      <c r="G10" s="11">
        <f>Table2[Selling Price]/Table2[List Price]</f>
        <v>0.96738265712012728</v>
      </c>
      <c r="H10" s="9">
        <v>41012</v>
      </c>
      <c r="I10" s="9">
        <v>41126</v>
      </c>
      <c r="J10" s="3">
        <f t="shared" si="0"/>
        <v>114</v>
      </c>
    </row>
    <row r="11" spans="1:10" hidden="1" x14ac:dyDescent="0.2">
      <c r="A11" s="5">
        <v>2</v>
      </c>
      <c r="B11" s="4" t="s">
        <v>31</v>
      </c>
      <c r="C11" s="4" t="s">
        <v>28</v>
      </c>
      <c r="D11" s="4" t="s">
        <v>6</v>
      </c>
      <c r="E11" s="8">
        <v>350000</v>
      </c>
      <c r="F11" s="8">
        <v>340000</v>
      </c>
      <c r="G11" s="11">
        <f>Table2[Selling Price]/Table2[List Price]</f>
        <v>0.97142857142857142</v>
      </c>
      <c r="H11" s="10">
        <v>41000</v>
      </c>
      <c r="I11" s="9">
        <v>41044</v>
      </c>
      <c r="J11" s="3">
        <f t="shared" si="0"/>
        <v>44</v>
      </c>
    </row>
    <row r="12" spans="1:10" x14ac:dyDescent="0.2">
      <c r="A12" s="5">
        <v>1</v>
      </c>
      <c r="B12" s="4" t="s">
        <v>14</v>
      </c>
      <c r="C12" s="4" t="s">
        <v>25</v>
      </c>
      <c r="D12" s="4" t="s">
        <v>12</v>
      </c>
      <c r="E12" s="8">
        <v>725000</v>
      </c>
      <c r="F12" s="8">
        <v>645250</v>
      </c>
      <c r="G12" s="11">
        <f>Table2[Selling Price]/Table2[List Price]</f>
        <v>0.89</v>
      </c>
      <c r="H12" s="10">
        <v>41000</v>
      </c>
      <c r="I12" s="9">
        <v>41076</v>
      </c>
      <c r="J12" s="3">
        <f t="shared" si="0"/>
        <v>76</v>
      </c>
    </row>
    <row r="13" spans="1:10" x14ac:dyDescent="0.2">
      <c r="A13" s="5">
        <v>19</v>
      </c>
      <c r="B13" s="4" t="s">
        <v>23</v>
      </c>
      <c r="C13" s="4" t="s">
        <v>25</v>
      </c>
      <c r="D13" s="4" t="s">
        <v>6</v>
      </c>
      <c r="E13" s="8">
        <v>410000</v>
      </c>
      <c r="F13" s="8">
        <v>397700</v>
      </c>
      <c r="G13" s="11">
        <f>Table2[Selling Price]/Table2[List Price]</f>
        <v>0.97</v>
      </c>
      <c r="H13" s="9">
        <v>41030</v>
      </c>
      <c r="I13" s="9">
        <v>41086</v>
      </c>
      <c r="J13" s="3">
        <f t="shared" si="0"/>
        <v>56</v>
      </c>
    </row>
    <row r="14" spans="1:10" x14ac:dyDescent="0.2">
      <c r="A14" s="5">
        <v>18</v>
      </c>
      <c r="B14" s="4" t="s">
        <v>22</v>
      </c>
      <c r="C14" s="4" t="s">
        <v>25</v>
      </c>
      <c r="D14" s="4" t="s">
        <v>13</v>
      </c>
      <c r="E14" s="8">
        <v>185500</v>
      </c>
      <c r="F14" s="8">
        <v>179000</v>
      </c>
      <c r="G14" s="11">
        <f>Table2[Selling Price]/Table2[List Price]</f>
        <v>0.96495956873315369</v>
      </c>
      <c r="H14" s="9">
        <v>41030</v>
      </c>
      <c r="I14" s="9">
        <v>41066</v>
      </c>
      <c r="J14" s="3">
        <f t="shared" si="0"/>
        <v>36</v>
      </c>
    </row>
    <row r="15" spans="1:10" hidden="1" x14ac:dyDescent="0.2">
      <c r="A15" s="5">
        <v>20</v>
      </c>
      <c r="B15" s="4" t="s">
        <v>32</v>
      </c>
      <c r="C15" s="4" t="s">
        <v>25</v>
      </c>
      <c r="D15" s="4" t="s">
        <v>12</v>
      </c>
      <c r="E15" s="8">
        <v>560700</v>
      </c>
      <c r="F15" s="8">
        <v>550000</v>
      </c>
      <c r="G15" s="11">
        <f>Table2[Selling Price]/Table2[List Price]</f>
        <v>0.98091671125378987</v>
      </c>
      <c r="H15" s="9">
        <v>41030</v>
      </c>
      <c r="I15" s="9">
        <v>41059</v>
      </c>
      <c r="J15" s="3">
        <f t="shared" si="0"/>
        <v>29</v>
      </c>
    </row>
    <row r="16" spans="1:10" x14ac:dyDescent="0.2">
      <c r="A16" s="5">
        <v>15</v>
      </c>
      <c r="B16" s="4" t="s">
        <v>39</v>
      </c>
      <c r="C16" s="4" t="s">
        <v>33</v>
      </c>
      <c r="D16" s="4" t="s">
        <v>12</v>
      </c>
      <c r="E16" s="8">
        <v>450000</v>
      </c>
      <c r="F16" s="8">
        <v>400000</v>
      </c>
      <c r="G16" s="11">
        <f>Table2[Selling Price]/Table2[List Price]</f>
        <v>0.88888888888888884</v>
      </c>
      <c r="H16" s="9">
        <v>41029</v>
      </c>
      <c r="I16" s="9">
        <v>41183</v>
      </c>
      <c r="J16" s="3">
        <f t="shared" si="0"/>
        <v>154</v>
      </c>
    </row>
    <row r="17" spans="1:10" x14ac:dyDescent="0.2">
      <c r="A17" s="5">
        <v>13</v>
      </c>
      <c r="B17" s="4" t="s">
        <v>38</v>
      </c>
      <c r="C17" s="4" t="s">
        <v>33</v>
      </c>
      <c r="D17" s="4" t="s">
        <v>10</v>
      </c>
      <c r="E17" s="8">
        <v>515000</v>
      </c>
      <c r="F17" s="8">
        <v>485750</v>
      </c>
      <c r="G17" s="11">
        <f>Table2[Selling Price]/Table2[List Price]</f>
        <v>0.94320388349514561</v>
      </c>
      <c r="H17" s="9">
        <v>41028</v>
      </c>
      <c r="I17" s="9">
        <v>41146</v>
      </c>
      <c r="J17" s="3">
        <f t="shared" si="0"/>
        <v>118</v>
      </c>
    </row>
    <row r="18" spans="1:10" x14ac:dyDescent="0.2">
      <c r="A18" s="5">
        <v>12</v>
      </c>
      <c r="B18" s="4" t="s">
        <v>37</v>
      </c>
      <c r="C18" s="4" t="s">
        <v>33</v>
      </c>
      <c r="D18" s="4" t="s">
        <v>7</v>
      </c>
      <c r="E18" s="8">
        <v>285750</v>
      </c>
      <c r="F18" s="8">
        <v>300000</v>
      </c>
      <c r="G18" s="11">
        <f>Table2[Selling Price]/Table2[List Price]</f>
        <v>1.0498687664041995</v>
      </c>
      <c r="H18" s="9">
        <v>41027</v>
      </c>
      <c r="I18" s="9">
        <v>41063</v>
      </c>
      <c r="J18" s="3">
        <f t="shared" si="0"/>
        <v>36</v>
      </c>
    </row>
    <row r="19" spans="1:10" x14ac:dyDescent="0.2">
      <c r="A19" s="5">
        <v>11</v>
      </c>
      <c r="B19" s="4" t="s">
        <v>36</v>
      </c>
      <c r="C19" s="4" t="s">
        <v>33</v>
      </c>
      <c r="D19" s="4" t="s">
        <v>10</v>
      </c>
      <c r="E19" s="8">
        <v>325000</v>
      </c>
      <c r="F19" s="8">
        <v>320000</v>
      </c>
      <c r="G19" s="11">
        <f>Table2[Selling Price]/Table2[List Price]</f>
        <v>0.98461538461538467</v>
      </c>
      <c r="H19" s="9">
        <v>41027</v>
      </c>
      <c r="I19" s="9">
        <v>41057</v>
      </c>
      <c r="J19" s="3">
        <f t="shared" si="0"/>
        <v>30</v>
      </c>
    </row>
    <row r="20" spans="1:10" hidden="1" x14ac:dyDescent="0.2">
      <c r="A20" s="5">
        <v>17</v>
      </c>
      <c r="B20" s="4" t="s">
        <v>40</v>
      </c>
      <c r="C20" s="4" t="s">
        <v>33</v>
      </c>
      <c r="D20" s="4" t="s">
        <v>9</v>
      </c>
      <c r="E20" s="8">
        <v>375500</v>
      </c>
      <c r="F20" s="8">
        <v>375500</v>
      </c>
      <c r="G20" s="11">
        <f>Table2[Selling Price]/Table2[List Price]</f>
        <v>1</v>
      </c>
      <c r="H20" s="9">
        <v>41030</v>
      </c>
      <c r="I20" s="9">
        <v>41034</v>
      </c>
      <c r="J20" s="3">
        <f t="shared" si="0"/>
        <v>4</v>
      </c>
    </row>
    <row r="21" spans="1:10" hidden="1" x14ac:dyDescent="0.2">
      <c r="A21" s="5">
        <v>5</v>
      </c>
      <c r="B21" s="4" t="s">
        <v>16</v>
      </c>
      <c r="C21" s="4" t="s">
        <v>26</v>
      </c>
      <c r="D21" s="4" t="s">
        <v>7</v>
      </c>
      <c r="E21" s="8">
        <v>165000</v>
      </c>
      <c r="F21" s="8">
        <v>156750</v>
      </c>
      <c r="G21" s="11">
        <f>Table2[Selling Price]/Table2[List Price]</f>
        <v>0.95</v>
      </c>
      <c r="H21" s="9">
        <v>41011</v>
      </c>
      <c r="I21" s="9">
        <v>41072</v>
      </c>
      <c r="J21" s="3">
        <f t="shared" si="0"/>
        <v>61</v>
      </c>
    </row>
    <row r="22" spans="1:10" hidden="1" x14ac:dyDescent="0.2">
      <c r="A22" s="5">
        <v>16</v>
      </c>
      <c r="B22" s="4" t="s">
        <v>21</v>
      </c>
      <c r="C22" s="4" t="s">
        <v>26</v>
      </c>
      <c r="D22" s="4" t="s">
        <v>12</v>
      </c>
      <c r="E22" s="8">
        <v>250000</v>
      </c>
      <c r="F22" s="8">
        <v>255000</v>
      </c>
      <c r="G22" s="11">
        <f>Table2[Selling Price]/Table2[List Price]</f>
        <v>1.02</v>
      </c>
      <c r="H22" s="9">
        <v>41030</v>
      </c>
      <c r="I22" s="9">
        <v>41078</v>
      </c>
      <c r="J22" s="3">
        <f t="shared" si="0"/>
        <v>48</v>
      </c>
    </row>
    <row r="23" spans="1:10" x14ac:dyDescent="0.2">
      <c r="A23" s="5" t="s">
        <v>44</v>
      </c>
      <c r="B23" s="12"/>
      <c r="C23" s="12"/>
      <c r="D23" s="12"/>
      <c r="E23" s="13"/>
      <c r="F23" s="13"/>
      <c r="G23" s="14">
        <f>SUBTOTAL(101,Table2[Percent of List Price])</f>
        <v>0.94840756351319844</v>
      </c>
      <c r="H23" s="12"/>
      <c r="I23" s="12"/>
      <c r="J23" s="15">
        <f>SUBTOTAL(101,Table2[Days on Market])</f>
        <v>79.230769230769226</v>
      </c>
    </row>
  </sheetData>
  <conditionalFormatting sqref="J2:J1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2:F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{EE699F1A-5B26-444E-810A-49660E736419}</x14:id>
        </ext>
      </extLst>
    </cfRule>
  </conditionalFormatting>
  <conditionalFormatting sqref="F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{71280FB2-6D9A-40AF-8BD2-32B2BE433026}</x14:id>
        </ext>
      </extLst>
    </cfRule>
  </conditionalFormatting>
  <conditionalFormatting sqref="G2:G19">
    <cfRule type="cellIs" dxfId="0" priority="1" operator="greaterThan">
      <formula>0.979</formula>
    </cfRule>
  </conditionalFormatting>
  <pageMargins left="0.7" right="0.7" top="0.75" bottom="0.75" header="0.3" footer="0.3"/>
  <pageSetup scale="69" orientation="landscape" r:id="rId1"/>
  <rowBreaks count="1" manualBreakCount="1">
    <brk id="11" max="16383" man="1"/>
  </row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699F1A-5B26-444E-810A-49660E7364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F2:F19</xm:sqref>
        </x14:conditionalFormatting>
        <x14:conditionalFormatting xmlns:xm="http://schemas.microsoft.com/office/excel/2006/main">
          <x14:cfRule type="dataBar" id="{71280FB2-6D9A-40AF-8BD2-32B2BE4330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2009-06-11T05:18:32Z</outs:dateTime>
      <outs:isPinned>true</outs:isPinned>
    </outs:relatedDate>
    <outs:relatedDate>
      <outs:type>2</outs:type>
      <outs:displayName>Created</outs:displayName>
      <outs:dateTime>2004-09-21T13:02:15Z</outs:dateTime>
      <outs:isPinned>true</outs:isPinned>
    </outs:relatedDate>
    <outs:relatedDate>
      <outs:type>4</outs:type>
      <outs:displayName>Last Printed</outs:displayName>
      <outs:dateTime>2009-06-11T04:38:00Z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project>
  <id>nugrSOeIyJYnKCpd8h0pjGLSFer/7eZvyPf8+6Q0uow=-~qgdhq9j6nsqj+N/ruQkG3Q==</id>
</project>
</file>

<file path=customXml/itemProps1.xml><?xml version="1.0" encoding="utf-8"?>
<ds:datastoreItem xmlns:ds="http://schemas.openxmlformats.org/officeDocument/2006/customXml" ds:itemID="{E1F6B669-9C57-41F2-A666-6E9D39318F31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C4F19824-9A28-42D6-A594-6DB4210F73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Data</vt:lpstr>
      <vt:lpstr>Filtered Data</vt:lpstr>
      <vt:lpstr>'Sales Data'!Print_Area</vt:lpstr>
      <vt:lpstr>'Filtered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Diksha</cp:lastModifiedBy>
  <cp:lastPrinted>2010-03-22T21:12:39Z</cp:lastPrinted>
  <dcterms:created xsi:type="dcterms:W3CDTF">2004-09-21T13:02:15Z</dcterms:created>
  <dcterms:modified xsi:type="dcterms:W3CDTF">2017-05-16T06:53:23Z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