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backupFile="1"/>
  <mc:AlternateContent xmlns:mc="http://schemas.openxmlformats.org/markup-compatibility/2006">
    <mc:Choice Requires="x15">
      <x15ac:absPath xmlns:x15ac="http://schemas.microsoft.com/office/spreadsheetml/2010/11/ac" url="C:\Users\milou\Desktop\"/>
    </mc:Choice>
  </mc:AlternateContent>
  <xr:revisionPtr revIDLastSave="0" documentId="13_ncr:1_{3E51A1C4-1D12-4D92-BC07-3BF80BE55E6E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QST1" sheetId="1" r:id="rId1"/>
    <sheet name="QST2.1" sheetId="16" r:id="rId2"/>
    <sheet name="QST2.2" sheetId="19" r:id="rId3"/>
    <sheet name="QST2.3" sheetId="6" r:id="rId4"/>
    <sheet name="QST3" sheetId="14" r:id="rId5"/>
    <sheet name="QST4" sheetId="13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4" l="1"/>
  <c r="F3" i="14" s="1"/>
  <c r="D4" i="14"/>
  <c r="F4" i="14" s="1"/>
  <c r="D5" i="14"/>
  <c r="F5" i="14" s="1"/>
  <c r="D6" i="14"/>
  <c r="E5" i="14" s="1"/>
  <c r="D7" i="14"/>
  <c r="F7" i="14" s="1"/>
  <c r="D8" i="14"/>
  <c r="F8" i="14" s="1"/>
  <c r="D9" i="14"/>
  <c r="E9" i="14" s="1"/>
  <c r="D10" i="14"/>
  <c r="E10" i="14" s="1"/>
  <c r="D11" i="14"/>
  <c r="F11" i="14" s="1"/>
  <c r="D12" i="14"/>
  <c r="F12" i="14" s="1"/>
  <c r="D13" i="14"/>
  <c r="E13" i="14" s="1"/>
  <c r="D14" i="14"/>
  <c r="E14" i="14" s="1"/>
  <c r="D15" i="14"/>
  <c r="F15" i="14" s="1"/>
  <c r="F6" i="14" l="1"/>
  <c r="F10" i="14"/>
  <c r="G10" i="14" s="1"/>
  <c r="E11" i="14"/>
  <c r="E12" i="14"/>
  <c r="E3" i="14"/>
  <c r="E15" i="14"/>
  <c r="E8" i="14"/>
  <c r="E7" i="14"/>
  <c r="F14" i="14"/>
  <c r="G14" i="14" s="1"/>
  <c r="E4" i="14"/>
  <c r="F13" i="14"/>
  <c r="G13" i="14" s="1"/>
  <c r="E6" i="14"/>
  <c r="G4" i="14"/>
  <c r="F9" i="14"/>
  <c r="G9" i="14" s="1"/>
  <c r="G3" i="14"/>
  <c r="G5" i="14"/>
  <c r="G12" i="14"/>
  <c r="G11" i="14"/>
  <c r="G15" i="14"/>
  <c r="G7" i="14"/>
  <c r="G6" i="14"/>
  <c r="G8" i="14"/>
  <c r="C2" i="13"/>
  <c r="C3" i="13"/>
  <c r="C4" i="13"/>
  <c r="C5" i="13"/>
  <c r="C6" i="13"/>
  <c r="C7" i="13"/>
  <c r="C8" i="13"/>
  <c r="C9" i="13"/>
  <c r="C10" i="13"/>
  <c r="C11" i="13"/>
  <c r="D2" i="14"/>
  <c r="F2" i="14" l="1"/>
  <c r="G2" i="14" s="1"/>
  <c r="E19" i="14" s="1"/>
  <c r="E21" i="14" s="1"/>
  <c r="E22" i="14" s="1"/>
  <c r="E2" i="14"/>
</calcChain>
</file>

<file path=xl/sharedStrings.xml><?xml version="1.0" encoding="utf-8"?>
<sst xmlns="http://schemas.openxmlformats.org/spreadsheetml/2006/main" count="144" uniqueCount="46">
  <si>
    <t>Ivy League Applicants</t>
  </si>
  <si>
    <t>Students</t>
  </si>
  <si>
    <t>Faculty</t>
  </si>
  <si>
    <t>University</t>
  </si>
  <si>
    <t>Yale</t>
  </si>
  <si>
    <t>Brown</t>
  </si>
  <si>
    <t>Dartmouth</t>
  </si>
  <si>
    <t>Harvard</t>
  </si>
  <si>
    <t>Columbia</t>
  </si>
  <si>
    <t>Cornell</t>
  </si>
  <si>
    <t>Princeton</t>
  </si>
  <si>
    <t>Penn State</t>
  </si>
  <si>
    <t xml:space="preserve">Cornell </t>
  </si>
  <si>
    <t>Psychology</t>
  </si>
  <si>
    <t>Economics</t>
  </si>
  <si>
    <t>Physics</t>
  </si>
  <si>
    <t>Mathematics</t>
  </si>
  <si>
    <t>Arts</t>
  </si>
  <si>
    <t>523,5</t>
  </si>
  <si>
    <t>Total général</t>
  </si>
  <si>
    <t>1001,85</t>
  </si>
  <si>
    <t>2825,4</t>
  </si>
  <si>
    <t>1050,6</t>
  </si>
  <si>
    <t>1249,4</t>
  </si>
  <si>
    <t>377,4</t>
  </si>
  <si>
    <t>532,2</t>
  </si>
  <si>
    <t>538,8</t>
  </si>
  <si>
    <t>Average student per faculty</t>
  </si>
  <si>
    <t>Average student per University</t>
  </si>
  <si>
    <t>University / Faculty</t>
  </si>
  <si>
    <t>Time(s)</t>
  </si>
  <si>
    <t>Distance (m)</t>
  </si>
  <si>
    <t>Speed (m/s)</t>
  </si>
  <si>
    <t>ID</t>
  </si>
  <si>
    <t>PU</t>
  </si>
  <si>
    <t>QTE</t>
  </si>
  <si>
    <t>PT</t>
  </si>
  <si>
    <t>Total facture:</t>
  </si>
  <si>
    <t>TVA:</t>
  </si>
  <si>
    <t>Val TVA</t>
  </si>
  <si>
    <t>TTC:</t>
  </si>
  <si>
    <t>REMISE</t>
  </si>
  <si>
    <t>VAL REMISE</t>
  </si>
  <si>
    <t>TOTAL A PAYER</t>
  </si>
  <si>
    <t>Somme de Students</t>
  </si>
  <si>
    <t>Sum of Students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</si>
</sst>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DZD&quot;"/>
    <numFmt numFmtId="165" formatCode="0.00\ &quot;DZD&quot;"/>
  </numFmts>
  <fonts count="10" x14ac:knownFonts="1">
    <font>
      <sz val="11"/>
      <color theme="1"/>
      <name val="Calibri"/>
      <family val="2"/>
      <scheme val="minor"/>
    </font>
    <font>
      <sz val="7"/>
      <color theme="1"/>
      <name val="Cambria"/>
      <family val="1"/>
    </font>
    <font>
      <b/>
      <sz val="20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rgb="FF006FC0"/>
      <name val="Palatino Linotype"/>
      <family val="1"/>
    </font>
    <font>
      <sz val="12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12"/>
      <color theme="1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6FAC46"/>
        <bgColor indexed="64"/>
      </patternFill>
    </fill>
    <fill>
      <patternFill patternType="solid">
        <fgColor rgb="FFC5DFB4"/>
        <bgColor indexed="64"/>
      </patternFill>
    </fill>
    <fill>
      <patternFill patternType="solid">
        <fgColor rgb="FFE1EEDA"/>
        <bgColor indexed="64"/>
      </patternFill>
    </fill>
    <fill>
      <patternFill patternType="solid">
        <fgColor rgb="FFD9E0F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3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left" vertical="center" wrapText="1" indent="2"/>
    </xf>
    <xf numFmtId="0" fontId="6" fillId="8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164" fontId="7" fillId="0" borderId="1" xfId="0" applyNumberFormat="1" applyFont="1" applyBorder="1" applyAlignmen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3" fontId="0" fillId="9" borderId="1" xfId="0" applyNumberFormat="1" applyFill="1" applyBorder="1"/>
    <xf numFmtId="0" fontId="0" fillId="9" borderId="1" xfId="0" applyFill="1" applyBorder="1" applyAlignment="1">
      <alignment horizontal="right"/>
    </xf>
    <xf numFmtId="0" fontId="0" fillId="9" borderId="1" xfId="0" applyFill="1" applyBorder="1" applyAlignment="1">
      <alignment horizontal="right" vertical="center" wrapText="1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4" fillId="10" borderId="1" xfId="0" applyFont="1" applyFill="1" applyBorder="1"/>
    <xf numFmtId="0" fontId="0" fillId="10" borderId="1" xfId="0" applyFill="1" applyBorder="1" applyAlignment="1">
      <alignment horizontal="left"/>
    </xf>
    <xf numFmtId="0" fontId="0" fillId="10" borderId="1" xfId="0" applyNumberFormat="1" applyFill="1" applyBorder="1"/>
    <xf numFmtId="0" fontId="4" fillId="10" borderId="2" xfId="0" applyFont="1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/>
    </xf>
    <xf numFmtId="165" fontId="7" fillId="0" borderId="1" xfId="0" applyNumberFormat="1" applyFont="1" applyBorder="1" applyAlignment="1"/>
    <xf numFmtId="2" fontId="0" fillId="0" borderId="0" xfId="0" applyNumberFormat="1"/>
    <xf numFmtId="0" fontId="8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2" fillId="2" borderId="0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165" fontId="5" fillId="6" borderId="3" xfId="0" applyNumberFormat="1" applyFont="1" applyFill="1" applyBorder="1" applyAlignment="1">
      <alignment horizontal="center" vertical="center" wrapText="1"/>
    </xf>
    <xf numFmtId="165" fontId="5" fillId="6" borderId="4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9" fontId="9" fillId="0" borderId="3" xfId="0" applyNumberFormat="1" applyFont="1" applyBorder="1" applyAlignment="1">
      <alignment horizontal="center" vertical="center" wrapText="1"/>
    </xf>
    <xf numFmtId="9" fontId="9" fillId="0" borderId="4" xfId="0" applyNumberFormat="1" applyFont="1" applyBorder="1" applyAlignment="1">
      <alignment horizontal="center" vertical="center" wrapText="1"/>
    </xf>
    <xf numFmtId="2" fontId="9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0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Speed/Distance</a:t>
            </a:r>
            <a:endParaRPr lang="en-US" sz="16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'QST4'!$C$1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'QST4'!$B$2:$B$11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xVal>
          <c:yVal>
            <c:numRef>
              <c:f>'QST4'!$C$2:$C$11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B-4EEB-9156-E81840BB3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397520"/>
        <c:axId val="1790398608"/>
      </c:scatterChart>
      <c:valAx>
        <c:axId val="179039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0398608"/>
        <c:crosses val="autoZero"/>
        <c:crossBetween val="midCat"/>
      </c:valAx>
      <c:valAx>
        <c:axId val="17903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039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effectLst/>
              </a:rPr>
              <a:t>Speed/times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'QST4'!$A$2:$A$11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'QST4'!$C$2:$C$11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8-4FE9-8E60-39C26F7DC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85968"/>
        <c:axId val="1673008352"/>
      </c:scatterChart>
      <c:valAx>
        <c:axId val="179208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3008352"/>
        <c:crosses val="autoZero"/>
        <c:crossBetween val="midCat"/>
      </c:valAx>
      <c:valAx>
        <c:axId val="16730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20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12</xdr:row>
      <xdr:rowOff>0</xdr:rowOff>
    </xdr:from>
    <xdr:to>
      <xdr:col>11</xdr:col>
      <xdr:colOff>6350</xdr:colOff>
      <xdr:row>26</xdr:row>
      <xdr:rowOff>165100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12700</xdr:rowOff>
    </xdr:from>
    <xdr:to>
      <xdr:col>3</xdr:col>
      <xdr:colOff>698500</xdr:colOff>
      <xdr:row>26</xdr:row>
      <xdr:rowOff>177800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Lenovo" refreshedDate="45291.684626273149" createdVersion="5" refreshedVersion="5" minRefreshableVersion="3" recordCount="40" xr:uid="{00000000-000A-0000-FFFF-FFFF00000000}">
  <cacheSource type="worksheet">
    <worksheetSource ref="A3:B43" sheet="QST1"/>
  </cacheSource>
  <cacheFields count="2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Lenovo" refreshedDate="45291.752336458332" createdVersion="5" refreshedVersion="5" minRefreshableVersion="3" recordCount="8" xr:uid="{00000000-000A-0000-FFFF-FFFF01000000}">
  <cacheSource type="worksheet">
    <worksheetSource ref="A1:B9" sheet="QST2.2"/>
  </cacheSource>
  <cacheFields count="2">
    <cacheField name="University" numFmtId="0">
      <sharedItems count="8">
        <s v="Brown"/>
        <s v="Columbia"/>
        <s v="Cornell"/>
        <s v="Dartmouth"/>
        <s v="Harvard"/>
        <s v="Penn State"/>
        <s v="Princeton"/>
        <s v="Yale"/>
      </sharedItems>
    </cacheField>
    <cacheField name="Sum of Students" numFmtId="0">
      <sharedItems containsSemiMixedTypes="0" containsString="0" containsNumber="1" containsInteger="1" minValue="1887" maxValue="14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591"/>
    <x v="0"/>
  </r>
  <r>
    <n v="9567"/>
    <x v="1"/>
  </r>
  <r>
    <n v="542"/>
    <x v="2"/>
  </r>
  <r>
    <n v="346"/>
    <x v="2"/>
  </r>
  <r>
    <n v="849"/>
    <x v="0"/>
  </r>
  <r>
    <n v="552"/>
    <x v="2"/>
  </r>
  <r>
    <n v="173"/>
    <x v="0"/>
  </r>
  <r>
    <n v="1355"/>
    <x v="0"/>
  </r>
  <r>
    <n v="193"/>
    <x v="3"/>
  </r>
  <r>
    <n v="615"/>
    <x v="3"/>
  </r>
  <r>
    <n v="1579"/>
    <x v="3"/>
  </r>
  <r>
    <n v="547"/>
    <x v="1"/>
  </r>
  <r>
    <n v="1687"/>
    <x v="4"/>
  </r>
  <r>
    <n v="972"/>
    <x v="2"/>
  </r>
  <r>
    <n v="234"/>
    <x v="2"/>
  </r>
  <r>
    <n v="151"/>
    <x v="4"/>
  </r>
  <r>
    <n v="1793"/>
    <x v="1"/>
  </r>
  <r>
    <n v="315"/>
    <x v="4"/>
  </r>
  <r>
    <n v="618"/>
    <x v="1"/>
  </r>
  <r>
    <n v="246"/>
    <x v="1"/>
  </r>
  <r>
    <n v="784"/>
    <x v="1"/>
  </r>
  <r>
    <n v="316"/>
    <x v="3"/>
  </r>
  <r>
    <n v="3155"/>
    <x v="0"/>
  </r>
  <r>
    <n v="318"/>
    <x v="4"/>
  </r>
  <r>
    <n v="608"/>
    <x v="2"/>
  </r>
  <r>
    <n v="561"/>
    <x v="0"/>
  </r>
  <r>
    <n v="357"/>
    <x v="4"/>
  </r>
  <r>
    <n v="1688"/>
    <x v="3"/>
  </r>
  <r>
    <n v="972"/>
    <x v="2"/>
  </r>
  <r>
    <n v="568"/>
    <x v="1"/>
  </r>
  <r>
    <n v="632"/>
    <x v="3"/>
  </r>
  <r>
    <n v="551"/>
    <x v="4"/>
  </r>
  <r>
    <n v="948"/>
    <x v="1"/>
  </r>
  <r>
    <n v="1358"/>
    <x v="0"/>
  </r>
  <r>
    <n v="135"/>
    <x v="0"/>
  </r>
  <r>
    <n v="849"/>
    <x v="3"/>
  </r>
  <r>
    <n v="158"/>
    <x v="4"/>
  </r>
  <r>
    <n v="1889"/>
    <x v="3"/>
  </r>
  <r>
    <n v="651"/>
    <x v="4"/>
  </r>
  <r>
    <n v="65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n v="14127"/>
  </r>
  <r>
    <x v="1"/>
    <n v="5253"/>
  </r>
  <r>
    <x v="2"/>
    <n v="4965"/>
  </r>
  <r>
    <x v="3"/>
    <n v="6247"/>
  </r>
  <r>
    <x v="4"/>
    <n v="2240"/>
  </r>
  <r>
    <x v="5"/>
    <n v="1887"/>
  </r>
  <r>
    <x v="6"/>
    <n v="2661"/>
  </r>
  <r>
    <x v="7"/>
    <n v="26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 croisé dynamique28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rowHeaderCaption="Faculty">
  <location ref="A1:B7" firstHeaderRow="1" firstDataRow="1" firstDataCol="1"/>
  <pivotFields count="2">
    <pivotField dataField="1" showAll="0" insertBlankRow="1"/>
    <pivotField axis="axisRow" showAll="0" insertBlankRow="1">
      <items count="6">
        <item x="0"/>
        <item x="2"/>
        <item x="3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Students" fld="0" baseField="0" baseItem="0"/>
  </dataFields>
  <formats count="10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1" type="button" dataOnly="0" labelOnly="1" outline="0" axis="axisRow" fieldPosition="0"/>
    </format>
    <format dxfId="36">
      <pivotArea dataOnly="0" labelOnly="1" outline="0" axis="axisValues" fieldPosition="0"/>
    </format>
    <format dxfId="35">
      <pivotArea dataOnly="0" labelOnly="1" fieldPosition="0">
        <references count="1">
          <reference field="1" count="0"/>
        </references>
      </pivotArea>
    </format>
    <format dxfId="34">
      <pivotArea dataOnly="0" labelOnly="1" grandRow="1" outline="0" fieldPosition="0"/>
    </format>
    <format dxfId="33">
      <pivotArea field="1" type="button" dataOnly="0" labelOnly="1" outline="0" axis="axisRow" fieldPosition="0"/>
    </format>
    <format dxfId="32">
      <pivotArea dataOnly="0" labelOnly="1" outline="0" axis="axisValues" fieldPosition="0"/>
    </format>
    <format dxfId="31">
      <pivotArea grandRow="1" outline="0" collapsedLevelsAreSubtotals="1" fieldPosition="0"/>
    </format>
    <format dxfId="3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eau croisé dynamique33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rowHeaderCaption="University">
  <location ref="A1:B10" firstHeaderRow="1" firstDataRow="1" firstDataCol="1"/>
  <pivotFields count="2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tudents 2" fld="1" baseField="0" baseItem="0"/>
  </dataFields>
  <formats count="11">
    <format dxfId="27">
      <pivotArea dataOnly="0" labelOnly="1" outline="0" axis="axisValues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outline="0" axis="axisValues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  <format dxfId="20">
      <pivotArea field="0" type="button" dataOnly="0" labelOnly="1" outline="0" axis="axisRow" fieldPosition="0"/>
    </format>
    <format dxfId="19">
      <pivotArea dataOnly="0" labelOnly="1" outline="0" axis="axisValues" fieldPosition="0"/>
    </format>
    <format dxfId="18">
      <pivotArea grandRow="1" outline="0" collapsedLevelsAreSubtotals="1" fieldPosition="0"/>
    </format>
    <format dxfId="1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49" displayName="Tableau49" ref="C1:C7" headerRowCount="0" totalsRowShown="0" headerRowDxfId="29">
  <tableColumns count="1">
    <tableColumn id="1" xr3:uid="{00000000-0010-0000-0000-000001000000}" name="Colonne1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au10" displayName="Tableau10" ref="C1:C10" headerRowCount="0" totalsRowShown="0" headerRowDxfId="16">
  <tableColumns count="1">
    <tableColumn id="1" xr3:uid="{00000000-0010-0000-0100-000001000000}" name="Colonne1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au1" displayName="Tableau1" ref="A1:G15" headerRowCount="0" totalsRowShown="0" headerRowDxfId="14" dataDxfId="13">
  <tableColumns count="7">
    <tableColumn id="1" xr3:uid="{00000000-0010-0000-0200-000001000000}" name="Colonne1" dataDxfId="12"/>
    <tableColumn id="2" xr3:uid="{00000000-0010-0000-0200-000002000000}" name="Colonne2" dataDxfId="11"/>
    <tableColumn id="3" xr3:uid="{00000000-0010-0000-0200-000003000000}" name="Colonne3" dataDxfId="10"/>
    <tableColumn id="4" xr3:uid="{00000000-0010-0000-0200-000004000000}" name="Colonne4" dataDxfId="9">
      <calculatedColumnFormula>Tableau1[[#This Row],[Colonne3]]*Tableau1[[#This Row],[Colonne2]]</calculatedColumnFormula>
    </tableColumn>
    <tableColumn id="5" xr3:uid="{00000000-0010-0000-0200-000005000000}" name="Colonne5" dataDxfId="8">
      <calculatedColumnFormula>IF(D2&gt;=1000, "10%", IF(AND(D2&gt;=100, D2&lt;=999), "5%", "0%"))</calculatedColumnFormula>
    </tableColumn>
    <tableColumn id="6" xr3:uid="{00000000-0010-0000-0200-000006000000}" name="Colonne6" dataDxfId="7">
      <calculatedColumnFormula>IF(AND(D2&gt;=100, D2&lt;=999), D2*0.05, IF(D2&gt;=1000, D2*0.1, 0))</calculatedColumnFormula>
    </tableColumn>
    <tableColumn id="7" xr3:uid="{00000000-0010-0000-0200-000007000000}" name="Colonne7" dataDxfId="6">
      <calculatedColumnFormula>Tableau1[[#This Row],[Colonne4]]-Tableau1[[#This Row],[Colonne6]]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au2" displayName="Tableau2" ref="A1:C11" headerRowCount="0" headerRowDxfId="5" dataDxfId="4" totalsRowDxfId="3">
  <tableColumns count="3">
    <tableColumn id="1" xr3:uid="{00000000-0010-0000-0300-000001000000}" name="Colonne1" totalsRowLabel="Total" dataDxfId="2"/>
    <tableColumn id="2" xr3:uid="{00000000-0010-0000-0300-000002000000}" name="Colonne2" dataDxfId="1"/>
    <tableColumn id="3" xr3:uid="{00000000-0010-0000-0300-000003000000}" name="Colonne3" totalsRowFunction="count" dataDxfId="0">
      <calculatedColumnFormula>Tableau2[[#This Row],[Colonne2]]/Tableau2[[#This Row],[Colonne1]]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opLeftCell="A34" zoomScaleNormal="100" workbookViewId="0">
      <selection activeCell="F7" sqref="F7"/>
    </sheetView>
  </sheetViews>
  <sheetFormatPr defaultColWidth="11.42578125" defaultRowHeight="15" x14ac:dyDescent="0.25"/>
  <cols>
    <col min="2" max="2" width="17.140625" customWidth="1"/>
    <col min="3" max="3" width="15.7109375" customWidth="1"/>
  </cols>
  <sheetData>
    <row r="1" spans="1:4" x14ac:dyDescent="0.25">
      <c r="A1" s="1"/>
    </row>
    <row r="2" spans="1:4" ht="51.95" customHeight="1" x14ac:dyDescent="0.25">
      <c r="A2" s="37" t="s">
        <v>0</v>
      </c>
      <c r="B2" s="37"/>
      <c r="C2" s="37"/>
    </row>
    <row r="3" spans="1:4" x14ac:dyDescent="0.25">
      <c r="A3" s="2" t="s">
        <v>1</v>
      </c>
      <c r="B3" s="3" t="s">
        <v>2</v>
      </c>
      <c r="C3" s="3" t="s">
        <v>3</v>
      </c>
    </row>
    <row r="4" spans="1:4" x14ac:dyDescent="0.25">
      <c r="A4" s="4">
        <v>591</v>
      </c>
      <c r="B4" s="5" t="s">
        <v>17</v>
      </c>
      <c r="C4" s="5" t="s">
        <v>4</v>
      </c>
    </row>
    <row r="5" spans="1:4" x14ac:dyDescent="0.25">
      <c r="A5" s="6">
        <v>9567</v>
      </c>
      <c r="B5" s="7" t="s">
        <v>15</v>
      </c>
      <c r="C5" s="7" t="s">
        <v>5</v>
      </c>
      <c r="D5" s="17"/>
    </row>
    <row r="6" spans="1:4" x14ac:dyDescent="0.25">
      <c r="A6" s="4">
        <v>542</v>
      </c>
      <c r="B6" s="5" t="s">
        <v>14</v>
      </c>
      <c r="C6" s="5" t="s">
        <v>6</v>
      </c>
      <c r="D6" s="17"/>
    </row>
    <row r="7" spans="1:4" x14ac:dyDescent="0.25">
      <c r="A7" s="6">
        <v>346</v>
      </c>
      <c r="B7" s="7" t="s">
        <v>14</v>
      </c>
      <c r="C7" s="7" t="s">
        <v>7</v>
      </c>
      <c r="D7" s="17"/>
    </row>
    <row r="8" spans="1:4" x14ac:dyDescent="0.25">
      <c r="A8" s="4">
        <v>849</v>
      </c>
      <c r="B8" s="5" t="s">
        <v>17</v>
      </c>
      <c r="C8" s="5" t="s">
        <v>8</v>
      </c>
      <c r="D8" s="17"/>
    </row>
    <row r="9" spans="1:4" x14ac:dyDescent="0.25">
      <c r="A9" s="6">
        <v>552</v>
      </c>
      <c r="B9" s="7" t="s">
        <v>14</v>
      </c>
      <c r="C9" s="7" t="s">
        <v>9</v>
      </c>
      <c r="D9" s="17"/>
    </row>
    <row r="10" spans="1:4" x14ac:dyDescent="0.25">
      <c r="A10" s="4">
        <v>173</v>
      </c>
      <c r="B10" s="5" t="s">
        <v>17</v>
      </c>
      <c r="C10" s="5" t="s">
        <v>7</v>
      </c>
      <c r="D10" s="17"/>
    </row>
    <row r="11" spans="1:4" x14ac:dyDescent="0.25">
      <c r="A11" s="6">
        <v>1355</v>
      </c>
      <c r="B11" s="7" t="s">
        <v>17</v>
      </c>
      <c r="C11" s="7" t="s">
        <v>12</v>
      </c>
    </row>
    <row r="12" spans="1:4" x14ac:dyDescent="0.25">
      <c r="A12" s="4">
        <v>193</v>
      </c>
      <c r="B12" s="5" t="s">
        <v>16</v>
      </c>
      <c r="C12" s="5" t="s">
        <v>10</v>
      </c>
    </row>
    <row r="13" spans="1:4" x14ac:dyDescent="0.25">
      <c r="A13" s="6">
        <v>615</v>
      </c>
      <c r="B13" s="7" t="s">
        <v>16</v>
      </c>
      <c r="C13" s="7" t="s">
        <v>7</v>
      </c>
    </row>
    <row r="14" spans="1:4" x14ac:dyDescent="0.25">
      <c r="A14" s="4">
        <v>1579</v>
      </c>
      <c r="B14" s="5" t="s">
        <v>16</v>
      </c>
      <c r="C14" s="5" t="s">
        <v>5</v>
      </c>
    </row>
    <row r="15" spans="1:4" x14ac:dyDescent="0.25">
      <c r="A15" s="6">
        <v>547</v>
      </c>
      <c r="B15" s="7" t="s">
        <v>15</v>
      </c>
      <c r="C15" s="7" t="s">
        <v>6</v>
      </c>
    </row>
    <row r="16" spans="1:4" x14ac:dyDescent="0.25">
      <c r="A16" s="4">
        <v>1687</v>
      </c>
      <c r="B16" s="5" t="s">
        <v>13</v>
      </c>
      <c r="C16" s="5" t="s">
        <v>6</v>
      </c>
    </row>
    <row r="17" spans="1:3" x14ac:dyDescent="0.25">
      <c r="A17" s="6">
        <v>972</v>
      </c>
      <c r="B17" s="7" t="s">
        <v>14</v>
      </c>
      <c r="C17" s="7" t="s">
        <v>5</v>
      </c>
    </row>
    <row r="18" spans="1:3" x14ac:dyDescent="0.25">
      <c r="A18" s="4">
        <v>234</v>
      </c>
      <c r="B18" s="5" t="s">
        <v>14</v>
      </c>
      <c r="C18" s="5" t="s">
        <v>11</v>
      </c>
    </row>
    <row r="19" spans="1:3" x14ac:dyDescent="0.25">
      <c r="A19" s="6">
        <v>151</v>
      </c>
      <c r="B19" s="7" t="s">
        <v>13</v>
      </c>
      <c r="C19" s="7" t="s">
        <v>10</v>
      </c>
    </row>
    <row r="20" spans="1:3" x14ac:dyDescent="0.25">
      <c r="A20" s="4">
        <v>1793</v>
      </c>
      <c r="B20" s="5" t="s">
        <v>15</v>
      </c>
      <c r="C20" s="5" t="s">
        <v>8</v>
      </c>
    </row>
    <row r="21" spans="1:3" x14ac:dyDescent="0.25">
      <c r="A21" s="6">
        <v>315</v>
      </c>
      <c r="B21" s="7" t="s">
        <v>13</v>
      </c>
      <c r="C21" s="7" t="s">
        <v>8</v>
      </c>
    </row>
    <row r="22" spans="1:3" x14ac:dyDescent="0.25">
      <c r="A22" s="4">
        <v>618</v>
      </c>
      <c r="B22" s="5" t="s">
        <v>15</v>
      </c>
      <c r="C22" s="5" t="s">
        <v>9</v>
      </c>
    </row>
    <row r="23" spans="1:3" x14ac:dyDescent="0.25">
      <c r="A23" s="6">
        <v>246</v>
      </c>
      <c r="B23" s="7" t="s">
        <v>15</v>
      </c>
      <c r="C23" s="7" t="s">
        <v>4</v>
      </c>
    </row>
    <row r="24" spans="1:3" x14ac:dyDescent="0.25">
      <c r="A24" s="4">
        <v>784</v>
      </c>
      <c r="B24" s="5" t="s">
        <v>15</v>
      </c>
      <c r="C24" s="5" t="s">
        <v>10</v>
      </c>
    </row>
    <row r="25" spans="1:3" x14ac:dyDescent="0.25">
      <c r="A25" s="6">
        <v>316</v>
      </c>
      <c r="B25" s="7" t="s">
        <v>16</v>
      </c>
      <c r="C25" s="7" t="s">
        <v>6</v>
      </c>
    </row>
    <row r="26" spans="1:3" x14ac:dyDescent="0.25">
      <c r="A26" s="4">
        <v>3155</v>
      </c>
      <c r="B26" s="5" t="s">
        <v>17</v>
      </c>
      <c r="C26" s="5" t="s">
        <v>6</v>
      </c>
    </row>
    <row r="27" spans="1:3" x14ac:dyDescent="0.25">
      <c r="A27" s="6">
        <v>318</v>
      </c>
      <c r="B27" s="7" t="s">
        <v>13</v>
      </c>
      <c r="C27" s="7" t="s">
        <v>11</v>
      </c>
    </row>
    <row r="28" spans="1:3" x14ac:dyDescent="0.25">
      <c r="A28" s="4">
        <v>608</v>
      </c>
      <c r="B28" s="5" t="s">
        <v>14</v>
      </c>
      <c r="C28" s="5" t="s">
        <v>8</v>
      </c>
    </row>
    <row r="29" spans="1:3" x14ac:dyDescent="0.25">
      <c r="A29" s="6">
        <v>561</v>
      </c>
      <c r="B29" s="7" t="s">
        <v>17</v>
      </c>
      <c r="C29" s="7" t="s">
        <v>10</v>
      </c>
    </row>
    <row r="30" spans="1:3" x14ac:dyDescent="0.25">
      <c r="A30" s="4">
        <v>357</v>
      </c>
      <c r="B30" s="5" t="s">
        <v>13</v>
      </c>
      <c r="C30" s="5" t="s">
        <v>4</v>
      </c>
    </row>
    <row r="31" spans="1:3" x14ac:dyDescent="0.25">
      <c r="A31" s="6">
        <v>1688</v>
      </c>
      <c r="B31" s="7" t="s">
        <v>16</v>
      </c>
      <c r="C31" s="7" t="s">
        <v>8</v>
      </c>
    </row>
    <row r="32" spans="1:3" x14ac:dyDescent="0.25">
      <c r="A32" s="4">
        <v>972</v>
      </c>
      <c r="B32" s="5" t="s">
        <v>14</v>
      </c>
      <c r="C32" s="5" t="s">
        <v>10</v>
      </c>
    </row>
    <row r="33" spans="1:3" x14ac:dyDescent="0.25">
      <c r="A33" s="6">
        <v>568</v>
      </c>
      <c r="B33" s="7" t="s">
        <v>15</v>
      </c>
      <c r="C33" s="7" t="s">
        <v>11</v>
      </c>
    </row>
    <row r="34" spans="1:3" x14ac:dyDescent="0.25">
      <c r="A34" s="4">
        <v>632</v>
      </c>
      <c r="B34" s="5" t="s">
        <v>16</v>
      </c>
      <c r="C34" s="5" t="s">
        <v>11</v>
      </c>
    </row>
    <row r="35" spans="1:3" x14ac:dyDescent="0.25">
      <c r="A35" s="6">
        <v>551</v>
      </c>
      <c r="B35" s="7" t="s">
        <v>13</v>
      </c>
      <c r="C35" s="7" t="s">
        <v>9</v>
      </c>
    </row>
    <row r="36" spans="1:3" x14ac:dyDescent="0.25">
      <c r="A36" s="4">
        <v>948</v>
      </c>
      <c r="B36" s="5" t="s">
        <v>15</v>
      </c>
      <c r="C36" s="5" t="s">
        <v>7</v>
      </c>
    </row>
    <row r="37" spans="1:3" x14ac:dyDescent="0.25">
      <c r="A37" s="6">
        <v>1358</v>
      </c>
      <c r="B37" s="7" t="s">
        <v>17</v>
      </c>
      <c r="C37" s="7" t="s">
        <v>5</v>
      </c>
    </row>
    <row r="38" spans="1:3" x14ac:dyDescent="0.25">
      <c r="A38" s="4">
        <v>135</v>
      </c>
      <c r="B38" s="5" t="s">
        <v>17</v>
      </c>
      <c r="C38" s="5" t="s">
        <v>11</v>
      </c>
    </row>
    <row r="39" spans="1:3" x14ac:dyDescent="0.25">
      <c r="A39" s="6">
        <v>849</v>
      </c>
      <c r="B39" s="7" t="s">
        <v>16</v>
      </c>
      <c r="C39" s="7" t="s">
        <v>4</v>
      </c>
    </row>
    <row r="40" spans="1:3" x14ac:dyDescent="0.25">
      <c r="A40" s="4">
        <v>158</v>
      </c>
      <c r="B40" s="5" t="s">
        <v>13</v>
      </c>
      <c r="C40" s="5" t="s">
        <v>7</v>
      </c>
    </row>
    <row r="41" spans="1:3" x14ac:dyDescent="0.25">
      <c r="A41" s="6">
        <v>1889</v>
      </c>
      <c r="B41" s="7" t="s">
        <v>16</v>
      </c>
      <c r="C41" s="7" t="s">
        <v>9</v>
      </c>
    </row>
    <row r="42" spans="1:3" x14ac:dyDescent="0.25">
      <c r="A42" s="4">
        <v>651</v>
      </c>
      <c r="B42" s="5" t="s">
        <v>13</v>
      </c>
      <c r="C42" s="5" t="s">
        <v>5</v>
      </c>
    </row>
    <row r="43" spans="1:3" x14ac:dyDescent="0.25">
      <c r="A43" s="6">
        <v>651</v>
      </c>
      <c r="B43" s="7" t="s">
        <v>14</v>
      </c>
      <c r="C43" s="7" t="s">
        <v>4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5" sqref="B15"/>
    </sheetView>
  </sheetViews>
  <sheetFormatPr defaultColWidth="11.42578125" defaultRowHeight="15" x14ac:dyDescent="0.25"/>
  <cols>
    <col min="1" max="1" width="20.42578125" customWidth="1"/>
    <col min="2" max="2" width="21.42578125" customWidth="1"/>
    <col min="3" max="3" width="33.85546875" customWidth="1"/>
    <col min="4" max="4" width="18.7109375" customWidth="1"/>
  </cols>
  <sheetData>
    <row r="1" spans="1:3" x14ac:dyDescent="0.25">
      <c r="A1" s="24" t="s">
        <v>2</v>
      </c>
      <c r="B1" s="24" t="s">
        <v>44</v>
      </c>
      <c r="C1" s="26" t="s">
        <v>28</v>
      </c>
    </row>
    <row r="2" spans="1:3" x14ac:dyDescent="0.25">
      <c r="A2" s="19" t="s">
        <v>17</v>
      </c>
      <c r="B2" s="20">
        <v>8177</v>
      </c>
      <c r="C2" s="21">
        <v>1022125</v>
      </c>
    </row>
    <row r="3" spans="1:3" x14ac:dyDescent="0.25">
      <c r="A3" s="19" t="s">
        <v>14</v>
      </c>
      <c r="B3" s="20">
        <v>4877</v>
      </c>
      <c r="C3" s="21">
        <v>609625</v>
      </c>
    </row>
    <row r="4" spans="1:3" x14ac:dyDescent="0.25">
      <c r="A4" s="19" t="s">
        <v>16</v>
      </c>
      <c r="B4" s="20">
        <v>7761</v>
      </c>
      <c r="C4" s="21">
        <v>970125</v>
      </c>
    </row>
    <row r="5" spans="1:3" x14ac:dyDescent="0.25">
      <c r="A5" s="19" t="s">
        <v>15</v>
      </c>
      <c r="B5" s="20">
        <v>15071</v>
      </c>
      <c r="C5" s="21">
        <v>1883875</v>
      </c>
    </row>
    <row r="6" spans="1:3" x14ac:dyDescent="0.25">
      <c r="A6" s="19" t="s">
        <v>13</v>
      </c>
      <c r="B6" s="20">
        <v>4188</v>
      </c>
      <c r="C6" s="22" t="s">
        <v>18</v>
      </c>
    </row>
    <row r="7" spans="1:3" x14ac:dyDescent="0.25">
      <c r="A7" s="27" t="s">
        <v>19</v>
      </c>
      <c r="B7" s="28">
        <v>40074</v>
      </c>
      <c r="C7" s="30" t="s">
        <v>20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>
      <selection activeCell="C13" sqref="C13"/>
    </sheetView>
  </sheetViews>
  <sheetFormatPr defaultColWidth="11.42578125" defaultRowHeight="15" x14ac:dyDescent="0.25"/>
  <cols>
    <col min="1" max="1" width="19.5703125" customWidth="1"/>
    <col min="2" max="2" width="24" customWidth="1"/>
    <col min="3" max="3" width="28.5703125" customWidth="1"/>
  </cols>
  <sheetData>
    <row r="1" spans="1:4" x14ac:dyDescent="0.25">
      <c r="A1" s="24" t="s">
        <v>3</v>
      </c>
      <c r="B1" s="25" t="s">
        <v>45</v>
      </c>
      <c r="C1" s="26" t="s">
        <v>27</v>
      </c>
    </row>
    <row r="2" spans="1:4" x14ac:dyDescent="0.25">
      <c r="A2" s="19" t="s">
        <v>5</v>
      </c>
      <c r="B2" s="20">
        <v>14127</v>
      </c>
      <c r="C2" s="23" t="s">
        <v>21</v>
      </c>
    </row>
    <row r="3" spans="1:4" x14ac:dyDescent="0.25">
      <c r="A3" s="19" t="s">
        <v>8</v>
      </c>
      <c r="B3" s="20">
        <v>5253</v>
      </c>
      <c r="C3" s="23" t="s">
        <v>22</v>
      </c>
    </row>
    <row r="4" spans="1:4" x14ac:dyDescent="0.25">
      <c r="A4" s="19" t="s">
        <v>9</v>
      </c>
      <c r="B4" s="20">
        <v>4965</v>
      </c>
      <c r="C4" s="23">
        <v>993</v>
      </c>
    </row>
    <row r="5" spans="1:4" x14ac:dyDescent="0.25">
      <c r="A5" s="19" t="s">
        <v>6</v>
      </c>
      <c r="B5" s="20">
        <v>6247</v>
      </c>
      <c r="C5" s="23" t="s">
        <v>23</v>
      </c>
    </row>
    <row r="6" spans="1:4" x14ac:dyDescent="0.25">
      <c r="A6" s="19" t="s">
        <v>7</v>
      </c>
      <c r="B6" s="20">
        <v>2240</v>
      </c>
      <c r="C6" s="23">
        <v>448</v>
      </c>
    </row>
    <row r="7" spans="1:4" x14ac:dyDescent="0.25">
      <c r="A7" s="19" t="s">
        <v>11</v>
      </c>
      <c r="B7" s="20">
        <v>1887</v>
      </c>
      <c r="C7" s="23" t="s">
        <v>24</v>
      </c>
    </row>
    <row r="8" spans="1:4" x14ac:dyDescent="0.25">
      <c r="A8" s="19" t="s">
        <v>10</v>
      </c>
      <c r="B8" s="20">
        <v>2661</v>
      </c>
      <c r="C8" s="23" t="s">
        <v>25</v>
      </c>
    </row>
    <row r="9" spans="1:4" x14ac:dyDescent="0.25">
      <c r="A9" s="19" t="s">
        <v>4</v>
      </c>
      <c r="B9" s="20">
        <v>2694</v>
      </c>
      <c r="C9" s="23" t="s">
        <v>26</v>
      </c>
    </row>
    <row r="10" spans="1:4" x14ac:dyDescent="0.25">
      <c r="A10" s="27" t="s">
        <v>19</v>
      </c>
      <c r="B10" s="28">
        <v>40074</v>
      </c>
      <c r="C10" s="29" t="s">
        <v>20</v>
      </c>
    </row>
    <row r="14" spans="1:4" x14ac:dyDescent="0.25">
      <c r="D14" s="17"/>
    </row>
    <row r="15" spans="1:4" x14ac:dyDescent="0.25">
      <c r="D15" s="17"/>
    </row>
    <row r="16" spans="1:4" x14ac:dyDescent="0.25">
      <c r="D16" s="17"/>
    </row>
    <row r="17" spans="3:4" x14ac:dyDescent="0.25">
      <c r="D17" s="17"/>
    </row>
    <row r="18" spans="3:4" x14ac:dyDescent="0.25">
      <c r="D18" s="17"/>
    </row>
    <row r="19" spans="3:4" x14ac:dyDescent="0.25">
      <c r="C19" s="18"/>
      <c r="D19" s="17"/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C1" sqref="C1"/>
    </sheetView>
  </sheetViews>
  <sheetFormatPr defaultColWidth="11.42578125" defaultRowHeight="15" x14ac:dyDescent="0.25"/>
  <cols>
    <col min="1" max="2" width="21.85546875" customWidth="1"/>
    <col min="3" max="3" width="15.42578125" customWidth="1"/>
    <col min="4" max="4" width="16.42578125" customWidth="1"/>
    <col min="5" max="5" width="15.42578125" customWidth="1"/>
    <col min="6" max="6" width="14.28515625" customWidth="1"/>
    <col min="7" max="7" width="16.5703125" customWidth="1"/>
  </cols>
  <sheetData>
    <row r="1" spans="1:7" x14ac:dyDescent="0.25">
      <c r="A1" s="8" t="s">
        <v>29</v>
      </c>
      <c r="B1" s="12" t="s">
        <v>17</v>
      </c>
      <c r="C1" s="8" t="s">
        <v>14</v>
      </c>
      <c r="D1" s="8" t="s">
        <v>16</v>
      </c>
      <c r="E1" s="8" t="s">
        <v>15</v>
      </c>
      <c r="F1" s="8" t="s">
        <v>13</v>
      </c>
      <c r="G1" s="8" t="s">
        <v>19</v>
      </c>
    </row>
    <row r="2" spans="1:7" x14ac:dyDescent="0.25">
      <c r="A2" s="9" t="s">
        <v>5</v>
      </c>
      <c r="B2" s="10">
        <v>1358</v>
      </c>
      <c r="C2" s="10">
        <v>972</v>
      </c>
      <c r="D2" s="10">
        <v>1579</v>
      </c>
      <c r="E2" s="10">
        <v>9567</v>
      </c>
      <c r="F2" s="10">
        <v>651</v>
      </c>
      <c r="G2" s="10">
        <v>14127</v>
      </c>
    </row>
    <row r="3" spans="1:7" x14ac:dyDescent="0.25">
      <c r="A3" s="9" t="s">
        <v>8</v>
      </c>
      <c r="B3" s="10">
        <v>849</v>
      </c>
      <c r="C3" s="10">
        <v>608</v>
      </c>
      <c r="D3" s="10">
        <v>1688</v>
      </c>
      <c r="E3" s="10">
        <v>1793</v>
      </c>
      <c r="F3" s="10">
        <v>315</v>
      </c>
      <c r="G3" s="10">
        <v>5253</v>
      </c>
    </row>
    <row r="4" spans="1:7" x14ac:dyDescent="0.25">
      <c r="A4" s="9" t="s">
        <v>9</v>
      </c>
      <c r="B4" s="10">
        <v>1355</v>
      </c>
      <c r="C4" s="10">
        <v>552</v>
      </c>
      <c r="D4" s="10">
        <v>1889</v>
      </c>
      <c r="E4" s="10">
        <v>618</v>
      </c>
      <c r="F4" s="10">
        <v>551</v>
      </c>
      <c r="G4" s="10">
        <v>4965</v>
      </c>
    </row>
    <row r="5" spans="1:7" x14ac:dyDescent="0.25">
      <c r="A5" s="9" t="s">
        <v>6</v>
      </c>
      <c r="B5" s="10">
        <v>3155</v>
      </c>
      <c r="C5" s="10">
        <v>542</v>
      </c>
      <c r="D5" s="10">
        <v>316</v>
      </c>
      <c r="E5" s="10">
        <v>547</v>
      </c>
      <c r="F5" s="10">
        <v>1687</v>
      </c>
      <c r="G5" s="10">
        <v>6247</v>
      </c>
    </row>
    <row r="6" spans="1:7" x14ac:dyDescent="0.25">
      <c r="A6" s="9" t="s">
        <v>7</v>
      </c>
      <c r="B6" s="10">
        <v>173</v>
      </c>
      <c r="C6" s="10">
        <v>346</v>
      </c>
      <c r="D6" s="10">
        <v>615</v>
      </c>
      <c r="E6" s="10">
        <v>948</v>
      </c>
      <c r="F6" s="10">
        <v>158</v>
      </c>
      <c r="G6" s="10">
        <v>2240</v>
      </c>
    </row>
    <row r="7" spans="1:7" x14ac:dyDescent="0.25">
      <c r="A7" s="9" t="s">
        <v>11</v>
      </c>
      <c r="B7" s="10">
        <v>135</v>
      </c>
      <c r="C7" s="10">
        <v>234</v>
      </c>
      <c r="D7" s="10">
        <v>632</v>
      </c>
      <c r="E7" s="10">
        <v>568</v>
      </c>
      <c r="F7" s="10">
        <v>318</v>
      </c>
      <c r="G7" s="10">
        <v>1887</v>
      </c>
    </row>
    <row r="8" spans="1:7" x14ac:dyDescent="0.25">
      <c r="A8" s="9" t="s">
        <v>10</v>
      </c>
      <c r="B8" s="10">
        <v>561</v>
      </c>
      <c r="C8" s="10">
        <v>972</v>
      </c>
      <c r="D8" s="10">
        <v>193</v>
      </c>
      <c r="E8" s="10">
        <v>784</v>
      </c>
      <c r="F8" s="10">
        <v>151</v>
      </c>
      <c r="G8" s="10">
        <v>2661</v>
      </c>
    </row>
    <row r="9" spans="1:7" x14ac:dyDescent="0.25">
      <c r="A9" s="9" t="s">
        <v>4</v>
      </c>
      <c r="B9" s="10">
        <v>591</v>
      </c>
      <c r="C9" s="10">
        <v>651</v>
      </c>
      <c r="D9" s="10">
        <v>849</v>
      </c>
      <c r="E9" s="10">
        <v>246</v>
      </c>
      <c r="F9" s="10">
        <v>357</v>
      </c>
      <c r="G9" s="10">
        <v>2694</v>
      </c>
    </row>
    <row r="10" spans="1:7" x14ac:dyDescent="0.25">
      <c r="A10" s="8" t="s">
        <v>19</v>
      </c>
      <c r="B10" s="11">
        <v>8177</v>
      </c>
      <c r="C10" s="11">
        <v>4877</v>
      </c>
      <c r="D10" s="11">
        <v>7761</v>
      </c>
      <c r="E10" s="11">
        <v>15071</v>
      </c>
      <c r="F10" s="11">
        <v>4188</v>
      </c>
      <c r="G10" s="11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topLeftCell="A10" workbookViewId="0">
      <selection activeCell="I23" sqref="I23"/>
    </sheetView>
  </sheetViews>
  <sheetFormatPr defaultColWidth="11.42578125" defaultRowHeight="15" x14ac:dyDescent="0.25"/>
  <cols>
    <col min="1" max="1" width="12.85546875" customWidth="1"/>
    <col min="2" max="2" width="13.7109375" customWidth="1"/>
    <col min="3" max="3" width="13.5703125" customWidth="1"/>
    <col min="4" max="4" width="16.85546875" customWidth="1"/>
    <col min="5" max="5" width="15.42578125" customWidth="1"/>
    <col min="6" max="6" width="15.28515625" customWidth="1"/>
    <col min="7" max="7" width="19.85546875" customWidth="1"/>
  </cols>
  <sheetData>
    <row r="1" spans="1:7" ht="15.75" x14ac:dyDescent="0.25">
      <c r="A1" s="13" t="s">
        <v>33</v>
      </c>
      <c r="B1" s="13" t="s">
        <v>34</v>
      </c>
      <c r="C1" s="13" t="s">
        <v>35</v>
      </c>
      <c r="D1" s="13" t="s">
        <v>36</v>
      </c>
      <c r="E1" s="13" t="s">
        <v>41</v>
      </c>
      <c r="F1" s="13" t="s">
        <v>42</v>
      </c>
      <c r="G1" s="13" t="s">
        <v>43</v>
      </c>
    </row>
    <row r="2" spans="1:7" ht="15.75" x14ac:dyDescent="0.25">
      <c r="A2" s="14">
        <v>1</v>
      </c>
      <c r="B2" s="31">
        <v>120</v>
      </c>
      <c r="C2" s="15">
        <v>3</v>
      </c>
      <c r="D2" s="31">
        <f>Tableau1[[#This Row],[Colonne3]]*Tableau1[[#This Row],[Colonne2]]</f>
        <v>360</v>
      </c>
      <c r="E2" s="15" t="str">
        <f t="shared" ref="E2:E15" si="0">IF(D2&gt;=1000, "10%", IF(AND(D2&gt;=100, D2&lt;=999), "5%", "0%"))</f>
        <v>5%</v>
      </c>
      <c r="F2" s="16">
        <f>IF(AND(D2&gt;=100, D2&lt;=999), D2*0.05, IF(D2&gt;=1000, D2*0.1, 0))</f>
        <v>18</v>
      </c>
      <c r="G2" s="31">
        <f>Tableau1[[#This Row],[Colonne4]]-Tableau1[[#This Row],[Colonne6]]</f>
        <v>342</v>
      </c>
    </row>
    <row r="3" spans="1:7" ht="15.75" x14ac:dyDescent="0.25">
      <c r="A3" s="14">
        <v>2</v>
      </c>
      <c r="B3" s="31">
        <v>56</v>
      </c>
      <c r="C3" s="15">
        <v>5</v>
      </c>
      <c r="D3" s="31">
        <f>Tableau1[[#This Row],[Colonne3]]*Tableau1[[#This Row],[Colonne2]]</f>
        <v>280</v>
      </c>
      <c r="E3" s="15" t="str">
        <f t="shared" si="0"/>
        <v>5%</v>
      </c>
      <c r="F3" s="16">
        <f t="shared" ref="F3:F15" si="1">IF(AND(D3&gt;=100, D3&lt;=999), D3*0.05, IF(D3&gt;=1000, D3*0.1, 0))</f>
        <v>14</v>
      </c>
      <c r="G3" s="31">
        <f>Tableau1[[#This Row],[Colonne4]]-Tableau1[[#This Row],[Colonne6]]</f>
        <v>266</v>
      </c>
    </row>
    <row r="4" spans="1:7" ht="15.75" x14ac:dyDescent="0.25">
      <c r="A4" s="14">
        <v>3</v>
      </c>
      <c r="B4" s="31">
        <v>70</v>
      </c>
      <c r="C4" s="15">
        <v>2</v>
      </c>
      <c r="D4" s="31">
        <f>Tableau1[[#This Row],[Colonne3]]*Tableau1[[#This Row],[Colonne2]]</f>
        <v>140</v>
      </c>
      <c r="E4" s="15" t="str">
        <f t="shared" si="0"/>
        <v>5%</v>
      </c>
      <c r="F4" s="16">
        <f t="shared" si="1"/>
        <v>7</v>
      </c>
      <c r="G4" s="31">
        <f>Tableau1[[#This Row],[Colonne4]]-Tableau1[[#This Row],[Colonne6]]</f>
        <v>133</v>
      </c>
    </row>
    <row r="5" spans="1:7" ht="15.75" x14ac:dyDescent="0.25">
      <c r="A5" s="14">
        <v>4</v>
      </c>
      <c r="B5" s="31">
        <v>430</v>
      </c>
      <c r="C5" s="15">
        <v>7</v>
      </c>
      <c r="D5" s="31">
        <f>Tableau1[[#This Row],[Colonne3]]*Tableau1[[#This Row],[Colonne2]]</f>
        <v>3010</v>
      </c>
      <c r="E5" s="15" t="str">
        <f>IF(D6&gt;=1000, "10%", IF(AND(D6&gt;=100, D6&lt;=999), "5%", "0%"))</f>
        <v>10%</v>
      </c>
      <c r="F5" s="16">
        <f t="shared" si="1"/>
        <v>301</v>
      </c>
      <c r="G5" s="31">
        <f>Tableau1[[#This Row],[Colonne4]]-Tableau1[[#This Row],[Colonne6]]</f>
        <v>2709</v>
      </c>
    </row>
    <row r="6" spans="1:7" ht="15.75" x14ac:dyDescent="0.25">
      <c r="A6" s="14">
        <v>5</v>
      </c>
      <c r="B6" s="31">
        <v>230</v>
      </c>
      <c r="C6" s="15">
        <v>23</v>
      </c>
      <c r="D6" s="31">
        <f>Tableau1[[#This Row],[Colonne3]]*Tableau1[[#This Row],[Colonne2]]</f>
        <v>5290</v>
      </c>
      <c r="E6" s="15" t="str">
        <f t="shared" si="0"/>
        <v>10%</v>
      </c>
      <c r="F6" s="16">
        <f t="shared" si="1"/>
        <v>529</v>
      </c>
      <c r="G6" s="31">
        <f>Tableau1[[#This Row],[Colonne4]]-Tableau1[[#This Row],[Colonne6]]</f>
        <v>4761</v>
      </c>
    </row>
    <row r="7" spans="1:7" ht="15.75" x14ac:dyDescent="0.25">
      <c r="A7" s="14">
        <v>6</v>
      </c>
      <c r="B7" s="31">
        <v>10</v>
      </c>
      <c r="C7" s="15">
        <v>2</v>
      </c>
      <c r="D7" s="31">
        <f>Tableau1[[#This Row],[Colonne3]]*Tableau1[[#This Row],[Colonne2]]</f>
        <v>20</v>
      </c>
      <c r="E7" s="15" t="str">
        <f t="shared" si="0"/>
        <v>0%</v>
      </c>
      <c r="F7" s="16">
        <f t="shared" si="1"/>
        <v>0</v>
      </c>
      <c r="G7" s="31">
        <f>Tableau1[[#This Row],[Colonne4]]-Tableau1[[#This Row],[Colonne6]]</f>
        <v>20</v>
      </c>
    </row>
    <row r="8" spans="1:7" ht="15.75" x14ac:dyDescent="0.25">
      <c r="A8" s="14">
        <v>7</v>
      </c>
      <c r="B8" s="31">
        <v>5</v>
      </c>
      <c r="C8" s="15">
        <v>8</v>
      </c>
      <c r="D8" s="31">
        <f>Tableau1[[#This Row],[Colonne3]]*Tableau1[[#This Row],[Colonne2]]</f>
        <v>40</v>
      </c>
      <c r="E8" s="15" t="str">
        <f t="shared" si="0"/>
        <v>0%</v>
      </c>
      <c r="F8" s="16">
        <f t="shared" si="1"/>
        <v>0</v>
      </c>
      <c r="G8" s="31">
        <f>Tableau1[[#This Row],[Colonne4]]-Tableau1[[#This Row],[Colonne6]]</f>
        <v>40</v>
      </c>
    </row>
    <row r="9" spans="1:7" ht="15.75" x14ac:dyDescent="0.25">
      <c r="A9" s="14">
        <v>8</v>
      </c>
      <c r="B9" s="31">
        <v>5040</v>
      </c>
      <c r="C9" s="15">
        <v>1</v>
      </c>
      <c r="D9" s="31">
        <f>Tableau1[[#This Row],[Colonne3]]*Tableau1[[#This Row],[Colonne2]]</f>
        <v>5040</v>
      </c>
      <c r="E9" s="15" t="str">
        <f t="shared" si="0"/>
        <v>10%</v>
      </c>
      <c r="F9" s="16">
        <f t="shared" si="1"/>
        <v>504</v>
      </c>
      <c r="G9" s="31">
        <f>Tableau1[[#This Row],[Colonne4]]-Tableau1[[#This Row],[Colonne6]]</f>
        <v>4536</v>
      </c>
    </row>
    <row r="10" spans="1:7" ht="15.75" x14ac:dyDescent="0.25">
      <c r="A10" s="14">
        <v>9</v>
      </c>
      <c r="B10" s="31">
        <v>1200</v>
      </c>
      <c r="C10" s="15">
        <v>3</v>
      </c>
      <c r="D10" s="31">
        <f>Tableau1[[#This Row],[Colonne3]]*Tableau1[[#This Row],[Colonne2]]</f>
        <v>3600</v>
      </c>
      <c r="E10" s="15" t="str">
        <f t="shared" si="0"/>
        <v>10%</v>
      </c>
      <c r="F10" s="16">
        <f t="shared" si="1"/>
        <v>360</v>
      </c>
      <c r="G10" s="31">
        <f>Tableau1[[#This Row],[Colonne4]]-Tableau1[[#This Row],[Colonne6]]</f>
        <v>3240</v>
      </c>
    </row>
    <row r="11" spans="1:7" ht="15.75" x14ac:dyDescent="0.25">
      <c r="A11" s="14">
        <v>10</v>
      </c>
      <c r="B11" s="31">
        <v>480</v>
      </c>
      <c r="C11" s="15">
        <v>4</v>
      </c>
      <c r="D11" s="31">
        <f>Tableau1[[#This Row],[Colonne3]]*Tableau1[[#This Row],[Colonne2]]</f>
        <v>1920</v>
      </c>
      <c r="E11" s="15" t="str">
        <f t="shared" si="0"/>
        <v>10%</v>
      </c>
      <c r="F11" s="16">
        <f t="shared" si="1"/>
        <v>192</v>
      </c>
      <c r="G11" s="31">
        <f>Tableau1[[#This Row],[Colonne4]]-Tableau1[[#This Row],[Colonne6]]</f>
        <v>1728</v>
      </c>
    </row>
    <row r="12" spans="1:7" ht="15.75" x14ac:dyDescent="0.25">
      <c r="A12" s="14">
        <v>11</v>
      </c>
      <c r="B12" s="31">
        <v>33</v>
      </c>
      <c r="C12" s="15">
        <v>5</v>
      </c>
      <c r="D12" s="31">
        <f>Tableau1[[#This Row],[Colonne3]]*Tableau1[[#This Row],[Colonne2]]</f>
        <v>165</v>
      </c>
      <c r="E12" s="15" t="str">
        <f t="shared" si="0"/>
        <v>5%</v>
      </c>
      <c r="F12" s="31">
        <f>IF(AND(D12&gt;=100, D12&lt;=999), D12*0.05, IF(D12&gt;=1000, D12*0.1, 0))</f>
        <v>8.25</v>
      </c>
      <c r="G12" s="31">
        <f>Tableau1[[#This Row],[Colonne4]]-Tableau1[[#This Row],[Colonne6]]</f>
        <v>156.75</v>
      </c>
    </row>
    <row r="13" spans="1:7" ht="15.75" x14ac:dyDescent="0.25">
      <c r="A13" s="14">
        <v>12</v>
      </c>
      <c r="B13" s="31">
        <v>1200</v>
      </c>
      <c r="C13" s="15">
        <v>2</v>
      </c>
      <c r="D13" s="31">
        <f>Tableau1[[#This Row],[Colonne3]]*Tableau1[[#This Row],[Colonne2]]</f>
        <v>2400</v>
      </c>
      <c r="E13" s="15" t="str">
        <f t="shared" si="0"/>
        <v>10%</v>
      </c>
      <c r="F13" s="16">
        <f t="shared" si="1"/>
        <v>240</v>
      </c>
      <c r="G13" s="31">
        <f>Tableau1[[#This Row],[Colonne4]]-Tableau1[[#This Row],[Colonne6]]</f>
        <v>2160</v>
      </c>
    </row>
    <row r="14" spans="1:7" ht="15.75" x14ac:dyDescent="0.25">
      <c r="A14" s="14">
        <v>13</v>
      </c>
      <c r="B14" s="31">
        <v>15</v>
      </c>
      <c r="C14" s="15">
        <v>10</v>
      </c>
      <c r="D14" s="31">
        <f>Tableau1[[#This Row],[Colonne3]]*Tableau1[[#This Row],[Colonne2]]</f>
        <v>150</v>
      </c>
      <c r="E14" s="15" t="str">
        <f t="shared" si="0"/>
        <v>5%</v>
      </c>
      <c r="F14" s="31">
        <f t="shared" si="1"/>
        <v>7.5</v>
      </c>
      <c r="G14" s="31">
        <f>Tableau1[[#This Row],[Colonne4]]-Tableau1[[#This Row],[Colonne6]]</f>
        <v>142.5</v>
      </c>
    </row>
    <row r="15" spans="1:7" ht="15.75" x14ac:dyDescent="0.25">
      <c r="A15" s="14">
        <v>14</v>
      </c>
      <c r="B15" s="31">
        <v>24</v>
      </c>
      <c r="C15" s="15">
        <v>5</v>
      </c>
      <c r="D15" s="31">
        <f>Tableau1[[#This Row],[Colonne3]]*Tableau1[[#This Row],[Colonne2]]</f>
        <v>120</v>
      </c>
      <c r="E15" s="15" t="str">
        <f t="shared" si="0"/>
        <v>5%</v>
      </c>
      <c r="F15" s="16">
        <f t="shared" si="1"/>
        <v>6</v>
      </c>
      <c r="G15" s="31">
        <f>Tableau1[[#This Row],[Colonne4]]-Tableau1[[#This Row],[Colonne6]]</f>
        <v>114</v>
      </c>
    </row>
    <row r="19" spans="3:7" ht="15" customHeight="1" x14ac:dyDescent="0.25">
      <c r="C19" s="38" t="s">
        <v>37</v>
      </c>
      <c r="D19" s="39"/>
      <c r="E19" s="46">
        <f>SUM(G2:G15)</f>
        <v>20348.25</v>
      </c>
      <c r="F19" s="43"/>
      <c r="G19" s="32"/>
    </row>
    <row r="20" spans="3:7" ht="15.75" x14ac:dyDescent="0.25">
      <c r="C20" s="38" t="s">
        <v>38</v>
      </c>
      <c r="D20" s="39"/>
      <c r="E20" s="44">
        <v>0.19</v>
      </c>
      <c r="F20" s="45"/>
    </row>
    <row r="21" spans="3:7" ht="15.75" x14ac:dyDescent="0.25">
      <c r="C21" s="38" t="s">
        <v>39</v>
      </c>
      <c r="D21" s="39"/>
      <c r="E21" s="42">
        <f>E19*E20</f>
        <v>3866.1675</v>
      </c>
      <c r="F21" s="43"/>
    </row>
    <row r="22" spans="3:7" ht="21.75" customHeight="1" x14ac:dyDescent="0.25">
      <c r="C22" s="38" t="s">
        <v>40</v>
      </c>
      <c r="D22" s="39"/>
      <c r="E22" s="40">
        <f>E19+E21</f>
        <v>24214.4175</v>
      </c>
      <c r="F22" s="41"/>
    </row>
  </sheetData>
  <mergeCells count="8">
    <mergeCell ref="C22:D22"/>
    <mergeCell ref="C19:D19"/>
    <mergeCell ref="C20:D20"/>
    <mergeCell ref="C21:D21"/>
    <mergeCell ref="E19:F19"/>
    <mergeCell ref="E20:F20"/>
    <mergeCell ref="E21:F21"/>
    <mergeCell ref="E22:F22"/>
  </mergeCells>
  <pageMargins left="0.7" right="0.7" top="0.75" bottom="0.75" header="0.3" footer="0.3"/>
  <pageSetup paperSize="9" orientation="portrait" r:id="rId1"/>
  <ignoredErrors>
    <ignoredError sqref="E1:F1 E13:F16 E12 E3:F11 E2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tabSelected="1" workbookViewId="0">
      <selection activeCell="N25" sqref="N25"/>
    </sheetView>
  </sheetViews>
  <sheetFormatPr defaultColWidth="11.42578125" defaultRowHeight="15" x14ac:dyDescent="0.25"/>
  <cols>
    <col min="1" max="1" width="16.28515625" customWidth="1"/>
    <col min="2" max="2" width="17.85546875" customWidth="1"/>
    <col min="3" max="3" width="21.28515625" customWidth="1"/>
  </cols>
  <sheetData>
    <row r="1" spans="1:3" ht="15.75" x14ac:dyDescent="0.25">
      <c r="A1" s="33" t="s">
        <v>30</v>
      </c>
      <c r="B1" s="34" t="s">
        <v>31</v>
      </c>
      <c r="C1" s="33" t="s">
        <v>32</v>
      </c>
    </row>
    <row r="2" spans="1:3" ht="15.75" x14ac:dyDescent="0.25">
      <c r="A2" s="35">
        <v>1</v>
      </c>
      <c r="B2" s="35">
        <v>5</v>
      </c>
      <c r="C2" s="36">
        <f>Tableau2[[#This Row],[Colonne2]]/Tableau2[[#This Row],[Colonne1]]</f>
        <v>5</v>
      </c>
    </row>
    <row r="3" spans="1:3" ht="15.75" x14ac:dyDescent="0.25">
      <c r="A3" s="35">
        <v>2</v>
      </c>
      <c r="B3" s="35">
        <v>10</v>
      </c>
      <c r="C3" s="36">
        <f>Tableau2[[#This Row],[Colonne2]]/Tableau2[[#This Row],[Colonne1]]</f>
        <v>5</v>
      </c>
    </row>
    <row r="4" spans="1:3" ht="15.75" x14ac:dyDescent="0.25">
      <c r="A4" s="35">
        <v>3</v>
      </c>
      <c r="B4" s="35">
        <v>17</v>
      </c>
      <c r="C4" s="36">
        <f>Tableau2[[#This Row],[Colonne2]]/Tableau2[[#This Row],[Colonne1]]</f>
        <v>5.666666666666667</v>
      </c>
    </row>
    <row r="5" spans="1:3" ht="15.75" x14ac:dyDescent="0.25">
      <c r="A5" s="35">
        <v>4</v>
      </c>
      <c r="B5" s="35">
        <v>27</v>
      </c>
      <c r="C5" s="36">
        <f>Tableau2[[#This Row],[Colonne2]]/Tableau2[[#This Row],[Colonne1]]</f>
        <v>6.75</v>
      </c>
    </row>
    <row r="6" spans="1:3" ht="15.75" x14ac:dyDescent="0.25">
      <c r="A6" s="35">
        <v>5</v>
      </c>
      <c r="B6" s="35">
        <v>37</v>
      </c>
      <c r="C6" s="36">
        <f>Tableau2[[#This Row],[Colonne2]]/Tableau2[[#This Row],[Colonne1]]</f>
        <v>7.4</v>
      </c>
    </row>
    <row r="7" spans="1:3" ht="15.75" x14ac:dyDescent="0.25">
      <c r="A7" s="35">
        <v>6</v>
      </c>
      <c r="B7" s="35">
        <v>49</v>
      </c>
      <c r="C7" s="36">
        <f>Tableau2[[#This Row],[Colonne2]]/Tableau2[[#This Row],[Colonne1]]</f>
        <v>8.1666666666666661</v>
      </c>
    </row>
    <row r="8" spans="1:3" ht="15.75" x14ac:dyDescent="0.25">
      <c r="A8" s="35">
        <v>7</v>
      </c>
      <c r="B8" s="35">
        <v>63</v>
      </c>
      <c r="C8" s="36">
        <f>Tableau2[[#This Row],[Colonne2]]/Tableau2[[#This Row],[Colonne1]]</f>
        <v>9</v>
      </c>
    </row>
    <row r="9" spans="1:3" ht="15.75" x14ac:dyDescent="0.25">
      <c r="A9" s="35">
        <v>8</v>
      </c>
      <c r="B9" s="35">
        <v>75</v>
      </c>
      <c r="C9" s="36">
        <f>Tableau2[[#This Row],[Colonne2]]/Tableau2[[#This Row],[Colonne1]]</f>
        <v>9.375</v>
      </c>
    </row>
    <row r="10" spans="1:3" ht="15.75" x14ac:dyDescent="0.25">
      <c r="A10" s="35">
        <v>9</v>
      </c>
      <c r="B10" s="35">
        <v>83</v>
      </c>
      <c r="C10" s="36">
        <f>Tableau2[[#This Row],[Colonne2]]/Tableau2[[#This Row],[Colonne1]]</f>
        <v>9.2222222222222214</v>
      </c>
    </row>
    <row r="11" spans="1:3" ht="15.75" x14ac:dyDescent="0.25">
      <c r="A11" s="35">
        <v>10</v>
      </c>
      <c r="B11" s="35">
        <v>91</v>
      </c>
      <c r="C11" s="36">
        <f>Tableau2[[#This Row],[Colonne2]]/Tableau2[[#This Row],[Colonne1]]</f>
        <v>9.1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QST1</vt:lpstr>
      <vt:lpstr>QST2.1</vt:lpstr>
      <vt:lpstr>QST2.2</vt:lpstr>
      <vt:lpstr>QST2.3</vt:lpstr>
      <vt:lpstr>QST3</vt:lpstr>
      <vt:lpstr>QST4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Lenovo</dc:creator>
  <cp:lastModifiedBy>Mld Yacine</cp:lastModifiedBy>
  <dcterms:created xsi:type="dcterms:W3CDTF">2023-12-27T21:31:17Z</dcterms:created>
  <dcterms:modified xsi:type="dcterms:W3CDTF">2024-01-06T10:22:00Z</dcterms:modified>
</cp:coreProperties>
</file>