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<sst xmlns="http://schemas.openxmlformats.org/spreadsheetml/2006/main" count="71" uniqueCount="62">
  <si>
    <r>
      <rPr>
        <rFont val="Calibri"/>
        <b/>
        <color theme="1"/>
      </rPr>
      <t>1. This</t>
    </r>
    <r>
      <rPr>
        <rFont val="Calibri"/>
        <color theme="1"/>
      </rPr>
      <t xml:space="preserve"> Calculator is for Vehicles by looking the JD Power Data MotorCycle calculator will work same but only thing missing is Mileage we are not getting mileage in the API that will be entered by user        
</t>
    </r>
    <r>
      <rPr>
        <rFont val="Calibri"/>
        <b/>
        <color theme="1"/>
      </rPr>
      <t>2. For</t>
    </r>
    <r>
      <rPr>
        <rFont val="Calibri"/>
        <color theme="1"/>
      </rPr>
      <t xml:space="preserve"> Boats we need to know how the calculator will work because on boats form there are too many new variables. need to understand how will we be calculating them because everything there will be entered by user. 
</t>
    </r>
    <r>
      <rPr>
        <rFont val="Calibri"/>
        <b/>
        <color theme="1"/>
      </rPr>
      <t xml:space="preserve">3. For </t>
    </r>
    <r>
      <rPr>
        <rFont val="Calibri"/>
        <color theme="1"/>
      </rPr>
      <t>Example we have a section for additional items where user can enter the item with dollar value some cases user can enter $10,000 for one item which will break the calculator</t>
    </r>
  </si>
  <si>
    <t>Description</t>
  </si>
  <si>
    <t>Corresponding Value</t>
  </si>
  <si>
    <t>Sample Values</t>
  </si>
  <si>
    <t>Variable Initialization</t>
  </si>
  <si>
    <t>Asking Price</t>
  </si>
  <si>
    <t>cv["askingPrice"] = askingPrice</t>
  </si>
  <si>
    <t>Seller Payoff</t>
  </si>
  <si>
    <t>cv["sellerPayoff"] = ownerAmount</t>
  </si>
  <si>
    <t>Desired Profit</t>
  </si>
  <si>
    <t>cv["desiredProfit"] = desiredGrossValue</t>
  </si>
  <si>
    <t>Offer Under Config</t>
  </si>
  <si>
    <t>cv["offer_under_config"] = offerUnderConfig</t>
  </si>
  <si>
    <t>Offer Over Config</t>
  </si>
  <si>
    <t>cv["offer_over_config"] = offerOverConfig</t>
  </si>
  <si>
    <t>Dynamic Profit</t>
  </si>
  <si>
    <t>cv["dynamicProfit"] = desiredGross</t>
  </si>
  <si>
    <t>Market Retail Value Calculation</t>
  </si>
  <si>
    <t>Retail Value</t>
  </si>
  <si>
    <t>cv["retail"] = average_market_value</t>
  </si>
  <si>
    <t>Violation Points Calculation |  If mileage &gt; 10000 and the following conditions are met:</t>
  </si>
  <si>
    <t xml:space="preserve">Upholstery Value = 5
Wheel Rims Value = 5
Tail Area Value = 5
Passenger Side Value = 5
Front Body Value = 5
Driver Side Value = 5
Interior Miscellaneous Value = 5
Carpets Value = 5
</t>
  </si>
  <si>
    <t>If mileage &gt; 10000 and upholstery, wheels, tail, passenger side, front body, driver side, interior misc., and carpets are all valued at 5</t>
  </si>
  <si>
    <t>If Mileage is greater than 
10000  and rating is 5 
then count is as violation</t>
  </si>
  <si>
    <t>Total Violation Points</t>
  </si>
  <si>
    <t>total_viol = sum of all above conditions</t>
  </si>
  <si>
    <t>Adjusted Trade and Retail Values</t>
  </si>
  <si>
    <t>Adjusted Retail Value</t>
  </si>
  <si>
    <t>cv["retailAdj"] = cv["retail"]</t>
  </si>
  <si>
    <t>Reconditioning Cost</t>
  </si>
  <si>
    <t>cv["recon"] = defaultRecon</t>
  </si>
  <si>
    <t>Dealer Costs Calculation</t>
  </si>
  <si>
    <t>Violation Price</t>
  </si>
  <si>
    <t>defaultViolationPrice</t>
  </si>
  <si>
    <t>Violation Points</t>
  </si>
  <si>
    <t>total_viol</t>
  </si>
  <si>
    <t>Total Violation Cost</t>
  </si>
  <si>
    <t>defaultViolationPrice * total_viol</t>
  </si>
  <si>
    <t>Dealer Needs</t>
  </si>
  <si>
    <t>Total Violation Cost * 0.45</t>
  </si>
  <si>
    <t>Auction Cost</t>
  </si>
  <si>
    <t>Total Violation Cost * 0.25</t>
  </si>
  <si>
    <t>Scarcity Cost</t>
  </si>
  <si>
    <t>Total Violation Cost * 0.35</t>
  </si>
  <si>
    <t>Final Offer Calculation</t>
  </si>
  <si>
    <t>Initial Offer Calculation</t>
  </si>
  <si>
    <t>initial = cv["retail"] - cv["desiredProfit"] + cv["recon"]</t>
  </si>
  <si>
    <t>finalOffer = cv["retail"] - cv["desiredProfit"] + cv["dealerNeeds"] + cv["scarcity"] + cv["auction"] + cv["postInsp"] + cv["taxCredit"] + cv["recon"]</t>
  </si>
  <si>
    <t>Final Offer for Dealer</t>
  </si>
  <si>
    <t xml:space="preserve">finalOffer = cv["retail"] - cv["desiredProfit"] + cv["taxCredit"] + cv["recon"] + cv["diminished"] </t>
  </si>
  <si>
    <t>Dealer Profit Calculation</t>
  </si>
  <si>
    <t>Dealer Profit</t>
  </si>
  <si>
    <t>dealerProfits = cv["retail"] - finalOffer_2 + cv["recon"]</t>
  </si>
  <si>
    <t>Dealer Profit with Additional Costs</t>
  </si>
  <si>
    <t>dealerProfits_AC = dealerProfits + cv["dealerNeeds"] + cv["scarcity"] + cv["auction"]</t>
  </si>
  <si>
    <t>Offer Range Calculation</t>
  </si>
  <si>
    <t>Offer Range (Lower Bound)</t>
  </si>
  <si>
    <t>offer_under = finalOffer - cv["offer_under_config"]</t>
  </si>
  <si>
    <t>Offer Range (Upper Bound)</t>
  </si>
  <si>
    <t>offer_over = finalOffer + cv["offer_over_config"]</t>
  </si>
  <si>
    <t>This Calculator is for Vehicles by looking the JD Power Data MotorCycle calculator will work same but only thing missing is Mileage we are not getting mileage in the API that will be entered by user</t>
  </si>
  <si>
    <t>For Boats we need to know how the calculator will work because on boats form there are too many new variables. need to understand how will we be calculating them because everything there will be entered by user. 
For Example we have a section for additional items where user can enter the item with dollar value some cases user can enter $10,000 for one item which will break the calculator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</si>
</sst>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9">
    <font>
      <sz val="11.0"/>
      <color theme="1"/>
      <name val="Calibri"/>
      <scheme val="minor"/>
    </font>
    <font>
      <color theme="1"/>
      <name val="Calibri"/>
      <scheme val="minor"/>
    </font>
    <font/>
    <font>
      <b/>
      <color theme="1"/>
      <name val="Calibri"/>
      <scheme val="minor"/>
    </font>
    <font>
      <b/>
      <sz val="11.0"/>
      <color theme="1"/>
      <name val="Calibri"/>
    </font>
    <font>
      <b/>
      <sz val="13.0"/>
      <color theme="1"/>
      <name val="Calibri"/>
    </font>
    <font>
      <b/>
      <sz val="13.0"/>
      <color theme="1"/>
      <name val="Calibri"/>
      <scheme val="minor"/>
    </font>
    <font>
      <sz val="13.0"/>
      <color theme="1"/>
      <name val="Calibri"/>
      <scheme val="minor"/>
    </font>
    <font>
      <sz val="11.0"/>
      <color theme="1"/>
      <name val="Calibri"/>
    </font>
  </fonts>
  <fills count="3">
    <fill>
      <patternFill patternType="none"/>
    </fill>
    <fill>
      <patternFill patternType="lightGray"/>
    </fill>
    <fill>
      <patternFill patternType="solid">
        <fgColor rgb="FFA4C2F4"/>
        <bgColor rgb="FFA4C2F4"/>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0" fillId="0" fontId="1" numFmtId="0" xfId="0" applyFont="1"/>
    <xf borderId="0" fillId="0" fontId="3" numFmtId="0" xfId="0" applyAlignment="1" applyFont="1">
      <alignment readingOrder="0" shrinkToFit="0" vertical="center" wrapText="1"/>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Alignment="1" applyFont="1">
      <alignment horizontal="center" readingOrder="0" vertical="top"/>
    </xf>
    <xf borderId="0" fillId="0" fontId="4" numFmtId="0" xfId="0" applyAlignment="1" applyFont="1">
      <alignment horizontal="center" vertical="top"/>
    </xf>
    <xf borderId="0" fillId="0" fontId="1" numFmtId="0" xfId="0" applyAlignment="1" applyFont="1">
      <alignment readingOrder="0"/>
    </xf>
    <xf borderId="9" fillId="0" fontId="5" numFmtId="0" xfId="0" applyAlignment="1" applyBorder="1" applyFont="1">
      <alignment horizontal="center" readingOrder="0" vertical="top"/>
    </xf>
    <xf borderId="9" fillId="0" fontId="5" numFmtId="0" xfId="0" applyAlignment="1" applyBorder="1" applyFont="1">
      <alignment horizontal="center" vertical="top"/>
    </xf>
    <xf borderId="9" fillId="0" fontId="6" numFmtId="0" xfId="0" applyAlignment="1" applyBorder="1" applyFont="1">
      <alignment horizontal="center" readingOrder="0" vertical="center"/>
    </xf>
    <xf borderId="0" fillId="0" fontId="7" numFmtId="0" xfId="0" applyFont="1"/>
    <xf borderId="10" fillId="2" fontId="4" numFmtId="0" xfId="0" applyAlignment="1" applyBorder="1" applyFill="1" applyFont="1">
      <alignment horizontal="center" vertical="top"/>
    </xf>
    <xf borderId="11" fillId="0" fontId="2" numFmtId="0" xfId="0" applyBorder="1" applyFont="1"/>
    <xf borderId="9" fillId="2" fontId="1" numFmtId="0" xfId="0" applyAlignment="1" applyBorder="1" applyFont="1">
      <alignment readingOrder="0"/>
    </xf>
    <xf borderId="9" fillId="0" fontId="1" numFmtId="0" xfId="0" applyBorder="1" applyFont="1"/>
    <xf borderId="9" fillId="0" fontId="1" numFmtId="164" xfId="0" applyAlignment="1" applyBorder="1" applyFont="1" applyNumberFormat="1">
      <alignment readingOrder="0"/>
    </xf>
    <xf borderId="10" fillId="2" fontId="4" numFmtId="0" xfId="0" applyAlignment="1" applyBorder="1" applyFont="1">
      <alignment horizontal="center"/>
    </xf>
    <xf borderId="9" fillId="0" fontId="8" numFmtId="0" xfId="0" applyAlignment="1" applyBorder="1" applyFont="1">
      <alignment shrinkToFit="0" wrapText="1"/>
    </xf>
    <xf borderId="9" fillId="0" fontId="8" numFmtId="0" xfId="0" applyAlignment="1" applyBorder="1" applyFont="1">
      <alignment horizontal="center" vertical="center"/>
    </xf>
    <xf borderId="9" fillId="0" fontId="1" numFmtId="0" xfId="0" applyAlignment="1" applyBorder="1" applyFont="1">
      <alignment readingOrder="0"/>
    </xf>
    <xf borderId="9" fillId="0" fontId="1" numFmtId="164" xfId="0" applyBorder="1" applyFont="1" applyNumberFormat="1"/>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0"/>
    <col customWidth="1" min="2" max="2" width="127.71"/>
    <col customWidth="1" min="3" max="3" width="22.86"/>
    <col customWidth="1" min="4" max="26" width="8.71"/>
  </cols>
  <sheetData>
    <row r="1">
      <c r="A1" s="1" t="s">
        <v>0</v>
      </c>
      <c r="B1" s="2"/>
      <c r="C1" s="3"/>
      <c r="D1" s="4"/>
      <c r="E1" s="4"/>
      <c r="F1" s="4"/>
      <c r="G1" s="4"/>
      <c r="H1" s="4"/>
      <c r="I1" s="4"/>
      <c r="J1" s="4"/>
      <c r="K1" s="4"/>
      <c r="L1" s="4"/>
      <c r="M1" s="4"/>
      <c r="N1" s="4"/>
      <c r="O1" s="4"/>
      <c r="P1" s="5"/>
      <c r="Q1" s="5"/>
      <c r="R1" s="5"/>
    </row>
    <row r="2">
      <c r="A2" s="6"/>
      <c r="C2" s="7"/>
      <c r="D2" s="4"/>
      <c r="E2" s="4"/>
      <c r="F2" s="4"/>
      <c r="G2" s="4"/>
      <c r="H2" s="4"/>
      <c r="I2" s="4"/>
      <c r="J2" s="4"/>
      <c r="K2" s="4"/>
      <c r="L2" s="4"/>
      <c r="M2" s="4"/>
      <c r="N2" s="4"/>
      <c r="O2" s="4"/>
      <c r="P2" s="5"/>
      <c r="Q2" s="5"/>
      <c r="R2" s="5"/>
    </row>
    <row r="3">
      <c r="A3" s="6"/>
      <c r="C3" s="7"/>
      <c r="D3" s="4"/>
      <c r="E3" s="4"/>
      <c r="F3" s="4"/>
      <c r="G3" s="4"/>
      <c r="H3" s="4"/>
      <c r="I3" s="4"/>
      <c r="J3" s="4"/>
      <c r="K3" s="4"/>
      <c r="L3" s="4"/>
      <c r="M3" s="4"/>
      <c r="N3" s="4"/>
      <c r="O3" s="4"/>
      <c r="P3" s="5"/>
      <c r="Q3" s="5"/>
      <c r="R3" s="5"/>
    </row>
    <row r="4">
      <c r="A4" s="6"/>
      <c r="C4" s="7"/>
      <c r="D4" s="4"/>
      <c r="E4" s="4"/>
      <c r="F4" s="4"/>
      <c r="G4" s="4"/>
      <c r="H4" s="4"/>
      <c r="I4" s="4"/>
      <c r="J4" s="4"/>
      <c r="K4" s="4"/>
      <c r="L4" s="4"/>
      <c r="M4" s="4"/>
      <c r="N4" s="4"/>
      <c r="O4" s="4"/>
      <c r="P4" s="5"/>
      <c r="Q4" s="5"/>
      <c r="R4" s="5"/>
    </row>
    <row r="5">
      <c r="A5" s="6"/>
      <c r="C5" s="7"/>
      <c r="D5" s="4"/>
      <c r="E5" s="4"/>
      <c r="F5" s="4"/>
      <c r="G5" s="4"/>
      <c r="H5" s="4"/>
      <c r="I5" s="4"/>
      <c r="J5" s="4"/>
      <c r="K5" s="4"/>
      <c r="L5" s="4"/>
      <c r="M5" s="4"/>
      <c r="N5" s="4"/>
      <c r="O5" s="4"/>
      <c r="P5" s="5"/>
      <c r="Q5" s="5"/>
      <c r="R5" s="5"/>
    </row>
    <row r="6">
      <c r="A6" s="6"/>
      <c r="C6" s="7"/>
      <c r="D6" s="4"/>
      <c r="E6" s="4"/>
      <c r="F6" s="4"/>
      <c r="G6" s="4"/>
      <c r="H6" s="4"/>
      <c r="I6" s="4"/>
      <c r="J6" s="4"/>
      <c r="K6" s="4"/>
      <c r="L6" s="4"/>
      <c r="M6" s="4"/>
      <c r="N6" s="4"/>
    </row>
    <row r="7">
      <c r="A7" s="6"/>
      <c r="C7" s="7"/>
      <c r="D7" s="4"/>
      <c r="E7" s="4"/>
      <c r="F7" s="4"/>
      <c r="G7" s="4"/>
      <c r="H7" s="4"/>
      <c r="I7" s="4"/>
      <c r="J7" s="4"/>
      <c r="K7" s="4"/>
      <c r="L7" s="4"/>
      <c r="M7" s="4"/>
      <c r="N7" s="4"/>
    </row>
    <row r="8">
      <c r="A8" s="6"/>
      <c r="C8" s="7"/>
    </row>
    <row r="9">
      <c r="A9" s="8"/>
      <c r="B9" s="9"/>
      <c r="C9" s="10"/>
    </row>
    <row r="10">
      <c r="A10" s="11"/>
      <c r="B10" s="12"/>
      <c r="C10" s="13"/>
    </row>
    <row r="11">
      <c r="A11" s="11"/>
      <c r="B11" s="12"/>
      <c r="C11" s="13"/>
    </row>
    <row r="12">
      <c r="A12" s="14" t="s">
        <v>1</v>
      </c>
      <c r="B12" s="15" t="s">
        <v>2</v>
      </c>
      <c r="C12" s="16" t="s">
        <v>3</v>
      </c>
      <c r="D12" s="17"/>
      <c r="E12" s="17"/>
      <c r="F12" s="17"/>
      <c r="G12" s="17"/>
      <c r="H12" s="17"/>
      <c r="I12" s="17"/>
      <c r="J12" s="17"/>
      <c r="K12" s="17"/>
      <c r="L12" s="17"/>
      <c r="M12" s="17"/>
      <c r="N12" s="17"/>
      <c r="O12" s="17"/>
      <c r="P12" s="17"/>
      <c r="Q12" s="17"/>
      <c r="R12" s="17"/>
      <c r="S12" s="17"/>
      <c r="T12" s="17"/>
      <c r="U12" s="17"/>
      <c r="V12" s="17"/>
      <c r="W12" s="17"/>
      <c r="X12" s="17"/>
      <c r="Y12" s="17"/>
      <c r="Z12" s="17"/>
    </row>
    <row r="13">
      <c r="A13" s="12"/>
      <c r="B13" s="12"/>
    </row>
    <row r="14">
      <c r="A14" s="18" t="s">
        <v>4</v>
      </c>
      <c r="B14" s="19"/>
      <c r="C14" s="20" t="s">
        <v>3</v>
      </c>
    </row>
    <row r="15">
      <c r="A15" s="21" t="s">
        <v>5</v>
      </c>
      <c r="B15" s="21" t="s">
        <v>6</v>
      </c>
      <c r="C15" s="22">
        <v>45000.0</v>
      </c>
    </row>
    <row r="16">
      <c r="A16" s="21" t="s">
        <v>7</v>
      </c>
      <c r="B16" s="21" t="s">
        <v>8</v>
      </c>
      <c r="C16" s="22">
        <v>4500.0</v>
      </c>
    </row>
    <row r="17">
      <c r="A17" s="21" t="s">
        <v>9</v>
      </c>
      <c r="B17" s="21" t="s">
        <v>10</v>
      </c>
      <c r="C17" s="22">
        <v>2000.0</v>
      </c>
    </row>
    <row r="18">
      <c r="A18" s="21" t="s">
        <v>11</v>
      </c>
      <c r="B18" s="21" t="s">
        <v>12</v>
      </c>
      <c r="C18" s="22">
        <v>500.0</v>
      </c>
    </row>
    <row r="19">
      <c r="A19" s="21" t="s">
        <v>13</v>
      </c>
      <c r="B19" s="21" t="s">
        <v>14</v>
      </c>
      <c r="C19" s="22">
        <v>500.0</v>
      </c>
    </row>
    <row r="20">
      <c r="A20" s="21" t="s">
        <v>15</v>
      </c>
      <c r="B20" s="21" t="s">
        <v>16</v>
      </c>
      <c r="C20" s="22">
        <v>2000.0</v>
      </c>
    </row>
    <row r="21">
      <c r="K21" s="4"/>
    </row>
    <row r="22">
      <c r="A22" s="23" t="s">
        <v>17</v>
      </c>
      <c r="B22" s="19"/>
      <c r="C22" s="20" t="s">
        <v>3</v>
      </c>
    </row>
    <row r="23">
      <c r="A23" s="21" t="s">
        <v>18</v>
      </c>
      <c r="B23" s="21" t="s">
        <v>19</v>
      </c>
      <c r="C23" s="22">
        <v>30869.0</v>
      </c>
    </row>
    <row r="25">
      <c r="A25" s="23" t="s">
        <v>20</v>
      </c>
      <c r="B25" s="19"/>
      <c r="C25" s="20" t="s">
        <v>3</v>
      </c>
    </row>
    <row r="26">
      <c r="A26" s="24" t="s">
        <v>21</v>
      </c>
      <c r="B26" s="25" t="s">
        <v>22</v>
      </c>
      <c r="C26" s="26" t="s">
        <v>23</v>
      </c>
    </row>
    <row r="27">
      <c r="A27" s="21" t="s">
        <v>24</v>
      </c>
      <c r="B27" s="21" t="s">
        <v>25</v>
      </c>
      <c r="C27" s="26">
        <v>8.0</v>
      </c>
    </row>
    <row r="29">
      <c r="A29" s="23" t="s">
        <v>26</v>
      </c>
      <c r="B29" s="19"/>
      <c r="C29" s="20" t="s">
        <v>3</v>
      </c>
    </row>
    <row r="30">
      <c r="A30" s="21" t="s">
        <v>27</v>
      </c>
      <c r="B30" s="26" t="s">
        <v>28</v>
      </c>
      <c r="C30" s="22">
        <v>30869.0</v>
      </c>
    </row>
    <row r="31" ht="15.75" customHeight="1">
      <c r="A31" s="21" t="s">
        <v>29</v>
      </c>
      <c r="B31" s="21" t="s">
        <v>30</v>
      </c>
      <c r="C31" s="22">
        <v>-1750.0</v>
      </c>
    </row>
    <row r="32" ht="15.75" customHeight="1"/>
    <row r="33" ht="15.75" customHeight="1">
      <c r="A33" s="23" t="s">
        <v>31</v>
      </c>
      <c r="B33" s="19"/>
      <c r="C33" s="20" t="s">
        <v>3</v>
      </c>
    </row>
    <row r="34" ht="15.75" customHeight="1">
      <c r="A34" s="21" t="s">
        <v>32</v>
      </c>
      <c r="B34" s="21" t="s">
        <v>33</v>
      </c>
      <c r="C34" s="22">
        <v>400.0</v>
      </c>
    </row>
    <row r="35" ht="15.75" customHeight="1">
      <c r="A35" s="21" t="s">
        <v>34</v>
      </c>
      <c r="B35" s="21" t="s">
        <v>35</v>
      </c>
      <c r="C35" s="26">
        <v>8.0</v>
      </c>
    </row>
    <row r="36" ht="15.75" customHeight="1">
      <c r="A36" s="26" t="s">
        <v>36</v>
      </c>
      <c r="B36" s="26" t="s">
        <v>37</v>
      </c>
      <c r="C36" s="27">
        <f>C34*C35</f>
        <v>3200</v>
      </c>
    </row>
    <row r="37" ht="15.75" customHeight="1">
      <c r="A37" s="21" t="s">
        <v>38</v>
      </c>
      <c r="B37" s="26" t="s">
        <v>39</v>
      </c>
      <c r="C37" s="27">
        <f>C36*0.45</f>
        <v>1440</v>
      </c>
    </row>
    <row r="38" ht="15.75" customHeight="1">
      <c r="A38" s="21" t="s">
        <v>40</v>
      </c>
      <c r="B38" s="26" t="s">
        <v>41</v>
      </c>
      <c r="C38" s="27">
        <f>C36*0.25</f>
        <v>800</v>
      </c>
    </row>
    <row r="39" ht="15.75" customHeight="1">
      <c r="A39" s="21" t="s">
        <v>42</v>
      </c>
      <c r="B39" s="26" t="s">
        <v>43</v>
      </c>
      <c r="C39" s="27">
        <f>C36*0.35</f>
        <v>1120</v>
      </c>
    </row>
    <row r="40" ht="15.75" customHeight="1"/>
    <row r="41" ht="15.75" customHeight="1">
      <c r="A41" s="23" t="s">
        <v>44</v>
      </c>
      <c r="B41" s="19"/>
      <c r="C41" s="20" t="s">
        <v>3</v>
      </c>
    </row>
    <row r="42" ht="15.75" customHeight="1">
      <c r="A42" s="21" t="s">
        <v>45</v>
      </c>
      <c r="B42" s="21" t="s">
        <v>46</v>
      </c>
      <c r="C42" s="27">
        <f>sum(C23-C17+C31)</f>
        <v>27119</v>
      </c>
    </row>
    <row r="43" ht="15.75" customHeight="1">
      <c r="A43" s="21" t="s">
        <v>44</v>
      </c>
      <c r="B43" s="21" t="s">
        <v>47</v>
      </c>
      <c r="C43" s="27">
        <f>sum(C23-C17+C37+C39+C38+0+0+C31)</f>
        <v>30479</v>
      </c>
    </row>
    <row r="44" ht="15.75" customHeight="1">
      <c r="A44" s="26" t="s">
        <v>48</v>
      </c>
      <c r="B44" s="26" t="s">
        <v>49</v>
      </c>
      <c r="C44" s="27">
        <f>sum(C23-C17+0+C31+0)</f>
        <v>27119</v>
      </c>
    </row>
    <row r="45" ht="15.75" customHeight="1">
      <c r="A45" s="28"/>
      <c r="B45" s="28"/>
    </row>
    <row r="46" ht="15.75" customHeight="1">
      <c r="A46" s="23" t="s">
        <v>50</v>
      </c>
      <c r="B46" s="19"/>
      <c r="C46" s="20" t="s">
        <v>3</v>
      </c>
    </row>
    <row r="47" ht="15.75" customHeight="1">
      <c r="A47" s="21" t="s">
        <v>51</v>
      </c>
      <c r="B47" s="21" t="s">
        <v>52</v>
      </c>
      <c r="C47" s="27">
        <f>sum(C23-C44+C31)</f>
        <v>2000</v>
      </c>
    </row>
    <row r="48" ht="15.75" customHeight="1">
      <c r="A48" s="21" t="s">
        <v>53</v>
      </c>
      <c r="B48" s="21" t="s">
        <v>54</v>
      </c>
      <c r="C48" s="27">
        <f>sum(C47+C39+C38)</f>
        <v>3920</v>
      </c>
    </row>
    <row r="49" ht="15.75" customHeight="1"/>
    <row r="50" ht="15.75" customHeight="1">
      <c r="A50" s="23" t="s">
        <v>55</v>
      </c>
      <c r="B50" s="19"/>
      <c r="C50" s="20" t="s">
        <v>3</v>
      </c>
    </row>
    <row r="51" ht="15.75" customHeight="1">
      <c r="A51" s="21" t="s">
        <v>56</v>
      </c>
      <c r="B51" s="21" t="s">
        <v>57</v>
      </c>
      <c r="C51" s="27">
        <f>sum(C43-C18)</f>
        <v>29979</v>
      </c>
    </row>
    <row r="52" ht="15.75" customHeight="1">
      <c r="A52" s="21" t="s">
        <v>58</v>
      </c>
      <c r="B52" s="21" t="s">
        <v>59</v>
      </c>
      <c r="C52" s="27">
        <f>sum(C43+C19)</f>
        <v>30979</v>
      </c>
    </row>
    <row r="53" ht="15.75" customHeight="1"/>
    <row r="54" ht="15.75" customHeight="1"/>
    <row r="55" ht="15.75" customHeight="1"/>
    <row r="56" ht="15.75" customHeight="1"/>
    <row r="57" ht="15.75" customHeight="1">
      <c r="A57" s="13" t="s">
        <v>60</v>
      </c>
    </row>
    <row r="58" ht="15.75" customHeight="1">
      <c r="A58" s="13" t="s">
        <v>61</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9">
    <mergeCell ref="A46:B46"/>
    <mergeCell ref="A50:B50"/>
    <mergeCell ref="A1:C9"/>
    <mergeCell ref="A14:B14"/>
    <mergeCell ref="A22:B22"/>
    <mergeCell ref="A25:B25"/>
    <mergeCell ref="A29:B29"/>
    <mergeCell ref="A33:B33"/>
    <mergeCell ref="A41:B41"/>
  </mergeCells>
  <printOptions/>
  <pageMargins bottom="0.75" footer="0.0" header="0.0" left="0.7" right="0.7" top="0.75"/>
  <pageSetup orientation="landscape"/>
  <drawing r:id="rId1"/>
</worksheet>
</file>