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SMDM Group Assignment 6\"/>
    </mc:Choice>
  </mc:AlternateContent>
  <bookViews>
    <workbookView xWindow="0" yWindow="0" windowWidth="20490" windowHeight="7770" tabRatio="892"/>
  </bookViews>
  <sheets>
    <sheet name="Summary" sheetId="9" r:id="rId1"/>
    <sheet name=" Q5 Pivot table_Courts" sheetId="8" r:id="rId2"/>
    <sheet name=" Q5 Pivot table1" sheetId="7" r:id="rId3"/>
    <sheet name="Data" sheetId="4" r:id="rId4"/>
    <sheet name="Q2 Q3" sheetId="2" state="hidden" r:id="rId5"/>
    <sheet name="Q4" sheetId="3" state="hidden" r:id="rId6"/>
    <sheet name=" Q5 Pivot table" sheetId="5" state="hidden" r:id="rId7"/>
    <sheet name="Q5 Answers" sheetId="6" state="hidden" r:id="rId8"/>
  </sheets>
  <calcPr calcId="162913"/>
  <pivotCaches>
    <pivotCache cacheId="0" r:id="rId9"/>
  </pivotCaches>
</workbook>
</file>

<file path=xl/calcChain.xml><?xml version="1.0" encoding="utf-8"?>
<calcChain xmlns="http://schemas.openxmlformats.org/spreadsheetml/2006/main">
  <c r="K47" i="8" l="1"/>
  <c r="L47" i="8" s="1"/>
  <c r="K48" i="8"/>
  <c r="K49" i="8"/>
  <c r="K50" i="8"/>
  <c r="K51" i="8"/>
  <c r="L51" i="8" s="1"/>
  <c r="K52" i="8"/>
  <c r="K53" i="8"/>
  <c r="K54" i="8"/>
  <c r="K55" i="8"/>
  <c r="L55" i="8" s="1"/>
  <c r="K56" i="8"/>
  <c r="K57" i="8"/>
  <c r="K58" i="8"/>
  <c r="K59" i="8"/>
  <c r="K60" i="8"/>
  <c r="K61" i="8"/>
  <c r="K62" i="8"/>
  <c r="K63" i="8"/>
  <c r="L63" i="8" s="1"/>
  <c r="K64" i="8"/>
  <c r="K65" i="8"/>
  <c r="K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46" i="8"/>
  <c r="F47" i="8"/>
  <c r="G47" i="8"/>
  <c r="H47" i="8"/>
  <c r="F48" i="8"/>
  <c r="H48" i="8" s="1"/>
  <c r="G48" i="8"/>
  <c r="F49" i="8"/>
  <c r="H49" i="8" s="1"/>
  <c r="G49" i="8"/>
  <c r="F50" i="8"/>
  <c r="G50" i="8"/>
  <c r="H50" i="8"/>
  <c r="F51" i="8"/>
  <c r="G51" i="8"/>
  <c r="H51" i="8"/>
  <c r="F52" i="8"/>
  <c r="H52" i="8" s="1"/>
  <c r="G52" i="8"/>
  <c r="F53" i="8"/>
  <c r="H53" i="8" s="1"/>
  <c r="G53" i="8"/>
  <c r="F54" i="8"/>
  <c r="G54" i="8"/>
  <c r="H54" i="8"/>
  <c r="F55" i="8"/>
  <c r="G55" i="8"/>
  <c r="H55" i="8"/>
  <c r="F56" i="8"/>
  <c r="H56" i="8" s="1"/>
  <c r="G56" i="8"/>
  <c r="F57" i="8"/>
  <c r="H57" i="8" s="1"/>
  <c r="G57" i="8"/>
  <c r="F58" i="8"/>
  <c r="G58" i="8"/>
  <c r="H58" i="8"/>
  <c r="F59" i="8"/>
  <c r="G59" i="8"/>
  <c r="H59" i="8"/>
  <c r="L59" i="8"/>
  <c r="F60" i="8"/>
  <c r="H60" i="8" s="1"/>
  <c r="G60" i="8"/>
  <c r="F61" i="8"/>
  <c r="H61" i="8" s="1"/>
  <c r="G61" i="8"/>
  <c r="F62" i="8"/>
  <c r="G62" i="8"/>
  <c r="H62" i="8"/>
  <c r="F63" i="8"/>
  <c r="G63" i="8"/>
  <c r="H63" i="8"/>
  <c r="F64" i="8"/>
  <c r="H64" i="8" s="1"/>
  <c r="G64" i="8"/>
  <c r="F65" i="8"/>
  <c r="H65" i="8" s="1"/>
  <c r="G65" i="8"/>
  <c r="G46" i="8"/>
  <c r="F46" i="8"/>
  <c r="K32" i="8"/>
  <c r="K33" i="8"/>
  <c r="K34" i="8"/>
  <c r="K31" i="8"/>
  <c r="J32" i="8"/>
  <c r="J33" i="8"/>
  <c r="J34" i="8"/>
  <c r="L34" i="8" s="1"/>
  <c r="J31" i="8"/>
  <c r="I32" i="8"/>
  <c r="I33" i="8"/>
  <c r="I34" i="8"/>
  <c r="I31" i="8"/>
  <c r="G34" i="8"/>
  <c r="F34" i="8"/>
  <c r="H33" i="8"/>
  <c r="L33" i="8" s="1"/>
  <c r="G33" i="8"/>
  <c r="F33" i="8"/>
  <c r="G32" i="8"/>
  <c r="F32" i="8"/>
  <c r="G31" i="8"/>
  <c r="F31" i="8"/>
  <c r="I6" i="8"/>
  <c r="J6" i="8"/>
  <c r="K6" i="8"/>
  <c r="I7" i="8"/>
  <c r="J7" i="8"/>
  <c r="K7" i="8"/>
  <c r="I8" i="8"/>
  <c r="J8" i="8"/>
  <c r="K8" i="8"/>
  <c r="I9" i="8"/>
  <c r="J9" i="8"/>
  <c r="K9" i="8"/>
  <c r="I10" i="8"/>
  <c r="J10" i="8"/>
  <c r="K10" i="8"/>
  <c r="I11" i="8"/>
  <c r="J11" i="8"/>
  <c r="K11" i="8"/>
  <c r="I12" i="8"/>
  <c r="J12" i="8"/>
  <c r="K12" i="8"/>
  <c r="I13" i="8"/>
  <c r="J13" i="8"/>
  <c r="K13" i="8"/>
  <c r="I14" i="8"/>
  <c r="J14" i="8"/>
  <c r="K14" i="8"/>
  <c r="I15" i="8"/>
  <c r="J15" i="8"/>
  <c r="K15" i="8"/>
  <c r="I16" i="8"/>
  <c r="J16" i="8"/>
  <c r="K16" i="8"/>
  <c r="I17" i="8"/>
  <c r="J17" i="8"/>
  <c r="K17" i="8"/>
  <c r="I18" i="8"/>
  <c r="J18" i="8"/>
  <c r="K18" i="8"/>
  <c r="I19" i="8"/>
  <c r="J19" i="8"/>
  <c r="K19" i="8"/>
  <c r="I20" i="8"/>
  <c r="J20" i="8"/>
  <c r="K20" i="8"/>
  <c r="K5" i="8"/>
  <c r="J5" i="8"/>
  <c r="I5" i="8"/>
  <c r="G20" i="8"/>
  <c r="F20" i="8"/>
  <c r="G19" i="8"/>
  <c r="F19" i="8"/>
  <c r="H19" i="8" s="1"/>
  <c r="G18" i="8"/>
  <c r="H18" i="8" s="1"/>
  <c r="F18" i="8"/>
  <c r="G17" i="8"/>
  <c r="F17" i="8"/>
  <c r="G16" i="8"/>
  <c r="F16" i="8"/>
  <c r="G15" i="8"/>
  <c r="F15" i="8"/>
  <c r="H15" i="8" s="1"/>
  <c r="H14" i="8"/>
  <c r="G14" i="8"/>
  <c r="F14" i="8"/>
  <c r="G13" i="8"/>
  <c r="F13" i="8"/>
  <c r="G12" i="8"/>
  <c r="F12" i="8"/>
  <c r="H12" i="8" s="1"/>
  <c r="G11" i="8"/>
  <c r="F11" i="8"/>
  <c r="G10" i="8"/>
  <c r="F10" i="8"/>
  <c r="H10" i="8" s="1"/>
  <c r="G9" i="8"/>
  <c r="F9" i="8"/>
  <c r="G8" i="8"/>
  <c r="F8" i="8"/>
  <c r="G7" i="8"/>
  <c r="F7" i="8"/>
  <c r="H7" i="8" s="1"/>
  <c r="G6" i="8"/>
  <c r="F6" i="8"/>
  <c r="H5" i="8"/>
  <c r="G5" i="8"/>
  <c r="F5" i="8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5" i="7"/>
  <c r="K6" i="7"/>
  <c r="K7" i="7"/>
  <c r="K8" i="7"/>
  <c r="K9" i="7"/>
  <c r="K10" i="7"/>
  <c r="K11" i="7"/>
  <c r="K12" i="7"/>
  <c r="K13" i="7"/>
  <c r="K14" i="7"/>
  <c r="K15" i="7"/>
  <c r="K16" i="7"/>
  <c r="K17" i="7"/>
  <c r="K18" i="7"/>
  <c r="K19" i="7"/>
  <c r="K20" i="7"/>
  <c r="K21" i="7"/>
  <c r="K22" i="7"/>
  <c r="K23" i="7"/>
  <c r="K24" i="7"/>
  <c r="K25" i="7"/>
  <c r="K26" i="7"/>
  <c r="K27" i="7"/>
  <c r="K28" i="7"/>
  <c r="K29" i="7"/>
  <c r="K30" i="7"/>
  <c r="K31" i="7"/>
  <c r="K32" i="7"/>
  <c r="K33" i="7"/>
  <c r="K34" i="7"/>
  <c r="K35" i="7"/>
  <c r="K36" i="7"/>
  <c r="K37" i="7"/>
  <c r="K38" i="7"/>
  <c r="K39" i="7"/>
  <c r="K40" i="7"/>
  <c r="K41" i="7"/>
  <c r="K42" i="7"/>
  <c r="K5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5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48" i="3"/>
  <c r="F49" i="3"/>
  <c r="H49" i="3"/>
  <c r="F50" i="3"/>
  <c r="H50" i="3"/>
  <c r="F51" i="3"/>
  <c r="H51" i="3"/>
  <c r="F52" i="3"/>
  <c r="H52" i="3"/>
  <c r="F53" i="3"/>
  <c r="H53" i="3"/>
  <c r="J53" i="3"/>
  <c r="F54" i="3"/>
  <c r="H54" i="3"/>
  <c r="F55" i="3"/>
  <c r="H55" i="3"/>
  <c r="F56" i="3"/>
  <c r="J56" i="3" s="1"/>
  <c r="H56" i="3"/>
  <c r="F57" i="3"/>
  <c r="H57" i="3"/>
  <c r="F58" i="3"/>
  <c r="H58" i="3"/>
  <c r="F59" i="3"/>
  <c r="H59" i="3"/>
  <c r="F60" i="3"/>
  <c r="H60" i="3"/>
  <c r="F61" i="3"/>
  <c r="J61" i="3" s="1"/>
  <c r="H61" i="3"/>
  <c r="F62" i="3"/>
  <c r="H62" i="3"/>
  <c r="F63" i="3"/>
  <c r="H63" i="3"/>
  <c r="F64" i="3"/>
  <c r="H64" i="3"/>
  <c r="J64" i="3"/>
  <c r="F65" i="3"/>
  <c r="H65" i="3"/>
  <c r="F66" i="3"/>
  <c r="H66" i="3"/>
  <c r="F67" i="3"/>
  <c r="H67" i="3"/>
  <c r="F68" i="3"/>
  <c r="H68" i="3"/>
  <c r="F69" i="3"/>
  <c r="H69" i="3"/>
  <c r="J69" i="3"/>
  <c r="F70" i="3"/>
  <c r="H70" i="3"/>
  <c r="F71" i="3"/>
  <c r="H71" i="3"/>
  <c r="F72" i="3"/>
  <c r="J72" i="3" s="1"/>
  <c r="H72" i="3"/>
  <c r="F73" i="3"/>
  <c r="H73" i="3"/>
  <c r="F74" i="3"/>
  <c r="H74" i="3"/>
  <c r="F75" i="3"/>
  <c r="H75" i="3"/>
  <c r="F76" i="3"/>
  <c r="H76" i="3"/>
  <c r="F77" i="3"/>
  <c r="J77" i="3" s="1"/>
  <c r="H77" i="3"/>
  <c r="F78" i="3"/>
  <c r="H78" i="3"/>
  <c r="F79" i="3"/>
  <c r="H79" i="3"/>
  <c r="F80" i="3"/>
  <c r="H80" i="3"/>
  <c r="J80" i="3"/>
  <c r="F81" i="3"/>
  <c r="H81" i="3"/>
  <c r="F82" i="3"/>
  <c r="H82" i="3"/>
  <c r="F83" i="3"/>
  <c r="H83" i="3"/>
  <c r="F84" i="3"/>
  <c r="H84" i="3"/>
  <c r="F85" i="3"/>
  <c r="H85" i="3"/>
  <c r="J85" i="3"/>
  <c r="H48" i="3"/>
  <c r="F48" i="3"/>
  <c r="K7" i="3"/>
  <c r="K8" i="3"/>
  <c r="K9" i="3"/>
  <c r="K10" i="3"/>
  <c r="L10" i="3" s="1"/>
  <c r="K11" i="3"/>
  <c r="L11" i="3" s="1"/>
  <c r="K12" i="3"/>
  <c r="K13" i="3"/>
  <c r="K14" i="3"/>
  <c r="K15" i="3"/>
  <c r="K16" i="3"/>
  <c r="K17" i="3"/>
  <c r="K18" i="3"/>
  <c r="L18" i="3" s="1"/>
  <c r="K19" i="3"/>
  <c r="L19" i="3" s="1"/>
  <c r="K20" i="3"/>
  <c r="K21" i="3"/>
  <c r="K22" i="3"/>
  <c r="L22" i="3" s="1"/>
  <c r="K23" i="3"/>
  <c r="K24" i="3"/>
  <c r="K25" i="3"/>
  <c r="K26" i="3"/>
  <c r="K27" i="3"/>
  <c r="L27" i="3" s="1"/>
  <c r="K28" i="3"/>
  <c r="K29" i="3"/>
  <c r="K30" i="3"/>
  <c r="L30" i="3" s="1"/>
  <c r="K31" i="3"/>
  <c r="K32" i="3"/>
  <c r="K33" i="3"/>
  <c r="K34" i="3"/>
  <c r="L34" i="3" s="1"/>
  <c r="K35" i="3"/>
  <c r="L35" i="3" s="1"/>
  <c r="K36" i="3"/>
  <c r="K37" i="3"/>
  <c r="K38" i="3"/>
  <c r="L38" i="3" s="1"/>
  <c r="K39" i="3"/>
  <c r="K40" i="3"/>
  <c r="K41" i="3"/>
  <c r="K42" i="3"/>
  <c r="L42" i="3" s="1"/>
  <c r="K43" i="3"/>
  <c r="L43" i="3" s="1"/>
  <c r="K6" i="3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6" i="2"/>
  <c r="G45" i="4"/>
  <c r="F46" i="4"/>
  <c r="F47" i="4"/>
  <c r="F45" i="4"/>
  <c r="E46" i="4"/>
  <c r="G46" i="4" s="1"/>
  <c r="E47" i="4"/>
  <c r="G47" i="4" s="1"/>
  <c r="E45" i="4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5" i="5"/>
  <c r="G7" i="3"/>
  <c r="G8" i="3"/>
  <c r="G9" i="3"/>
  <c r="G10" i="3"/>
  <c r="G11" i="3"/>
  <c r="G12" i="3"/>
  <c r="G13" i="3"/>
  <c r="G14" i="3"/>
  <c r="L14" i="3" s="1"/>
  <c r="G15" i="3"/>
  <c r="G16" i="3"/>
  <c r="G17" i="3"/>
  <c r="G18" i="3"/>
  <c r="G19" i="3"/>
  <c r="G20" i="3"/>
  <c r="G21" i="3"/>
  <c r="G22" i="3"/>
  <c r="G23" i="3"/>
  <c r="G24" i="3"/>
  <c r="G25" i="3"/>
  <c r="G26" i="3"/>
  <c r="L26" i="3" s="1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6" i="3"/>
  <c r="F7" i="3"/>
  <c r="F8" i="3"/>
  <c r="F9" i="3"/>
  <c r="H9" i="3"/>
  <c r="I9" i="3" s="1"/>
  <c r="F10" i="3"/>
  <c r="H10" i="3" s="1"/>
  <c r="I10" i="3" s="1"/>
  <c r="F11" i="3"/>
  <c r="F12" i="3"/>
  <c r="F13" i="3"/>
  <c r="H13" i="3"/>
  <c r="I13" i="3" s="1"/>
  <c r="F14" i="3"/>
  <c r="H14" i="3" s="1"/>
  <c r="I14" i="3" s="1"/>
  <c r="F15" i="3"/>
  <c r="F16" i="3"/>
  <c r="F17" i="3"/>
  <c r="H17" i="3"/>
  <c r="I17" i="3" s="1"/>
  <c r="F18" i="3"/>
  <c r="H18" i="3" s="1"/>
  <c r="I18" i="3" s="1"/>
  <c r="F19" i="3"/>
  <c r="F20" i="3"/>
  <c r="F21" i="3"/>
  <c r="H21" i="3"/>
  <c r="I21" i="3" s="1"/>
  <c r="F22" i="3"/>
  <c r="H22" i="3" s="1"/>
  <c r="I22" i="3" s="1"/>
  <c r="F23" i="3"/>
  <c r="F24" i="3"/>
  <c r="F25" i="3"/>
  <c r="H25" i="3"/>
  <c r="I25" i="3" s="1"/>
  <c r="F26" i="3"/>
  <c r="H26" i="3" s="1"/>
  <c r="I26" i="3" s="1"/>
  <c r="F27" i="3"/>
  <c r="F28" i="3"/>
  <c r="F29" i="3"/>
  <c r="H29" i="3"/>
  <c r="I29" i="3" s="1"/>
  <c r="F30" i="3"/>
  <c r="H30" i="3" s="1"/>
  <c r="I30" i="3" s="1"/>
  <c r="F31" i="3"/>
  <c r="F32" i="3"/>
  <c r="F33" i="3"/>
  <c r="H33" i="3"/>
  <c r="I33" i="3" s="1"/>
  <c r="F34" i="3"/>
  <c r="H34" i="3" s="1"/>
  <c r="I34" i="3" s="1"/>
  <c r="F35" i="3"/>
  <c r="F36" i="3"/>
  <c r="F37" i="3"/>
  <c r="H37" i="3"/>
  <c r="I37" i="3" s="1"/>
  <c r="F38" i="3"/>
  <c r="H38" i="3" s="1"/>
  <c r="I38" i="3" s="1"/>
  <c r="F39" i="3"/>
  <c r="F40" i="3"/>
  <c r="F41" i="3"/>
  <c r="H41" i="3"/>
  <c r="I41" i="3" s="1"/>
  <c r="F42" i="3"/>
  <c r="H42" i="3" s="1"/>
  <c r="I42" i="3" s="1"/>
  <c r="F43" i="3"/>
  <c r="F6" i="3"/>
  <c r="I10" i="2"/>
  <c r="I14" i="2"/>
  <c r="I18" i="2"/>
  <c r="I22" i="2"/>
  <c r="I26" i="2"/>
  <c r="I30" i="2"/>
  <c r="I34" i="2"/>
  <c r="I38" i="2"/>
  <c r="I42" i="2"/>
  <c r="H7" i="2"/>
  <c r="I7" i="2"/>
  <c r="H8" i="2"/>
  <c r="I8" i="2"/>
  <c r="H9" i="2"/>
  <c r="I9" i="2"/>
  <c r="H10" i="2"/>
  <c r="H11" i="2"/>
  <c r="I11" i="2"/>
  <c r="H12" i="2"/>
  <c r="I12" i="2"/>
  <c r="H13" i="2"/>
  <c r="I13" i="2"/>
  <c r="H14" i="2"/>
  <c r="H15" i="2"/>
  <c r="I15" i="2"/>
  <c r="H16" i="2"/>
  <c r="I16" i="2"/>
  <c r="H17" i="2"/>
  <c r="I17" i="2"/>
  <c r="H18" i="2"/>
  <c r="H19" i="2"/>
  <c r="I19" i="2"/>
  <c r="H20" i="2"/>
  <c r="I20" i="2"/>
  <c r="H21" i="2"/>
  <c r="I21" i="2"/>
  <c r="H22" i="2"/>
  <c r="H23" i="2"/>
  <c r="I23" i="2"/>
  <c r="H24" i="2"/>
  <c r="I24" i="2"/>
  <c r="H25" i="2"/>
  <c r="I25" i="2"/>
  <c r="H26" i="2"/>
  <c r="H27" i="2"/>
  <c r="I27" i="2"/>
  <c r="H28" i="2"/>
  <c r="I28" i="2"/>
  <c r="H29" i="2"/>
  <c r="I29" i="2"/>
  <c r="H30" i="2"/>
  <c r="H31" i="2"/>
  <c r="I31" i="2"/>
  <c r="H32" i="2"/>
  <c r="I32" i="2"/>
  <c r="H33" i="2"/>
  <c r="I33" i="2"/>
  <c r="H34" i="2"/>
  <c r="H35" i="2"/>
  <c r="I35" i="2"/>
  <c r="H36" i="2"/>
  <c r="I36" i="2"/>
  <c r="H37" i="2"/>
  <c r="I37" i="2"/>
  <c r="H38" i="2"/>
  <c r="H39" i="2"/>
  <c r="I39" i="2"/>
  <c r="H40" i="2"/>
  <c r="I40" i="2"/>
  <c r="H41" i="2"/>
  <c r="I41" i="2"/>
  <c r="H42" i="2"/>
  <c r="H43" i="2"/>
  <c r="I43" i="2"/>
  <c r="H6" i="2"/>
  <c r="I6" i="2"/>
  <c r="G10" i="2"/>
  <c r="G14" i="2"/>
  <c r="G18" i="2"/>
  <c r="G22" i="2"/>
  <c r="G26" i="2"/>
  <c r="G30" i="2"/>
  <c r="G34" i="2"/>
  <c r="G38" i="2"/>
  <c r="G42" i="2"/>
  <c r="F10" i="2"/>
  <c r="F11" i="2"/>
  <c r="G11" i="2"/>
  <c r="F12" i="2"/>
  <c r="G12" i="2"/>
  <c r="F13" i="2"/>
  <c r="G13" i="2"/>
  <c r="F14" i="2"/>
  <c r="F15" i="2"/>
  <c r="G15" i="2"/>
  <c r="F16" i="2"/>
  <c r="G16" i="2"/>
  <c r="F17" i="2"/>
  <c r="G17" i="2"/>
  <c r="F18" i="2"/>
  <c r="F19" i="2"/>
  <c r="G19" i="2"/>
  <c r="F20" i="2"/>
  <c r="G20" i="2"/>
  <c r="F21" i="2"/>
  <c r="G21" i="2"/>
  <c r="F22" i="2"/>
  <c r="F23" i="2"/>
  <c r="G23" i="2"/>
  <c r="F24" i="2"/>
  <c r="G24" i="2"/>
  <c r="F25" i="2"/>
  <c r="G25" i="2"/>
  <c r="F26" i="2"/>
  <c r="F27" i="2"/>
  <c r="G27" i="2"/>
  <c r="F28" i="2"/>
  <c r="G28" i="2"/>
  <c r="F29" i="2"/>
  <c r="G29" i="2"/>
  <c r="F30" i="2"/>
  <c r="F31" i="2"/>
  <c r="G31" i="2"/>
  <c r="F32" i="2"/>
  <c r="G32" i="2"/>
  <c r="F33" i="2"/>
  <c r="G33" i="2"/>
  <c r="F34" i="2"/>
  <c r="F35" i="2"/>
  <c r="G35" i="2"/>
  <c r="F36" i="2"/>
  <c r="G36" i="2"/>
  <c r="F37" i="2"/>
  <c r="G37" i="2"/>
  <c r="F38" i="2"/>
  <c r="F39" i="2"/>
  <c r="G39" i="2"/>
  <c r="F40" i="2"/>
  <c r="G40" i="2"/>
  <c r="F41" i="2"/>
  <c r="G41" i="2"/>
  <c r="F42" i="2"/>
  <c r="F43" i="2"/>
  <c r="G43" i="2"/>
  <c r="F9" i="2"/>
  <c r="G9" i="2"/>
  <c r="F8" i="2"/>
  <c r="G8" i="2"/>
  <c r="F7" i="2"/>
  <c r="F6" i="2"/>
  <c r="G6" i="2"/>
  <c r="G7" i="2"/>
  <c r="L14" i="4"/>
  <c r="L13" i="4"/>
  <c r="L12" i="4"/>
  <c r="K14" i="4"/>
  <c r="K13" i="4"/>
  <c r="K12" i="4"/>
  <c r="M12" i="4"/>
  <c r="M13" i="4"/>
  <c r="M14" i="4"/>
  <c r="M15" i="4"/>
  <c r="L62" i="8" l="1"/>
  <c r="L58" i="8"/>
  <c r="L54" i="8"/>
  <c r="L50" i="8"/>
  <c r="L64" i="8"/>
  <c r="L60" i="8"/>
  <c r="L56" i="8"/>
  <c r="L52" i="8"/>
  <c r="L48" i="8"/>
  <c r="L65" i="8"/>
  <c r="L61" i="8"/>
  <c r="L57" i="8"/>
  <c r="L53" i="8"/>
  <c r="L49" i="8"/>
  <c r="H46" i="8"/>
  <c r="L46" i="8" s="1"/>
  <c r="H34" i="8"/>
  <c r="H32" i="8"/>
  <c r="L32" i="8" s="1"/>
  <c r="H31" i="8"/>
  <c r="L31" i="8" s="1"/>
  <c r="H8" i="8"/>
  <c r="H13" i="8"/>
  <c r="H6" i="8"/>
  <c r="H11" i="8"/>
  <c r="H16" i="8"/>
  <c r="H9" i="8"/>
  <c r="H17" i="8"/>
  <c r="H20" i="8"/>
  <c r="J73" i="3"/>
  <c r="J57" i="3"/>
  <c r="L41" i="3"/>
  <c r="L37" i="3"/>
  <c r="L33" i="3"/>
  <c r="L29" i="3"/>
  <c r="L25" i="3"/>
  <c r="L21" i="3"/>
  <c r="L17" i="3"/>
  <c r="L13" i="3"/>
  <c r="L9" i="3"/>
  <c r="H43" i="3"/>
  <c r="I43" i="3" s="1"/>
  <c r="H39" i="3"/>
  <c r="I39" i="3" s="1"/>
  <c r="H35" i="3"/>
  <c r="I35" i="3" s="1"/>
  <c r="H31" i="3"/>
  <c r="I31" i="3" s="1"/>
  <c r="H27" i="3"/>
  <c r="I27" i="3" s="1"/>
  <c r="H23" i="3"/>
  <c r="I23" i="3" s="1"/>
  <c r="H19" i="3"/>
  <c r="I19" i="3" s="1"/>
  <c r="H15" i="3"/>
  <c r="I15" i="3" s="1"/>
  <c r="H11" i="3"/>
  <c r="I11" i="3" s="1"/>
  <c r="H7" i="3"/>
  <c r="I7" i="3" s="1"/>
  <c r="J48" i="3"/>
  <c r="J81" i="3"/>
  <c r="J76" i="3"/>
  <c r="J65" i="3"/>
  <c r="J60" i="3"/>
  <c r="J49" i="3"/>
  <c r="J79" i="3"/>
  <c r="J84" i="3"/>
  <c r="J82" i="3"/>
  <c r="J68" i="3"/>
  <c r="J52" i="3"/>
  <c r="H6" i="3"/>
  <c r="I6" i="3" s="1"/>
  <c r="H40" i="3"/>
  <c r="I40" i="3" s="1"/>
  <c r="H36" i="3"/>
  <c r="I36" i="3" s="1"/>
  <c r="H32" i="3"/>
  <c r="I32" i="3" s="1"/>
  <c r="H28" i="3"/>
  <c r="I28" i="3" s="1"/>
  <c r="H24" i="3"/>
  <c r="I24" i="3" s="1"/>
  <c r="H20" i="3"/>
  <c r="I20" i="3" s="1"/>
  <c r="H16" i="3"/>
  <c r="I16" i="3" s="1"/>
  <c r="H12" i="3"/>
  <c r="I12" i="3" s="1"/>
  <c r="H8" i="3"/>
  <c r="I8" i="3" s="1"/>
  <c r="L6" i="3"/>
  <c r="L40" i="3"/>
  <c r="L36" i="3"/>
  <c r="L32" i="3"/>
  <c r="L28" i="3"/>
  <c r="L24" i="3"/>
  <c r="L20" i="3"/>
  <c r="L16" i="3"/>
  <c r="L12" i="3"/>
  <c r="L8" i="3"/>
  <c r="L39" i="3"/>
  <c r="L31" i="3"/>
  <c r="L23" i="3"/>
  <c r="L15" i="3"/>
  <c r="L7" i="3"/>
  <c r="J74" i="3"/>
  <c r="J71" i="3"/>
  <c r="J66" i="3"/>
  <c r="J63" i="3"/>
  <c r="J58" i="3"/>
  <c r="J55" i="3"/>
  <c r="J50" i="3"/>
  <c r="J83" i="3"/>
  <c r="J78" i="3"/>
  <c r="J75" i="3"/>
  <c r="J70" i="3"/>
  <c r="J67" i="3"/>
  <c r="J62" i="3"/>
  <c r="J59" i="3"/>
  <c r="J54" i="3"/>
  <c r="J51" i="3"/>
  <c r="L9" i="8" l="1"/>
  <c r="L15" i="8"/>
  <c r="L19" i="8"/>
  <c r="L17" i="8"/>
  <c r="L11" i="8"/>
  <c r="L18" i="8"/>
  <c r="L14" i="8"/>
  <c r="L16" i="8"/>
  <c r="L7" i="8"/>
  <c r="L6" i="8"/>
  <c r="L13" i="8"/>
  <c r="L5" i="8"/>
  <c r="L20" i="8"/>
  <c r="L10" i="8"/>
  <c r="L12" i="8"/>
  <c r="L8" i="8"/>
  <c r="G48" i="4"/>
</calcChain>
</file>

<file path=xl/sharedStrings.xml><?xml version="1.0" encoding="utf-8"?>
<sst xmlns="http://schemas.openxmlformats.org/spreadsheetml/2006/main" count="671" uniqueCount="121">
  <si>
    <t xml:space="preserve">   Judge</t>
  </si>
  <si>
    <t>Fred Cartolano</t>
  </si>
  <si>
    <t>Thomas Crush</t>
  </si>
  <si>
    <t>Patrick Dinkelacker</t>
  </si>
  <si>
    <t>Timothy Hogan</t>
  </si>
  <si>
    <t>Robert Kraft</t>
  </si>
  <si>
    <t>William Mathews</t>
  </si>
  <si>
    <t>William Morrissey</t>
  </si>
  <si>
    <t>Norbert Nadel</t>
  </si>
  <si>
    <t>Arthur Ney Jr.</t>
  </si>
  <si>
    <t>Richard Niehaus</t>
  </si>
  <si>
    <t>Thomas Nurre</t>
  </si>
  <si>
    <t>John O'Connor</t>
  </si>
  <si>
    <t>Robert Ruehlman</t>
  </si>
  <si>
    <t>J. Howard Sundermann Jr.</t>
  </si>
  <si>
    <t>Ann Marie Tracey</t>
  </si>
  <si>
    <t>Ralph Winkler</t>
  </si>
  <si>
    <t>Penelope Cunningham</t>
  </si>
  <si>
    <t>Deborah Gaines</t>
  </si>
  <si>
    <t>Ronald Panioto</t>
  </si>
  <si>
    <t>Mike Allen</t>
  </si>
  <si>
    <t>Nadine Allen</t>
  </si>
  <si>
    <t>Timothy Black</t>
  </si>
  <si>
    <t>David Davis</t>
  </si>
  <si>
    <t>Leslie Isaiah Gaines</t>
  </si>
  <si>
    <t>Karla Grady</t>
  </si>
  <si>
    <t>Deidra Hair</t>
  </si>
  <si>
    <t>Dennis Helmick</t>
  </si>
  <si>
    <t>James Patrick Kenney</t>
  </si>
  <si>
    <t>Joseph Luebbers</t>
  </si>
  <si>
    <t>William Mallory</t>
  </si>
  <si>
    <t>Melba Marsh</t>
  </si>
  <si>
    <t>Beth Mattingly</t>
  </si>
  <si>
    <t>Albert Mestemaker</t>
  </si>
  <si>
    <t>Mark Painter</t>
  </si>
  <si>
    <t>Jack Rosen</t>
  </si>
  <si>
    <t>Mark Schweikert</t>
  </si>
  <si>
    <t>David Stockdale</t>
  </si>
  <si>
    <t>John A. West</t>
  </si>
  <si>
    <t>Disposed</t>
  </si>
  <si>
    <t>Appealed</t>
  </si>
  <si>
    <t>Reversed</t>
  </si>
  <si>
    <t>Court</t>
  </si>
  <si>
    <t>Common</t>
  </si>
  <si>
    <t>Domestic</t>
  </si>
  <si>
    <t>Muni</t>
  </si>
  <si>
    <t>1.                   The probability of cases being appealed and reversed in the three different courts</t>
  </si>
  <si>
    <t>Grand Total</t>
  </si>
  <si>
    <t>Sum of Disposed</t>
  </si>
  <si>
    <t>Data</t>
  </si>
  <si>
    <t>Sum of Appealed</t>
  </si>
  <si>
    <t>Sum of Reversed</t>
  </si>
  <si>
    <t>P(A and R)</t>
  </si>
  <si>
    <t>Probablity of cases being reversed given they are appealed</t>
  </si>
  <si>
    <t>Sum of P(appeal and reverse in Common Court) + P(appeal and reverse in Domestic Court) + P(appeal and reverse in Muni Court)</t>
  </si>
  <si>
    <t xml:space="preserve">P(A and R) </t>
  </si>
  <si>
    <t>P(R/A) * P(A)</t>
  </si>
  <si>
    <t>P(R/A)</t>
  </si>
  <si>
    <t>P(A)</t>
  </si>
  <si>
    <t>P(Appeal)</t>
  </si>
  <si>
    <t>P(A) in %</t>
  </si>
  <si>
    <t>P(Reversed)</t>
  </si>
  <si>
    <t>P( R) in %</t>
  </si>
  <si>
    <t>* Used Conditional probablity and Multiplication Rule*</t>
  </si>
  <si>
    <r>
      <t>1.</t>
    </r>
    <r>
      <rPr>
        <b/>
        <sz val="7"/>
        <color indexed="63"/>
        <rFont val="Times New Roman"/>
        <family val="1"/>
      </rPr>
      <t xml:space="preserve">       </t>
    </r>
    <r>
      <rPr>
        <b/>
        <sz val="10.5"/>
        <color indexed="63"/>
        <rFont val="Times New Roman"/>
        <family val="1"/>
      </rPr>
      <t>The probability of reversal given an appeal for each judge</t>
    </r>
  </si>
  <si>
    <t>Conditional Probability</t>
  </si>
  <si>
    <t>P(R/A) in %</t>
  </si>
  <si>
    <t>(All)</t>
  </si>
  <si>
    <t>Judge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</si>
  <si>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</si>
  <si>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</si>
  <si>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</si>
  <si>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</si>
  <si>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</si>
  <si>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</si>
  <si>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</si>
  <si>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</si>
  <si>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</si>
  <si>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</si>
  <si>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</si>
  <si>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</si>
  <si>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</si>
  <si>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</si>
  <si>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</si>
  <si>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Confidence Level(95.0%)</t>
  </si>
  <si>
    <t>Common Court Judge Ranking</t>
  </si>
  <si>
    <t>Rank Judges from highest to lowest likelihood of case appeal and reversal</t>
  </si>
  <si>
    <r>
      <t>1.</t>
    </r>
    <r>
      <rPr>
        <b/>
        <sz val="7"/>
        <color indexed="63"/>
        <rFont val="Times New Roman"/>
        <family val="1"/>
      </rPr>
      <t xml:space="preserve">       </t>
    </r>
    <r>
      <rPr>
        <b/>
        <sz val="10.5"/>
        <color indexed="63"/>
        <rFont val="Times New Roman"/>
        <family val="1"/>
      </rPr>
      <t>The probability of a case being appealed for each judge - P(A)</t>
    </r>
  </si>
  <si>
    <r>
      <t>2.</t>
    </r>
    <r>
      <rPr>
        <b/>
        <sz val="7"/>
        <color indexed="63"/>
        <rFont val="Times New Roman"/>
        <family val="1"/>
      </rPr>
      <t xml:space="preserve">       </t>
    </r>
    <r>
      <rPr>
        <b/>
        <sz val="10.5"/>
        <color indexed="63"/>
        <rFont val="Times New Roman"/>
        <family val="1"/>
      </rPr>
      <t>The probability of a case being reversed for each judge - P( R)</t>
    </r>
  </si>
  <si>
    <t>Rank</t>
  </si>
  <si>
    <t>P(R)</t>
  </si>
  <si>
    <t>P( R)</t>
  </si>
  <si>
    <t>Domestic Court Judge Ranking</t>
  </si>
  <si>
    <t>Municipal Court Judge Ranking</t>
  </si>
  <si>
    <t>Total Disposed Cases</t>
  </si>
  <si>
    <t>Total Appealed Cases</t>
  </si>
  <si>
    <t>Total Reversed Cases</t>
  </si>
  <si>
    <t>Common Court</t>
  </si>
  <si>
    <t>Domestic Court</t>
  </si>
  <si>
    <t>Municipal Court</t>
  </si>
  <si>
    <t>(1)</t>
  </si>
  <si>
    <t>(2)</t>
  </si>
  <si>
    <t>(3)</t>
  </si>
  <si>
    <t>(4)</t>
  </si>
  <si>
    <t>P(R/A)
=(3)/(2)</t>
  </si>
  <si>
    <t>(5)</t>
  </si>
  <si>
    <t>P(A)
=(2)/(1)</t>
  </si>
  <si>
    <t>(6)</t>
  </si>
  <si>
    <t>P(A and R)
=(4)*(5)</t>
  </si>
  <si>
    <t>Rank based on Probability of Appeals</t>
  </si>
  <si>
    <t>Rank based on Probability of Reversal given appeal</t>
  </si>
  <si>
    <t>Rank based on P(A)</t>
  </si>
  <si>
    <t>Rank based on P(R)</t>
  </si>
  <si>
    <t>Rank based on P(A and R)</t>
  </si>
  <si>
    <t>Sum of Ranks</t>
  </si>
  <si>
    <t>Rank based on 
P(A and R)</t>
  </si>
  <si>
    <t>Judges with maximum efficiency with lowest probability of appeals and reversals:</t>
  </si>
  <si>
    <t>Karla Grady and Deidra Hair</t>
  </si>
  <si>
    <t>Data Analysis of Common Court</t>
  </si>
  <si>
    <t>Data Analysis of Domestic Court</t>
  </si>
  <si>
    <t>Data Analysis of Municipal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</si>
</sst>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0.000000"/>
    <numFmt numFmtId="177" formatCode="0.0000"/>
    <numFmt numFmtId="178" formatCode="0.000"/>
    <numFmt numFmtId="179" formatCode="0.00000"/>
  </numFmts>
  <fonts count="8" x14ac:knownFonts="1">
    <font>
      <sz val="12"/>
      <name val="Times New Roman"/>
      <family val="1"/>
    </font>
    <font>
      <b/>
      <sz val="12"/>
      <name val="Times New Roman"/>
      <family val="1"/>
    </font>
    <font>
      <b/>
      <sz val="14"/>
      <name val="Times New Roman"/>
      <family val="1"/>
    </font>
    <font>
      <b/>
      <sz val="10.5"/>
      <color indexed="63"/>
      <name val="Times New Roman"/>
      <family val="1"/>
    </font>
    <font>
      <b/>
      <sz val="7"/>
      <color indexed="63"/>
      <name val="Times New Roman"/>
      <family val="1"/>
    </font>
    <font>
      <i/>
      <sz val="12"/>
      <name val="Times New Roman"/>
      <family val="1"/>
    </font>
    <font>
      <b/>
      <sz val="10.5"/>
      <color rgb="FF2D3B45"/>
      <name val="Times New Roman"/>
      <family val="1"/>
    </font>
    <font>
      <b/>
      <sz val="12"/>
      <color theme="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 wrapText="1"/>
    </xf>
    <xf numFmtId="0" fontId="0" fillId="0" borderId="0" xfId="0" applyBorder="1"/>
    <xf numFmtId="0" fontId="2" fillId="2" borderId="0" xfId="0" applyFont="1" applyFill="1"/>
    <xf numFmtId="0" fontId="0" fillId="2" borderId="0" xfId="0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4" xfId="0" pivotButton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4" xfId="0" applyNumberFormat="1" applyBorder="1"/>
    <xf numFmtId="0" fontId="0" fillId="0" borderId="10" xfId="0" applyNumberFormat="1" applyBorder="1"/>
    <xf numFmtId="0" fontId="0" fillId="0" borderId="7" xfId="0" applyNumberFormat="1" applyBorder="1"/>
    <xf numFmtId="0" fontId="0" fillId="0" borderId="11" xfId="0" applyNumberFormat="1" applyBorder="1"/>
    <xf numFmtId="0" fontId="0" fillId="0" borderId="8" xfId="0" applyNumberFormat="1" applyBorder="1"/>
    <xf numFmtId="0" fontId="0" fillId="0" borderId="12" xfId="0" applyNumberFormat="1" applyBorder="1"/>
    <xf numFmtId="0" fontId="0" fillId="0" borderId="9" xfId="0" applyNumberFormat="1" applyBorder="1"/>
    <xf numFmtId="0" fontId="0" fillId="0" borderId="0" xfId="0" applyNumberFormat="1"/>
    <xf numFmtId="0" fontId="0" fillId="0" borderId="13" xfId="0" applyNumberFormat="1" applyBorder="1"/>
    <xf numFmtId="2" fontId="0" fillId="0" borderId="0" xfId="0" applyNumberFormat="1"/>
    <xf numFmtId="176" fontId="0" fillId="0" borderId="0" xfId="0" applyNumberFormat="1"/>
    <xf numFmtId="176" fontId="1" fillId="0" borderId="0" xfId="0" applyNumberFormat="1" applyFont="1"/>
    <xf numFmtId="0" fontId="0" fillId="0" borderId="0" xfId="0" applyFill="1" applyBorder="1"/>
    <xf numFmtId="177" fontId="0" fillId="0" borderId="0" xfId="0" applyNumberFormat="1"/>
    <xf numFmtId="0" fontId="0" fillId="0" borderId="14" xfId="0" pivotButton="1" applyBorder="1"/>
    <xf numFmtId="0" fontId="0" fillId="0" borderId="14" xfId="0" applyBorder="1"/>
    <xf numFmtId="178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Continuous"/>
    </xf>
    <xf numFmtId="0" fontId="0" fillId="2" borderId="7" xfId="0" applyFill="1" applyBorder="1"/>
    <xf numFmtId="178" fontId="0" fillId="2" borderId="0" xfId="0" applyNumberFormat="1" applyFill="1"/>
    <xf numFmtId="0" fontId="0" fillId="2" borderId="4" xfId="0" applyFill="1" applyBorder="1"/>
    <xf numFmtId="0" fontId="1" fillId="2" borderId="0" xfId="0" applyFont="1" applyFill="1"/>
    <xf numFmtId="0" fontId="0" fillId="2" borderId="0" xfId="0" applyFill="1" applyBorder="1"/>
    <xf numFmtId="0" fontId="1" fillId="0" borderId="5" xfId="0" applyFont="1" applyBorder="1"/>
    <xf numFmtId="0" fontId="1" fillId="0" borderId="6" xfId="0" applyFont="1" applyBorder="1"/>
    <xf numFmtId="0" fontId="6" fillId="2" borderId="0" xfId="0" applyFont="1" applyFill="1" applyAlignment="1">
      <alignment horizontal="left" vertical="center" indent="2"/>
    </xf>
    <xf numFmtId="176" fontId="0" fillId="2" borderId="0" xfId="0" applyNumberFormat="1" applyFill="1"/>
    <xf numFmtId="0" fontId="1" fillId="3" borderId="3" xfId="0" applyFont="1" applyFill="1" applyBorder="1"/>
    <xf numFmtId="0" fontId="0" fillId="0" borderId="3" xfId="0" applyBorder="1"/>
    <xf numFmtId="177" fontId="0" fillId="0" borderId="3" xfId="0" applyNumberFormat="1" applyBorder="1"/>
    <xf numFmtId="0" fontId="0" fillId="0" borderId="3" xfId="0" applyFill="1" applyBorder="1"/>
    <xf numFmtId="177" fontId="0" fillId="0" borderId="3" xfId="0" applyNumberFormat="1" applyFill="1" applyBorder="1"/>
    <xf numFmtId="179" fontId="0" fillId="0" borderId="3" xfId="0" applyNumberFormat="1" applyBorder="1"/>
    <xf numFmtId="179" fontId="0" fillId="0" borderId="3" xfId="0" applyNumberFormat="1" applyFill="1" applyBorder="1"/>
    <xf numFmtId="0" fontId="0" fillId="0" borderId="0" xfId="0" applyAlignment="1">
      <alignment vertical="top" wrapText="1"/>
    </xf>
    <xf numFmtId="0" fontId="0" fillId="0" borderId="4" xfId="0" applyBorder="1" applyAlignment="1">
      <alignment horizontal="center" vertical="top" wrapText="1"/>
    </xf>
    <xf numFmtId="0" fontId="0" fillId="0" borderId="9" xfId="0" applyBorder="1" applyAlignment="1">
      <alignment horizontal="center" vertical="top" wrapText="1"/>
    </xf>
    <xf numFmtId="0" fontId="0" fillId="0" borderId="10" xfId="0" applyBorder="1" applyAlignment="1">
      <alignment horizontal="center" vertical="top" wrapText="1"/>
    </xf>
    <xf numFmtId="0" fontId="0" fillId="0" borderId="14" xfId="0" applyNumberFormat="1" applyBorder="1" applyAlignment="1">
      <alignment vertical="top" wrapText="1"/>
    </xf>
    <xf numFmtId="179" fontId="0" fillId="0" borderId="14" xfId="0" applyNumberFormat="1" applyBorder="1" applyAlignment="1">
      <alignment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7" borderId="14" xfId="0" applyFill="1" applyBorder="1" applyAlignment="1">
      <alignment vertical="top" wrapText="1"/>
    </xf>
    <xf numFmtId="0" fontId="1" fillId="5" borderId="14" xfId="0" applyFont="1" applyFill="1" applyBorder="1" applyAlignment="1">
      <alignment vertical="top" wrapText="1"/>
    </xf>
    <xf numFmtId="0" fontId="1" fillId="5" borderId="14" xfId="0" applyNumberFormat="1" applyFont="1" applyFill="1" applyBorder="1" applyAlignment="1">
      <alignment vertical="top" wrapText="1"/>
    </xf>
    <xf numFmtId="179" fontId="1" fillId="5" borderId="14" xfId="0" applyNumberFormat="1" applyFont="1" applyFill="1" applyBorder="1" applyAlignment="1">
      <alignment vertical="top" wrapText="1"/>
    </xf>
    <xf numFmtId="0" fontId="0" fillId="0" borderId="14" xfId="0" applyBorder="1" applyAlignment="1">
      <alignment horizontal="center"/>
    </xf>
    <xf numFmtId="0" fontId="0" fillId="0" borderId="14" xfId="0" quotePrefix="1" applyBorder="1" applyAlignment="1">
      <alignment horizontal="center"/>
    </xf>
    <xf numFmtId="0" fontId="0" fillId="0" borderId="0" xfId="0" applyAlignment="1">
      <alignment horizontal="center"/>
    </xf>
    <xf numFmtId="179" fontId="0" fillId="0" borderId="0" xfId="0" applyNumberFormat="1"/>
    <xf numFmtId="1" fontId="0" fillId="0" borderId="0" xfId="0" applyNumberFormat="1"/>
    <xf numFmtId="1" fontId="0" fillId="0" borderId="0" xfId="0" applyNumberFormat="1" applyAlignment="1">
      <alignment horizontal="center"/>
    </xf>
    <xf numFmtId="0" fontId="0" fillId="2" borderId="0" xfId="0" applyFill="1" applyBorder="1" applyAlignment="1">
      <alignment horizontal="center" vertical="top" wrapText="1"/>
    </xf>
    <xf numFmtId="0" fontId="0" fillId="0" borderId="0" xfId="0" applyAlignment="1">
      <alignment horizontal="center" vertical="top" wrapText="1"/>
    </xf>
    <xf numFmtId="0" fontId="7" fillId="4" borderId="14" xfId="0" applyFont="1" applyFill="1" applyBorder="1" applyAlignment="1">
      <alignment horizontal="center" vertical="top" wrapText="1"/>
    </xf>
    <xf numFmtId="0" fontId="0" fillId="0" borderId="14" xfId="0" applyNumberFormat="1" applyBorder="1"/>
    <xf numFmtId="177" fontId="0" fillId="0" borderId="14" xfId="0" applyNumberFormat="1" applyBorder="1"/>
    <xf numFmtId="0" fontId="0" fillId="6" borderId="14" xfId="0" applyFill="1" applyBorder="1"/>
    <xf numFmtId="0" fontId="0" fillId="6" borderId="14" xfId="0" applyNumberFormat="1" applyFill="1" applyBorder="1"/>
    <xf numFmtId="177" fontId="0" fillId="6" borderId="14" xfId="0" applyNumberFormat="1" applyFill="1" applyBorder="1"/>
    <xf numFmtId="0" fontId="0" fillId="6" borderId="14" xfId="0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swapn" refreshedDate="43117.787268055552" createdVersion="1" refreshedVersion="4" recordCount="40" upgradeOnRefresh="1">
  <cacheSource type="worksheet">
    <worksheetSource ref="A1:E41" sheet="Data"/>
  </cacheSource>
  <cacheFields count="5">
    <cacheField name="   Judge" numFmtId="0">
      <sharedItems count="38">
        <s v="Fred Cartolano"/>
        <s v="Thomas Crush"/>
        <s v="Patrick Dinkelacker"/>
        <s v="Timothy Hogan"/>
        <s v="Robert Kraft"/>
        <s v="William Mathews"/>
        <s v="William Morrissey"/>
        <s v="Norbert Nadel"/>
        <s v="Arthur Ney Jr."/>
        <s v="Richard Niehaus"/>
        <s v="Thomas Nurre"/>
        <s v="John O'Connor"/>
        <s v="Robert Ruehlman"/>
        <s v="J. Howard Sundermann Jr."/>
        <s v="Ann Marie Tracey"/>
        <s v="Ralph Winkler"/>
        <s v="Penelope Cunningham"/>
        <s v="Deborah Gaines"/>
        <s v="Ronald Panioto"/>
        <s v="Mike Allen"/>
        <s v="Nadine Allen"/>
        <s v="Timothy Black"/>
        <s v="David Davis"/>
        <s v="Leslie Isaiah Gaines"/>
        <s v="Karla Grady"/>
        <s v="Deidra Hair"/>
        <s v="Dennis Helmick"/>
        <s v="James Patrick Kenney"/>
        <s v="Joseph Luebbers"/>
        <s v="William Mallory"/>
        <s v="Melba Marsh"/>
        <s v="Beth Mattingly"/>
        <s v="Albert Mestemaker"/>
        <s v="Mark Painter"/>
        <s v="Jack Rosen"/>
        <s v="Mark Schweikert"/>
        <s v="David Stockdale"/>
        <s v="John A. West"/>
      </sharedItems>
    </cacheField>
    <cacheField name="Disposed" numFmtId="0">
      <sharedItems containsSemiMixedTypes="0" containsString="0" containsNumber="1" containsInteger="1" minValue="955" maxValue="12970" count="40">
        <n v="3037"/>
        <n v="3372"/>
        <n v="1258"/>
        <n v="1954"/>
        <n v="3138"/>
        <n v="2264"/>
        <n v="3032"/>
        <n v="2959"/>
        <n v="3219"/>
        <n v="3353"/>
        <n v="3000"/>
        <n v="2969"/>
        <n v="3205"/>
        <n v="955"/>
        <n v="3141"/>
        <n v="3089"/>
        <n v="2729"/>
        <n v="6001"/>
        <n v="8799"/>
        <n v="12970"/>
        <n v="6149"/>
        <n v="7812"/>
        <n v="7954"/>
        <n v="7736"/>
        <n v="5282"/>
        <n v="5253"/>
        <n v="2532"/>
        <n v="7900"/>
        <n v="2308"/>
        <n v="2798"/>
        <n v="4698"/>
        <n v="8277"/>
        <n v="8219"/>
        <n v="2971"/>
        <n v="4975"/>
        <n v="2239"/>
        <n v="7790"/>
        <n v="5403"/>
        <n v="5371"/>
        <n v="2797"/>
      </sharedItems>
    </cacheField>
    <cacheField name="Appealed" numFmtId="0">
      <sharedItems containsSemiMixedTypes="0" containsString="0" containsNumber="1" containsInteger="1" minValue="4" maxValue="145"/>
    </cacheField>
    <cacheField name="Reversed" numFmtId="0">
      <sharedItems containsSemiMixedTypes="0" containsString="0" containsNumber="1" containsInteger="1" minValue="0" maxValue="22"/>
    </cacheField>
    <cacheField name="Court" numFmtId="0">
      <sharedItems count="3">
        <s v="Common"/>
        <s v="Domestic"/>
        <s v="Mun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">
  <r>
    <x v="0"/>
    <x v="0"/>
    <n v="137"/>
    <n v="12"/>
    <x v="0"/>
  </r>
  <r>
    <x v="1"/>
    <x v="1"/>
    <n v="119"/>
    <n v="10"/>
    <x v="0"/>
  </r>
  <r>
    <x v="2"/>
    <x v="2"/>
    <n v="44"/>
    <n v="8"/>
    <x v="0"/>
  </r>
  <r>
    <x v="3"/>
    <x v="3"/>
    <n v="60"/>
    <n v="7"/>
    <x v="0"/>
  </r>
  <r>
    <x v="4"/>
    <x v="4"/>
    <n v="127"/>
    <n v="7"/>
    <x v="0"/>
  </r>
  <r>
    <x v="5"/>
    <x v="5"/>
    <n v="91"/>
    <n v="18"/>
    <x v="0"/>
  </r>
  <r>
    <x v="6"/>
    <x v="6"/>
    <n v="121"/>
    <n v="22"/>
    <x v="0"/>
  </r>
  <r>
    <x v="7"/>
    <x v="7"/>
    <n v="131"/>
    <n v="20"/>
    <x v="0"/>
  </r>
  <r>
    <x v="8"/>
    <x v="8"/>
    <n v="125"/>
    <n v="14"/>
    <x v="0"/>
  </r>
  <r>
    <x v="9"/>
    <x v="9"/>
    <n v="137"/>
    <n v="16"/>
    <x v="0"/>
  </r>
  <r>
    <x v="10"/>
    <x v="10"/>
    <n v="121"/>
    <n v="6"/>
    <x v="0"/>
  </r>
  <r>
    <x v="11"/>
    <x v="11"/>
    <n v="129"/>
    <n v="12"/>
    <x v="0"/>
  </r>
  <r>
    <x v="12"/>
    <x v="12"/>
    <n v="145"/>
    <n v="18"/>
    <x v="0"/>
  </r>
  <r>
    <x v="13"/>
    <x v="13"/>
    <n v="60"/>
    <n v="10"/>
    <x v="0"/>
  </r>
  <r>
    <x v="14"/>
    <x v="14"/>
    <n v="127"/>
    <n v="13"/>
    <x v="0"/>
  </r>
  <r>
    <x v="15"/>
    <x v="15"/>
    <n v="88"/>
    <n v="6"/>
    <x v="0"/>
  </r>
  <r>
    <x v="16"/>
    <x v="16"/>
    <n v="7"/>
    <n v="1"/>
    <x v="1"/>
  </r>
  <r>
    <x v="2"/>
    <x v="17"/>
    <n v="19"/>
    <n v="4"/>
    <x v="1"/>
  </r>
  <r>
    <x v="17"/>
    <x v="18"/>
    <n v="48"/>
    <n v="9"/>
    <x v="1"/>
  </r>
  <r>
    <x v="18"/>
    <x v="19"/>
    <n v="32"/>
    <n v="3"/>
    <x v="1"/>
  </r>
  <r>
    <x v="19"/>
    <x v="20"/>
    <n v="43"/>
    <n v="4"/>
    <x v="2"/>
  </r>
  <r>
    <x v="20"/>
    <x v="21"/>
    <n v="34"/>
    <n v="6"/>
    <x v="2"/>
  </r>
  <r>
    <x v="21"/>
    <x v="22"/>
    <n v="41"/>
    <n v="6"/>
    <x v="2"/>
  </r>
  <r>
    <x v="22"/>
    <x v="23"/>
    <n v="43"/>
    <n v="5"/>
    <x v="2"/>
  </r>
  <r>
    <x v="23"/>
    <x v="24"/>
    <n v="35"/>
    <n v="13"/>
    <x v="2"/>
  </r>
  <r>
    <x v="24"/>
    <x v="25"/>
    <n v="6"/>
    <n v="0"/>
    <x v="2"/>
  </r>
  <r>
    <x v="25"/>
    <x v="26"/>
    <n v="5"/>
    <n v="0"/>
    <x v="2"/>
  </r>
  <r>
    <x v="26"/>
    <x v="27"/>
    <n v="29"/>
    <n v="5"/>
    <x v="2"/>
  </r>
  <r>
    <x v="3"/>
    <x v="28"/>
    <n v="13"/>
    <n v="2"/>
    <x v="2"/>
  </r>
  <r>
    <x v="27"/>
    <x v="29"/>
    <n v="6"/>
    <n v="1"/>
    <x v="2"/>
  </r>
  <r>
    <x v="28"/>
    <x v="30"/>
    <n v="25"/>
    <n v="8"/>
    <x v="2"/>
  </r>
  <r>
    <x v="29"/>
    <x v="31"/>
    <n v="38"/>
    <n v="9"/>
    <x v="2"/>
  </r>
  <r>
    <x v="30"/>
    <x v="32"/>
    <n v="34"/>
    <n v="7"/>
    <x v="2"/>
  </r>
  <r>
    <x v="31"/>
    <x v="33"/>
    <n v="13"/>
    <n v="1"/>
    <x v="2"/>
  </r>
  <r>
    <x v="32"/>
    <x v="34"/>
    <n v="28"/>
    <n v="9"/>
    <x v="2"/>
  </r>
  <r>
    <x v="33"/>
    <x v="35"/>
    <n v="7"/>
    <n v="3"/>
    <x v="2"/>
  </r>
  <r>
    <x v="34"/>
    <x v="36"/>
    <n v="41"/>
    <n v="13"/>
    <x v="2"/>
  </r>
  <r>
    <x v="35"/>
    <x v="37"/>
    <n v="33"/>
    <n v="6"/>
    <x v="2"/>
  </r>
  <r>
    <x v="36"/>
    <x v="38"/>
    <n v="22"/>
    <n v="4"/>
    <x v="2"/>
  </r>
  <r>
    <x v="37"/>
    <x v="39"/>
    <n v="4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44:D66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multipleItemSelectionAllowed="1" showAll="0" includeNewItemsInFilter="1">
      <items count="4">
        <item h="1" x="0"/>
        <item h="1" x="1"/>
        <item x="2"/>
        <item t="default"/>
      </items>
    </pivotField>
  </pivotFields>
  <rowFields count="1">
    <field x="0"/>
  </rowFields>
  <rowItems count="21">
    <i>
      <x/>
    </i>
    <i>
      <x v="3"/>
    </i>
    <i>
      <x v="4"/>
    </i>
    <i>
      <x v="5"/>
    </i>
    <i>
      <x v="7"/>
    </i>
    <i>
      <x v="8"/>
    </i>
    <i>
      <x v="11"/>
    </i>
    <i>
      <x v="12"/>
    </i>
    <i>
      <x v="13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33"/>
    </i>
    <i>
      <x v="34"/>
    </i>
    <i>
      <x v="35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29:D35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multipleItemSelectionAllowed="1" showAll="0" includeNewItemsInFilter="1">
      <items count="4">
        <item h="1" x="0"/>
        <item x="1"/>
        <item h="1" x="2"/>
        <item t="default"/>
      </items>
    </pivotField>
  </pivotFields>
  <rowFields count="1">
    <field x="0"/>
  </rowFields>
  <rowItems count="5">
    <i>
      <x v="6"/>
    </i>
    <i>
      <x v="24"/>
    </i>
    <i>
      <x v="25"/>
    </i>
    <i>
      <x v="30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3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D21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multipleItemSelectionAllowed="1" showAll="0" includeNewItemsInFilter="1">
      <items count="4">
        <item x="0"/>
        <item h="1" x="1"/>
        <item h="1" x="2"/>
        <item t="default"/>
      </items>
    </pivotField>
  </pivotFields>
  <rowFields count="1">
    <field x="0"/>
  </rowFields>
  <rowItems count="17">
    <i>
      <x v="1"/>
    </i>
    <i>
      <x v="2"/>
    </i>
    <i>
      <x v="9"/>
    </i>
    <i>
      <x v="10"/>
    </i>
    <i>
      <x v="14"/>
    </i>
    <i>
      <x v="23"/>
    </i>
    <i>
      <x v="24"/>
    </i>
    <i>
      <x v="26"/>
    </i>
    <i>
      <x v="27"/>
    </i>
    <i>
      <x v="28"/>
    </i>
    <i>
      <x v="29"/>
    </i>
    <i>
      <x v="31"/>
    </i>
    <i>
      <x v="32"/>
    </i>
    <i>
      <x v="34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4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D43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4">
        <item x="0"/>
        <item x="1"/>
        <item x="2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5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G10:J15" firstHeaderRow="1" firstDataRow="2" firstDataCol="1"/>
  <pivotFields count="5">
    <pivotField compact="0" outline="0" showAll="0" includeNewItemsInFilter="1"/>
    <pivotField dataField="1" compact="0" outline="0" showAll="0" includeNewItemsInFilter="1">
      <items count="41">
        <item x="13"/>
        <item x="2"/>
        <item x="3"/>
        <item x="35"/>
        <item x="5"/>
        <item x="28"/>
        <item x="26"/>
        <item x="16"/>
        <item x="39"/>
        <item x="29"/>
        <item x="7"/>
        <item x="11"/>
        <item x="33"/>
        <item x="10"/>
        <item x="6"/>
        <item x="0"/>
        <item x="15"/>
        <item x="4"/>
        <item x="14"/>
        <item x="12"/>
        <item x="8"/>
        <item x="9"/>
        <item x="1"/>
        <item x="30"/>
        <item x="34"/>
        <item x="25"/>
        <item x="24"/>
        <item x="38"/>
        <item x="37"/>
        <item x="17"/>
        <item x="20"/>
        <item x="23"/>
        <item x="36"/>
        <item x="21"/>
        <item x="27"/>
        <item x="22"/>
        <item x="32"/>
        <item x="31"/>
        <item x="18"/>
        <item x="19"/>
        <item t="default"/>
      </items>
    </pivotField>
    <pivotField dataField="1" compact="0" outline="0" showAll="0" includeNewItemsInFilter="1"/>
    <pivotField dataField="1" compact="0" outline="0" showAll="0" includeNewItemsInFilter="1"/>
    <pivotField axis="axisRow" compact="0" outline="0" showAll="0" includeNewItemsInFilter="1">
      <items count="4">
        <item x="0"/>
        <item x="1"/>
        <item x="2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6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B4:E44" firstHeaderRow="1" firstDataRow="2" firstDataCol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posed" fld="1" baseField="0" baseItem="0"/>
    <dataField name="Sum of Appealed" fld="2" baseField="0" baseItem="0"/>
    <dataField name="Sum of Reversed" fld="3" baseField="0" baseItem="0"/>
  </dataFields>
  <formats count="1">
    <format dxfId="2">
      <pivotArea type="topRight" dataOnly="0" labelOnly="1" outline="0" fieldPosition="0"/>
    </format>
  </formats>
  <pivotTableStyleInfo showRowHeaders="1" showColHeaders="1" showRowStripes="0" showColStripes="0" showLastColumn="1"/>
</pivotTableDefinition>
</file>

<file path=xl/pivotTables/pivotTable7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B4:E44" firstHeaderRow="1" firstDataRow="2" firstDataCol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compact="0" outline="0" showAll="0" includeNewItemsInFilter="1"/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pivotTables/pivotTable8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Data" updatedVersion="6" showMemberPropertyTips="0" useAutoFormatting="1" itemPrintTitles="1" createdVersion="1" indent="0" compact="0" compactData="0" gridDropZones="1">
  <location ref="A3:D43" firstHeaderRow="1" firstDataRow="2" firstDataCol="1" rowPageCount="1" colPageCount="1"/>
  <pivotFields count="5">
    <pivotField axis="axisRow" compact="0" outline="0" showAll="0" includeNewItemsInFilter="1">
      <items count="39">
        <item x="32"/>
        <item x="14"/>
        <item x="8"/>
        <item x="31"/>
        <item x="22"/>
        <item x="36"/>
        <item x="17"/>
        <item x="25"/>
        <item x="26"/>
        <item x="0"/>
        <item x="13"/>
        <item x="34"/>
        <item x="27"/>
        <item x="37"/>
        <item x="11"/>
        <item x="28"/>
        <item x="24"/>
        <item x="23"/>
        <item x="33"/>
        <item x="35"/>
        <item x="30"/>
        <item x="19"/>
        <item x="20"/>
        <item x="7"/>
        <item x="2"/>
        <item x="16"/>
        <item x="15"/>
        <item x="9"/>
        <item x="4"/>
        <item x="12"/>
        <item x="18"/>
        <item x="1"/>
        <item x="10"/>
        <item x="21"/>
        <item x="3"/>
        <item x="29"/>
        <item x="5"/>
        <item x="6"/>
        <item t="default"/>
      </items>
    </pivotField>
    <pivotField dataField="1" compact="0" outline="0" showAll="0" includeNewItemsInFilter="1"/>
    <pivotField dataField="1" compact="0" outline="0" showAll="0" includeNewItemsInFilter="1"/>
    <pivotField dataField="1" compact="0" outline="0" showAll="0" includeNewItemsInFilter="1"/>
    <pivotField axis="axisPage" compact="0" outline="0" showAll="0" includeNewItemsInFilter="1">
      <items count="4">
        <item x="0"/>
        <item x="1"/>
        <item x="2"/>
        <item t="default"/>
      </items>
    </pivotField>
  </pivotFields>
  <rowFields count="1">
    <field x="0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1">
    <pageField fld="4" hier="0"/>
  </pageFields>
  <dataFields count="3">
    <dataField name="Sum of Disposed" fld="1" baseField="0" baseItem="0"/>
    <dataField name="Sum of Appealed" fld="2" baseField="0" baseItem="0"/>
    <dataField name="Sum of Reversed" fld="3" baseField="0" baseItem="0"/>
  </dataField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63"/>
  <sheetViews>
    <sheetView showGridLines="0" tabSelected="1" workbookViewId="0">
      <selection activeCell="A60" sqref="A60:B63"/>
    </sheetView>
  </sheetViews>
  <sheetFormatPr defaultRowHeight="15.75" x14ac:dyDescent="0.25"/>
  <cols>
    <col min="1" max="1" width="21.5" bestFit="1" customWidth="1"/>
    <col min="2" max="2" width="8.625" bestFit="1" customWidth="1"/>
    <col min="3" max="3" width="8.75" bestFit="1" customWidth="1"/>
    <col min="4" max="4" width="9" bestFit="1" customWidth="1"/>
    <col min="5" max="6" width="6.375" bestFit="1" customWidth="1"/>
    <col min="7" max="7" width="10.125" bestFit="1" customWidth="1"/>
    <col min="8" max="9" width="13.5" bestFit="1" customWidth="1"/>
    <col min="10" max="10" width="17.25" bestFit="1" customWidth="1"/>
    <col min="11" max="11" width="6.625" bestFit="1" customWidth="1"/>
  </cols>
  <sheetData>
    <row r="2" spans="1:11" x14ac:dyDescent="0.25">
      <c r="A2" s="70" t="s">
        <v>118</v>
      </c>
      <c r="B2" s="70"/>
      <c r="C2" s="70"/>
      <c r="D2" s="70"/>
      <c r="E2" s="70"/>
      <c r="F2" s="70"/>
      <c r="G2" s="70"/>
      <c r="H2" s="70"/>
      <c r="I2" s="70"/>
      <c r="J2" s="70"/>
      <c r="K2" s="70"/>
    </row>
    <row r="3" spans="1:11" ht="31.5" x14ac:dyDescent="0.25">
      <c r="A3" s="57" t="s">
        <v>0</v>
      </c>
      <c r="B3" s="57" t="s">
        <v>48</v>
      </c>
      <c r="C3" s="57" t="s">
        <v>50</v>
      </c>
      <c r="D3" s="57" t="s">
        <v>51</v>
      </c>
      <c r="E3" s="57" t="s">
        <v>58</v>
      </c>
      <c r="F3" s="57" t="s">
        <v>90</v>
      </c>
      <c r="G3" s="57" t="s">
        <v>52</v>
      </c>
      <c r="H3" s="57" t="s">
        <v>111</v>
      </c>
      <c r="I3" s="57" t="s">
        <v>112</v>
      </c>
      <c r="J3" s="57" t="s">
        <v>115</v>
      </c>
      <c r="K3" s="57" t="s">
        <v>114</v>
      </c>
    </row>
    <row r="4" spans="1:11" x14ac:dyDescent="0.25">
      <c r="A4" s="30" t="s">
        <v>15</v>
      </c>
      <c r="B4" s="71">
        <v>3141</v>
      </c>
      <c r="C4" s="71">
        <v>127</v>
      </c>
      <c r="D4" s="71">
        <v>13</v>
      </c>
      <c r="E4" s="72">
        <v>4.0432983126392867E-2</v>
      </c>
      <c r="F4" s="72">
        <v>0.10236220472440945</v>
      </c>
      <c r="G4" s="72">
        <v>4.1388092964024193E-3</v>
      </c>
      <c r="H4" s="62">
        <v>9</v>
      </c>
      <c r="I4" s="62">
        <v>7</v>
      </c>
      <c r="J4" s="62">
        <v>8</v>
      </c>
      <c r="K4" s="62">
        <v>24</v>
      </c>
    </row>
    <row r="5" spans="1:11" x14ac:dyDescent="0.25">
      <c r="A5" s="30" t="s">
        <v>9</v>
      </c>
      <c r="B5" s="71">
        <v>3219</v>
      </c>
      <c r="C5" s="71">
        <v>125</v>
      </c>
      <c r="D5" s="71">
        <v>14</v>
      </c>
      <c r="E5" s="72">
        <v>3.8831935383659519E-2</v>
      </c>
      <c r="F5" s="72">
        <v>0.112</v>
      </c>
      <c r="G5" s="72">
        <v>4.3491767629698658E-3</v>
      </c>
      <c r="H5" s="62">
        <v>5</v>
      </c>
      <c r="I5" s="62">
        <v>8</v>
      </c>
      <c r="J5" s="62">
        <v>9</v>
      </c>
      <c r="K5" s="62">
        <v>22</v>
      </c>
    </row>
    <row r="6" spans="1:11" x14ac:dyDescent="0.25">
      <c r="A6" s="30" t="s">
        <v>1</v>
      </c>
      <c r="B6" s="71">
        <v>3037</v>
      </c>
      <c r="C6" s="71">
        <v>137</v>
      </c>
      <c r="D6" s="71">
        <v>12</v>
      </c>
      <c r="E6" s="72">
        <v>4.5110306223246625E-2</v>
      </c>
      <c r="F6" s="72">
        <v>8.7591240875912413E-2</v>
      </c>
      <c r="G6" s="72">
        <v>3.9512676983865661E-3</v>
      </c>
      <c r="H6" s="62">
        <v>14</v>
      </c>
      <c r="I6" s="62">
        <v>5</v>
      </c>
      <c r="J6" s="62">
        <v>6</v>
      </c>
      <c r="K6" s="62">
        <v>25</v>
      </c>
    </row>
    <row r="7" spans="1:11" x14ac:dyDescent="0.25">
      <c r="A7" s="30" t="s">
        <v>14</v>
      </c>
      <c r="B7" s="71">
        <v>955</v>
      </c>
      <c r="C7" s="71">
        <v>60</v>
      </c>
      <c r="D7" s="71">
        <v>10</v>
      </c>
      <c r="E7" s="72">
        <v>6.2827225130890049E-2</v>
      </c>
      <c r="F7" s="72">
        <v>0.16666666666666666</v>
      </c>
      <c r="G7" s="72">
        <v>1.0471204188481674E-2</v>
      </c>
      <c r="H7" s="62">
        <v>16</v>
      </c>
      <c r="I7" s="62">
        <v>13</v>
      </c>
      <c r="J7" s="62">
        <v>16</v>
      </c>
      <c r="K7" s="62">
        <v>45</v>
      </c>
    </row>
    <row r="8" spans="1:11" x14ac:dyDescent="0.25">
      <c r="A8" s="30" t="s">
        <v>12</v>
      </c>
      <c r="B8" s="71">
        <v>2969</v>
      </c>
      <c r="C8" s="71">
        <v>129</v>
      </c>
      <c r="D8" s="71">
        <v>12</v>
      </c>
      <c r="E8" s="72">
        <v>4.3448972718086898E-2</v>
      </c>
      <c r="F8" s="72">
        <v>9.3023255813953487E-2</v>
      </c>
      <c r="G8" s="72">
        <v>4.0417649040080834E-3</v>
      </c>
      <c r="H8" s="62">
        <v>12</v>
      </c>
      <c r="I8" s="62">
        <v>6</v>
      </c>
      <c r="J8" s="62">
        <v>7</v>
      </c>
      <c r="K8" s="62">
        <v>25</v>
      </c>
    </row>
    <row r="9" spans="1:11" x14ac:dyDescent="0.25">
      <c r="A9" s="30" t="s">
        <v>8</v>
      </c>
      <c r="B9" s="71">
        <v>2959</v>
      </c>
      <c r="C9" s="71">
        <v>131</v>
      </c>
      <c r="D9" s="71">
        <v>20</v>
      </c>
      <c r="E9" s="72">
        <v>4.4271713416694829E-2</v>
      </c>
      <c r="F9" s="72">
        <v>0.15267175572519084</v>
      </c>
      <c r="G9" s="72">
        <v>6.7590402162892868E-3</v>
      </c>
      <c r="H9" s="62">
        <v>13</v>
      </c>
      <c r="I9" s="62">
        <v>12</v>
      </c>
      <c r="J9" s="62">
        <v>13</v>
      </c>
      <c r="K9" s="62">
        <v>38</v>
      </c>
    </row>
    <row r="10" spans="1:11" x14ac:dyDescent="0.25">
      <c r="A10" s="30" t="s">
        <v>3</v>
      </c>
      <c r="B10" s="71">
        <v>1258</v>
      </c>
      <c r="C10" s="71">
        <v>44</v>
      </c>
      <c r="D10" s="71">
        <v>8</v>
      </c>
      <c r="E10" s="72">
        <v>3.4976152623211444E-2</v>
      </c>
      <c r="F10" s="72">
        <v>0.18181818181818182</v>
      </c>
      <c r="G10" s="72">
        <v>6.3593004769475353E-3</v>
      </c>
      <c r="H10" s="62">
        <v>3</v>
      </c>
      <c r="I10" s="62">
        <v>14</v>
      </c>
      <c r="J10" s="62">
        <v>12</v>
      </c>
      <c r="K10" s="62">
        <v>29</v>
      </c>
    </row>
    <row r="11" spans="1:11" x14ac:dyDescent="0.25">
      <c r="A11" s="73" t="s">
        <v>16</v>
      </c>
      <c r="B11" s="74">
        <v>3089</v>
      </c>
      <c r="C11" s="74">
        <v>88</v>
      </c>
      <c r="D11" s="74">
        <v>6</v>
      </c>
      <c r="E11" s="75">
        <v>2.848818387827776E-2</v>
      </c>
      <c r="F11" s="75">
        <v>6.8181818181818177E-2</v>
      </c>
      <c r="G11" s="75">
        <v>1.9423761735189379E-3</v>
      </c>
      <c r="H11" s="76">
        <v>1</v>
      </c>
      <c r="I11" s="76">
        <v>3</v>
      </c>
      <c r="J11" s="76">
        <v>1</v>
      </c>
      <c r="K11" s="76">
        <v>5</v>
      </c>
    </row>
    <row r="12" spans="1:11" x14ac:dyDescent="0.25">
      <c r="A12" s="30" t="s">
        <v>10</v>
      </c>
      <c r="B12" s="71">
        <v>3353</v>
      </c>
      <c r="C12" s="71">
        <v>137</v>
      </c>
      <c r="D12" s="71">
        <v>16</v>
      </c>
      <c r="E12" s="72">
        <v>4.085893229943334E-2</v>
      </c>
      <c r="F12" s="72">
        <v>0.11678832116788321</v>
      </c>
      <c r="G12" s="72">
        <v>4.7718461079630176E-3</v>
      </c>
      <c r="H12" s="62">
        <v>11</v>
      </c>
      <c r="I12" s="62">
        <v>10</v>
      </c>
      <c r="J12" s="62">
        <v>10</v>
      </c>
      <c r="K12" s="62">
        <v>31</v>
      </c>
    </row>
    <row r="13" spans="1:11" x14ac:dyDescent="0.25">
      <c r="A13" s="30" t="s">
        <v>5</v>
      </c>
      <c r="B13" s="71">
        <v>3138</v>
      </c>
      <c r="C13" s="71">
        <v>127</v>
      </c>
      <c r="D13" s="71">
        <v>7</v>
      </c>
      <c r="E13" s="72">
        <v>4.0471637985978332E-2</v>
      </c>
      <c r="F13" s="72">
        <v>5.5118110236220472E-2</v>
      </c>
      <c r="G13" s="72">
        <v>2.2307202039515616E-3</v>
      </c>
      <c r="H13" s="62">
        <v>10</v>
      </c>
      <c r="I13" s="62">
        <v>2</v>
      </c>
      <c r="J13" s="62">
        <v>3</v>
      </c>
      <c r="K13" s="62">
        <v>15</v>
      </c>
    </row>
    <row r="14" spans="1:11" x14ac:dyDescent="0.25">
      <c r="A14" s="30" t="s">
        <v>13</v>
      </c>
      <c r="B14" s="71">
        <v>3205</v>
      </c>
      <c r="C14" s="71">
        <v>145</v>
      </c>
      <c r="D14" s="71">
        <v>18</v>
      </c>
      <c r="E14" s="72">
        <v>4.5241809672386897E-2</v>
      </c>
      <c r="F14" s="72">
        <v>0.12413793103448276</v>
      </c>
      <c r="G14" s="72">
        <v>5.61622464898596E-3</v>
      </c>
      <c r="H14" s="62">
        <v>15</v>
      </c>
      <c r="I14" s="62">
        <v>11</v>
      </c>
      <c r="J14" s="62">
        <v>11</v>
      </c>
      <c r="K14" s="62">
        <v>37</v>
      </c>
    </row>
    <row r="15" spans="1:11" x14ac:dyDescent="0.25">
      <c r="A15" s="30" t="s">
        <v>2</v>
      </c>
      <c r="B15" s="71">
        <v>3372</v>
      </c>
      <c r="C15" s="71">
        <v>119</v>
      </c>
      <c r="D15" s="71">
        <v>10</v>
      </c>
      <c r="E15" s="72">
        <v>3.5290628706998811E-2</v>
      </c>
      <c r="F15" s="72">
        <v>8.4033613445378158E-2</v>
      </c>
      <c r="G15" s="72">
        <v>2.9655990510083037E-3</v>
      </c>
      <c r="H15" s="62">
        <v>4</v>
      </c>
      <c r="I15" s="62">
        <v>4</v>
      </c>
      <c r="J15" s="62">
        <v>4</v>
      </c>
      <c r="K15" s="62">
        <v>12</v>
      </c>
    </row>
    <row r="16" spans="1:11" x14ac:dyDescent="0.25">
      <c r="A16" s="30" t="s">
        <v>11</v>
      </c>
      <c r="B16" s="71">
        <v>3000</v>
      </c>
      <c r="C16" s="71">
        <v>121</v>
      </c>
      <c r="D16" s="71">
        <v>6</v>
      </c>
      <c r="E16" s="72">
        <v>4.0333333333333332E-2</v>
      </c>
      <c r="F16" s="72">
        <v>4.9586776859504134E-2</v>
      </c>
      <c r="G16" s="72">
        <v>2E-3</v>
      </c>
      <c r="H16" s="62">
        <v>8</v>
      </c>
      <c r="I16" s="62">
        <v>1</v>
      </c>
      <c r="J16" s="62">
        <v>2</v>
      </c>
      <c r="K16" s="62">
        <v>11</v>
      </c>
    </row>
    <row r="17" spans="1:11" x14ac:dyDescent="0.25">
      <c r="A17" s="30" t="s">
        <v>4</v>
      </c>
      <c r="B17" s="71">
        <v>1954</v>
      </c>
      <c r="C17" s="71">
        <v>60</v>
      </c>
      <c r="D17" s="71">
        <v>7</v>
      </c>
      <c r="E17" s="72">
        <v>3.0706243602865915E-2</v>
      </c>
      <c r="F17" s="72">
        <v>0.11666666666666667</v>
      </c>
      <c r="G17" s="72">
        <v>3.5823950870010235E-3</v>
      </c>
      <c r="H17" s="62">
        <v>2</v>
      </c>
      <c r="I17" s="62">
        <v>9</v>
      </c>
      <c r="J17" s="62">
        <v>5</v>
      </c>
      <c r="K17" s="62">
        <v>16</v>
      </c>
    </row>
    <row r="18" spans="1:11" x14ac:dyDescent="0.25">
      <c r="A18" s="30" t="s">
        <v>6</v>
      </c>
      <c r="B18" s="71">
        <v>2264</v>
      </c>
      <c r="C18" s="71">
        <v>91</v>
      </c>
      <c r="D18" s="71">
        <v>18</v>
      </c>
      <c r="E18" s="72">
        <v>4.0194346289752651E-2</v>
      </c>
      <c r="F18" s="72">
        <v>0.19780219780219779</v>
      </c>
      <c r="G18" s="72">
        <v>7.9505300353356883E-3</v>
      </c>
      <c r="H18" s="62">
        <v>7</v>
      </c>
      <c r="I18" s="62">
        <v>16</v>
      </c>
      <c r="J18" s="62">
        <v>15</v>
      </c>
      <c r="K18" s="62">
        <v>38</v>
      </c>
    </row>
    <row r="19" spans="1:11" x14ac:dyDescent="0.25">
      <c r="A19" s="30" t="s">
        <v>7</v>
      </c>
      <c r="B19" s="71">
        <v>3032</v>
      </c>
      <c r="C19" s="71">
        <v>121</v>
      </c>
      <c r="D19" s="71">
        <v>22</v>
      </c>
      <c r="E19" s="72">
        <v>3.9907651715039578E-2</v>
      </c>
      <c r="F19" s="72">
        <v>0.18181818181818182</v>
      </c>
      <c r="G19" s="72">
        <v>7.2559366754617414E-3</v>
      </c>
      <c r="H19" s="62">
        <v>6</v>
      </c>
      <c r="I19" s="62">
        <v>14</v>
      </c>
      <c r="J19" s="62">
        <v>14</v>
      </c>
      <c r="K19" s="62">
        <v>34</v>
      </c>
    </row>
    <row r="20" spans="1:11" x14ac:dyDescent="0.25">
      <c r="A20" s="30" t="s">
        <v>47</v>
      </c>
      <c r="B20" s="71">
        <v>43945</v>
      </c>
      <c r="C20" s="71">
        <v>1762</v>
      </c>
      <c r="D20" s="71">
        <v>199</v>
      </c>
      <c r="E20" s="72"/>
      <c r="F20" s="72"/>
      <c r="G20" s="72"/>
      <c r="H20" s="62"/>
      <c r="I20" s="62"/>
      <c r="J20" s="62"/>
      <c r="K20" s="62"/>
    </row>
    <row r="24" spans="1:11" x14ac:dyDescent="0.25">
      <c r="A24" s="70" t="s">
        <v>119</v>
      </c>
      <c r="B24" s="70"/>
      <c r="C24" s="70"/>
      <c r="D24" s="70"/>
      <c r="E24" s="70"/>
      <c r="F24" s="70"/>
      <c r="G24" s="70"/>
      <c r="H24" s="70"/>
      <c r="I24" s="70"/>
      <c r="J24" s="70"/>
      <c r="K24" s="70"/>
    </row>
    <row r="25" spans="1:11" ht="31.5" x14ac:dyDescent="0.25">
      <c r="A25" s="57" t="s">
        <v>0</v>
      </c>
      <c r="B25" s="57" t="s">
        <v>48</v>
      </c>
      <c r="C25" s="57" t="s">
        <v>50</v>
      </c>
      <c r="D25" s="57" t="s">
        <v>51</v>
      </c>
      <c r="E25" s="57" t="s">
        <v>58</v>
      </c>
      <c r="F25" s="57" t="s">
        <v>90</v>
      </c>
      <c r="G25" s="57" t="s">
        <v>52</v>
      </c>
      <c r="H25" s="57" t="s">
        <v>111</v>
      </c>
      <c r="I25" s="57" t="s">
        <v>112</v>
      </c>
      <c r="J25" s="57" t="s">
        <v>115</v>
      </c>
      <c r="K25" s="57" t="s">
        <v>114</v>
      </c>
    </row>
    <row r="26" spans="1:11" x14ac:dyDescent="0.25">
      <c r="A26" s="30" t="s">
        <v>18</v>
      </c>
      <c r="B26" s="71">
        <v>8799</v>
      </c>
      <c r="C26" s="71">
        <v>48</v>
      </c>
      <c r="D26" s="71">
        <v>9</v>
      </c>
      <c r="E26" s="72">
        <v>5.4551653596999657E-3</v>
      </c>
      <c r="F26" s="72">
        <v>0.1875</v>
      </c>
      <c r="G26" s="72">
        <v>1.0228435049437436E-3</v>
      </c>
      <c r="H26" s="62">
        <v>4</v>
      </c>
      <c r="I26" s="62">
        <v>3</v>
      </c>
      <c r="J26" s="62">
        <v>4</v>
      </c>
      <c r="K26" s="62">
        <v>11</v>
      </c>
    </row>
    <row r="27" spans="1:11" x14ac:dyDescent="0.25">
      <c r="A27" s="30" t="s">
        <v>3</v>
      </c>
      <c r="B27" s="71">
        <v>6001</v>
      </c>
      <c r="C27" s="71">
        <v>19</v>
      </c>
      <c r="D27" s="71">
        <v>4</v>
      </c>
      <c r="E27" s="72">
        <v>3.1661389768371938E-3</v>
      </c>
      <c r="F27" s="72">
        <v>0.21052631578947367</v>
      </c>
      <c r="G27" s="72">
        <v>6.6655557407098811E-4</v>
      </c>
      <c r="H27" s="62">
        <v>3</v>
      </c>
      <c r="I27" s="62">
        <v>4</v>
      </c>
      <c r="J27" s="62">
        <v>3</v>
      </c>
      <c r="K27" s="62">
        <v>10</v>
      </c>
    </row>
    <row r="28" spans="1:11" x14ac:dyDescent="0.25">
      <c r="A28" s="30" t="s">
        <v>17</v>
      </c>
      <c r="B28" s="71">
        <v>2729</v>
      </c>
      <c r="C28" s="71">
        <v>7</v>
      </c>
      <c r="D28" s="71">
        <v>1</v>
      </c>
      <c r="E28" s="72">
        <v>2.565042139978014E-3</v>
      </c>
      <c r="F28" s="72">
        <v>0.14285714285714285</v>
      </c>
      <c r="G28" s="72">
        <v>3.6643459142543056E-4</v>
      </c>
      <c r="H28" s="62">
        <v>2</v>
      </c>
      <c r="I28" s="62">
        <v>2</v>
      </c>
      <c r="J28" s="62">
        <v>2</v>
      </c>
      <c r="K28" s="62">
        <v>6</v>
      </c>
    </row>
    <row r="29" spans="1:11" x14ac:dyDescent="0.25">
      <c r="A29" s="73" t="s">
        <v>19</v>
      </c>
      <c r="B29" s="74">
        <v>12970</v>
      </c>
      <c r="C29" s="74">
        <v>32</v>
      </c>
      <c r="D29" s="74">
        <v>3</v>
      </c>
      <c r="E29" s="75">
        <v>2.467232074016962E-3</v>
      </c>
      <c r="F29" s="75">
        <v>9.375E-2</v>
      </c>
      <c r="G29" s="75">
        <v>2.3130300693909018E-4</v>
      </c>
      <c r="H29" s="76">
        <v>1</v>
      </c>
      <c r="I29" s="76">
        <v>1</v>
      </c>
      <c r="J29" s="76">
        <v>1</v>
      </c>
      <c r="K29" s="76">
        <v>3</v>
      </c>
    </row>
    <row r="30" spans="1:11" x14ac:dyDescent="0.25">
      <c r="A30" s="30" t="s">
        <v>47</v>
      </c>
      <c r="B30" s="71">
        <v>30499</v>
      </c>
      <c r="C30" s="71">
        <v>106</v>
      </c>
      <c r="D30" s="71">
        <v>17</v>
      </c>
      <c r="E30" s="72"/>
      <c r="F30" s="72"/>
      <c r="G30" s="72"/>
      <c r="H30" s="62"/>
      <c r="I30" s="62"/>
      <c r="J30" s="62"/>
      <c r="K30" s="62"/>
    </row>
    <row r="34" spans="1:11" x14ac:dyDescent="0.25">
      <c r="A34" s="70" t="s">
        <v>120</v>
      </c>
      <c r="B34" s="70"/>
      <c r="C34" s="70"/>
      <c r="D34" s="70"/>
      <c r="E34" s="70"/>
      <c r="F34" s="70"/>
      <c r="G34" s="70"/>
      <c r="H34" s="70"/>
      <c r="I34" s="70"/>
      <c r="J34" s="70"/>
      <c r="K34" s="70"/>
    </row>
    <row r="35" spans="1:11" ht="31.5" x14ac:dyDescent="0.25">
      <c r="A35" s="57" t="s">
        <v>0</v>
      </c>
      <c r="B35" s="57" t="s">
        <v>48</v>
      </c>
      <c r="C35" s="57" t="s">
        <v>50</v>
      </c>
      <c r="D35" s="57" t="s">
        <v>51</v>
      </c>
      <c r="E35" s="57" t="s">
        <v>58</v>
      </c>
      <c r="F35" s="57" t="s">
        <v>90</v>
      </c>
      <c r="G35" s="57" t="s">
        <v>52</v>
      </c>
      <c r="H35" s="57" t="s">
        <v>111</v>
      </c>
      <c r="I35" s="57" t="s">
        <v>112</v>
      </c>
      <c r="J35" s="57" t="s">
        <v>115</v>
      </c>
      <c r="K35" s="57" t="s">
        <v>114</v>
      </c>
    </row>
    <row r="36" spans="1:11" x14ac:dyDescent="0.25">
      <c r="A36" s="30" t="s">
        <v>33</v>
      </c>
      <c r="B36" s="71">
        <v>4975</v>
      </c>
      <c r="C36" s="71">
        <v>28</v>
      </c>
      <c r="D36" s="71">
        <v>9</v>
      </c>
      <c r="E36" s="72">
        <v>5.6281407035175882E-3</v>
      </c>
      <c r="F36" s="72">
        <v>0.32142857142857145</v>
      </c>
      <c r="G36" s="72">
        <v>1.8090452261306535E-3</v>
      </c>
      <c r="H36" s="62">
        <v>16</v>
      </c>
      <c r="I36" s="62">
        <v>17</v>
      </c>
      <c r="J36" s="62">
        <v>19</v>
      </c>
      <c r="K36" s="62">
        <v>52</v>
      </c>
    </row>
    <row r="37" spans="1:11" x14ac:dyDescent="0.25">
      <c r="A37" s="30" t="s">
        <v>32</v>
      </c>
      <c r="B37" s="71">
        <v>2971</v>
      </c>
      <c r="C37" s="71">
        <v>13</v>
      </c>
      <c r="D37" s="71">
        <v>1</v>
      </c>
      <c r="E37" s="72">
        <v>4.3756311006395154E-3</v>
      </c>
      <c r="F37" s="72">
        <v>7.6923076923076927E-2</v>
      </c>
      <c r="G37" s="72">
        <v>3.3658700774150119E-4</v>
      </c>
      <c r="H37" s="62">
        <v>10</v>
      </c>
      <c r="I37" s="62">
        <v>3</v>
      </c>
      <c r="J37" s="62">
        <v>3</v>
      </c>
      <c r="K37" s="62">
        <v>16</v>
      </c>
    </row>
    <row r="38" spans="1:11" x14ac:dyDescent="0.25">
      <c r="A38" s="30" t="s">
        <v>23</v>
      </c>
      <c r="B38" s="71">
        <v>7736</v>
      </c>
      <c r="C38" s="71">
        <v>43</v>
      </c>
      <c r="D38" s="71">
        <v>5</v>
      </c>
      <c r="E38" s="72">
        <v>5.5584281282316439E-3</v>
      </c>
      <c r="F38" s="72">
        <v>0.11627906976744186</v>
      </c>
      <c r="G38" s="72">
        <v>6.4632885211995863E-4</v>
      </c>
      <c r="H38" s="62">
        <v>15</v>
      </c>
      <c r="I38" s="62">
        <v>5</v>
      </c>
      <c r="J38" s="62">
        <v>6</v>
      </c>
      <c r="K38" s="62">
        <v>26</v>
      </c>
    </row>
    <row r="39" spans="1:11" x14ac:dyDescent="0.25">
      <c r="A39" s="30" t="s">
        <v>37</v>
      </c>
      <c r="B39" s="71">
        <v>5371</v>
      </c>
      <c r="C39" s="71">
        <v>22</v>
      </c>
      <c r="D39" s="71">
        <v>4</v>
      </c>
      <c r="E39" s="72">
        <v>4.0960714950660955E-3</v>
      </c>
      <c r="F39" s="72">
        <v>0.18181818181818182</v>
      </c>
      <c r="G39" s="72">
        <v>7.4474027183019922E-4</v>
      </c>
      <c r="H39" s="62">
        <v>7</v>
      </c>
      <c r="I39" s="62">
        <v>11</v>
      </c>
      <c r="J39" s="62">
        <v>9</v>
      </c>
      <c r="K39" s="62">
        <v>27</v>
      </c>
    </row>
    <row r="40" spans="1:11" x14ac:dyDescent="0.25">
      <c r="A40" s="73" t="s">
        <v>26</v>
      </c>
      <c r="B40" s="74">
        <v>2532</v>
      </c>
      <c r="C40" s="74">
        <v>5</v>
      </c>
      <c r="D40" s="74">
        <v>0</v>
      </c>
      <c r="E40" s="75">
        <v>1.9747235387045812E-3</v>
      </c>
      <c r="F40" s="75">
        <v>0</v>
      </c>
      <c r="G40" s="75">
        <v>0</v>
      </c>
      <c r="H40" s="76">
        <v>3</v>
      </c>
      <c r="I40" s="76">
        <v>1</v>
      </c>
      <c r="J40" s="76">
        <v>1</v>
      </c>
      <c r="K40" s="76">
        <v>5</v>
      </c>
    </row>
    <row r="41" spans="1:11" x14ac:dyDescent="0.25">
      <c r="A41" s="30" t="s">
        <v>27</v>
      </c>
      <c r="B41" s="71">
        <v>7900</v>
      </c>
      <c r="C41" s="71">
        <v>29</v>
      </c>
      <c r="D41" s="71">
        <v>5</v>
      </c>
      <c r="E41" s="72">
        <v>3.670886075949367E-3</v>
      </c>
      <c r="F41" s="72">
        <v>0.17241379310344829</v>
      </c>
      <c r="G41" s="72">
        <v>6.329113924050633E-4</v>
      </c>
      <c r="H41" s="62">
        <v>6</v>
      </c>
      <c r="I41" s="62">
        <v>9</v>
      </c>
      <c r="J41" s="62">
        <v>5</v>
      </c>
      <c r="K41" s="62">
        <v>20</v>
      </c>
    </row>
    <row r="42" spans="1:11" x14ac:dyDescent="0.25">
      <c r="A42" s="30" t="s">
        <v>35</v>
      </c>
      <c r="B42" s="71">
        <v>7790</v>
      </c>
      <c r="C42" s="71">
        <v>41</v>
      </c>
      <c r="D42" s="71">
        <v>13</v>
      </c>
      <c r="E42" s="72">
        <v>5.263157894736842E-3</v>
      </c>
      <c r="F42" s="72">
        <v>0.31707317073170732</v>
      </c>
      <c r="G42" s="72">
        <v>1.668806161745828E-3</v>
      </c>
      <c r="H42" s="62">
        <v>13</v>
      </c>
      <c r="I42" s="62">
        <v>15</v>
      </c>
      <c r="J42" s="62">
        <v>17</v>
      </c>
      <c r="K42" s="62">
        <v>45</v>
      </c>
    </row>
    <row r="43" spans="1:11" x14ac:dyDescent="0.25">
      <c r="A43" s="30" t="s">
        <v>28</v>
      </c>
      <c r="B43" s="71">
        <v>2798</v>
      </c>
      <c r="C43" s="71">
        <v>6</v>
      </c>
      <c r="D43" s="71">
        <v>1</v>
      </c>
      <c r="E43" s="72">
        <v>2.1443888491779841E-3</v>
      </c>
      <c r="F43" s="72">
        <v>0.16666666666666666</v>
      </c>
      <c r="G43" s="72">
        <v>3.57398141529664E-4</v>
      </c>
      <c r="H43" s="62">
        <v>4</v>
      </c>
      <c r="I43" s="62">
        <v>8</v>
      </c>
      <c r="J43" s="62">
        <v>4</v>
      </c>
      <c r="K43" s="62">
        <v>16</v>
      </c>
    </row>
    <row r="44" spans="1:11" x14ac:dyDescent="0.25">
      <c r="A44" s="30" t="s">
        <v>38</v>
      </c>
      <c r="B44" s="71">
        <v>2797</v>
      </c>
      <c r="C44" s="71">
        <v>4</v>
      </c>
      <c r="D44" s="71">
        <v>2</v>
      </c>
      <c r="E44" s="72">
        <v>1.4301036825169824E-3</v>
      </c>
      <c r="F44" s="72">
        <v>0.5</v>
      </c>
      <c r="G44" s="72">
        <v>7.1505184125849122E-4</v>
      </c>
      <c r="H44" s="62">
        <v>2</v>
      </c>
      <c r="I44" s="62">
        <v>20</v>
      </c>
      <c r="J44" s="62">
        <v>8</v>
      </c>
      <c r="K44" s="62">
        <v>30</v>
      </c>
    </row>
    <row r="45" spans="1:11" x14ac:dyDescent="0.25">
      <c r="A45" s="30" t="s">
        <v>29</v>
      </c>
      <c r="B45" s="71">
        <v>4698</v>
      </c>
      <c r="C45" s="71">
        <v>25</v>
      </c>
      <c r="D45" s="71">
        <v>8</v>
      </c>
      <c r="E45" s="72">
        <v>5.3214133673903791E-3</v>
      </c>
      <c r="F45" s="72">
        <v>0.32</v>
      </c>
      <c r="G45" s="72">
        <v>1.7028522775649213E-3</v>
      </c>
      <c r="H45" s="62">
        <v>14</v>
      </c>
      <c r="I45" s="62">
        <v>16</v>
      </c>
      <c r="J45" s="62">
        <v>18</v>
      </c>
      <c r="K45" s="62">
        <v>48</v>
      </c>
    </row>
    <row r="46" spans="1:11" x14ac:dyDescent="0.25">
      <c r="A46" s="73" t="s">
        <v>25</v>
      </c>
      <c r="B46" s="74">
        <v>5253</v>
      </c>
      <c r="C46" s="74">
        <v>6</v>
      </c>
      <c r="D46" s="74">
        <v>0</v>
      </c>
      <c r="E46" s="75">
        <v>1.1422044545973729E-3</v>
      </c>
      <c r="F46" s="75">
        <v>0</v>
      </c>
      <c r="G46" s="75">
        <v>0</v>
      </c>
      <c r="H46" s="76">
        <v>1</v>
      </c>
      <c r="I46" s="76">
        <v>1</v>
      </c>
      <c r="J46" s="76">
        <v>1</v>
      </c>
      <c r="K46" s="76">
        <v>3</v>
      </c>
    </row>
    <row r="47" spans="1:11" x14ac:dyDescent="0.25">
      <c r="A47" s="30" t="s">
        <v>24</v>
      </c>
      <c r="B47" s="71">
        <v>5282</v>
      </c>
      <c r="C47" s="71">
        <v>35</v>
      </c>
      <c r="D47" s="71">
        <v>13</v>
      </c>
      <c r="E47" s="72">
        <v>6.6262779250283984E-3</v>
      </c>
      <c r="F47" s="72">
        <v>0.37142857142857144</v>
      </c>
      <c r="G47" s="72">
        <v>2.4611889435819764E-3</v>
      </c>
      <c r="H47" s="62">
        <v>19</v>
      </c>
      <c r="I47" s="62">
        <v>18</v>
      </c>
      <c r="J47" s="62">
        <v>20</v>
      </c>
      <c r="K47" s="62">
        <v>57</v>
      </c>
    </row>
    <row r="48" spans="1:11" x14ac:dyDescent="0.25">
      <c r="A48" s="30" t="s">
        <v>34</v>
      </c>
      <c r="B48" s="71">
        <v>2239</v>
      </c>
      <c r="C48" s="71">
        <v>7</v>
      </c>
      <c r="D48" s="71">
        <v>3</v>
      </c>
      <c r="E48" s="72">
        <v>3.1263957123715946E-3</v>
      </c>
      <c r="F48" s="72">
        <v>0.42857142857142855</v>
      </c>
      <c r="G48" s="72">
        <v>1.3398838767306833E-3</v>
      </c>
      <c r="H48" s="62">
        <v>5</v>
      </c>
      <c r="I48" s="62">
        <v>19</v>
      </c>
      <c r="J48" s="62">
        <v>16</v>
      </c>
      <c r="K48" s="62">
        <v>40</v>
      </c>
    </row>
    <row r="49" spans="1:11" x14ac:dyDescent="0.25">
      <c r="A49" s="30" t="s">
        <v>36</v>
      </c>
      <c r="B49" s="71">
        <v>5403</v>
      </c>
      <c r="C49" s="71">
        <v>33</v>
      </c>
      <c r="D49" s="71">
        <v>6</v>
      </c>
      <c r="E49" s="72">
        <v>6.1077179344808438E-3</v>
      </c>
      <c r="F49" s="72">
        <v>0.18181818181818182</v>
      </c>
      <c r="G49" s="72">
        <v>1.1104941699056081E-3</v>
      </c>
      <c r="H49" s="62">
        <v>18</v>
      </c>
      <c r="I49" s="62">
        <v>11</v>
      </c>
      <c r="J49" s="62">
        <v>15</v>
      </c>
      <c r="K49" s="62">
        <v>44</v>
      </c>
    </row>
    <row r="50" spans="1:11" x14ac:dyDescent="0.25">
      <c r="A50" s="30" t="s">
        <v>31</v>
      </c>
      <c r="B50" s="71">
        <v>8219</v>
      </c>
      <c r="C50" s="71">
        <v>34</v>
      </c>
      <c r="D50" s="71">
        <v>7</v>
      </c>
      <c r="E50" s="72">
        <v>4.1367562963864216E-3</v>
      </c>
      <c r="F50" s="72">
        <v>0.20588235294117646</v>
      </c>
      <c r="G50" s="72">
        <v>8.5168511984426323E-4</v>
      </c>
      <c r="H50" s="62">
        <v>8</v>
      </c>
      <c r="I50" s="62">
        <v>13</v>
      </c>
      <c r="J50" s="62">
        <v>12</v>
      </c>
      <c r="K50" s="62">
        <v>33</v>
      </c>
    </row>
    <row r="51" spans="1:11" x14ac:dyDescent="0.25">
      <c r="A51" s="30" t="s">
        <v>20</v>
      </c>
      <c r="B51" s="71">
        <v>6149</v>
      </c>
      <c r="C51" s="71">
        <v>43</v>
      </c>
      <c r="D51" s="71">
        <v>4</v>
      </c>
      <c r="E51" s="72">
        <v>6.993006993006993E-3</v>
      </c>
      <c r="F51" s="72">
        <v>9.3023255813953487E-2</v>
      </c>
      <c r="G51" s="72">
        <v>6.5051227841925511E-4</v>
      </c>
      <c r="H51" s="62">
        <v>20</v>
      </c>
      <c r="I51" s="62">
        <v>4</v>
      </c>
      <c r="J51" s="62">
        <v>7</v>
      </c>
      <c r="K51" s="62">
        <v>31</v>
      </c>
    </row>
    <row r="52" spans="1:11" x14ac:dyDescent="0.25">
      <c r="A52" s="30" t="s">
        <v>21</v>
      </c>
      <c r="B52" s="71">
        <v>7812</v>
      </c>
      <c r="C52" s="71">
        <v>34</v>
      </c>
      <c r="D52" s="71">
        <v>6</v>
      </c>
      <c r="E52" s="72">
        <v>4.3522785458269334E-3</v>
      </c>
      <c r="F52" s="72">
        <v>0.17647058823529413</v>
      </c>
      <c r="G52" s="72">
        <v>7.6804915514592945E-4</v>
      </c>
      <c r="H52" s="62">
        <v>9</v>
      </c>
      <c r="I52" s="62">
        <v>10</v>
      </c>
      <c r="J52" s="62">
        <v>11</v>
      </c>
      <c r="K52" s="62">
        <v>30</v>
      </c>
    </row>
    <row r="53" spans="1:11" x14ac:dyDescent="0.25">
      <c r="A53" s="30" t="s">
        <v>22</v>
      </c>
      <c r="B53" s="71">
        <v>7954</v>
      </c>
      <c r="C53" s="71">
        <v>41</v>
      </c>
      <c r="D53" s="71">
        <v>6</v>
      </c>
      <c r="E53" s="72">
        <v>5.1546391752577319E-3</v>
      </c>
      <c r="F53" s="72">
        <v>0.14634146341463414</v>
      </c>
      <c r="G53" s="72">
        <v>7.5433744028161921E-4</v>
      </c>
      <c r="H53" s="62">
        <v>12</v>
      </c>
      <c r="I53" s="62">
        <v>6</v>
      </c>
      <c r="J53" s="62">
        <v>10</v>
      </c>
      <c r="K53" s="62">
        <v>28</v>
      </c>
    </row>
    <row r="54" spans="1:11" x14ac:dyDescent="0.25">
      <c r="A54" s="30" t="s">
        <v>4</v>
      </c>
      <c r="B54" s="71">
        <v>2308</v>
      </c>
      <c r="C54" s="71">
        <v>13</v>
      </c>
      <c r="D54" s="71">
        <v>2</v>
      </c>
      <c r="E54" s="72">
        <v>5.6325823223570192E-3</v>
      </c>
      <c r="F54" s="72">
        <v>0.15384615384615385</v>
      </c>
      <c r="G54" s="72">
        <v>8.6655112651646453E-4</v>
      </c>
      <c r="H54" s="62">
        <v>17</v>
      </c>
      <c r="I54" s="62">
        <v>7</v>
      </c>
      <c r="J54" s="62">
        <v>13</v>
      </c>
      <c r="K54" s="62">
        <v>37</v>
      </c>
    </row>
    <row r="55" spans="1:11" x14ac:dyDescent="0.25">
      <c r="A55" s="30" t="s">
        <v>30</v>
      </c>
      <c r="B55" s="71">
        <v>8277</v>
      </c>
      <c r="C55" s="71">
        <v>38</v>
      </c>
      <c r="D55" s="71">
        <v>9</v>
      </c>
      <c r="E55" s="72">
        <v>4.5910353992992632E-3</v>
      </c>
      <c r="F55" s="72">
        <v>0.23684210526315788</v>
      </c>
      <c r="G55" s="72">
        <v>1.0873504893077202E-3</v>
      </c>
      <c r="H55" s="62">
        <v>11</v>
      </c>
      <c r="I55" s="62">
        <v>14</v>
      </c>
      <c r="J55" s="62">
        <v>14</v>
      </c>
      <c r="K55" s="62">
        <v>39</v>
      </c>
    </row>
    <row r="56" spans="1:11" x14ac:dyDescent="0.25">
      <c r="A56" s="30" t="s">
        <v>47</v>
      </c>
      <c r="B56" s="71">
        <v>108464</v>
      </c>
      <c r="C56" s="71">
        <v>500</v>
      </c>
      <c r="D56" s="71">
        <v>104</v>
      </c>
      <c r="E56" s="30"/>
      <c r="F56" s="30"/>
      <c r="G56" s="30"/>
      <c r="H56" s="30"/>
      <c r="I56" s="30"/>
      <c r="J56" s="30"/>
      <c r="K56" s="30"/>
    </row>
    <row r="59" spans="1:11" x14ac:dyDescent="0.25">
      <c r="A59" s="1" t="s">
        <v>116</v>
      </c>
    </row>
    <row r="60" spans="1:11" x14ac:dyDescent="0.25">
      <c r="A60" s="57" t="s">
        <v>42</v>
      </c>
      <c r="B60" s="57" t="s">
        <v>68</v>
      </c>
    </row>
    <row r="61" spans="1:11" x14ac:dyDescent="0.25">
      <c r="A61" s="30" t="s">
        <v>97</v>
      </c>
      <c r="B61" s="71" t="s">
        <v>16</v>
      </c>
    </row>
    <row r="62" spans="1:11" x14ac:dyDescent="0.25">
      <c r="A62" s="30" t="s">
        <v>98</v>
      </c>
      <c r="B62" s="71" t="s">
        <v>19</v>
      </c>
    </row>
    <row r="63" spans="1:11" x14ac:dyDescent="0.25">
      <c r="A63" s="30" t="s">
        <v>99</v>
      </c>
      <c r="B63" s="71" t="s">
        <v>117</v>
      </c>
    </row>
  </sheetData>
  <mergeCells count="3">
    <mergeCell ref="A2:K2"/>
    <mergeCell ref="A24:K24"/>
    <mergeCell ref="A34:K3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6"/>
  <sheetViews>
    <sheetView zoomScale="85" zoomScaleNormal="85" workbookViewId="0">
      <selection activeCell="B59" sqref="B59"/>
    </sheetView>
  </sheetViews>
  <sheetFormatPr defaultRowHeight="15.75" x14ac:dyDescent="0.25"/>
  <cols>
    <col min="1" max="1" width="19.625" customWidth="1"/>
    <col min="2" max="2" width="15.625" bestFit="1" customWidth="1"/>
    <col min="3" max="3" width="15.375" bestFit="1" customWidth="1"/>
    <col min="4" max="4" width="15.625" bestFit="1" customWidth="1"/>
    <col min="5" max="5" width="4.5" customWidth="1"/>
    <col min="6" max="7" width="7.25" customWidth="1"/>
    <col min="8" max="8" width="10.25" customWidth="1"/>
    <col min="9" max="9" width="21.5" bestFit="1" customWidth="1"/>
    <col min="10" max="10" width="16.5" bestFit="1" customWidth="1"/>
    <col min="11" max="11" width="21.875" bestFit="1" customWidth="1"/>
    <col min="12" max="12" width="12.875" bestFit="1" customWidth="1"/>
    <col min="13" max="39" width="21.5" bestFit="1" customWidth="1"/>
    <col min="40" max="40" width="10" bestFit="1" customWidth="1"/>
  </cols>
  <sheetData>
    <row r="1" spans="1:12" x14ac:dyDescent="0.25">
      <c r="A1" s="29" t="s">
        <v>42</v>
      </c>
      <c r="B1" s="30" t="s">
        <v>43</v>
      </c>
    </row>
    <row r="3" spans="1:12" x14ac:dyDescent="0.25">
      <c r="A3" s="7"/>
      <c r="B3" s="10" t="s">
        <v>49</v>
      </c>
      <c r="C3" s="8"/>
      <c r="D3" s="9"/>
    </row>
    <row r="4" spans="1:12" x14ac:dyDescent="0.25">
      <c r="A4" s="10" t="s">
        <v>0</v>
      </c>
      <c r="B4" s="7" t="s">
        <v>48</v>
      </c>
      <c r="C4" s="13" t="s">
        <v>50</v>
      </c>
      <c r="D4" s="14" t="s">
        <v>51</v>
      </c>
      <c r="E4" s="27"/>
      <c r="F4" s="27" t="s">
        <v>58</v>
      </c>
      <c r="G4" s="27" t="s">
        <v>90</v>
      </c>
      <c r="H4" s="27" t="s">
        <v>52</v>
      </c>
      <c r="I4" s="27" t="s">
        <v>111</v>
      </c>
      <c r="J4" s="27" t="s">
        <v>112</v>
      </c>
      <c r="K4" s="27" t="s">
        <v>113</v>
      </c>
      <c r="L4" s="27" t="s">
        <v>114</v>
      </c>
    </row>
    <row r="5" spans="1:12" x14ac:dyDescent="0.25">
      <c r="A5" s="7" t="s">
        <v>15</v>
      </c>
      <c r="B5" s="15">
        <v>3141</v>
      </c>
      <c r="C5" s="21">
        <v>127</v>
      </c>
      <c r="D5" s="16">
        <v>13</v>
      </c>
      <c r="E5" s="28"/>
      <c r="F5" s="28">
        <f>C5/B5</f>
        <v>4.0432983126392867E-2</v>
      </c>
      <c r="G5" s="28">
        <f>D5/C5</f>
        <v>0.10236220472440945</v>
      </c>
      <c r="H5" s="28">
        <f>F5*G5</f>
        <v>4.1388092964024193E-3</v>
      </c>
      <c r="I5" s="64">
        <f>RANK(F5,$F$5:$F$20,1)</f>
        <v>9</v>
      </c>
      <c r="J5" s="64">
        <f>RANK(G5,$G$5:$G$20,1)</f>
        <v>7</v>
      </c>
      <c r="K5" s="64">
        <f>RANK(H5,$H$5:$H$20,1)</f>
        <v>8</v>
      </c>
      <c r="L5" s="64">
        <f>SUM(I5:K5)</f>
        <v>24</v>
      </c>
    </row>
    <row r="6" spans="1:12" x14ac:dyDescent="0.25">
      <c r="A6" s="11" t="s">
        <v>9</v>
      </c>
      <c r="B6" s="17">
        <v>3219</v>
      </c>
      <c r="C6" s="22">
        <v>125</v>
      </c>
      <c r="D6" s="18">
        <v>14</v>
      </c>
      <c r="E6" s="28"/>
      <c r="F6" s="28">
        <f t="shared" ref="F6:G42" si="0">C6/B6</f>
        <v>3.8831935383659519E-2</v>
      </c>
      <c r="G6" s="28">
        <f t="shared" si="0"/>
        <v>0.112</v>
      </c>
      <c r="H6" s="28">
        <f t="shared" ref="H6:H42" si="1">F6*G6</f>
        <v>4.3491767629698658E-3</v>
      </c>
      <c r="I6" s="64">
        <f t="shared" ref="I6:I20" si="2">RANK(F6,$F$5:$F$20,1)</f>
        <v>5</v>
      </c>
      <c r="J6" s="64">
        <f t="shared" ref="J6:J20" si="3">RANK(G6,$G$5:$G$20,1)</f>
        <v>8</v>
      </c>
      <c r="K6" s="64">
        <f t="shared" ref="K6:K20" si="4">RANK(H6,$H$5:$H$20,1)</f>
        <v>9</v>
      </c>
      <c r="L6" s="64">
        <f t="shared" ref="L6:L42" si="5">SUM(I6:K6)</f>
        <v>22</v>
      </c>
    </row>
    <row r="7" spans="1:12" x14ac:dyDescent="0.25">
      <c r="A7" s="11" t="s">
        <v>1</v>
      </c>
      <c r="B7" s="17">
        <v>3037</v>
      </c>
      <c r="C7" s="22">
        <v>137</v>
      </c>
      <c r="D7" s="18">
        <v>12</v>
      </c>
      <c r="E7" s="28"/>
      <c r="F7" s="28">
        <f t="shared" si="0"/>
        <v>4.5110306223246625E-2</v>
      </c>
      <c r="G7" s="28">
        <f t="shared" si="0"/>
        <v>8.7591240875912413E-2</v>
      </c>
      <c r="H7" s="28">
        <f t="shared" si="1"/>
        <v>3.9512676983865661E-3</v>
      </c>
      <c r="I7" s="64">
        <f t="shared" si="2"/>
        <v>14</v>
      </c>
      <c r="J7" s="64">
        <f t="shared" si="3"/>
        <v>5</v>
      </c>
      <c r="K7" s="64">
        <f t="shared" si="4"/>
        <v>6</v>
      </c>
      <c r="L7" s="64">
        <f t="shared" si="5"/>
        <v>25</v>
      </c>
    </row>
    <row r="8" spans="1:12" x14ac:dyDescent="0.25">
      <c r="A8" s="11" t="s">
        <v>14</v>
      </c>
      <c r="B8" s="17">
        <v>955</v>
      </c>
      <c r="C8" s="22">
        <v>60</v>
      </c>
      <c r="D8" s="18">
        <v>10</v>
      </c>
      <c r="E8" s="28"/>
      <c r="F8" s="28">
        <f t="shared" si="0"/>
        <v>6.2827225130890049E-2</v>
      </c>
      <c r="G8" s="28">
        <f t="shared" si="0"/>
        <v>0.16666666666666666</v>
      </c>
      <c r="H8" s="28">
        <f t="shared" si="1"/>
        <v>1.0471204188481674E-2</v>
      </c>
      <c r="I8" s="64">
        <f t="shared" si="2"/>
        <v>16</v>
      </c>
      <c r="J8" s="64">
        <f t="shared" si="3"/>
        <v>13</v>
      </c>
      <c r="K8" s="64">
        <f t="shared" si="4"/>
        <v>16</v>
      </c>
      <c r="L8" s="64">
        <f t="shared" si="5"/>
        <v>45</v>
      </c>
    </row>
    <row r="9" spans="1:12" x14ac:dyDescent="0.25">
      <c r="A9" s="11" t="s">
        <v>12</v>
      </c>
      <c r="B9" s="17">
        <v>2969</v>
      </c>
      <c r="C9" s="22">
        <v>129</v>
      </c>
      <c r="D9" s="18">
        <v>12</v>
      </c>
      <c r="E9" s="28"/>
      <c r="F9" s="28">
        <f t="shared" si="0"/>
        <v>4.3448972718086898E-2</v>
      </c>
      <c r="G9" s="28">
        <f t="shared" si="0"/>
        <v>9.3023255813953487E-2</v>
      </c>
      <c r="H9" s="28">
        <f t="shared" si="1"/>
        <v>4.0417649040080834E-3</v>
      </c>
      <c r="I9" s="64">
        <f t="shared" si="2"/>
        <v>12</v>
      </c>
      <c r="J9" s="64">
        <f t="shared" si="3"/>
        <v>6</v>
      </c>
      <c r="K9" s="64">
        <f t="shared" si="4"/>
        <v>7</v>
      </c>
      <c r="L9" s="64">
        <f t="shared" si="5"/>
        <v>25</v>
      </c>
    </row>
    <row r="10" spans="1:12" x14ac:dyDescent="0.25">
      <c r="A10" s="11" t="s">
        <v>8</v>
      </c>
      <c r="B10" s="17">
        <v>2959</v>
      </c>
      <c r="C10" s="22">
        <v>131</v>
      </c>
      <c r="D10" s="18">
        <v>20</v>
      </c>
      <c r="E10" s="28"/>
      <c r="F10" s="28">
        <f t="shared" si="0"/>
        <v>4.4271713416694829E-2</v>
      </c>
      <c r="G10" s="28">
        <f t="shared" si="0"/>
        <v>0.15267175572519084</v>
      </c>
      <c r="H10" s="28">
        <f t="shared" si="1"/>
        <v>6.7590402162892868E-3</v>
      </c>
      <c r="I10" s="64">
        <f t="shared" si="2"/>
        <v>13</v>
      </c>
      <c r="J10" s="64">
        <f t="shared" si="3"/>
        <v>12</v>
      </c>
      <c r="K10" s="64">
        <f t="shared" si="4"/>
        <v>13</v>
      </c>
      <c r="L10" s="64">
        <f t="shared" si="5"/>
        <v>38</v>
      </c>
    </row>
    <row r="11" spans="1:12" x14ac:dyDescent="0.25">
      <c r="A11" s="11" t="s">
        <v>3</v>
      </c>
      <c r="B11" s="17">
        <v>1258</v>
      </c>
      <c r="C11" s="22">
        <v>44</v>
      </c>
      <c r="D11" s="18">
        <v>8</v>
      </c>
      <c r="E11" s="28"/>
      <c r="F11" s="28">
        <f t="shared" si="0"/>
        <v>3.4976152623211444E-2</v>
      </c>
      <c r="G11" s="28">
        <f t="shared" si="0"/>
        <v>0.18181818181818182</v>
      </c>
      <c r="H11" s="28">
        <f t="shared" si="1"/>
        <v>6.3593004769475353E-3</v>
      </c>
      <c r="I11" s="64">
        <f t="shared" si="2"/>
        <v>3</v>
      </c>
      <c r="J11" s="64">
        <f t="shared" si="3"/>
        <v>14</v>
      </c>
      <c r="K11" s="64">
        <f t="shared" si="4"/>
        <v>12</v>
      </c>
      <c r="L11" s="64">
        <f t="shared" si="5"/>
        <v>29</v>
      </c>
    </row>
    <row r="12" spans="1:12" x14ac:dyDescent="0.25">
      <c r="A12" s="11" t="s">
        <v>16</v>
      </c>
      <c r="B12" s="17">
        <v>3089</v>
      </c>
      <c r="C12" s="22">
        <v>88</v>
      </c>
      <c r="D12" s="18">
        <v>6</v>
      </c>
      <c r="E12" s="28"/>
      <c r="F12" s="28">
        <f t="shared" si="0"/>
        <v>2.848818387827776E-2</v>
      </c>
      <c r="G12" s="28">
        <f t="shared" si="0"/>
        <v>6.8181818181818177E-2</v>
      </c>
      <c r="H12" s="28">
        <f t="shared" si="1"/>
        <v>1.9423761735189379E-3</v>
      </c>
      <c r="I12" s="64">
        <f t="shared" si="2"/>
        <v>1</v>
      </c>
      <c r="J12" s="64">
        <f t="shared" si="3"/>
        <v>3</v>
      </c>
      <c r="K12" s="64">
        <f t="shared" si="4"/>
        <v>1</v>
      </c>
      <c r="L12" s="64">
        <f t="shared" si="5"/>
        <v>5</v>
      </c>
    </row>
    <row r="13" spans="1:12" x14ac:dyDescent="0.25">
      <c r="A13" s="11" t="s">
        <v>10</v>
      </c>
      <c r="B13" s="17">
        <v>3353</v>
      </c>
      <c r="C13" s="22">
        <v>137</v>
      </c>
      <c r="D13" s="18">
        <v>16</v>
      </c>
      <c r="E13" s="28"/>
      <c r="F13" s="28">
        <f t="shared" si="0"/>
        <v>4.085893229943334E-2</v>
      </c>
      <c r="G13" s="28">
        <f t="shared" si="0"/>
        <v>0.11678832116788321</v>
      </c>
      <c r="H13" s="28">
        <f t="shared" si="1"/>
        <v>4.7718461079630176E-3</v>
      </c>
      <c r="I13" s="64">
        <f t="shared" si="2"/>
        <v>11</v>
      </c>
      <c r="J13" s="64">
        <f t="shared" si="3"/>
        <v>10</v>
      </c>
      <c r="K13" s="64">
        <f t="shared" si="4"/>
        <v>10</v>
      </c>
      <c r="L13" s="64">
        <f t="shared" si="5"/>
        <v>31</v>
      </c>
    </row>
    <row r="14" spans="1:12" x14ac:dyDescent="0.25">
      <c r="A14" s="11" t="s">
        <v>5</v>
      </c>
      <c r="B14" s="17">
        <v>3138</v>
      </c>
      <c r="C14" s="22">
        <v>127</v>
      </c>
      <c r="D14" s="18">
        <v>7</v>
      </c>
      <c r="E14" s="28"/>
      <c r="F14" s="28">
        <f t="shared" si="0"/>
        <v>4.0471637985978332E-2</v>
      </c>
      <c r="G14" s="28">
        <f t="shared" si="0"/>
        <v>5.5118110236220472E-2</v>
      </c>
      <c r="H14" s="28">
        <f t="shared" si="1"/>
        <v>2.2307202039515616E-3</v>
      </c>
      <c r="I14" s="64">
        <f t="shared" si="2"/>
        <v>10</v>
      </c>
      <c r="J14" s="64">
        <f t="shared" si="3"/>
        <v>2</v>
      </c>
      <c r="K14" s="64">
        <f t="shared" si="4"/>
        <v>3</v>
      </c>
      <c r="L14" s="64">
        <f t="shared" si="5"/>
        <v>15</v>
      </c>
    </row>
    <row r="15" spans="1:12" x14ac:dyDescent="0.25">
      <c r="A15" s="11" t="s">
        <v>13</v>
      </c>
      <c r="B15" s="17">
        <v>3205</v>
      </c>
      <c r="C15" s="22">
        <v>145</v>
      </c>
      <c r="D15" s="18">
        <v>18</v>
      </c>
      <c r="E15" s="28"/>
      <c r="F15" s="28">
        <f t="shared" si="0"/>
        <v>4.5241809672386897E-2</v>
      </c>
      <c r="G15" s="28">
        <f t="shared" si="0"/>
        <v>0.12413793103448276</v>
      </c>
      <c r="H15" s="28">
        <f t="shared" si="1"/>
        <v>5.61622464898596E-3</v>
      </c>
      <c r="I15" s="64">
        <f t="shared" si="2"/>
        <v>15</v>
      </c>
      <c r="J15" s="64">
        <f t="shared" si="3"/>
        <v>11</v>
      </c>
      <c r="K15" s="64">
        <f t="shared" si="4"/>
        <v>11</v>
      </c>
      <c r="L15" s="64">
        <f t="shared" si="5"/>
        <v>37</v>
      </c>
    </row>
    <row r="16" spans="1:12" x14ac:dyDescent="0.25">
      <c r="A16" s="11" t="s">
        <v>2</v>
      </c>
      <c r="B16" s="17">
        <v>3372</v>
      </c>
      <c r="C16" s="22">
        <v>119</v>
      </c>
      <c r="D16" s="18">
        <v>10</v>
      </c>
      <c r="E16" s="28"/>
      <c r="F16" s="28">
        <f t="shared" si="0"/>
        <v>3.5290628706998811E-2</v>
      </c>
      <c r="G16" s="28">
        <f t="shared" si="0"/>
        <v>8.4033613445378158E-2</v>
      </c>
      <c r="H16" s="28">
        <f t="shared" si="1"/>
        <v>2.9655990510083037E-3</v>
      </c>
      <c r="I16" s="64">
        <f t="shared" si="2"/>
        <v>4</v>
      </c>
      <c r="J16" s="64">
        <f t="shared" si="3"/>
        <v>4</v>
      </c>
      <c r="K16" s="64">
        <f t="shared" si="4"/>
        <v>4</v>
      </c>
      <c r="L16" s="64">
        <f t="shared" si="5"/>
        <v>12</v>
      </c>
    </row>
    <row r="17" spans="1:12" x14ac:dyDescent="0.25">
      <c r="A17" s="11" t="s">
        <v>11</v>
      </c>
      <c r="B17" s="17">
        <v>3000</v>
      </c>
      <c r="C17" s="22">
        <v>121</v>
      </c>
      <c r="D17" s="18">
        <v>6</v>
      </c>
      <c r="E17" s="28"/>
      <c r="F17" s="28">
        <f t="shared" si="0"/>
        <v>4.0333333333333332E-2</v>
      </c>
      <c r="G17" s="28">
        <f t="shared" si="0"/>
        <v>4.9586776859504134E-2</v>
      </c>
      <c r="H17" s="28">
        <f t="shared" si="1"/>
        <v>2E-3</v>
      </c>
      <c r="I17" s="64">
        <f t="shared" si="2"/>
        <v>8</v>
      </c>
      <c r="J17" s="64">
        <f t="shared" si="3"/>
        <v>1</v>
      </c>
      <c r="K17" s="64">
        <f t="shared" si="4"/>
        <v>2</v>
      </c>
      <c r="L17" s="64">
        <f t="shared" si="5"/>
        <v>11</v>
      </c>
    </row>
    <row r="18" spans="1:12" x14ac:dyDescent="0.25">
      <c r="A18" s="11" t="s">
        <v>4</v>
      </c>
      <c r="B18" s="17">
        <v>1954</v>
      </c>
      <c r="C18" s="22">
        <v>60</v>
      </c>
      <c r="D18" s="18">
        <v>7</v>
      </c>
      <c r="E18" s="28"/>
      <c r="F18" s="28">
        <f t="shared" si="0"/>
        <v>3.0706243602865915E-2</v>
      </c>
      <c r="G18" s="28">
        <f t="shared" si="0"/>
        <v>0.11666666666666667</v>
      </c>
      <c r="H18" s="28">
        <f t="shared" si="1"/>
        <v>3.5823950870010235E-3</v>
      </c>
      <c r="I18" s="64">
        <f t="shared" si="2"/>
        <v>2</v>
      </c>
      <c r="J18" s="64">
        <f t="shared" si="3"/>
        <v>9</v>
      </c>
      <c r="K18" s="64">
        <f t="shared" si="4"/>
        <v>5</v>
      </c>
      <c r="L18" s="64">
        <f t="shared" si="5"/>
        <v>16</v>
      </c>
    </row>
    <row r="19" spans="1:12" x14ac:dyDescent="0.25">
      <c r="A19" s="11" t="s">
        <v>6</v>
      </c>
      <c r="B19" s="17">
        <v>2264</v>
      </c>
      <c r="C19" s="22">
        <v>91</v>
      </c>
      <c r="D19" s="18">
        <v>18</v>
      </c>
      <c r="E19" s="28"/>
      <c r="F19" s="28">
        <f t="shared" si="0"/>
        <v>4.0194346289752651E-2</v>
      </c>
      <c r="G19" s="28">
        <f t="shared" si="0"/>
        <v>0.19780219780219779</v>
      </c>
      <c r="H19" s="28">
        <f t="shared" si="1"/>
        <v>7.9505300353356883E-3</v>
      </c>
      <c r="I19" s="64">
        <f t="shared" si="2"/>
        <v>7</v>
      </c>
      <c r="J19" s="64">
        <f t="shared" si="3"/>
        <v>16</v>
      </c>
      <c r="K19" s="64">
        <f t="shared" si="4"/>
        <v>15</v>
      </c>
      <c r="L19" s="64">
        <f t="shared" si="5"/>
        <v>38</v>
      </c>
    </row>
    <row r="20" spans="1:12" x14ac:dyDescent="0.25">
      <c r="A20" s="11" t="s">
        <v>7</v>
      </c>
      <c r="B20" s="17">
        <v>3032</v>
      </c>
      <c r="C20" s="22">
        <v>121</v>
      </c>
      <c r="D20" s="18">
        <v>22</v>
      </c>
      <c r="E20" s="28"/>
      <c r="F20" s="28">
        <f t="shared" si="0"/>
        <v>3.9907651715039578E-2</v>
      </c>
      <c r="G20" s="28">
        <f t="shared" si="0"/>
        <v>0.18181818181818182</v>
      </c>
      <c r="H20" s="28">
        <f t="shared" si="1"/>
        <v>7.2559366754617414E-3</v>
      </c>
      <c r="I20" s="64">
        <f t="shared" si="2"/>
        <v>6</v>
      </c>
      <c r="J20" s="64">
        <f t="shared" si="3"/>
        <v>14</v>
      </c>
      <c r="K20" s="64">
        <f t="shared" si="4"/>
        <v>14</v>
      </c>
      <c r="L20" s="64">
        <f t="shared" si="5"/>
        <v>34</v>
      </c>
    </row>
    <row r="21" spans="1:12" x14ac:dyDescent="0.25">
      <c r="A21" s="12" t="s">
        <v>47</v>
      </c>
      <c r="B21" s="19">
        <v>43945</v>
      </c>
      <c r="C21" s="23">
        <v>1762</v>
      </c>
      <c r="D21" s="20">
        <v>199</v>
      </c>
      <c r="E21" s="28"/>
      <c r="F21" s="28"/>
      <c r="G21" s="28"/>
      <c r="H21" s="28"/>
      <c r="I21" s="64"/>
      <c r="J21" s="64"/>
      <c r="K21" s="64"/>
      <c r="L21" s="64"/>
    </row>
    <row r="22" spans="1:12" x14ac:dyDescent="0.25">
      <c r="E22" s="28"/>
      <c r="F22" s="28"/>
      <c r="G22" s="28"/>
      <c r="H22" s="28"/>
      <c r="I22" s="64"/>
      <c r="J22" s="64"/>
      <c r="K22" s="64"/>
      <c r="L22" s="64"/>
    </row>
    <row r="23" spans="1:12" x14ac:dyDescent="0.25">
      <c r="E23" s="28"/>
      <c r="F23" s="28"/>
      <c r="G23" s="28"/>
      <c r="H23" s="28"/>
      <c r="I23" s="64"/>
      <c r="J23" s="64"/>
      <c r="K23" s="64"/>
      <c r="L23" s="64"/>
    </row>
    <row r="24" spans="1:12" x14ac:dyDescent="0.25">
      <c r="E24" s="28"/>
      <c r="F24" s="28"/>
      <c r="G24" s="28"/>
      <c r="H24" s="28"/>
      <c r="I24" s="64"/>
      <c r="J24" s="64"/>
      <c r="K24" s="64"/>
      <c r="L24" s="64"/>
    </row>
    <row r="25" spans="1:12" x14ac:dyDescent="0.25">
      <c r="E25" s="28"/>
      <c r="F25" s="28"/>
      <c r="G25" s="28"/>
      <c r="H25" s="28"/>
      <c r="I25" s="64"/>
      <c r="J25" s="64"/>
      <c r="K25" s="64"/>
      <c r="L25" s="64"/>
    </row>
    <row r="26" spans="1:12" x14ac:dyDescent="0.25">
      <c r="E26" s="28"/>
      <c r="F26" s="28"/>
      <c r="G26" s="28"/>
      <c r="H26" s="28"/>
      <c r="I26" s="64"/>
      <c r="J26" s="64"/>
      <c r="K26" s="64"/>
      <c r="L26" s="64"/>
    </row>
    <row r="27" spans="1:12" x14ac:dyDescent="0.25">
      <c r="A27" s="29" t="s">
        <v>42</v>
      </c>
      <c r="B27" s="30" t="s">
        <v>44</v>
      </c>
    </row>
    <row r="29" spans="1:12" x14ac:dyDescent="0.25">
      <c r="A29" s="7"/>
      <c r="B29" s="10" t="s">
        <v>49</v>
      </c>
      <c r="C29" s="8"/>
      <c r="D29" s="9"/>
    </row>
    <row r="30" spans="1:12" x14ac:dyDescent="0.25">
      <c r="A30" s="10" t="s">
        <v>0</v>
      </c>
      <c r="B30" s="7" t="s">
        <v>48</v>
      </c>
      <c r="C30" s="13" t="s">
        <v>50</v>
      </c>
      <c r="D30" s="14" t="s">
        <v>51</v>
      </c>
      <c r="E30" s="27"/>
      <c r="F30" s="27" t="s">
        <v>58</v>
      </c>
      <c r="G30" s="27" t="s">
        <v>90</v>
      </c>
      <c r="H30" s="27" t="s">
        <v>52</v>
      </c>
      <c r="I30" s="27" t="s">
        <v>111</v>
      </c>
      <c r="J30" s="27" t="s">
        <v>112</v>
      </c>
      <c r="K30" s="27" t="s">
        <v>113</v>
      </c>
      <c r="L30" s="27" t="s">
        <v>114</v>
      </c>
    </row>
    <row r="31" spans="1:12" x14ac:dyDescent="0.25">
      <c r="A31" s="7" t="s">
        <v>18</v>
      </c>
      <c r="B31" s="15">
        <v>8799</v>
      </c>
      <c r="C31" s="21">
        <v>48</v>
      </c>
      <c r="D31" s="16">
        <v>9</v>
      </c>
      <c r="E31" s="28"/>
      <c r="F31" s="28">
        <f>C31/B31</f>
        <v>5.4551653596999657E-3</v>
      </c>
      <c r="G31" s="28">
        <f>D31/C31</f>
        <v>0.1875</v>
      </c>
      <c r="H31" s="28">
        <f>F31*G31</f>
        <v>1.0228435049437436E-3</v>
      </c>
      <c r="I31" s="64">
        <f>RANK(F31,$F$31:$F$34,1)</f>
        <v>4</v>
      </c>
      <c r="J31" s="64">
        <f>RANK(G31,$G$31:$G$34,1)</f>
        <v>3</v>
      </c>
      <c r="K31" s="64">
        <f>RANK(H31,$H$31:$H$34,1)</f>
        <v>4</v>
      </c>
      <c r="L31" s="64">
        <f>SUM(I31:K31)</f>
        <v>11</v>
      </c>
    </row>
    <row r="32" spans="1:12" x14ac:dyDescent="0.25">
      <c r="A32" s="11" t="s">
        <v>3</v>
      </c>
      <c r="B32" s="17">
        <v>6001</v>
      </c>
      <c r="C32" s="22">
        <v>19</v>
      </c>
      <c r="D32" s="18">
        <v>4</v>
      </c>
      <c r="E32" s="28"/>
      <c r="F32" s="28">
        <f t="shared" ref="F32:F47" si="6">C32/B32</f>
        <v>3.1661389768371938E-3</v>
      </c>
      <c r="G32" s="28">
        <f t="shared" ref="G32:G47" si="7">D32/C32</f>
        <v>0.21052631578947367</v>
      </c>
      <c r="H32" s="28">
        <f t="shared" ref="H32:H46" si="8">F32*G32</f>
        <v>6.6655557407098811E-4</v>
      </c>
      <c r="I32" s="64">
        <f t="shared" ref="I32:I34" si="9">RANK(F32,$F$31:$F$34,1)</f>
        <v>3</v>
      </c>
      <c r="J32" s="64">
        <f t="shared" ref="J32:J34" si="10">RANK(G32,$G$31:$G$34,1)</f>
        <v>4</v>
      </c>
      <c r="K32" s="64">
        <f t="shared" ref="K32:K34" si="11">RANK(H32,$H$31:$H$34,1)</f>
        <v>3</v>
      </c>
      <c r="L32" s="64">
        <f t="shared" ref="L32:L46" si="12">SUM(I32:K32)</f>
        <v>10</v>
      </c>
    </row>
    <row r="33" spans="1:12" x14ac:dyDescent="0.25">
      <c r="A33" s="11" t="s">
        <v>17</v>
      </c>
      <c r="B33" s="17">
        <v>2729</v>
      </c>
      <c r="C33" s="22">
        <v>7</v>
      </c>
      <c r="D33" s="18">
        <v>1</v>
      </c>
      <c r="E33" s="28"/>
      <c r="F33" s="28">
        <f t="shared" si="6"/>
        <v>2.565042139978014E-3</v>
      </c>
      <c r="G33" s="28">
        <f t="shared" si="7"/>
        <v>0.14285714285714285</v>
      </c>
      <c r="H33" s="28">
        <f t="shared" si="8"/>
        <v>3.6643459142543056E-4</v>
      </c>
      <c r="I33" s="64">
        <f t="shared" si="9"/>
        <v>2</v>
      </c>
      <c r="J33" s="64">
        <f t="shared" si="10"/>
        <v>2</v>
      </c>
      <c r="K33" s="64">
        <f t="shared" si="11"/>
        <v>2</v>
      </c>
      <c r="L33" s="64">
        <f t="shared" si="12"/>
        <v>6</v>
      </c>
    </row>
    <row r="34" spans="1:12" x14ac:dyDescent="0.25">
      <c r="A34" s="11" t="s">
        <v>19</v>
      </c>
      <c r="B34" s="17">
        <v>12970</v>
      </c>
      <c r="C34" s="22">
        <v>32</v>
      </c>
      <c r="D34" s="18">
        <v>3</v>
      </c>
      <c r="E34" s="28"/>
      <c r="F34" s="28">
        <f t="shared" si="6"/>
        <v>2.467232074016962E-3</v>
      </c>
      <c r="G34" s="28">
        <f t="shared" si="7"/>
        <v>9.375E-2</v>
      </c>
      <c r="H34" s="28">
        <f t="shared" si="8"/>
        <v>2.3130300693909018E-4</v>
      </c>
      <c r="I34" s="64">
        <f t="shared" si="9"/>
        <v>1</v>
      </c>
      <c r="J34" s="64">
        <f t="shared" si="10"/>
        <v>1</v>
      </c>
      <c r="K34" s="64">
        <f t="shared" si="11"/>
        <v>1</v>
      </c>
      <c r="L34" s="64">
        <f t="shared" si="12"/>
        <v>3</v>
      </c>
    </row>
    <row r="35" spans="1:12" x14ac:dyDescent="0.25">
      <c r="A35" s="12" t="s">
        <v>47</v>
      </c>
      <c r="B35" s="19">
        <v>30499</v>
      </c>
      <c r="C35" s="23">
        <v>106</v>
      </c>
      <c r="D35" s="20">
        <v>17</v>
      </c>
      <c r="E35" s="28"/>
      <c r="F35" s="28"/>
      <c r="G35" s="28"/>
      <c r="H35" s="28"/>
      <c r="I35" s="64"/>
      <c r="J35" s="64"/>
      <c r="K35" s="64"/>
      <c r="L35" s="64"/>
    </row>
    <row r="36" spans="1:12" x14ac:dyDescent="0.25">
      <c r="E36" s="28"/>
      <c r="F36" s="28"/>
      <c r="G36" s="28"/>
      <c r="H36" s="28"/>
      <c r="I36" s="64"/>
      <c r="J36" s="64"/>
      <c r="K36" s="64"/>
      <c r="L36" s="64"/>
    </row>
    <row r="37" spans="1:12" x14ac:dyDescent="0.25">
      <c r="E37" s="28"/>
      <c r="F37" s="28"/>
      <c r="G37" s="28"/>
      <c r="H37" s="28"/>
      <c r="I37" s="64"/>
      <c r="J37" s="64"/>
      <c r="K37" s="64"/>
      <c r="L37" s="64"/>
    </row>
    <row r="38" spans="1:12" x14ac:dyDescent="0.25">
      <c r="E38" s="28"/>
      <c r="F38" s="28"/>
      <c r="G38" s="28"/>
      <c r="H38" s="28"/>
      <c r="I38" s="64"/>
      <c r="J38" s="64"/>
      <c r="K38" s="64"/>
      <c r="L38" s="64"/>
    </row>
    <row r="39" spans="1:12" x14ac:dyDescent="0.25">
      <c r="E39" s="28"/>
      <c r="F39" s="28"/>
      <c r="G39" s="28"/>
      <c r="H39" s="28"/>
      <c r="I39" s="64"/>
      <c r="J39" s="64"/>
      <c r="K39" s="64"/>
      <c r="L39" s="64"/>
    </row>
    <row r="40" spans="1:12" x14ac:dyDescent="0.25">
      <c r="E40" s="28"/>
      <c r="F40" s="28"/>
      <c r="G40" s="28"/>
      <c r="H40" s="28"/>
      <c r="I40" s="64"/>
      <c r="J40" s="64"/>
      <c r="K40" s="64"/>
      <c r="L40" s="64"/>
    </row>
    <row r="41" spans="1:12" x14ac:dyDescent="0.25">
      <c r="E41" s="28"/>
      <c r="F41" s="28"/>
      <c r="G41" s="28"/>
      <c r="H41" s="28"/>
      <c r="I41" s="64"/>
      <c r="J41" s="64"/>
      <c r="K41" s="64"/>
      <c r="L41" s="64"/>
    </row>
    <row r="42" spans="1:12" x14ac:dyDescent="0.25">
      <c r="A42" s="29" t="s">
        <v>42</v>
      </c>
      <c r="B42" s="30" t="s">
        <v>45</v>
      </c>
    </row>
    <row r="44" spans="1:12" ht="18.75" customHeight="1" x14ac:dyDescent="0.25">
      <c r="A44" s="7"/>
      <c r="B44" s="10" t="s">
        <v>49</v>
      </c>
      <c r="C44" s="8"/>
      <c r="D44" s="9"/>
    </row>
    <row r="45" spans="1:12" x14ac:dyDescent="0.25">
      <c r="A45" s="10" t="s">
        <v>0</v>
      </c>
      <c r="B45" s="7" t="s">
        <v>48</v>
      </c>
      <c r="C45" s="13" t="s">
        <v>50</v>
      </c>
      <c r="D45" s="14" t="s">
        <v>51</v>
      </c>
      <c r="E45" s="27"/>
      <c r="F45" s="27" t="s">
        <v>58</v>
      </c>
      <c r="G45" s="27" t="s">
        <v>90</v>
      </c>
      <c r="H45" s="27" t="s">
        <v>52</v>
      </c>
      <c r="I45" s="27" t="s">
        <v>111</v>
      </c>
      <c r="J45" s="27" t="s">
        <v>112</v>
      </c>
      <c r="K45" s="27" t="s">
        <v>113</v>
      </c>
      <c r="L45" s="27" t="s">
        <v>114</v>
      </c>
    </row>
    <row r="46" spans="1:12" x14ac:dyDescent="0.25">
      <c r="A46" s="7" t="s">
        <v>33</v>
      </c>
      <c r="B46" s="15">
        <v>4975</v>
      </c>
      <c r="C46" s="21">
        <v>28</v>
      </c>
      <c r="D46" s="16">
        <v>9</v>
      </c>
      <c r="E46" s="28"/>
      <c r="F46" s="28">
        <f>C46/B46</f>
        <v>5.6281407035175882E-3</v>
      </c>
      <c r="G46" s="28">
        <f>D46/C46</f>
        <v>0.32142857142857145</v>
      </c>
      <c r="H46" s="28">
        <f>F46*G46</f>
        <v>1.8090452261306535E-3</v>
      </c>
      <c r="I46" s="64">
        <f>RANK(F46,$F$46:$F$65,1)</f>
        <v>16</v>
      </c>
      <c r="J46" s="64">
        <f>RANK(G46,$G$46:$G$65,1)</f>
        <v>17</v>
      </c>
      <c r="K46" s="64">
        <f>RANK(H46,$H$46:$H$65,1)</f>
        <v>19</v>
      </c>
      <c r="L46" s="64">
        <f>SUM(I46:K46)</f>
        <v>52</v>
      </c>
    </row>
    <row r="47" spans="1:12" x14ac:dyDescent="0.25">
      <c r="A47" s="11" t="s">
        <v>32</v>
      </c>
      <c r="B47" s="17">
        <v>2971</v>
      </c>
      <c r="C47" s="22">
        <v>13</v>
      </c>
      <c r="D47" s="18">
        <v>1</v>
      </c>
      <c r="E47" s="28"/>
      <c r="F47" s="28">
        <f t="shared" ref="F47:F65" si="13">C47/B47</f>
        <v>4.3756311006395154E-3</v>
      </c>
      <c r="G47" s="28">
        <f t="shared" ref="G47:G65" si="14">D47/C47</f>
        <v>7.6923076923076927E-2</v>
      </c>
      <c r="H47" s="28">
        <f t="shared" ref="H47:H65" si="15">F47*G47</f>
        <v>3.3658700774150119E-4</v>
      </c>
      <c r="I47" s="64">
        <f t="shared" ref="I47:I65" si="16">RANK(F47,$F$46:$F$65,1)</f>
        <v>10</v>
      </c>
      <c r="J47" s="64">
        <f t="shared" ref="J47:J65" si="17">RANK(G47,$G$46:$G$65,1)</f>
        <v>3</v>
      </c>
      <c r="K47" s="64">
        <f t="shared" ref="K47:K65" si="18">RANK(H47,$H$46:$H$65,1)</f>
        <v>3</v>
      </c>
      <c r="L47" s="64">
        <f t="shared" ref="L47:L65" si="19">SUM(I47:K47)</f>
        <v>16</v>
      </c>
    </row>
    <row r="48" spans="1:12" x14ac:dyDescent="0.25">
      <c r="A48" s="11" t="s">
        <v>23</v>
      </c>
      <c r="B48" s="17">
        <v>7736</v>
      </c>
      <c r="C48" s="22">
        <v>43</v>
      </c>
      <c r="D48" s="18">
        <v>5</v>
      </c>
      <c r="E48" s="28"/>
      <c r="F48" s="28">
        <f t="shared" si="13"/>
        <v>5.5584281282316439E-3</v>
      </c>
      <c r="G48" s="28">
        <f t="shared" si="14"/>
        <v>0.11627906976744186</v>
      </c>
      <c r="H48" s="28">
        <f t="shared" si="15"/>
        <v>6.4632885211995863E-4</v>
      </c>
      <c r="I48" s="64">
        <f t="shared" si="16"/>
        <v>15</v>
      </c>
      <c r="J48" s="64">
        <f t="shared" si="17"/>
        <v>5</v>
      </c>
      <c r="K48" s="64">
        <f t="shared" si="18"/>
        <v>6</v>
      </c>
      <c r="L48" s="64">
        <f t="shared" si="19"/>
        <v>26</v>
      </c>
    </row>
    <row r="49" spans="1:12" x14ac:dyDescent="0.25">
      <c r="A49" s="11" t="s">
        <v>37</v>
      </c>
      <c r="B49" s="17">
        <v>5371</v>
      </c>
      <c r="C49" s="22">
        <v>22</v>
      </c>
      <c r="D49" s="18">
        <v>4</v>
      </c>
      <c r="E49" s="28"/>
      <c r="F49" s="28">
        <f t="shared" si="13"/>
        <v>4.0960714950660955E-3</v>
      </c>
      <c r="G49" s="28">
        <f t="shared" si="14"/>
        <v>0.18181818181818182</v>
      </c>
      <c r="H49" s="28">
        <f t="shared" si="15"/>
        <v>7.4474027183019922E-4</v>
      </c>
      <c r="I49" s="64">
        <f t="shared" si="16"/>
        <v>7</v>
      </c>
      <c r="J49" s="64">
        <f t="shared" si="17"/>
        <v>11</v>
      </c>
      <c r="K49" s="64">
        <f t="shared" si="18"/>
        <v>9</v>
      </c>
      <c r="L49" s="64">
        <f t="shared" si="19"/>
        <v>27</v>
      </c>
    </row>
    <row r="50" spans="1:12" x14ac:dyDescent="0.25">
      <c r="A50" s="11" t="s">
        <v>26</v>
      </c>
      <c r="B50" s="17">
        <v>2532</v>
      </c>
      <c r="C50" s="22">
        <v>5</v>
      </c>
      <c r="D50" s="18">
        <v>0</v>
      </c>
      <c r="E50" s="28"/>
      <c r="F50" s="28">
        <f t="shared" si="13"/>
        <v>1.9747235387045812E-3</v>
      </c>
      <c r="G50" s="28">
        <f t="shared" si="14"/>
        <v>0</v>
      </c>
      <c r="H50" s="28">
        <f t="shared" si="15"/>
        <v>0</v>
      </c>
      <c r="I50" s="64">
        <f t="shared" si="16"/>
        <v>3</v>
      </c>
      <c r="J50" s="64">
        <f t="shared" si="17"/>
        <v>1</v>
      </c>
      <c r="K50" s="64">
        <f t="shared" si="18"/>
        <v>1</v>
      </c>
      <c r="L50" s="64">
        <f t="shared" si="19"/>
        <v>5</v>
      </c>
    </row>
    <row r="51" spans="1:12" x14ac:dyDescent="0.25">
      <c r="A51" s="11" t="s">
        <v>27</v>
      </c>
      <c r="B51" s="17">
        <v>7900</v>
      </c>
      <c r="C51" s="22">
        <v>29</v>
      </c>
      <c r="D51" s="18">
        <v>5</v>
      </c>
      <c r="E51" s="28"/>
      <c r="F51" s="28">
        <f t="shared" si="13"/>
        <v>3.670886075949367E-3</v>
      </c>
      <c r="G51" s="28">
        <f t="shared" si="14"/>
        <v>0.17241379310344829</v>
      </c>
      <c r="H51" s="28">
        <f t="shared" si="15"/>
        <v>6.329113924050633E-4</v>
      </c>
      <c r="I51" s="64">
        <f t="shared" si="16"/>
        <v>6</v>
      </c>
      <c r="J51" s="64">
        <f t="shared" si="17"/>
        <v>9</v>
      </c>
      <c r="K51" s="64">
        <f t="shared" si="18"/>
        <v>5</v>
      </c>
      <c r="L51" s="64">
        <f t="shared" si="19"/>
        <v>20</v>
      </c>
    </row>
    <row r="52" spans="1:12" x14ac:dyDescent="0.25">
      <c r="A52" s="11" t="s">
        <v>35</v>
      </c>
      <c r="B52" s="17">
        <v>7790</v>
      </c>
      <c r="C52" s="22">
        <v>41</v>
      </c>
      <c r="D52" s="18">
        <v>13</v>
      </c>
      <c r="F52" s="28">
        <f t="shared" si="13"/>
        <v>5.263157894736842E-3</v>
      </c>
      <c r="G52" s="28">
        <f t="shared" si="14"/>
        <v>0.31707317073170732</v>
      </c>
      <c r="H52" s="28">
        <f t="shared" si="15"/>
        <v>1.668806161745828E-3</v>
      </c>
      <c r="I52" s="64">
        <f t="shared" si="16"/>
        <v>13</v>
      </c>
      <c r="J52" s="64">
        <f t="shared" si="17"/>
        <v>15</v>
      </c>
      <c r="K52" s="64">
        <f t="shared" si="18"/>
        <v>17</v>
      </c>
      <c r="L52" s="64">
        <f t="shared" si="19"/>
        <v>45</v>
      </c>
    </row>
    <row r="53" spans="1:12" x14ac:dyDescent="0.25">
      <c r="A53" s="11" t="s">
        <v>28</v>
      </c>
      <c r="B53" s="17">
        <v>2798</v>
      </c>
      <c r="C53" s="22">
        <v>6</v>
      </c>
      <c r="D53" s="18">
        <v>1</v>
      </c>
      <c r="F53" s="28">
        <f t="shared" si="13"/>
        <v>2.1443888491779841E-3</v>
      </c>
      <c r="G53" s="28">
        <f t="shared" si="14"/>
        <v>0.16666666666666666</v>
      </c>
      <c r="H53" s="28">
        <f t="shared" si="15"/>
        <v>3.57398141529664E-4</v>
      </c>
      <c r="I53" s="64">
        <f t="shared" si="16"/>
        <v>4</v>
      </c>
      <c r="J53" s="64">
        <f t="shared" si="17"/>
        <v>8</v>
      </c>
      <c r="K53" s="64">
        <f t="shared" si="18"/>
        <v>4</v>
      </c>
      <c r="L53" s="64">
        <f t="shared" si="19"/>
        <v>16</v>
      </c>
    </row>
    <row r="54" spans="1:12" x14ac:dyDescent="0.25">
      <c r="A54" s="11" t="s">
        <v>38</v>
      </c>
      <c r="B54" s="17">
        <v>2797</v>
      </c>
      <c r="C54" s="22">
        <v>4</v>
      </c>
      <c r="D54" s="18">
        <v>2</v>
      </c>
      <c r="F54" s="28">
        <f t="shared" si="13"/>
        <v>1.4301036825169824E-3</v>
      </c>
      <c r="G54" s="28">
        <f t="shared" si="14"/>
        <v>0.5</v>
      </c>
      <c r="H54" s="28">
        <f t="shared" si="15"/>
        <v>7.1505184125849122E-4</v>
      </c>
      <c r="I54" s="64">
        <f t="shared" si="16"/>
        <v>2</v>
      </c>
      <c r="J54" s="64">
        <f t="shared" si="17"/>
        <v>20</v>
      </c>
      <c r="K54" s="64">
        <f t="shared" si="18"/>
        <v>8</v>
      </c>
      <c r="L54" s="64">
        <f t="shared" si="19"/>
        <v>30</v>
      </c>
    </row>
    <row r="55" spans="1:12" x14ac:dyDescent="0.25">
      <c r="A55" s="11" t="s">
        <v>29</v>
      </c>
      <c r="B55" s="17">
        <v>4698</v>
      </c>
      <c r="C55" s="22">
        <v>25</v>
      </c>
      <c r="D55" s="18">
        <v>8</v>
      </c>
      <c r="F55" s="28">
        <f t="shared" si="13"/>
        <v>5.3214133673903791E-3</v>
      </c>
      <c r="G55" s="28">
        <f t="shared" si="14"/>
        <v>0.32</v>
      </c>
      <c r="H55" s="28">
        <f t="shared" si="15"/>
        <v>1.7028522775649213E-3</v>
      </c>
      <c r="I55" s="64">
        <f t="shared" si="16"/>
        <v>14</v>
      </c>
      <c r="J55" s="64">
        <f t="shared" si="17"/>
        <v>16</v>
      </c>
      <c r="K55" s="64">
        <f t="shared" si="18"/>
        <v>18</v>
      </c>
      <c r="L55" s="64">
        <f t="shared" si="19"/>
        <v>48</v>
      </c>
    </row>
    <row r="56" spans="1:12" x14ac:dyDescent="0.25">
      <c r="A56" s="11" t="s">
        <v>25</v>
      </c>
      <c r="B56" s="17">
        <v>5253</v>
      </c>
      <c r="C56" s="22">
        <v>6</v>
      </c>
      <c r="D56" s="18">
        <v>0</v>
      </c>
      <c r="F56" s="28">
        <f t="shared" si="13"/>
        <v>1.1422044545973729E-3</v>
      </c>
      <c r="G56" s="28">
        <f t="shared" si="14"/>
        <v>0</v>
      </c>
      <c r="H56" s="28">
        <f t="shared" si="15"/>
        <v>0</v>
      </c>
      <c r="I56" s="64">
        <f t="shared" si="16"/>
        <v>1</v>
      </c>
      <c r="J56" s="64">
        <f t="shared" si="17"/>
        <v>1</v>
      </c>
      <c r="K56" s="64">
        <f t="shared" si="18"/>
        <v>1</v>
      </c>
      <c r="L56" s="64">
        <f t="shared" si="19"/>
        <v>3</v>
      </c>
    </row>
    <row r="57" spans="1:12" x14ac:dyDescent="0.25">
      <c r="A57" s="11" t="s">
        <v>24</v>
      </c>
      <c r="B57" s="17">
        <v>5282</v>
      </c>
      <c r="C57" s="22">
        <v>35</v>
      </c>
      <c r="D57" s="18">
        <v>13</v>
      </c>
      <c r="F57" s="28">
        <f t="shared" si="13"/>
        <v>6.6262779250283984E-3</v>
      </c>
      <c r="G57" s="28">
        <f t="shared" si="14"/>
        <v>0.37142857142857144</v>
      </c>
      <c r="H57" s="28">
        <f t="shared" si="15"/>
        <v>2.4611889435819764E-3</v>
      </c>
      <c r="I57" s="64">
        <f t="shared" si="16"/>
        <v>19</v>
      </c>
      <c r="J57" s="64">
        <f t="shared" si="17"/>
        <v>18</v>
      </c>
      <c r="K57" s="64">
        <f t="shared" si="18"/>
        <v>20</v>
      </c>
      <c r="L57" s="64">
        <f t="shared" si="19"/>
        <v>57</v>
      </c>
    </row>
    <row r="58" spans="1:12" x14ac:dyDescent="0.25">
      <c r="A58" s="11" t="s">
        <v>34</v>
      </c>
      <c r="B58" s="17">
        <v>2239</v>
      </c>
      <c r="C58" s="22">
        <v>7</v>
      </c>
      <c r="D58" s="18">
        <v>3</v>
      </c>
      <c r="F58" s="28">
        <f t="shared" si="13"/>
        <v>3.1263957123715946E-3</v>
      </c>
      <c r="G58" s="28">
        <f t="shared" si="14"/>
        <v>0.42857142857142855</v>
      </c>
      <c r="H58" s="28">
        <f t="shared" si="15"/>
        <v>1.3398838767306833E-3</v>
      </c>
      <c r="I58" s="64">
        <f t="shared" si="16"/>
        <v>5</v>
      </c>
      <c r="J58" s="64">
        <f t="shared" si="17"/>
        <v>19</v>
      </c>
      <c r="K58" s="64">
        <f t="shared" si="18"/>
        <v>16</v>
      </c>
      <c r="L58" s="64">
        <f t="shared" si="19"/>
        <v>40</v>
      </c>
    </row>
    <row r="59" spans="1:12" x14ac:dyDescent="0.25">
      <c r="A59" s="11" t="s">
        <v>36</v>
      </c>
      <c r="B59" s="17">
        <v>5403</v>
      </c>
      <c r="C59" s="22">
        <v>33</v>
      </c>
      <c r="D59" s="18">
        <v>6</v>
      </c>
      <c r="F59" s="28">
        <f t="shared" si="13"/>
        <v>6.1077179344808438E-3</v>
      </c>
      <c r="G59" s="28">
        <f t="shared" si="14"/>
        <v>0.18181818181818182</v>
      </c>
      <c r="H59" s="28">
        <f t="shared" si="15"/>
        <v>1.1104941699056081E-3</v>
      </c>
      <c r="I59" s="64">
        <f t="shared" si="16"/>
        <v>18</v>
      </c>
      <c r="J59" s="64">
        <f t="shared" si="17"/>
        <v>11</v>
      </c>
      <c r="K59" s="64">
        <f t="shared" si="18"/>
        <v>15</v>
      </c>
      <c r="L59" s="64">
        <f t="shared" si="19"/>
        <v>44</v>
      </c>
    </row>
    <row r="60" spans="1:12" x14ac:dyDescent="0.25">
      <c r="A60" s="11" t="s">
        <v>31</v>
      </c>
      <c r="B60" s="17">
        <v>8219</v>
      </c>
      <c r="C60" s="22">
        <v>34</v>
      </c>
      <c r="D60" s="18">
        <v>7</v>
      </c>
      <c r="F60" s="28">
        <f t="shared" si="13"/>
        <v>4.1367562963864216E-3</v>
      </c>
      <c r="G60" s="28">
        <f t="shared" si="14"/>
        <v>0.20588235294117646</v>
      </c>
      <c r="H60" s="28">
        <f t="shared" si="15"/>
        <v>8.5168511984426323E-4</v>
      </c>
      <c r="I60" s="64">
        <f t="shared" si="16"/>
        <v>8</v>
      </c>
      <c r="J60" s="64">
        <f t="shared" si="17"/>
        <v>13</v>
      </c>
      <c r="K60" s="64">
        <f t="shared" si="18"/>
        <v>12</v>
      </c>
      <c r="L60" s="64">
        <f t="shared" si="19"/>
        <v>33</v>
      </c>
    </row>
    <row r="61" spans="1:12" x14ac:dyDescent="0.25">
      <c r="A61" s="11" t="s">
        <v>20</v>
      </c>
      <c r="B61" s="17">
        <v>6149</v>
      </c>
      <c r="C61" s="22">
        <v>43</v>
      </c>
      <c r="D61" s="18">
        <v>4</v>
      </c>
      <c r="F61" s="28">
        <f t="shared" si="13"/>
        <v>6.993006993006993E-3</v>
      </c>
      <c r="G61" s="28">
        <f t="shared" si="14"/>
        <v>9.3023255813953487E-2</v>
      </c>
      <c r="H61" s="28">
        <f t="shared" si="15"/>
        <v>6.5051227841925511E-4</v>
      </c>
      <c r="I61" s="64">
        <f t="shared" si="16"/>
        <v>20</v>
      </c>
      <c r="J61" s="64">
        <f t="shared" si="17"/>
        <v>4</v>
      </c>
      <c r="K61" s="64">
        <f t="shared" si="18"/>
        <v>7</v>
      </c>
      <c r="L61" s="64">
        <f t="shared" si="19"/>
        <v>31</v>
      </c>
    </row>
    <row r="62" spans="1:12" x14ac:dyDescent="0.25">
      <c r="A62" s="11" t="s">
        <v>21</v>
      </c>
      <c r="B62" s="17">
        <v>7812</v>
      </c>
      <c r="C62" s="22">
        <v>34</v>
      </c>
      <c r="D62" s="18">
        <v>6</v>
      </c>
      <c r="F62" s="28">
        <f t="shared" si="13"/>
        <v>4.3522785458269334E-3</v>
      </c>
      <c r="G62" s="28">
        <f t="shared" si="14"/>
        <v>0.17647058823529413</v>
      </c>
      <c r="H62" s="28">
        <f t="shared" si="15"/>
        <v>7.6804915514592945E-4</v>
      </c>
      <c r="I62" s="64">
        <f t="shared" si="16"/>
        <v>9</v>
      </c>
      <c r="J62" s="64">
        <f t="shared" si="17"/>
        <v>10</v>
      </c>
      <c r="K62" s="64">
        <f t="shared" si="18"/>
        <v>11</v>
      </c>
      <c r="L62" s="64">
        <f t="shared" si="19"/>
        <v>30</v>
      </c>
    </row>
    <row r="63" spans="1:12" x14ac:dyDescent="0.25">
      <c r="A63" s="11" t="s">
        <v>22</v>
      </c>
      <c r="B63" s="17">
        <v>7954</v>
      </c>
      <c r="C63" s="22">
        <v>41</v>
      </c>
      <c r="D63" s="18">
        <v>6</v>
      </c>
      <c r="F63" s="28">
        <f t="shared" si="13"/>
        <v>5.1546391752577319E-3</v>
      </c>
      <c r="G63" s="28">
        <f t="shared" si="14"/>
        <v>0.14634146341463414</v>
      </c>
      <c r="H63" s="28">
        <f t="shared" si="15"/>
        <v>7.5433744028161921E-4</v>
      </c>
      <c r="I63" s="64">
        <f t="shared" si="16"/>
        <v>12</v>
      </c>
      <c r="J63" s="64">
        <f t="shared" si="17"/>
        <v>6</v>
      </c>
      <c r="K63" s="64">
        <f t="shared" si="18"/>
        <v>10</v>
      </c>
      <c r="L63" s="64">
        <f t="shared" si="19"/>
        <v>28</v>
      </c>
    </row>
    <row r="64" spans="1:12" x14ac:dyDescent="0.25">
      <c r="A64" s="11" t="s">
        <v>4</v>
      </c>
      <c r="B64" s="17">
        <v>2308</v>
      </c>
      <c r="C64" s="22">
        <v>13</v>
      </c>
      <c r="D64" s="18">
        <v>2</v>
      </c>
      <c r="F64" s="28">
        <f t="shared" si="13"/>
        <v>5.6325823223570192E-3</v>
      </c>
      <c r="G64" s="28">
        <f t="shared" si="14"/>
        <v>0.15384615384615385</v>
      </c>
      <c r="H64" s="28">
        <f t="shared" si="15"/>
        <v>8.6655112651646453E-4</v>
      </c>
      <c r="I64" s="64">
        <f t="shared" si="16"/>
        <v>17</v>
      </c>
      <c r="J64" s="64">
        <f t="shared" si="17"/>
        <v>7</v>
      </c>
      <c r="K64" s="64">
        <f t="shared" si="18"/>
        <v>13</v>
      </c>
      <c r="L64" s="64">
        <f t="shared" si="19"/>
        <v>37</v>
      </c>
    </row>
    <row r="65" spans="1:12" x14ac:dyDescent="0.25">
      <c r="A65" s="11" t="s">
        <v>30</v>
      </c>
      <c r="B65" s="17">
        <v>8277</v>
      </c>
      <c r="C65" s="22">
        <v>38</v>
      </c>
      <c r="D65" s="18">
        <v>9</v>
      </c>
      <c r="F65" s="28">
        <f t="shared" si="13"/>
        <v>4.5910353992992632E-3</v>
      </c>
      <c r="G65" s="28">
        <f t="shared" si="14"/>
        <v>0.23684210526315788</v>
      </c>
      <c r="H65" s="28">
        <f t="shared" si="15"/>
        <v>1.0873504893077202E-3</v>
      </c>
      <c r="I65" s="64">
        <f t="shared" si="16"/>
        <v>11</v>
      </c>
      <c r="J65" s="64">
        <f t="shared" si="17"/>
        <v>14</v>
      </c>
      <c r="K65" s="64">
        <f t="shared" si="18"/>
        <v>14</v>
      </c>
      <c r="L65" s="64">
        <f t="shared" si="19"/>
        <v>39</v>
      </c>
    </row>
    <row r="66" spans="1:12" x14ac:dyDescent="0.25">
      <c r="A66" s="12" t="s">
        <v>47</v>
      </c>
      <c r="B66" s="19">
        <v>108464</v>
      </c>
      <c r="C66" s="23">
        <v>500</v>
      </c>
      <c r="D66" s="20">
        <v>104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"/>
  <sheetViews>
    <sheetView topLeftCell="A28" zoomScale="85" zoomScaleNormal="85" workbookViewId="0">
      <selection activeCell="G48" sqref="G48"/>
    </sheetView>
  </sheetViews>
  <sheetFormatPr defaultRowHeight="15.75" x14ac:dyDescent="0.25"/>
  <cols>
    <col min="1" max="1" width="21.5" bestFit="1" customWidth="1"/>
    <col min="2" max="2" width="14" bestFit="1" customWidth="1"/>
    <col min="3" max="3" width="14.25" bestFit="1" customWidth="1"/>
    <col min="4" max="4" width="14" bestFit="1" customWidth="1"/>
    <col min="5" max="5" width="4.5" customWidth="1"/>
    <col min="6" max="7" width="7.25" customWidth="1"/>
    <col min="8" max="8" width="10.25" customWidth="1"/>
    <col min="9" max="9" width="21.5" bestFit="1" customWidth="1"/>
    <col min="10" max="10" width="16.5" bestFit="1" customWidth="1"/>
    <col min="11" max="11" width="21.875" bestFit="1" customWidth="1"/>
    <col min="12" max="12" width="12.875" bestFit="1" customWidth="1"/>
    <col min="13" max="39" width="21.5" bestFit="1" customWidth="1"/>
    <col min="40" max="40" width="10" bestFit="1" customWidth="1"/>
  </cols>
  <sheetData>
    <row r="1" spans="1:12" x14ac:dyDescent="0.25">
      <c r="A1" s="30" t="s">
        <v>42</v>
      </c>
      <c r="B1" s="30" t="s">
        <v>67</v>
      </c>
    </row>
    <row r="3" spans="1:12" x14ac:dyDescent="0.25">
      <c r="A3" s="7"/>
      <c r="B3" s="7" t="s">
        <v>49</v>
      </c>
      <c r="C3" s="8"/>
      <c r="D3" s="9"/>
    </row>
    <row r="4" spans="1:12" x14ac:dyDescent="0.25">
      <c r="A4" s="7" t="s">
        <v>0</v>
      </c>
      <c r="B4" s="7" t="s">
        <v>48</v>
      </c>
      <c r="C4" s="13" t="s">
        <v>50</v>
      </c>
      <c r="D4" s="14" t="s">
        <v>51</v>
      </c>
      <c r="E4" s="27"/>
      <c r="F4" s="27" t="s">
        <v>58</v>
      </c>
      <c r="G4" s="27" t="s">
        <v>90</v>
      </c>
      <c r="H4" s="27" t="s">
        <v>52</v>
      </c>
      <c r="I4" s="27" t="s">
        <v>111</v>
      </c>
      <c r="J4" s="27" t="s">
        <v>112</v>
      </c>
      <c r="K4" s="27" t="s">
        <v>113</v>
      </c>
      <c r="L4" s="27" t="s">
        <v>114</v>
      </c>
    </row>
    <row r="5" spans="1:12" x14ac:dyDescent="0.25">
      <c r="A5" s="7" t="s">
        <v>33</v>
      </c>
      <c r="B5" s="15">
        <v>4975</v>
      </c>
      <c r="C5" s="21">
        <v>28</v>
      </c>
      <c r="D5" s="16">
        <v>9</v>
      </c>
      <c r="E5" s="28"/>
      <c r="F5" s="28">
        <f>C5/B5</f>
        <v>5.6281407035175882E-3</v>
      </c>
      <c r="G5" s="28">
        <f>D5/C5</f>
        <v>0.32142857142857145</v>
      </c>
      <c r="H5" s="28">
        <f>F5*G5</f>
        <v>1.8090452261306535E-3</v>
      </c>
      <c r="I5" s="64">
        <f>RANK(F5,$F$5:$F$42,1)</f>
        <v>19</v>
      </c>
      <c r="J5" s="64">
        <f>RANK(G5,$G$5:$G$42,1)</f>
        <v>35</v>
      </c>
      <c r="K5" s="64">
        <f>RANK(H5,$H$5:$H$42,1)</f>
        <v>22</v>
      </c>
      <c r="L5" s="64">
        <f>SUM(I5:K5)</f>
        <v>76</v>
      </c>
    </row>
    <row r="6" spans="1:12" x14ac:dyDescent="0.25">
      <c r="A6" s="11" t="s">
        <v>15</v>
      </c>
      <c r="B6" s="17">
        <v>3141</v>
      </c>
      <c r="C6" s="22">
        <v>127</v>
      </c>
      <c r="D6" s="18">
        <v>13</v>
      </c>
      <c r="E6" s="28"/>
      <c r="F6" s="28">
        <f t="shared" ref="F6:F42" si="0">C6/B6</f>
        <v>4.0432983126392867E-2</v>
      </c>
      <c r="G6" s="28">
        <f t="shared" ref="G6:G42" si="1">D6/C6</f>
        <v>0.10236220472440945</v>
      </c>
      <c r="H6" s="28">
        <f t="shared" ref="H6:H43" si="2">F6*G6</f>
        <v>4.1388092964024193E-3</v>
      </c>
      <c r="I6" s="64">
        <f t="shared" ref="I6:I42" si="3">RANK(F6,$F$5:$F$42,1)</f>
        <v>31</v>
      </c>
      <c r="J6" s="64">
        <f t="shared" ref="J6:J42" si="4">RANK(G6,$G$5:$G$42,1)</f>
        <v>12</v>
      </c>
      <c r="K6" s="64">
        <f t="shared" ref="K6:K42" si="5">RANK(H6,$H$5:$H$42,1)</f>
        <v>31</v>
      </c>
      <c r="L6" s="64">
        <f t="shared" ref="L6:L42" si="6">SUM(I6:K6)</f>
        <v>74</v>
      </c>
    </row>
    <row r="7" spans="1:12" x14ac:dyDescent="0.25">
      <c r="A7" s="11" t="s">
        <v>9</v>
      </c>
      <c r="B7" s="17">
        <v>3219</v>
      </c>
      <c r="C7" s="22">
        <v>125</v>
      </c>
      <c r="D7" s="18">
        <v>14</v>
      </c>
      <c r="E7" s="28"/>
      <c r="F7" s="28">
        <f t="shared" si="0"/>
        <v>3.8831935383659519E-2</v>
      </c>
      <c r="G7" s="28">
        <f t="shared" si="1"/>
        <v>0.112</v>
      </c>
      <c r="H7" s="28">
        <f t="shared" si="2"/>
        <v>4.3491767629698658E-3</v>
      </c>
      <c r="I7" s="64">
        <f t="shared" si="3"/>
        <v>27</v>
      </c>
      <c r="J7" s="64">
        <f t="shared" si="4"/>
        <v>13</v>
      </c>
      <c r="K7" s="64">
        <f t="shared" si="5"/>
        <v>32</v>
      </c>
      <c r="L7" s="64">
        <f t="shared" si="6"/>
        <v>72</v>
      </c>
    </row>
    <row r="8" spans="1:12" x14ac:dyDescent="0.25">
      <c r="A8" s="11" t="s">
        <v>32</v>
      </c>
      <c r="B8" s="17">
        <v>2971</v>
      </c>
      <c r="C8" s="22">
        <v>13</v>
      </c>
      <c r="D8" s="18">
        <v>1</v>
      </c>
      <c r="E8" s="28"/>
      <c r="F8" s="28">
        <f t="shared" si="0"/>
        <v>4.3756311006395154E-3</v>
      </c>
      <c r="G8" s="28">
        <f t="shared" si="1"/>
        <v>7.6923076923076927E-2</v>
      </c>
      <c r="H8" s="28">
        <f t="shared" si="2"/>
        <v>3.3658700774150119E-4</v>
      </c>
      <c r="I8" s="64">
        <f t="shared" si="3"/>
        <v>12</v>
      </c>
      <c r="J8" s="64">
        <f t="shared" si="4"/>
        <v>6</v>
      </c>
      <c r="K8" s="64">
        <f t="shared" si="5"/>
        <v>4</v>
      </c>
      <c r="L8" s="64">
        <f t="shared" si="6"/>
        <v>22</v>
      </c>
    </row>
    <row r="9" spans="1:12" x14ac:dyDescent="0.25">
      <c r="A9" s="11" t="s">
        <v>23</v>
      </c>
      <c r="B9" s="17">
        <v>7736</v>
      </c>
      <c r="C9" s="22">
        <v>43</v>
      </c>
      <c r="D9" s="18">
        <v>5</v>
      </c>
      <c r="E9" s="28"/>
      <c r="F9" s="28">
        <f t="shared" si="0"/>
        <v>5.5584281282316439E-3</v>
      </c>
      <c r="G9" s="28">
        <f t="shared" si="1"/>
        <v>0.11627906976744186</v>
      </c>
      <c r="H9" s="28">
        <f t="shared" si="2"/>
        <v>6.4632885211995863E-4</v>
      </c>
      <c r="I9" s="64">
        <f t="shared" si="3"/>
        <v>18</v>
      </c>
      <c r="J9" s="64">
        <f t="shared" si="4"/>
        <v>14</v>
      </c>
      <c r="K9" s="64">
        <f t="shared" si="5"/>
        <v>8</v>
      </c>
      <c r="L9" s="64">
        <f t="shared" si="6"/>
        <v>40</v>
      </c>
    </row>
    <row r="10" spans="1:12" x14ac:dyDescent="0.25">
      <c r="A10" s="11" t="s">
        <v>37</v>
      </c>
      <c r="B10" s="17">
        <v>5371</v>
      </c>
      <c r="C10" s="22">
        <v>22</v>
      </c>
      <c r="D10" s="18">
        <v>4</v>
      </c>
      <c r="E10" s="28"/>
      <c r="F10" s="28">
        <f t="shared" si="0"/>
        <v>4.0960714950660955E-3</v>
      </c>
      <c r="G10" s="28">
        <f t="shared" si="1"/>
        <v>0.18181818181818182</v>
      </c>
      <c r="H10" s="28">
        <f t="shared" si="2"/>
        <v>7.4474027183019922E-4</v>
      </c>
      <c r="I10" s="64">
        <f t="shared" si="3"/>
        <v>9</v>
      </c>
      <c r="J10" s="64">
        <f t="shared" si="4"/>
        <v>25</v>
      </c>
      <c r="K10" s="64">
        <f t="shared" si="5"/>
        <v>11</v>
      </c>
      <c r="L10" s="64">
        <f t="shared" si="6"/>
        <v>45</v>
      </c>
    </row>
    <row r="11" spans="1:12" x14ac:dyDescent="0.25">
      <c r="A11" s="11" t="s">
        <v>18</v>
      </c>
      <c r="B11" s="17">
        <v>8799</v>
      </c>
      <c r="C11" s="22">
        <v>48</v>
      </c>
      <c r="D11" s="18">
        <v>9</v>
      </c>
      <c r="E11" s="28"/>
      <c r="F11" s="28">
        <f t="shared" si="0"/>
        <v>5.4551653596999657E-3</v>
      </c>
      <c r="G11" s="28">
        <f t="shared" si="1"/>
        <v>0.1875</v>
      </c>
      <c r="H11" s="28">
        <f t="shared" si="2"/>
        <v>1.0228435049437436E-3</v>
      </c>
      <c r="I11" s="64">
        <f t="shared" si="3"/>
        <v>17</v>
      </c>
      <c r="J11" s="64">
        <f t="shared" si="4"/>
        <v>28</v>
      </c>
      <c r="K11" s="64">
        <f t="shared" si="5"/>
        <v>15</v>
      </c>
      <c r="L11" s="64">
        <f t="shared" si="6"/>
        <v>60</v>
      </c>
    </row>
    <row r="12" spans="1:12" x14ac:dyDescent="0.25">
      <c r="A12" s="11" t="s">
        <v>26</v>
      </c>
      <c r="B12" s="17">
        <v>2532</v>
      </c>
      <c r="C12" s="22">
        <v>5</v>
      </c>
      <c r="D12" s="18">
        <v>0</v>
      </c>
      <c r="E12" s="28"/>
      <c r="F12" s="28">
        <f t="shared" si="0"/>
        <v>1.9747235387045812E-3</v>
      </c>
      <c r="G12" s="28">
        <f t="shared" si="1"/>
        <v>0</v>
      </c>
      <c r="H12" s="28">
        <f t="shared" si="2"/>
        <v>0</v>
      </c>
      <c r="I12" s="64">
        <f t="shared" si="3"/>
        <v>3</v>
      </c>
      <c r="J12" s="64">
        <f t="shared" si="4"/>
        <v>1</v>
      </c>
      <c r="K12" s="64">
        <f t="shared" si="5"/>
        <v>1</v>
      </c>
      <c r="L12" s="64">
        <f t="shared" si="6"/>
        <v>5</v>
      </c>
    </row>
    <row r="13" spans="1:12" x14ac:dyDescent="0.25">
      <c r="A13" s="11" t="s">
        <v>27</v>
      </c>
      <c r="B13" s="17">
        <v>7900</v>
      </c>
      <c r="C13" s="22">
        <v>29</v>
      </c>
      <c r="D13" s="18">
        <v>5</v>
      </c>
      <c r="E13" s="28"/>
      <c r="F13" s="28">
        <f t="shared" si="0"/>
        <v>3.670886075949367E-3</v>
      </c>
      <c r="G13" s="28">
        <f t="shared" si="1"/>
        <v>0.17241379310344829</v>
      </c>
      <c r="H13" s="28">
        <f t="shared" si="2"/>
        <v>6.329113924050633E-4</v>
      </c>
      <c r="I13" s="64">
        <f t="shared" si="3"/>
        <v>8</v>
      </c>
      <c r="J13" s="64">
        <f t="shared" si="4"/>
        <v>23</v>
      </c>
      <c r="K13" s="64">
        <f t="shared" si="5"/>
        <v>7</v>
      </c>
      <c r="L13" s="64">
        <f t="shared" si="6"/>
        <v>38</v>
      </c>
    </row>
    <row r="14" spans="1:12" x14ac:dyDescent="0.25">
      <c r="A14" s="11" t="s">
        <v>1</v>
      </c>
      <c r="B14" s="17">
        <v>3037</v>
      </c>
      <c r="C14" s="22">
        <v>137</v>
      </c>
      <c r="D14" s="18">
        <v>12</v>
      </c>
      <c r="E14" s="28"/>
      <c r="F14" s="28">
        <f t="shared" si="0"/>
        <v>4.5110306223246625E-2</v>
      </c>
      <c r="G14" s="28">
        <f t="shared" si="1"/>
        <v>8.7591240875912413E-2</v>
      </c>
      <c r="H14" s="28">
        <f t="shared" si="2"/>
        <v>3.9512676983865661E-3</v>
      </c>
      <c r="I14" s="64">
        <f t="shared" si="3"/>
        <v>36</v>
      </c>
      <c r="J14" s="64">
        <f t="shared" si="4"/>
        <v>8</v>
      </c>
      <c r="K14" s="64">
        <f t="shared" si="5"/>
        <v>29</v>
      </c>
      <c r="L14" s="64">
        <f t="shared" si="6"/>
        <v>73</v>
      </c>
    </row>
    <row r="15" spans="1:12" x14ac:dyDescent="0.25">
      <c r="A15" s="11" t="s">
        <v>14</v>
      </c>
      <c r="B15" s="17">
        <v>955</v>
      </c>
      <c r="C15" s="22">
        <v>60</v>
      </c>
      <c r="D15" s="18">
        <v>10</v>
      </c>
      <c r="E15" s="28"/>
      <c r="F15" s="28">
        <f t="shared" si="0"/>
        <v>6.2827225130890049E-2</v>
      </c>
      <c r="G15" s="28">
        <f t="shared" si="1"/>
        <v>0.16666666666666666</v>
      </c>
      <c r="H15" s="28">
        <f t="shared" si="2"/>
        <v>1.0471204188481674E-2</v>
      </c>
      <c r="I15" s="64">
        <f t="shared" si="3"/>
        <v>38</v>
      </c>
      <c r="J15" s="64">
        <f t="shared" si="4"/>
        <v>21</v>
      </c>
      <c r="K15" s="64">
        <f t="shared" si="5"/>
        <v>38</v>
      </c>
      <c r="L15" s="64">
        <f t="shared" si="6"/>
        <v>97</v>
      </c>
    </row>
    <row r="16" spans="1:12" x14ac:dyDescent="0.25">
      <c r="A16" s="11" t="s">
        <v>35</v>
      </c>
      <c r="B16" s="17">
        <v>7790</v>
      </c>
      <c r="C16" s="22">
        <v>41</v>
      </c>
      <c r="D16" s="18">
        <v>13</v>
      </c>
      <c r="E16" s="28"/>
      <c r="F16" s="28">
        <f t="shared" si="0"/>
        <v>5.263157894736842E-3</v>
      </c>
      <c r="G16" s="28">
        <f t="shared" si="1"/>
        <v>0.31707317073170732</v>
      </c>
      <c r="H16" s="28">
        <f t="shared" si="2"/>
        <v>1.668806161745828E-3</v>
      </c>
      <c r="I16" s="64">
        <f t="shared" si="3"/>
        <v>15</v>
      </c>
      <c r="J16" s="64">
        <f t="shared" si="4"/>
        <v>33</v>
      </c>
      <c r="K16" s="64">
        <f t="shared" si="5"/>
        <v>20</v>
      </c>
      <c r="L16" s="64">
        <f t="shared" si="6"/>
        <v>68</v>
      </c>
    </row>
    <row r="17" spans="1:12" x14ac:dyDescent="0.25">
      <c r="A17" s="11" t="s">
        <v>28</v>
      </c>
      <c r="B17" s="17">
        <v>2798</v>
      </c>
      <c r="C17" s="22">
        <v>6</v>
      </c>
      <c r="D17" s="18">
        <v>1</v>
      </c>
      <c r="E17" s="28"/>
      <c r="F17" s="28">
        <f t="shared" si="0"/>
        <v>2.1443888491779841E-3</v>
      </c>
      <c r="G17" s="28">
        <f t="shared" si="1"/>
        <v>0.16666666666666666</v>
      </c>
      <c r="H17" s="28">
        <f t="shared" si="2"/>
        <v>3.57398141529664E-4</v>
      </c>
      <c r="I17" s="64">
        <f t="shared" si="3"/>
        <v>4</v>
      </c>
      <c r="J17" s="64">
        <f t="shared" si="4"/>
        <v>21</v>
      </c>
      <c r="K17" s="64">
        <f t="shared" si="5"/>
        <v>5</v>
      </c>
      <c r="L17" s="64">
        <f t="shared" si="6"/>
        <v>30</v>
      </c>
    </row>
    <row r="18" spans="1:12" x14ac:dyDescent="0.25">
      <c r="A18" s="11" t="s">
        <v>38</v>
      </c>
      <c r="B18" s="17">
        <v>2797</v>
      </c>
      <c r="C18" s="22">
        <v>4</v>
      </c>
      <c r="D18" s="18">
        <v>2</v>
      </c>
      <c r="E18" s="28"/>
      <c r="F18" s="28">
        <f t="shared" si="0"/>
        <v>1.4301036825169824E-3</v>
      </c>
      <c r="G18" s="28">
        <f t="shared" si="1"/>
        <v>0.5</v>
      </c>
      <c r="H18" s="28">
        <f t="shared" si="2"/>
        <v>7.1505184125849122E-4</v>
      </c>
      <c r="I18" s="64">
        <f t="shared" si="3"/>
        <v>2</v>
      </c>
      <c r="J18" s="64">
        <f t="shared" si="4"/>
        <v>38</v>
      </c>
      <c r="K18" s="64">
        <f t="shared" si="5"/>
        <v>10</v>
      </c>
      <c r="L18" s="64">
        <f t="shared" si="6"/>
        <v>50</v>
      </c>
    </row>
    <row r="19" spans="1:12" x14ac:dyDescent="0.25">
      <c r="A19" s="11" t="s">
        <v>12</v>
      </c>
      <c r="B19" s="17">
        <v>2969</v>
      </c>
      <c r="C19" s="22">
        <v>129</v>
      </c>
      <c r="D19" s="18">
        <v>12</v>
      </c>
      <c r="E19" s="28"/>
      <c r="F19" s="28">
        <f t="shared" si="0"/>
        <v>4.3448972718086898E-2</v>
      </c>
      <c r="G19" s="28">
        <f t="shared" si="1"/>
        <v>9.3023255813953487E-2</v>
      </c>
      <c r="H19" s="28">
        <f t="shared" si="2"/>
        <v>4.0417649040080834E-3</v>
      </c>
      <c r="I19" s="64">
        <f t="shared" si="3"/>
        <v>34</v>
      </c>
      <c r="J19" s="64">
        <f t="shared" si="4"/>
        <v>9</v>
      </c>
      <c r="K19" s="64">
        <f t="shared" si="5"/>
        <v>30</v>
      </c>
      <c r="L19" s="64">
        <f t="shared" si="6"/>
        <v>73</v>
      </c>
    </row>
    <row r="20" spans="1:12" x14ac:dyDescent="0.25">
      <c r="A20" s="11" t="s">
        <v>29</v>
      </c>
      <c r="B20" s="17">
        <v>4698</v>
      </c>
      <c r="C20" s="22">
        <v>25</v>
      </c>
      <c r="D20" s="18">
        <v>8</v>
      </c>
      <c r="E20" s="28"/>
      <c r="F20" s="28">
        <f t="shared" si="0"/>
        <v>5.3214133673903791E-3</v>
      </c>
      <c r="G20" s="28">
        <f t="shared" si="1"/>
        <v>0.32</v>
      </c>
      <c r="H20" s="28">
        <f t="shared" si="2"/>
        <v>1.7028522775649213E-3</v>
      </c>
      <c r="I20" s="64">
        <f t="shared" si="3"/>
        <v>16</v>
      </c>
      <c r="J20" s="64">
        <f t="shared" si="4"/>
        <v>34</v>
      </c>
      <c r="K20" s="64">
        <f t="shared" si="5"/>
        <v>21</v>
      </c>
      <c r="L20" s="64">
        <f t="shared" si="6"/>
        <v>71</v>
      </c>
    </row>
    <row r="21" spans="1:12" x14ac:dyDescent="0.25">
      <c r="A21" s="11" t="s">
        <v>25</v>
      </c>
      <c r="B21" s="17">
        <v>5253</v>
      </c>
      <c r="C21" s="22">
        <v>6</v>
      </c>
      <c r="D21" s="18">
        <v>0</v>
      </c>
      <c r="E21" s="28"/>
      <c r="F21" s="28">
        <f t="shared" si="0"/>
        <v>1.1422044545973729E-3</v>
      </c>
      <c r="G21" s="28">
        <f t="shared" si="1"/>
        <v>0</v>
      </c>
      <c r="H21" s="28">
        <f t="shared" si="2"/>
        <v>0</v>
      </c>
      <c r="I21" s="64">
        <f t="shared" si="3"/>
        <v>1</v>
      </c>
      <c r="J21" s="64">
        <f t="shared" si="4"/>
        <v>1</v>
      </c>
      <c r="K21" s="64">
        <f t="shared" si="5"/>
        <v>1</v>
      </c>
      <c r="L21" s="64">
        <f t="shared" si="6"/>
        <v>3</v>
      </c>
    </row>
    <row r="22" spans="1:12" x14ac:dyDescent="0.25">
      <c r="A22" s="11" t="s">
        <v>24</v>
      </c>
      <c r="B22" s="17">
        <v>5282</v>
      </c>
      <c r="C22" s="22">
        <v>35</v>
      </c>
      <c r="D22" s="18">
        <v>13</v>
      </c>
      <c r="E22" s="28"/>
      <c r="F22" s="28">
        <f t="shared" si="0"/>
        <v>6.6262779250283984E-3</v>
      </c>
      <c r="G22" s="28">
        <f t="shared" si="1"/>
        <v>0.37142857142857144</v>
      </c>
      <c r="H22" s="28">
        <f t="shared" si="2"/>
        <v>2.4611889435819764E-3</v>
      </c>
      <c r="I22" s="64">
        <f t="shared" si="3"/>
        <v>21</v>
      </c>
      <c r="J22" s="64">
        <f t="shared" si="4"/>
        <v>36</v>
      </c>
      <c r="K22" s="64">
        <f t="shared" si="5"/>
        <v>27</v>
      </c>
      <c r="L22" s="64">
        <f t="shared" si="6"/>
        <v>84</v>
      </c>
    </row>
    <row r="23" spans="1:12" x14ac:dyDescent="0.25">
      <c r="A23" s="11" t="s">
        <v>34</v>
      </c>
      <c r="B23" s="17">
        <v>2239</v>
      </c>
      <c r="C23" s="22">
        <v>7</v>
      </c>
      <c r="D23" s="18">
        <v>3</v>
      </c>
      <c r="E23" s="28"/>
      <c r="F23" s="28">
        <f t="shared" si="0"/>
        <v>3.1263957123715946E-3</v>
      </c>
      <c r="G23" s="28">
        <f t="shared" si="1"/>
        <v>0.42857142857142855</v>
      </c>
      <c r="H23" s="28">
        <f t="shared" si="2"/>
        <v>1.3398838767306833E-3</v>
      </c>
      <c r="I23" s="64">
        <f t="shared" si="3"/>
        <v>7</v>
      </c>
      <c r="J23" s="64">
        <f t="shared" si="4"/>
        <v>37</v>
      </c>
      <c r="K23" s="64">
        <f t="shared" si="5"/>
        <v>18</v>
      </c>
      <c r="L23" s="64">
        <f t="shared" si="6"/>
        <v>62</v>
      </c>
    </row>
    <row r="24" spans="1:12" x14ac:dyDescent="0.25">
      <c r="A24" s="11" t="s">
        <v>36</v>
      </c>
      <c r="B24" s="17">
        <v>5403</v>
      </c>
      <c r="C24" s="22">
        <v>33</v>
      </c>
      <c r="D24" s="18">
        <v>6</v>
      </c>
      <c r="E24" s="28"/>
      <c r="F24" s="28">
        <f t="shared" si="0"/>
        <v>6.1077179344808438E-3</v>
      </c>
      <c r="G24" s="28">
        <f t="shared" si="1"/>
        <v>0.18181818181818182</v>
      </c>
      <c r="H24" s="28">
        <f t="shared" si="2"/>
        <v>1.1104941699056081E-3</v>
      </c>
      <c r="I24" s="64">
        <f t="shared" si="3"/>
        <v>20</v>
      </c>
      <c r="J24" s="64">
        <f t="shared" si="4"/>
        <v>25</v>
      </c>
      <c r="K24" s="64">
        <f t="shared" si="5"/>
        <v>17</v>
      </c>
      <c r="L24" s="64">
        <f t="shared" si="6"/>
        <v>62</v>
      </c>
    </row>
    <row r="25" spans="1:12" x14ac:dyDescent="0.25">
      <c r="A25" s="11" t="s">
        <v>31</v>
      </c>
      <c r="B25" s="17">
        <v>8219</v>
      </c>
      <c r="C25" s="22">
        <v>34</v>
      </c>
      <c r="D25" s="18">
        <v>7</v>
      </c>
      <c r="E25" s="28"/>
      <c r="F25" s="28">
        <f t="shared" si="0"/>
        <v>4.1367562963864216E-3</v>
      </c>
      <c r="G25" s="28">
        <f t="shared" si="1"/>
        <v>0.20588235294117646</v>
      </c>
      <c r="H25" s="28">
        <f t="shared" si="2"/>
        <v>8.5168511984426323E-4</v>
      </c>
      <c r="I25" s="64">
        <f t="shared" si="3"/>
        <v>10</v>
      </c>
      <c r="J25" s="64">
        <f t="shared" si="4"/>
        <v>31</v>
      </c>
      <c r="K25" s="64">
        <f t="shared" si="5"/>
        <v>14</v>
      </c>
      <c r="L25" s="64">
        <f t="shared" si="6"/>
        <v>55</v>
      </c>
    </row>
    <row r="26" spans="1:12" x14ac:dyDescent="0.25">
      <c r="A26" s="11" t="s">
        <v>20</v>
      </c>
      <c r="B26" s="17">
        <v>6149</v>
      </c>
      <c r="C26" s="22">
        <v>43</v>
      </c>
      <c r="D26" s="18">
        <v>4</v>
      </c>
      <c r="E26" s="28"/>
      <c r="F26" s="28">
        <f t="shared" si="0"/>
        <v>6.993006993006993E-3</v>
      </c>
      <c r="G26" s="28">
        <f t="shared" si="1"/>
        <v>9.3023255813953487E-2</v>
      </c>
      <c r="H26" s="28">
        <f t="shared" si="2"/>
        <v>6.5051227841925511E-4</v>
      </c>
      <c r="I26" s="64">
        <f t="shared" si="3"/>
        <v>22</v>
      </c>
      <c r="J26" s="64">
        <f t="shared" si="4"/>
        <v>9</v>
      </c>
      <c r="K26" s="64">
        <f t="shared" si="5"/>
        <v>9</v>
      </c>
      <c r="L26" s="64">
        <f t="shared" si="6"/>
        <v>40</v>
      </c>
    </row>
    <row r="27" spans="1:12" x14ac:dyDescent="0.25">
      <c r="A27" s="11" t="s">
        <v>21</v>
      </c>
      <c r="B27" s="17">
        <v>7812</v>
      </c>
      <c r="C27" s="22">
        <v>34</v>
      </c>
      <c r="D27" s="18">
        <v>6</v>
      </c>
      <c r="E27" s="28"/>
      <c r="F27" s="28">
        <f t="shared" si="0"/>
        <v>4.3522785458269334E-3</v>
      </c>
      <c r="G27" s="28">
        <f t="shared" si="1"/>
        <v>0.17647058823529413</v>
      </c>
      <c r="H27" s="28">
        <f t="shared" si="2"/>
        <v>7.6804915514592945E-4</v>
      </c>
      <c r="I27" s="64">
        <f t="shared" si="3"/>
        <v>11</v>
      </c>
      <c r="J27" s="64">
        <f t="shared" si="4"/>
        <v>24</v>
      </c>
      <c r="K27" s="64">
        <f t="shared" si="5"/>
        <v>13</v>
      </c>
      <c r="L27" s="64">
        <f t="shared" si="6"/>
        <v>48</v>
      </c>
    </row>
    <row r="28" spans="1:12" x14ac:dyDescent="0.25">
      <c r="A28" s="11" t="s">
        <v>8</v>
      </c>
      <c r="B28" s="17">
        <v>2959</v>
      </c>
      <c r="C28" s="22">
        <v>131</v>
      </c>
      <c r="D28" s="18">
        <v>20</v>
      </c>
      <c r="E28" s="28"/>
      <c r="F28" s="28">
        <f t="shared" si="0"/>
        <v>4.4271713416694829E-2</v>
      </c>
      <c r="G28" s="28">
        <f t="shared" si="1"/>
        <v>0.15267175572519084</v>
      </c>
      <c r="H28" s="28">
        <f t="shared" si="2"/>
        <v>6.7590402162892868E-3</v>
      </c>
      <c r="I28" s="64">
        <f t="shared" si="3"/>
        <v>35</v>
      </c>
      <c r="J28" s="64">
        <f t="shared" si="4"/>
        <v>20</v>
      </c>
      <c r="K28" s="64">
        <f t="shared" si="5"/>
        <v>35</v>
      </c>
      <c r="L28" s="64">
        <f t="shared" si="6"/>
        <v>90</v>
      </c>
    </row>
    <row r="29" spans="1:12" x14ac:dyDescent="0.25">
      <c r="A29" s="11" t="s">
        <v>3</v>
      </c>
      <c r="B29" s="17">
        <v>7259</v>
      </c>
      <c r="C29" s="22">
        <v>63</v>
      </c>
      <c r="D29" s="18">
        <v>12</v>
      </c>
      <c r="E29" s="28"/>
      <c r="F29" s="28">
        <f t="shared" si="0"/>
        <v>8.6788813886210219E-3</v>
      </c>
      <c r="G29" s="28">
        <f t="shared" si="1"/>
        <v>0.19047619047619047</v>
      </c>
      <c r="H29" s="28">
        <f t="shared" si="2"/>
        <v>1.6531202644992423E-3</v>
      </c>
      <c r="I29" s="64">
        <f t="shared" si="3"/>
        <v>23</v>
      </c>
      <c r="J29" s="64">
        <f t="shared" si="4"/>
        <v>29</v>
      </c>
      <c r="K29" s="64">
        <f t="shared" si="5"/>
        <v>19</v>
      </c>
      <c r="L29" s="64">
        <f t="shared" si="6"/>
        <v>71</v>
      </c>
    </row>
    <row r="30" spans="1:12" x14ac:dyDescent="0.25">
      <c r="A30" s="11" t="s">
        <v>17</v>
      </c>
      <c r="B30" s="17">
        <v>2729</v>
      </c>
      <c r="C30" s="22">
        <v>7</v>
      </c>
      <c r="D30" s="18">
        <v>1</v>
      </c>
      <c r="E30" s="28"/>
      <c r="F30" s="28">
        <f t="shared" si="0"/>
        <v>2.565042139978014E-3</v>
      </c>
      <c r="G30" s="28">
        <f t="shared" si="1"/>
        <v>0.14285714285714285</v>
      </c>
      <c r="H30" s="28">
        <f t="shared" si="2"/>
        <v>3.6643459142543056E-4</v>
      </c>
      <c r="I30" s="64">
        <f t="shared" si="3"/>
        <v>6</v>
      </c>
      <c r="J30" s="64">
        <f t="shared" si="4"/>
        <v>18</v>
      </c>
      <c r="K30" s="64">
        <f t="shared" si="5"/>
        <v>6</v>
      </c>
      <c r="L30" s="64">
        <f t="shared" si="6"/>
        <v>30</v>
      </c>
    </row>
    <row r="31" spans="1:12" x14ac:dyDescent="0.25">
      <c r="A31" s="11" t="s">
        <v>16</v>
      </c>
      <c r="B31" s="17">
        <v>3089</v>
      </c>
      <c r="C31" s="22">
        <v>88</v>
      </c>
      <c r="D31" s="18">
        <v>6</v>
      </c>
      <c r="E31" s="28"/>
      <c r="F31" s="28">
        <f t="shared" si="0"/>
        <v>2.848818387827776E-2</v>
      </c>
      <c r="G31" s="28">
        <f t="shared" si="1"/>
        <v>6.8181818181818177E-2</v>
      </c>
      <c r="H31" s="28">
        <f t="shared" si="2"/>
        <v>1.9423761735189379E-3</v>
      </c>
      <c r="I31" s="64">
        <f t="shared" si="3"/>
        <v>25</v>
      </c>
      <c r="J31" s="64">
        <f t="shared" si="4"/>
        <v>5</v>
      </c>
      <c r="K31" s="64">
        <f t="shared" si="5"/>
        <v>23</v>
      </c>
      <c r="L31" s="64">
        <f t="shared" si="6"/>
        <v>53</v>
      </c>
    </row>
    <row r="32" spans="1:12" x14ac:dyDescent="0.25">
      <c r="A32" s="11" t="s">
        <v>10</v>
      </c>
      <c r="B32" s="17">
        <v>3353</v>
      </c>
      <c r="C32" s="22">
        <v>137</v>
      </c>
      <c r="D32" s="18">
        <v>16</v>
      </c>
      <c r="E32" s="28"/>
      <c r="F32" s="28">
        <f t="shared" si="0"/>
        <v>4.085893229943334E-2</v>
      </c>
      <c r="G32" s="28">
        <f t="shared" si="1"/>
        <v>0.11678832116788321</v>
      </c>
      <c r="H32" s="28">
        <f t="shared" si="2"/>
        <v>4.7718461079630176E-3</v>
      </c>
      <c r="I32" s="64">
        <f t="shared" si="3"/>
        <v>33</v>
      </c>
      <c r="J32" s="64">
        <f t="shared" si="4"/>
        <v>15</v>
      </c>
      <c r="K32" s="64">
        <f t="shared" si="5"/>
        <v>33</v>
      </c>
      <c r="L32" s="64">
        <f t="shared" si="6"/>
        <v>81</v>
      </c>
    </row>
    <row r="33" spans="1:12" x14ac:dyDescent="0.25">
      <c r="A33" s="11" t="s">
        <v>5</v>
      </c>
      <c r="B33" s="17">
        <v>3138</v>
      </c>
      <c r="C33" s="22">
        <v>127</v>
      </c>
      <c r="D33" s="18">
        <v>7</v>
      </c>
      <c r="E33" s="28"/>
      <c r="F33" s="28">
        <f t="shared" si="0"/>
        <v>4.0471637985978332E-2</v>
      </c>
      <c r="G33" s="28">
        <f t="shared" si="1"/>
        <v>5.5118110236220472E-2</v>
      </c>
      <c r="H33" s="28">
        <f t="shared" si="2"/>
        <v>2.2307202039515616E-3</v>
      </c>
      <c r="I33" s="64">
        <f t="shared" si="3"/>
        <v>32</v>
      </c>
      <c r="J33" s="64">
        <f t="shared" si="4"/>
        <v>4</v>
      </c>
      <c r="K33" s="64">
        <f t="shared" si="5"/>
        <v>26</v>
      </c>
      <c r="L33" s="64">
        <f t="shared" si="6"/>
        <v>62</v>
      </c>
    </row>
    <row r="34" spans="1:12" x14ac:dyDescent="0.25">
      <c r="A34" s="11" t="s">
        <v>13</v>
      </c>
      <c r="B34" s="17">
        <v>3205</v>
      </c>
      <c r="C34" s="22">
        <v>145</v>
      </c>
      <c r="D34" s="18">
        <v>18</v>
      </c>
      <c r="E34" s="28"/>
      <c r="F34" s="28">
        <f t="shared" si="0"/>
        <v>4.5241809672386897E-2</v>
      </c>
      <c r="G34" s="28">
        <f t="shared" si="1"/>
        <v>0.12413793103448276</v>
      </c>
      <c r="H34" s="28">
        <f t="shared" si="2"/>
        <v>5.61622464898596E-3</v>
      </c>
      <c r="I34" s="64">
        <f t="shared" si="3"/>
        <v>37</v>
      </c>
      <c r="J34" s="64">
        <f t="shared" si="4"/>
        <v>17</v>
      </c>
      <c r="K34" s="64">
        <f t="shared" si="5"/>
        <v>34</v>
      </c>
      <c r="L34" s="64">
        <f t="shared" si="6"/>
        <v>88</v>
      </c>
    </row>
    <row r="35" spans="1:12" x14ac:dyDescent="0.25">
      <c r="A35" s="11" t="s">
        <v>19</v>
      </c>
      <c r="B35" s="17">
        <v>12970</v>
      </c>
      <c r="C35" s="22">
        <v>32</v>
      </c>
      <c r="D35" s="18">
        <v>3</v>
      </c>
      <c r="E35" s="28"/>
      <c r="F35" s="28">
        <f t="shared" si="0"/>
        <v>2.467232074016962E-3</v>
      </c>
      <c r="G35" s="28">
        <f t="shared" si="1"/>
        <v>9.375E-2</v>
      </c>
      <c r="H35" s="28">
        <f t="shared" si="2"/>
        <v>2.3130300693909018E-4</v>
      </c>
      <c r="I35" s="64">
        <f t="shared" si="3"/>
        <v>5</v>
      </c>
      <c r="J35" s="64">
        <f t="shared" si="4"/>
        <v>11</v>
      </c>
      <c r="K35" s="64">
        <f t="shared" si="5"/>
        <v>3</v>
      </c>
      <c r="L35" s="64">
        <f t="shared" si="6"/>
        <v>19</v>
      </c>
    </row>
    <row r="36" spans="1:12" x14ac:dyDescent="0.25">
      <c r="A36" s="11" t="s">
        <v>2</v>
      </c>
      <c r="B36" s="17">
        <v>3372</v>
      </c>
      <c r="C36" s="22">
        <v>119</v>
      </c>
      <c r="D36" s="18">
        <v>10</v>
      </c>
      <c r="E36" s="28"/>
      <c r="F36" s="28">
        <f t="shared" si="0"/>
        <v>3.5290628706998811E-2</v>
      </c>
      <c r="G36" s="28">
        <f t="shared" si="1"/>
        <v>8.4033613445378158E-2</v>
      </c>
      <c r="H36" s="28">
        <f t="shared" si="2"/>
        <v>2.9655990510083037E-3</v>
      </c>
      <c r="I36" s="64">
        <f t="shared" si="3"/>
        <v>26</v>
      </c>
      <c r="J36" s="64">
        <f t="shared" si="4"/>
        <v>7</v>
      </c>
      <c r="K36" s="64">
        <f t="shared" si="5"/>
        <v>28</v>
      </c>
      <c r="L36" s="64">
        <f t="shared" si="6"/>
        <v>61</v>
      </c>
    </row>
    <row r="37" spans="1:12" x14ac:dyDescent="0.25">
      <c r="A37" s="11" t="s">
        <v>11</v>
      </c>
      <c r="B37" s="17">
        <v>3000</v>
      </c>
      <c r="C37" s="22">
        <v>121</v>
      </c>
      <c r="D37" s="18">
        <v>6</v>
      </c>
      <c r="E37" s="28"/>
      <c r="F37" s="28">
        <f t="shared" si="0"/>
        <v>4.0333333333333332E-2</v>
      </c>
      <c r="G37" s="28">
        <f t="shared" si="1"/>
        <v>4.9586776859504134E-2</v>
      </c>
      <c r="H37" s="28">
        <f t="shared" si="2"/>
        <v>2E-3</v>
      </c>
      <c r="I37" s="64">
        <f t="shared" si="3"/>
        <v>30</v>
      </c>
      <c r="J37" s="64">
        <f t="shared" si="4"/>
        <v>3</v>
      </c>
      <c r="K37" s="64">
        <f t="shared" si="5"/>
        <v>24</v>
      </c>
      <c r="L37" s="64">
        <f t="shared" si="6"/>
        <v>57</v>
      </c>
    </row>
    <row r="38" spans="1:12" x14ac:dyDescent="0.25">
      <c r="A38" s="11" t="s">
        <v>22</v>
      </c>
      <c r="B38" s="17">
        <v>7954</v>
      </c>
      <c r="C38" s="22">
        <v>41</v>
      </c>
      <c r="D38" s="18">
        <v>6</v>
      </c>
      <c r="E38" s="28"/>
      <c r="F38" s="28">
        <f t="shared" si="0"/>
        <v>5.1546391752577319E-3</v>
      </c>
      <c r="G38" s="28">
        <f t="shared" si="1"/>
        <v>0.14634146341463414</v>
      </c>
      <c r="H38" s="28">
        <f t="shared" si="2"/>
        <v>7.5433744028161921E-4</v>
      </c>
      <c r="I38" s="64">
        <f t="shared" si="3"/>
        <v>14</v>
      </c>
      <c r="J38" s="64">
        <f t="shared" si="4"/>
        <v>19</v>
      </c>
      <c r="K38" s="64">
        <f t="shared" si="5"/>
        <v>12</v>
      </c>
      <c r="L38" s="64">
        <f t="shared" si="6"/>
        <v>45</v>
      </c>
    </row>
    <row r="39" spans="1:12" x14ac:dyDescent="0.25">
      <c r="A39" s="11" t="s">
        <v>4</v>
      </c>
      <c r="B39" s="17">
        <v>4262</v>
      </c>
      <c r="C39" s="22">
        <v>73</v>
      </c>
      <c r="D39" s="18">
        <v>9</v>
      </c>
      <c r="E39" s="28"/>
      <c r="F39" s="28">
        <f t="shared" si="0"/>
        <v>1.7128108869075551E-2</v>
      </c>
      <c r="G39" s="28">
        <f t="shared" si="1"/>
        <v>0.12328767123287671</v>
      </c>
      <c r="H39" s="28">
        <f t="shared" si="2"/>
        <v>2.1116846550915062E-3</v>
      </c>
      <c r="I39" s="64">
        <f t="shared" si="3"/>
        <v>24</v>
      </c>
      <c r="J39" s="64">
        <f t="shared" si="4"/>
        <v>16</v>
      </c>
      <c r="K39" s="64">
        <f t="shared" si="5"/>
        <v>25</v>
      </c>
      <c r="L39" s="64">
        <f t="shared" si="6"/>
        <v>65</v>
      </c>
    </row>
    <row r="40" spans="1:12" x14ac:dyDescent="0.25">
      <c r="A40" s="11" t="s">
        <v>30</v>
      </c>
      <c r="B40" s="17">
        <v>8277</v>
      </c>
      <c r="C40" s="22">
        <v>38</v>
      </c>
      <c r="D40" s="18">
        <v>9</v>
      </c>
      <c r="E40" s="28"/>
      <c r="F40" s="28">
        <f t="shared" si="0"/>
        <v>4.5910353992992632E-3</v>
      </c>
      <c r="G40" s="28">
        <f t="shared" si="1"/>
        <v>0.23684210526315788</v>
      </c>
      <c r="H40" s="28">
        <f t="shared" si="2"/>
        <v>1.0873504893077202E-3</v>
      </c>
      <c r="I40" s="64">
        <f t="shared" si="3"/>
        <v>13</v>
      </c>
      <c r="J40" s="64">
        <f t="shared" si="4"/>
        <v>32</v>
      </c>
      <c r="K40" s="64">
        <f t="shared" si="5"/>
        <v>16</v>
      </c>
      <c r="L40" s="64">
        <f t="shared" si="6"/>
        <v>61</v>
      </c>
    </row>
    <row r="41" spans="1:12" x14ac:dyDescent="0.25">
      <c r="A41" s="11" t="s">
        <v>6</v>
      </c>
      <c r="B41" s="17">
        <v>2264</v>
      </c>
      <c r="C41" s="22">
        <v>91</v>
      </c>
      <c r="D41" s="18">
        <v>18</v>
      </c>
      <c r="E41" s="28"/>
      <c r="F41" s="28">
        <f t="shared" si="0"/>
        <v>4.0194346289752651E-2</v>
      </c>
      <c r="G41" s="28">
        <f t="shared" si="1"/>
        <v>0.19780219780219779</v>
      </c>
      <c r="H41" s="28">
        <f t="shared" si="2"/>
        <v>7.9505300353356883E-3</v>
      </c>
      <c r="I41" s="64">
        <f t="shared" si="3"/>
        <v>29</v>
      </c>
      <c r="J41" s="64">
        <f t="shared" si="4"/>
        <v>30</v>
      </c>
      <c r="K41" s="64">
        <f t="shared" si="5"/>
        <v>37</v>
      </c>
      <c r="L41" s="64">
        <f t="shared" si="6"/>
        <v>96</v>
      </c>
    </row>
    <row r="42" spans="1:12" x14ac:dyDescent="0.25">
      <c r="A42" s="11" t="s">
        <v>7</v>
      </c>
      <c r="B42" s="17">
        <v>3032</v>
      </c>
      <c r="C42" s="22">
        <v>121</v>
      </c>
      <c r="D42" s="18">
        <v>22</v>
      </c>
      <c r="E42" s="28"/>
      <c r="F42" s="28">
        <f t="shared" si="0"/>
        <v>3.9907651715039578E-2</v>
      </c>
      <c r="G42" s="28">
        <f t="shared" si="1"/>
        <v>0.18181818181818182</v>
      </c>
      <c r="H42" s="28">
        <f t="shared" si="2"/>
        <v>7.2559366754617414E-3</v>
      </c>
      <c r="I42" s="64">
        <f t="shared" si="3"/>
        <v>28</v>
      </c>
      <c r="J42" s="64">
        <f t="shared" si="4"/>
        <v>25</v>
      </c>
      <c r="K42" s="64">
        <f t="shared" si="5"/>
        <v>36</v>
      </c>
      <c r="L42" s="64">
        <f t="shared" si="6"/>
        <v>89</v>
      </c>
    </row>
    <row r="43" spans="1:12" x14ac:dyDescent="0.25">
      <c r="A43" s="12" t="s">
        <v>47</v>
      </c>
      <c r="B43" s="19">
        <v>182908</v>
      </c>
      <c r="C43" s="23">
        <v>2368</v>
      </c>
      <c r="D43" s="20">
        <v>320</v>
      </c>
      <c r="H43" s="28"/>
    </row>
    <row r="44" spans="1:12" ht="18.7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topLeftCell="A10" zoomScale="75" workbookViewId="0">
      <selection activeCell="G52" sqref="G52"/>
    </sheetView>
  </sheetViews>
  <sheetFormatPr defaultColWidth="10.25" defaultRowHeight="15.75" x14ac:dyDescent="0.25"/>
  <cols>
    <col min="1" max="1" width="22.25" bestFit="1" customWidth="1"/>
    <col min="7" max="7" width="11" bestFit="1" customWidth="1"/>
    <col min="8" max="8" width="15.125" bestFit="1" customWidth="1"/>
    <col min="9" max="9" width="15.25" bestFit="1" customWidth="1"/>
    <col min="10" max="10" width="14.75" bestFit="1" customWidth="1"/>
    <col min="11" max="47" width="11.5" bestFit="1" customWidth="1"/>
    <col min="48" max="48" width="11" bestFit="1" customWidth="1"/>
  </cols>
  <sheetData>
    <row r="1" spans="1:16" ht="18.75" x14ac:dyDescent="0.3">
      <c r="A1" s="3" t="s">
        <v>0</v>
      </c>
      <c r="B1" s="3" t="s">
        <v>39</v>
      </c>
      <c r="C1" s="3" t="s">
        <v>40</v>
      </c>
      <c r="D1" s="3" t="s">
        <v>41</v>
      </c>
      <c r="E1" s="3" t="s">
        <v>42</v>
      </c>
      <c r="G1" s="5" t="s">
        <v>46</v>
      </c>
      <c r="H1" s="6"/>
      <c r="I1" s="6"/>
      <c r="J1" s="6"/>
      <c r="K1" s="6"/>
      <c r="L1" s="6"/>
      <c r="M1" s="6"/>
      <c r="N1" s="6"/>
      <c r="O1" s="6"/>
      <c r="P1" s="6"/>
    </row>
    <row r="2" spans="1:16" s="2" customFormat="1" x14ac:dyDescent="0.25">
      <c r="A2" t="s">
        <v>1</v>
      </c>
      <c r="B2">
        <v>3037</v>
      </c>
      <c r="C2">
        <v>137</v>
      </c>
      <c r="D2">
        <v>12</v>
      </c>
      <c r="E2" t="s">
        <v>43</v>
      </c>
    </row>
    <row r="3" spans="1:16" x14ac:dyDescent="0.25">
      <c r="A3" t="s">
        <v>2</v>
      </c>
      <c r="B3">
        <v>3372</v>
      </c>
      <c r="C3">
        <v>119</v>
      </c>
      <c r="D3">
        <v>10</v>
      </c>
      <c r="E3" t="s">
        <v>43</v>
      </c>
      <c r="G3" s="1" t="s">
        <v>54</v>
      </c>
      <c r="J3" s="1"/>
    </row>
    <row r="4" spans="1:16" x14ac:dyDescent="0.25">
      <c r="A4" s="6" t="s">
        <v>3</v>
      </c>
      <c r="B4">
        <v>1258</v>
      </c>
      <c r="C4">
        <v>44</v>
      </c>
      <c r="D4">
        <v>8</v>
      </c>
      <c r="E4" t="s">
        <v>43</v>
      </c>
      <c r="G4" s="1"/>
      <c r="I4" s="1" t="s">
        <v>52</v>
      </c>
      <c r="J4" s="1" t="s">
        <v>53</v>
      </c>
    </row>
    <row r="5" spans="1:16" x14ac:dyDescent="0.25">
      <c r="A5" t="s">
        <v>4</v>
      </c>
      <c r="B5">
        <v>1954</v>
      </c>
      <c r="C5">
        <v>60</v>
      </c>
      <c r="D5">
        <v>7</v>
      </c>
      <c r="E5" t="s">
        <v>43</v>
      </c>
    </row>
    <row r="6" spans="1:16" x14ac:dyDescent="0.25">
      <c r="A6" t="s">
        <v>5</v>
      </c>
      <c r="B6">
        <v>3138</v>
      </c>
      <c r="C6">
        <v>127</v>
      </c>
      <c r="D6">
        <v>7</v>
      </c>
      <c r="E6" t="s">
        <v>43</v>
      </c>
      <c r="G6" t="s">
        <v>55</v>
      </c>
      <c r="H6" t="s">
        <v>56</v>
      </c>
      <c r="I6" t="s">
        <v>63</v>
      </c>
    </row>
    <row r="7" spans="1:16" x14ac:dyDescent="0.25">
      <c r="A7" t="s">
        <v>6</v>
      </c>
      <c r="B7">
        <v>2264</v>
      </c>
      <c r="C7">
        <v>91</v>
      </c>
      <c r="D7">
        <v>18</v>
      </c>
      <c r="E7" t="s">
        <v>43</v>
      </c>
    </row>
    <row r="8" spans="1:16" x14ac:dyDescent="0.25">
      <c r="A8" t="s">
        <v>7</v>
      </c>
      <c r="B8">
        <v>3032</v>
      </c>
      <c r="C8">
        <v>121</v>
      </c>
      <c r="D8">
        <v>22</v>
      </c>
      <c r="E8" t="s">
        <v>43</v>
      </c>
    </row>
    <row r="9" spans="1:16" x14ac:dyDescent="0.25">
      <c r="A9" t="s">
        <v>8</v>
      </c>
      <c r="B9">
        <v>2959</v>
      </c>
      <c r="C9">
        <v>131</v>
      </c>
      <c r="D9">
        <v>20</v>
      </c>
      <c r="E9" t="s">
        <v>43</v>
      </c>
    </row>
    <row r="10" spans="1:16" x14ac:dyDescent="0.25">
      <c r="A10" t="s">
        <v>9</v>
      </c>
      <c r="B10">
        <v>3219</v>
      </c>
      <c r="C10">
        <v>125</v>
      </c>
      <c r="D10">
        <v>14</v>
      </c>
      <c r="E10" t="s">
        <v>43</v>
      </c>
      <c r="G10" s="7"/>
      <c r="H10" s="10" t="s">
        <v>49</v>
      </c>
      <c r="I10" s="8"/>
      <c r="J10" s="9"/>
    </row>
    <row r="11" spans="1:16" x14ac:dyDescent="0.25">
      <c r="A11" t="s">
        <v>10</v>
      </c>
      <c r="B11">
        <v>3353</v>
      </c>
      <c r="C11">
        <v>137</v>
      </c>
      <c r="D11">
        <v>16</v>
      </c>
      <c r="E11" t="s">
        <v>43</v>
      </c>
      <c r="G11" s="10" t="s">
        <v>42</v>
      </c>
      <c r="H11" s="7" t="s">
        <v>48</v>
      </c>
      <c r="I11" s="13" t="s">
        <v>50</v>
      </c>
      <c r="J11" s="14" t="s">
        <v>51</v>
      </c>
      <c r="K11" t="s">
        <v>57</v>
      </c>
      <c r="L11" t="s">
        <v>58</v>
      </c>
      <c r="M11" s="38" t="s">
        <v>52</v>
      </c>
    </row>
    <row r="12" spans="1:16" x14ac:dyDescent="0.25">
      <c r="A12" t="s">
        <v>11</v>
      </c>
      <c r="B12">
        <v>3000</v>
      </c>
      <c r="C12">
        <v>121</v>
      </c>
      <c r="D12">
        <v>6</v>
      </c>
      <c r="E12" t="s">
        <v>43</v>
      </c>
      <c r="G12" s="7" t="s">
        <v>43</v>
      </c>
      <c r="H12" s="15">
        <v>43945</v>
      </c>
      <c r="I12" s="21">
        <v>1762</v>
      </c>
      <c r="J12" s="16">
        <v>199</v>
      </c>
      <c r="K12" s="25">
        <f>GETPIVOTDATA("Sum of Reversed",$G$10,"Court","Common")/GETPIVOTDATA("Sum of Appealed",$G$10,"Court","Common")</f>
        <v>0.11293984108967083</v>
      </c>
      <c r="L12" s="25">
        <f>GETPIVOTDATA("Sum of Appealed",$G$10,"Court","Common")/GETPIVOTDATA("Sum of Disposed",$G$10,"Court","Common")</f>
        <v>4.0095574012970758E-2</v>
      </c>
      <c r="M12" s="43">
        <f>K12*L12</f>
        <v>4.5283877574240523E-3</v>
      </c>
      <c r="N12" s="25"/>
    </row>
    <row r="13" spans="1:16" x14ac:dyDescent="0.25">
      <c r="A13" t="s">
        <v>12</v>
      </c>
      <c r="B13">
        <v>2969</v>
      </c>
      <c r="C13">
        <v>129</v>
      </c>
      <c r="D13">
        <v>12</v>
      </c>
      <c r="E13" t="s">
        <v>43</v>
      </c>
      <c r="G13" s="11" t="s">
        <v>44</v>
      </c>
      <c r="H13" s="17">
        <v>30499</v>
      </c>
      <c r="I13" s="22">
        <v>106</v>
      </c>
      <c r="J13" s="18">
        <v>17</v>
      </c>
      <c r="K13" s="25">
        <f>GETPIVOTDATA("Sum of Reversed",$G$10,"Court","Domestic")/GETPIVOTDATA("Sum of Appealed",$G$10,"Court","Domestic")</f>
        <v>0.16037735849056603</v>
      </c>
      <c r="L13" s="25">
        <f>GETPIVOTDATA("Sum of Appealed",$G$10,"Court","Domestic")/GETPIVOTDATA("Sum of Disposed",$G$10,"Court","Domestic")</f>
        <v>3.4755237876651695E-3</v>
      </c>
      <c r="M13" s="43">
        <f>K13*L13</f>
        <v>5.5739532443686683E-4</v>
      </c>
      <c r="N13" s="25"/>
    </row>
    <row r="14" spans="1:16" x14ac:dyDescent="0.25">
      <c r="A14" t="s">
        <v>13</v>
      </c>
      <c r="B14">
        <v>3205</v>
      </c>
      <c r="C14">
        <v>145</v>
      </c>
      <c r="D14">
        <v>18</v>
      </c>
      <c r="E14" t="s">
        <v>43</v>
      </c>
      <c r="G14" s="11" t="s">
        <v>45</v>
      </c>
      <c r="H14" s="17">
        <v>108464</v>
      </c>
      <c r="I14" s="22">
        <v>500</v>
      </c>
      <c r="J14" s="18">
        <v>104</v>
      </c>
      <c r="K14" s="25">
        <f>GETPIVOTDATA("Sum of Reversed",$G$10,"Court","Muni")/GETPIVOTDATA("Sum of Appealed",$G$10,"Court","Muni")</f>
        <v>0.20799999999999999</v>
      </c>
      <c r="L14" s="25">
        <f>GETPIVOTDATA("Sum of Appealed",$G$10,"Court","Muni")/GETPIVOTDATA("Sum of Disposed",$G$10,"Court","Muni")</f>
        <v>4.6098244578846436E-3</v>
      </c>
      <c r="M14" s="43">
        <f>K14*L14</f>
        <v>9.5884348724000585E-4</v>
      </c>
      <c r="N14" s="25"/>
    </row>
    <row r="15" spans="1:16" x14ac:dyDescent="0.25">
      <c r="A15" t="s">
        <v>14</v>
      </c>
      <c r="B15">
        <v>955</v>
      </c>
      <c r="C15">
        <v>60</v>
      </c>
      <c r="D15">
        <v>10</v>
      </c>
      <c r="E15" t="s">
        <v>43</v>
      </c>
      <c r="G15" s="12" t="s">
        <v>47</v>
      </c>
      <c r="H15" s="19">
        <v>182908</v>
      </c>
      <c r="I15" s="23">
        <v>2368</v>
      </c>
      <c r="J15" s="20">
        <v>320</v>
      </c>
      <c r="K15" s="25"/>
      <c r="L15" s="25"/>
      <c r="M15" s="26">
        <f>SUM(M12:M14)</f>
        <v>6.0446265691009252E-3</v>
      </c>
      <c r="N15" s="25"/>
    </row>
    <row r="16" spans="1:16" x14ac:dyDescent="0.25">
      <c r="A16" t="s">
        <v>15</v>
      </c>
      <c r="B16">
        <v>3141</v>
      </c>
      <c r="C16">
        <v>127</v>
      </c>
      <c r="D16">
        <v>13</v>
      </c>
      <c r="E16" t="s">
        <v>43</v>
      </c>
      <c r="N16" s="2"/>
      <c r="O16" s="2"/>
    </row>
    <row r="17" spans="1:15" x14ac:dyDescent="0.25">
      <c r="A17" t="s">
        <v>16</v>
      </c>
      <c r="B17" s="4">
        <v>3089</v>
      </c>
      <c r="C17" s="4">
        <v>88</v>
      </c>
      <c r="D17" s="4">
        <v>6</v>
      </c>
      <c r="E17" t="s">
        <v>43</v>
      </c>
    </row>
    <row r="18" spans="1:15" x14ac:dyDescent="0.25">
      <c r="A18" t="s">
        <v>17</v>
      </c>
      <c r="B18">
        <v>2729</v>
      </c>
      <c r="C18">
        <v>7</v>
      </c>
      <c r="D18">
        <v>1</v>
      </c>
      <c r="E18" t="s">
        <v>44</v>
      </c>
    </row>
    <row r="19" spans="1:15" x14ac:dyDescent="0.25">
      <c r="A19" t="s">
        <v>3</v>
      </c>
      <c r="B19">
        <v>6001</v>
      </c>
      <c r="C19">
        <v>19</v>
      </c>
      <c r="D19">
        <v>4</v>
      </c>
      <c r="E19" t="s">
        <v>44</v>
      </c>
    </row>
    <row r="20" spans="1:15" x14ac:dyDescent="0.25">
      <c r="A20" t="s">
        <v>18</v>
      </c>
      <c r="B20">
        <v>8799</v>
      </c>
      <c r="C20">
        <v>48</v>
      </c>
      <c r="D20">
        <v>9</v>
      </c>
      <c r="E20" t="s">
        <v>44</v>
      </c>
    </row>
    <row r="21" spans="1:15" x14ac:dyDescent="0.25">
      <c r="A21" t="s">
        <v>19</v>
      </c>
      <c r="B21" s="4">
        <v>12970</v>
      </c>
      <c r="C21" s="4">
        <v>32</v>
      </c>
      <c r="D21" s="4">
        <v>3</v>
      </c>
      <c r="E21" t="s">
        <v>44</v>
      </c>
    </row>
    <row r="22" spans="1:15" s="2" customFormat="1" x14ac:dyDescent="0.25">
      <c r="A22" t="s">
        <v>20</v>
      </c>
      <c r="B22">
        <v>6149</v>
      </c>
      <c r="C22">
        <v>43</v>
      </c>
      <c r="D22">
        <v>4</v>
      </c>
      <c r="E22" t="s">
        <v>45</v>
      </c>
      <c r="N22"/>
      <c r="O22"/>
    </row>
    <row r="23" spans="1:15" x14ac:dyDescent="0.25">
      <c r="A23" t="s">
        <v>21</v>
      </c>
      <c r="B23">
        <v>7812</v>
      </c>
      <c r="C23">
        <v>34</v>
      </c>
      <c r="D23">
        <v>6</v>
      </c>
      <c r="E23" t="s">
        <v>45</v>
      </c>
    </row>
    <row r="24" spans="1:15" x14ac:dyDescent="0.25">
      <c r="A24" t="s">
        <v>22</v>
      </c>
      <c r="B24">
        <v>7954</v>
      </c>
      <c r="C24">
        <v>41</v>
      </c>
      <c r="D24">
        <v>6</v>
      </c>
      <c r="E24" t="s">
        <v>45</v>
      </c>
      <c r="L24" s="2"/>
      <c r="M24" s="2"/>
      <c r="N24" s="2"/>
      <c r="O24" s="2"/>
    </row>
    <row r="25" spans="1:15" x14ac:dyDescent="0.25">
      <c r="A25" t="s">
        <v>23</v>
      </c>
      <c r="B25">
        <v>7736</v>
      </c>
      <c r="C25">
        <v>43</v>
      </c>
      <c r="D25">
        <v>5</v>
      </c>
      <c r="E25" t="s">
        <v>45</v>
      </c>
    </row>
    <row r="26" spans="1:15" x14ac:dyDescent="0.25">
      <c r="A26" t="s">
        <v>24</v>
      </c>
      <c r="B26">
        <v>5282</v>
      </c>
      <c r="C26">
        <v>35</v>
      </c>
      <c r="D26">
        <v>13</v>
      </c>
      <c r="E26" t="s">
        <v>45</v>
      </c>
    </row>
    <row r="27" spans="1:15" x14ac:dyDescent="0.25">
      <c r="A27" t="s">
        <v>25</v>
      </c>
      <c r="B27">
        <v>5253</v>
      </c>
      <c r="C27">
        <v>6</v>
      </c>
      <c r="D27">
        <v>0</v>
      </c>
      <c r="E27" t="s">
        <v>45</v>
      </c>
    </row>
    <row r="28" spans="1:15" x14ac:dyDescent="0.25">
      <c r="A28" t="s">
        <v>26</v>
      </c>
      <c r="B28">
        <v>2532</v>
      </c>
      <c r="C28">
        <v>5</v>
      </c>
      <c r="D28">
        <v>0</v>
      </c>
      <c r="E28" t="s">
        <v>45</v>
      </c>
    </row>
    <row r="29" spans="1:15" x14ac:dyDescent="0.25">
      <c r="A29" t="s">
        <v>27</v>
      </c>
      <c r="B29">
        <v>7900</v>
      </c>
      <c r="C29">
        <v>29</v>
      </c>
      <c r="D29">
        <v>5</v>
      </c>
      <c r="E29" t="s">
        <v>45</v>
      </c>
    </row>
    <row r="30" spans="1:15" s="2" customFormat="1" x14ac:dyDescent="0.25">
      <c r="A30" t="s">
        <v>4</v>
      </c>
      <c r="B30">
        <v>2308</v>
      </c>
      <c r="C30">
        <v>13</v>
      </c>
      <c r="D30">
        <v>2</v>
      </c>
      <c r="E30" t="s">
        <v>45</v>
      </c>
      <c r="G30"/>
      <c r="H30"/>
      <c r="I30"/>
      <c r="J30"/>
      <c r="K30"/>
      <c r="L30"/>
      <c r="M30"/>
      <c r="N30"/>
      <c r="O30"/>
    </row>
    <row r="31" spans="1:15" x14ac:dyDescent="0.25">
      <c r="A31" t="s">
        <v>28</v>
      </c>
      <c r="B31">
        <v>2798</v>
      </c>
      <c r="C31">
        <v>6</v>
      </c>
      <c r="D31">
        <v>1</v>
      </c>
      <c r="E31" t="s">
        <v>45</v>
      </c>
    </row>
    <row r="32" spans="1:15" x14ac:dyDescent="0.25">
      <c r="A32" t="s">
        <v>29</v>
      </c>
      <c r="B32">
        <v>4698</v>
      </c>
      <c r="C32">
        <v>25</v>
      </c>
      <c r="D32">
        <v>8</v>
      </c>
      <c r="E32" t="s">
        <v>45</v>
      </c>
    </row>
    <row r="33" spans="1:7" x14ac:dyDescent="0.25">
      <c r="A33" t="s">
        <v>30</v>
      </c>
      <c r="B33">
        <v>8277</v>
      </c>
      <c r="C33">
        <v>38</v>
      </c>
      <c r="D33">
        <v>9</v>
      </c>
      <c r="E33" t="s">
        <v>45</v>
      </c>
    </row>
    <row r="34" spans="1:7" x14ac:dyDescent="0.25">
      <c r="A34" t="s">
        <v>31</v>
      </c>
      <c r="B34">
        <v>8219</v>
      </c>
      <c r="C34">
        <v>34</v>
      </c>
      <c r="D34">
        <v>7</v>
      </c>
      <c r="E34" t="s">
        <v>45</v>
      </c>
    </row>
    <row r="35" spans="1:7" x14ac:dyDescent="0.25">
      <c r="A35" t="s">
        <v>32</v>
      </c>
      <c r="B35">
        <v>2971</v>
      </c>
      <c r="C35">
        <v>13</v>
      </c>
      <c r="D35">
        <v>1</v>
      </c>
      <c r="E35" t="s">
        <v>45</v>
      </c>
    </row>
    <row r="36" spans="1:7" x14ac:dyDescent="0.25">
      <c r="A36" t="s">
        <v>33</v>
      </c>
      <c r="B36">
        <v>4975</v>
      </c>
      <c r="C36">
        <v>28</v>
      </c>
      <c r="D36">
        <v>9</v>
      </c>
      <c r="E36" t="s">
        <v>45</v>
      </c>
    </row>
    <row r="37" spans="1:7" x14ac:dyDescent="0.25">
      <c r="A37" t="s">
        <v>34</v>
      </c>
      <c r="B37">
        <v>2239</v>
      </c>
      <c r="C37">
        <v>7</v>
      </c>
      <c r="D37">
        <v>3</v>
      </c>
      <c r="E37" t="s">
        <v>45</v>
      </c>
    </row>
    <row r="38" spans="1:7" x14ac:dyDescent="0.25">
      <c r="A38" t="s">
        <v>35</v>
      </c>
      <c r="B38">
        <v>7790</v>
      </c>
      <c r="C38">
        <v>41</v>
      </c>
      <c r="D38">
        <v>13</v>
      </c>
      <c r="E38" t="s">
        <v>45</v>
      </c>
    </row>
    <row r="39" spans="1:7" x14ac:dyDescent="0.25">
      <c r="A39" t="s">
        <v>36</v>
      </c>
      <c r="B39">
        <v>5403</v>
      </c>
      <c r="C39">
        <v>33</v>
      </c>
      <c r="D39">
        <v>6</v>
      </c>
      <c r="E39" t="s">
        <v>45</v>
      </c>
    </row>
    <row r="40" spans="1:7" x14ac:dyDescent="0.25">
      <c r="A40" t="s">
        <v>37</v>
      </c>
      <c r="B40">
        <v>5371</v>
      </c>
      <c r="C40">
        <v>22</v>
      </c>
      <c r="D40">
        <v>4</v>
      </c>
      <c r="E40" t="s">
        <v>45</v>
      </c>
    </row>
    <row r="41" spans="1:7" x14ac:dyDescent="0.25">
      <c r="A41" t="s">
        <v>38</v>
      </c>
      <c r="B41" s="4">
        <v>2797</v>
      </c>
      <c r="C41" s="4">
        <v>4</v>
      </c>
      <c r="D41" s="4">
        <v>2</v>
      </c>
      <c r="E41" t="s">
        <v>45</v>
      </c>
    </row>
    <row r="43" spans="1:7" s="64" customFormat="1" x14ac:dyDescent="0.25">
      <c r="A43" s="62"/>
      <c r="B43" s="63" t="s">
        <v>100</v>
      </c>
      <c r="C43" s="63" t="s">
        <v>101</v>
      </c>
      <c r="D43" s="63" t="s">
        <v>102</v>
      </c>
      <c r="E43" s="63" t="s">
        <v>103</v>
      </c>
      <c r="F43" s="63" t="s">
        <v>105</v>
      </c>
      <c r="G43" s="63" t="s">
        <v>107</v>
      </c>
    </row>
    <row r="44" spans="1:7" s="51" customFormat="1" ht="47.25" x14ac:dyDescent="0.25">
      <c r="A44" s="57" t="s">
        <v>42</v>
      </c>
      <c r="B44" s="57" t="s">
        <v>94</v>
      </c>
      <c r="C44" s="57" t="s">
        <v>95</v>
      </c>
      <c r="D44" s="57" t="s">
        <v>96</v>
      </c>
      <c r="E44" s="57" t="s">
        <v>104</v>
      </c>
      <c r="F44" s="57" t="s">
        <v>106</v>
      </c>
      <c r="G44" s="57" t="s">
        <v>108</v>
      </c>
    </row>
    <row r="45" spans="1:7" s="51" customFormat="1" x14ac:dyDescent="0.25">
      <c r="A45" s="58" t="s">
        <v>97</v>
      </c>
      <c r="B45" s="55">
        <v>43945</v>
      </c>
      <c r="C45" s="55">
        <v>1762</v>
      </c>
      <c r="D45" s="55">
        <v>199</v>
      </c>
      <c r="E45" s="56">
        <f>D45/C45</f>
        <v>0.11293984108967083</v>
      </c>
      <c r="F45" s="56">
        <f>C45/B45</f>
        <v>4.0095574012970758E-2</v>
      </c>
      <c r="G45" s="56">
        <f>E45*F45</f>
        <v>4.5283877574240523E-3</v>
      </c>
    </row>
    <row r="46" spans="1:7" s="51" customFormat="1" x14ac:dyDescent="0.25">
      <c r="A46" s="58" t="s">
        <v>98</v>
      </c>
      <c r="B46" s="55">
        <v>30499</v>
      </c>
      <c r="C46" s="55">
        <v>106</v>
      </c>
      <c r="D46" s="55">
        <v>17</v>
      </c>
      <c r="E46" s="56">
        <f t="shared" ref="E46:E47" si="0">D46/C46</f>
        <v>0.16037735849056603</v>
      </c>
      <c r="F46" s="56">
        <f t="shared" ref="F46:F47" si="1">C46/B46</f>
        <v>3.4755237876651695E-3</v>
      </c>
      <c r="G46" s="56">
        <f t="shared" ref="G46:G47" si="2">E46*F46</f>
        <v>5.5739532443686683E-4</v>
      </c>
    </row>
    <row r="47" spans="1:7" s="51" customFormat="1" x14ac:dyDescent="0.25">
      <c r="A47" s="58" t="s">
        <v>99</v>
      </c>
      <c r="B47" s="55">
        <v>108464</v>
      </c>
      <c r="C47" s="55">
        <v>500</v>
      </c>
      <c r="D47" s="55">
        <v>104</v>
      </c>
      <c r="E47" s="56">
        <f t="shared" si="0"/>
        <v>0.20799999999999999</v>
      </c>
      <c r="F47" s="56">
        <f t="shared" si="1"/>
        <v>4.6098244578846436E-3</v>
      </c>
      <c r="G47" s="56">
        <f t="shared" si="2"/>
        <v>9.5884348724000585E-4</v>
      </c>
    </row>
    <row r="48" spans="1:7" s="51" customFormat="1" x14ac:dyDescent="0.25">
      <c r="A48" s="59" t="s">
        <v>47</v>
      </c>
      <c r="B48" s="60">
        <v>182908</v>
      </c>
      <c r="C48" s="60">
        <v>2368</v>
      </c>
      <c r="D48" s="60">
        <v>320</v>
      </c>
      <c r="E48" s="61"/>
      <c r="F48" s="61"/>
      <c r="G48" s="61">
        <f>SUM(G45:G47)</f>
        <v>6.0446265691009252E-3</v>
      </c>
    </row>
    <row r="51" spans="1:1" x14ac:dyDescent="0.25">
      <c r="A51" s="1"/>
    </row>
  </sheetData>
  <phoneticPr fontId="0" type="noConversion"/>
  <pageMargins left="0.75" right="0.75" top="1" bottom="1" header="0.5" footer="0.5"/>
  <pageSetup orientation="portrait" horizontalDpi="300" verticalDpi="300" r:id="rId2"/>
  <headerFooter alignWithMargins="0"/>
  <ignoredErrors>
    <ignoredError sqref="B43:G43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4"/>
  <sheetViews>
    <sheetView workbookViewId="0">
      <selection activeCell="C30" sqref="C30"/>
    </sheetView>
  </sheetViews>
  <sheetFormatPr defaultColWidth="10.25" defaultRowHeight="15.75" x14ac:dyDescent="0.25"/>
  <cols>
    <col min="2" max="2" width="21.5" bestFit="1" customWidth="1"/>
    <col min="3" max="3" width="14" bestFit="1" customWidth="1"/>
    <col min="4" max="4" width="14.25" bestFit="1" customWidth="1"/>
    <col min="5" max="5" width="14" bestFit="1" customWidth="1"/>
  </cols>
  <sheetData>
    <row r="1" spans="2:11" x14ac:dyDescent="0.25">
      <c r="B1" s="42" t="s">
        <v>87</v>
      </c>
      <c r="C1" s="6"/>
      <c r="D1" s="6"/>
    </row>
    <row r="2" spans="2:11" x14ac:dyDescent="0.25">
      <c r="B2" s="42" t="s">
        <v>88</v>
      </c>
      <c r="C2" s="6"/>
      <c r="D2" s="6"/>
    </row>
    <row r="4" spans="2:11" x14ac:dyDescent="0.25">
      <c r="B4" s="7"/>
      <c r="C4" s="10" t="s">
        <v>49</v>
      </c>
      <c r="D4" s="40"/>
      <c r="E4" s="41"/>
    </row>
    <row r="5" spans="2:11" x14ac:dyDescent="0.25">
      <c r="B5" s="10" t="s">
        <v>0</v>
      </c>
      <c r="C5" s="7" t="s">
        <v>48</v>
      </c>
      <c r="D5" s="13" t="s">
        <v>50</v>
      </c>
      <c r="E5" s="14" t="s">
        <v>51</v>
      </c>
      <c r="F5" s="39" t="s">
        <v>59</v>
      </c>
      <c r="G5" s="39" t="s">
        <v>60</v>
      </c>
      <c r="H5" s="39" t="s">
        <v>61</v>
      </c>
      <c r="I5" s="39" t="s">
        <v>62</v>
      </c>
    </row>
    <row r="6" spans="2:11" x14ac:dyDescent="0.25">
      <c r="B6" s="7" t="s">
        <v>33</v>
      </c>
      <c r="C6" s="15">
        <v>4975</v>
      </c>
      <c r="D6" s="21">
        <v>28</v>
      </c>
      <c r="E6" s="16">
        <v>9</v>
      </c>
      <c r="F6">
        <f>GETPIVOTDATA("Sum of Appealed",$B$4,"   Judge","Albert Mestemaker")/GETPIVOTDATA("Sum of Disposed",$B$4,"   Judge","Albert Mestemaker")</f>
        <v>5.6281407035175882E-3</v>
      </c>
      <c r="G6" s="24">
        <f>F6*100</f>
        <v>0.56281407035175879</v>
      </c>
      <c r="H6">
        <f>E6/C6</f>
        <v>1.8090452261306533E-3</v>
      </c>
      <c r="I6" s="24">
        <f>H6*100</f>
        <v>0.18090452261306533</v>
      </c>
      <c r="K6" s="65">
        <f>D6/C6</f>
        <v>5.6281407035175882E-3</v>
      </c>
    </row>
    <row r="7" spans="2:11" x14ac:dyDescent="0.25">
      <c r="B7" s="11" t="s">
        <v>15</v>
      </c>
      <c r="C7" s="17">
        <v>3141</v>
      </c>
      <c r="D7" s="22">
        <v>127</v>
      </c>
      <c r="E7" s="18">
        <v>13</v>
      </c>
      <c r="F7">
        <f>GETPIVOTDATA("Sum of Appealed",$B$4,"   Judge","Ann Marie Tracey")/GETPIVOTDATA("Sum of Disposed",$B$4,"   Judge","Ann Marie Tracey")</f>
        <v>4.0432983126392867E-2</v>
      </c>
      <c r="G7" s="24">
        <f t="shared" ref="G7:G43" si="0">F7*100</f>
        <v>4.043298312639287</v>
      </c>
      <c r="H7">
        <f t="shared" ref="H7:H43" si="1">E7/C7</f>
        <v>4.1388092964024193E-3</v>
      </c>
      <c r="I7" s="24">
        <f t="shared" ref="I7:I43" si="2">H7*100</f>
        <v>0.41388092964024192</v>
      </c>
      <c r="K7" s="65">
        <f t="shared" ref="K7:K43" si="3">D7/C7</f>
        <v>4.0432983126392867E-2</v>
      </c>
    </row>
    <row r="8" spans="2:11" x14ac:dyDescent="0.25">
      <c r="B8" s="11" t="s">
        <v>9</v>
      </c>
      <c r="C8" s="17">
        <v>3219</v>
      </c>
      <c r="D8" s="22">
        <v>125</v>
      </c>
      <c r="E8" s="18">
        <v>14</v>
      </c>
      <c r="F8">
        <f>D8/C8</f>
        <v>3.8831935383659519E-2</v>
      </c>
      <c r="G8" s="24">
        <f t="shared" si="0"/>
        <v>3.8831935383659517</v>
      </c>
      <c r="H8">
        <f t="shared" si="1"/>
        <v>4.3491767629698667E-3</v>
      </c>
      <c r="I8" s="24">
        <f t="shared" si="2"/>
        <v>0.43491767629698669</v>
      </c>
      <c r="K8" s="65">
        <f t="shared" si="3"/>
        <v>3.8831935383659519E-2</v>
      </c>
    </row>
    <row r="9" spans="2:11" x14ac:dyDescent="0.25">
      <c r="B9" s="11" t="s">
        <v>32</v>
      </c>
      <c r="C9" s="17">
        <v>2971</v>
      </c>
      <c r="D9" s="22">
        <v>13</v>
      </c>
      <c r="E9" s="18">
        <v>1</v>
      </c>
      <c r="F9">
        <f>D9/C9</f>
        <v>4.3756311006395154E-3</v>
      </c>
      <c r="G9" s="24">
        <f t="shared" si="0"/>
        <v>0.43756311006395154</v>
      </c>
      <c r="H9">
        <f t="shared" si="1"/>
        <v>3.3658700774150119E-4</v>
      </c>
      <c r="I9" s="24">
        <f t="shared" si="2"/>
        <v>3.3658700774150119E-2</v>
      </c>
      <c r="K9" s="65">
        <f t="shared" si="3"/>
        <v>4.3756311006395154E-3</v>
      </c>
    </row>
    <row r="10" spans="2:11" x14ac:dyDescent="0.25">
      <c r="B10" s="11" t="s">
        <v>23</v>
      </c>
      <c r="C10" s="17">
        <v>7736</v>
      </c>
      <c r="D10" s="22">
        <v>43</v>
      </c>
      <c r="E10" s="18">
        <v>5</v>
      </c>
      <c r="F10">
        <f t="shared" ref="F10:F43" si="4">D10/C10</f>
        <v>5.5584281282316439E-3</v>
      </c>
      <c r="G10" s="24">
        <f t="shared" si="0"/>
        <v>0.55584281282316439</v>
      </c>
      <c r="H10">
        <f t="shared" si="1"/>
        <v>6.4632885211995863E-4</v>
      </c>
      <c r="I10" s="24">
        <f t="shared" si="2"/>
        <v>6.4632885211995866E-2</v>
      </c>
      <c r="K10" s="65">
        <f t="shared" si="3"/>
        <v>5.5584281282316439E-3</v>
      </c>
    </row>
    <row r="11" spans="2:11" x14ac:dyDescent="0.25">
      <c r="B11" s="11" t="s">
        <v>37</v>
      </c>
      <c r="C11" s="17">
        <v>5371</v>
      </c>
      <c r="D11" s="22">
        <v>22</v>
      </c>
      <c r="E11" s="18">
        <v>4</v>
      </c>
      <c r="F11">
        <f t="shared" si="4"/>
        <v>4.0960714950660955E-3</v>
      </c>
      <c r="G11" s="24">
        <f t="shared" si="0"/>
        <v>0.40960714950660954</v>
      </c>
      <c r="H11">
        <f t="shared" si="1"/>
        <v>7.4474027183019922E-4</v>
      </c>
      <c r="I11" s="24">
        <f t="shared" si="2"/>
        <v>7.4474027183019917E-2</v>
      </c>
      <c r="K11" s="65">
        <f t="shared" si="3"/>
        <v>4.0960714950660955E-3</v>
      </c>
    </row>
    <row r="12" spans="2:11" x14ac:dyDescent="0.25">
      <c r="B12" s="11" t="s">
        <v>18</v>
      </c>
      <c r="C12" s="17">
        <v>8799</v>
      </c>
      <c r="D12" s="22">
        <v>48</v>
      </c>
      <c r="E12" s="18">
        <v>9</v>
      </c>
      <c r="F12">
        <f t="shared" si="4"/>
        <v>5.4551653596999657E-3</v>
      </c>
      <c r="G12" s="24">
        <f t="shared" si="0"/>
        <v>0.54551653596999661</v>
      </c>
      <c r="H12">
        <f t="shared" si="1"/>
        <v>1.0228435049437436E-3</v>
      </c>
      <c r="I12" s="24">
        <f t="shared" si="2"/>
        <v>0.10228435049437436</v>
      </c>
      <c r="K12" s="65">
        <f t="shared" si="3"/>
        <v>5.4551653596999657E-3</v>
      </c>
    </row>
    <row r="13" spans="2:11" x14ac:dyDescent="0.25">
      <c r="B13" s="11" t="s">
        <v>26</v>
      </c>
      <c r="C13" s="17">
        <v>2532</v>
      </c>
      <c r="D13" s="22">
        <v>5</v>
      </c>
      <c r="E13" s="18">
        <v>0</v>
      </c>
      <c r="F13">
        <f t="shared" si="4"/>
        <v>1.9747235387045812E-3</v>
      </c>
      <c r="G13" s="24">
        <f t="shared" si="0"/>
        <v>0.19747235387045811</v>
      </c>
      <c r="H13">
        <f t="shared" si="1"/>
        <v>0</v>
      </c>
      <c r="I13" s="24">
        <f t="shared" si="2"/>
        <v>0</v>
      </c>
      <c r="K13" s="65">
        <f t="shared" si="3"/>
        <v>1.9747235387045812E-3</v>
      </c>
    </row>
    <row r="14" spans="2:11" x14ac:dyDescent="0.25">
      <c r="B14" s="11" t="s">
        <v>27</v>
      </c>
      <c r="C14" s="17">
        <v>7900</v>
      </c>
      <c r="D14" s="22">
        <v>29</v>
      </c>
      <c r="E14" s="18">
        <v>5</v>
      </c>
      <c r="F14">
        <f t="shared" si="4"/>
        <v>3.670886075949367E-3</v>
      </c>
      <c r="G14" s="24">
        <f t="shared" si="0"/>
        <v>0.36708860759493672</v>
      </c>
      <c r="H14">
        <f t="shared" si="1"/>
        <v>6.329113924050633E-4</v>
      </c>
      <c r="I14" s="24">
        <f t="shared" si="2"/>
        <v>6.3291139240506333E-2</v>
      </c>
      <c r="K14" s="65">
        <f t="shared" si="3"/>
        <v>3.670886075949367E-3</v>
      </c>
    </row>
    <row r="15" spans="2:11" x14ac:dyDescent="0.25">
      <c r="B15" s="11" t="s">
        <v>1</v>
      </c>
      <c r="C15" s="17">
        <v>3037</v>
      </c>
      <c r="D15" s="22">
        <v>137</v>
      </c>
      <c r="E15" s="18">
        <v>12</v>
      </c>
      <c r="F15">
        <f t="shared" si="4"/>
        <v>4.5110306223246625E-2</v>
      </c>
      <c r="G15" s="24">
        <f t="shared" si="0"/>
        <v>4.5110306223246628</v>
      </c>
      <c r="H15">
        <f t="shared" si="1"/>
        <v>3.9512676983865661E-3</v>
      </c>
      <c r="I15" s="24">
        <f t="shared" si="2"/>
        <v>0.39512676983865663</v>
      </c>
      <c r="K15" s="65">
        <f t="shared" si="3"/>
        <v>4.5110306223246625E-2</v>
      </c>
    </row>
    <row r="16" spans="2:11" x14ac:dyDescent="0.25">
      <c r="B16" s="11" t="s">
        <v>14</v>
      </c>
      <c r="C16" s="17">
        <v>955</v>
      </c>
      <c r="D16" s="22">
        <v>60</v>
      </c>
      <c r="E16" s="18">
        <v>10</v>
      </c>
      <c r="F16">
        <f t="shared" si="4"/>
        <v>6.2827225130890049E-2</v>
      </c>
      <c r="G16" s="24">
        <f t="shared" si="0"/>
        <v>6.2827225130890048</v>
      </c>
      <c r="H16">
        <f t="shared" si="1"/>
        <v>1.0471204188481676E-2</v>
      </c>
      <c r="I16" s="24">
        <f t="shared" si="2"/>
        <v>1.0471204188481675</v>
      </c>
      <c r="K16" s="65">
        <f t="shared" si="3"/>
        <v>6.2827225130890049E-2</v>
      </c>
    </row>
    <row r="17" spans="2:11" x14ac:dyDescent="0.25">
      <c r="B17" s="11" t="s">
        <v>35</v>
      </c>
      <c r="C17" s="17">
        <v>7790</v>
      </c>
      <c r="D17" s="22">
        <v>41</v>
      </c>
      <c r="E17" s="18">
        <v>13</v>
      </c>
      <c r="F17">
        <f t="shared" si="4"/>
        <v>5.263157894736842E-3</v>
      </c>
      <c r="G17" s="24">
        <f t="shared" si="0"/>
        <v>0.52631578947368418</v>
      </c>
      <c r="H17">
        <f t="shared" si="1"/>
        <v>1.668806161745828E-3</v>
      </c>
      <c r="I17" s="24">
        <f t="shared" si="2"/>
        <v>0.1668806161745828</v>
      </c>
      <c r="K17" s="65">
        <f t="shared" si="3"/>
        <v>5.263157894736842E-3</v>
      </c>
    </row>
    <row r="18" spans="2:11" x14ac:dyDescent="0.25">
      <c r="B18" s="11" t="s">
        <v>28</v>
      </c>
      <c r="C18" s="17">
        <v>2798</v>
      </c>
      <c r="D18" s="22">
        <v>6</v>
      </c>
      <c r="E18" s="18">
        <v>1</v>
      </c>
      <c r="F18">
        <f t="shared" si="4"/>
        <v>2.1443888491779841E-3</v>
      </c>
      <c r="G18" s="24">
        <f t="shared" si="0"/>
        <v>0.21443888491779842</v>
      </c>
      <c r="H18">
        <f t="shared" si="1"/>
        <v>3.5739814152966406E-4</v>
      </c>
      <c r="I18" s="24">
        <f t="shared" si="2"/>
        <v>3.5739814152966405E-2</v>
      </c>
      <c r="K18" s="65">
        <f t="shared" si="3"/>
        <v>2.1443888491779841E-3</v>
      </c>
    </row>
    <row r="19" spans="2:11" x14ac:dyDescent="0.25">
      <c r="B19" s="11" t="s">
        <v>38</v>
      </c>
      <c r="C19" s="17">
        <v>2797</v>
      </c>
      <c r="D19" s="22">
        <v>4</v>
      </c>
      <c r="E19" s="18">
        <v>2</v>
      </c>
      <c r="F19">
        <f t="shared" si="4"/>
        <v>1.4301036825169824E-3</v>
      </c>
      <c r="G19" s="24">
        <f t="shared" si="0"/>
        <v>0.14301036825169824</v>
      </c>
      <c r="H19">
        <f t="shared" si="1"/>
        <v>7.1505184125849122E-4</v>
      </c>
      <c r="I19" s="24">
        <f t="shared" si="2"/>
        <v>7.1505184125849122E-2</v>
      </c>
      <c r="K19" s="65">
        <f t="shared" si="3"/>
        <v>1.4301036825169824E-3</v>
      </c>
    </row>
    <row r="20" spans="2:11" x14ac:dyDescent="0.25">
      <c r="B20" s="11" t="s">
        <v>12</v>
      </c>
      <c r="C20" s="17">
        <v>2969</v>
      </c>
      <c r="D20" s="22">
        <v>129</v>
      </c>
      <c r="E20" s="18">
        <v>12</v>
      </c>
      <c r="F20">
        <f t="shared" si="4"/>
        <v>4.3448972718086898E-2</v>
      </c>
      <c r="G20" s="24">
        <f t="shared" si="0"/>
        <v>4.3448972718086898</v>
      </c>
      <c r="H20">
        <f t="shared" si="1"/>
        <v>4.0417649040080834E-3</v>
      </c>
      <c r="I20" s="24">
        <f t="shared" si="2"/>
        <v>0.40417649040080833</v>
      </c>
      <c r="K20" s="65">
        <f t="shared" si="3"/>
        <v>4.3448972718086898E-2</v>
      </c>
    </row>
    <row r="21" spans="2:11" x14ac:dyDescent="0.25">
      <c r="B21" s="11" t="s">
        <v>29</v>
      </c>
      <c r="C21" s="17">
        <v>4698</v>
      </c>
      <c r="D21" s="22">
        <v>25</v>
      </c>
      <c r="E21" s="18">
        <v>8</v>
      </c>
      <c r="F21">
        <f t="shared" si="4"/>
        <v>5.3214133673903791E-3</v>
      </c>
      <c r="G21" s="24">
        <f t="shared" si="0"/>
        <v>0.53214133673903796</v>
      </c>
      <c r="H21">
        <f t="shared" si="1"/>
        <v>1.7028522775649213E-3</v>
      </c>
      <c r="I21" s="24">
        <f t="shared" si="2"/>
        <v>0.17028522775649213</v>
      </c>
      <c r="K21" s="65">
        <f t="shared" si="3"/>
        <v>5.3214133673903791E-3</v>
      </c>
    </row>
    <row r="22" spans="2:11" x14ac:dyDescent="0.25">
      <c r="B22" s="11" t="s">
        <v>25</v>
      </c>
      <c r="C22" s="17">
        <v>5253</v>
      </c>
      <c r="D22" s="22">
        <v>6</v>
      </c>
      <c r="E22" s="18">
        <v>0</v>
      </c>
      <c r="F22">
        <f t="shared" si="4"/>
        <v>1.1422044545973729E-3</v>
      </c>
      <c r="G22" s="24">
        <f t="shared" si="0"/>
        <v>0.11422044545973729</v>
      </c>
      <c r="H22">
        <f t="shared" si="1"/>
        <v>0</v>
      </c>
      <c r="I22" s="24">
        <f t="shared" si="2"/>
        <v>0</v>
      </c>
      <c r="K22" s="65">
        <f t="shared" si="3"/>
        <v>1.1422044545973729E-3</v>
      </c>
    </row>
    <row r="23" spans="2:11" x14ac:dyDescent="0.25">
      <c r="B23" s="11" t="s">
        <v>24</v>
      </c>
      <c r="C23" s="17">
        <v>5282</v>
      </c>
      <c r="D23" s="22">
        <v>35</v>
      </c>
      <c r="E23" s="18">
        <v>13</v>
      </c>
      <c r="F23">
        <f t="shared" si="4"/>
        <v>6.6262779250283984E-3</v>
      </c>
      <c r="G23" s="24">
        <f t="shared" si="0"/>
        <v>0.66262779250283987</v>
      </c>
      <c r="H23">
        <f t="shared" si="1"/>
        <v>2.4611889435819764E-3</v>
      </c>
      <c r="I23" s="24">
        <f t="shared" si="2"/>
        <v>0.24611889435819764</v>
      </c>
      <c r="K23" s="65">
        <f t="shared" si="3"/>
        <v>6.6262779250283984E-3</v>
      </c>
    </row>
    <row r="24" spans="2:11" x14ac:dyDescent="0.25">
      <c r="B24" s="11" t="s">
        <v>34</v>
      </c>
      <c r="C24" s="17">
        <v>2239</v>
      </c>
      <c r="D24" s="22">
        <v>7</v>
      </c>
      <c r="E24" s="18">
        <v>3</v>
      </c>
      <c r="F24">
        <f t="shared" si="4"/>
        <v>3.1263957123715946E-3</v>
      </c>
      <c r="G24" s="24">
        <f t="shared" si="0"/>
        <v>0.31263957123715946</v>
      </c>
      <c r="H24">
        <f t="shared" si="1"/>
        <v>1.3398838767306833E-3</v>
      </c>
      <c r="I24" s="24">
        <f t="shared" si="2"/>
        <v>0.13398838767306834</v>
      </c>
      <c r="K24" s="65">
        <f t="shared" si="3"/>
        <v>3.1263957123715946E-3</v>
      </c>
    </row>
    <row r="25" spans="2:11" x14ac:dyDescent="0.25">
      <c r="B25" s="11" t="s">
        <v>36</v>
      </c>
      <c r="C25" s="17">
        <v>5403</v>
      </c>
      <c r="D25" s="22">
        <v>33</v>
      </c>
      <c r="E25" s="18">
        <v>6</v>
      </c>
      <c r="F25">
        <f t="shared" si="4"/>
        <v>6.1077179344808438E-3</v>
      </c>
      <c r="G25" s="24">
        <f t="shared" si="0"/>
        <v>0.61077179344808441</v>
      </c>
      <c r="H25">
        <f t="shared" si="1"/>
        <v>1.1104941699056081E-3</v>
      </c>
      <c r="I25" s="24">
        <f t="shared" si="2"/>
        <v>0.11104941699056081</v>
      </c>
      <c r="K25" s="65">
        <f t="shared" si="3"/>
        <v>6.1077179344808438E-3</v>
      </c>
    </row>
    <row r="26" spans="2:11" x14ac:dyDescent="0.25">
      <c r="B26" s="11" t="s">
        <v>31</v>
      </c>
      <c r="C26" s="17">
        <v>8219</v>
      </c>
      <c r="D26" s="22">
        <v>34</v>
      </c>
      <c r="E26" s="18">
        <v>7</v>
      </c>
      <c r="F26">
        <f t="shared" si="4"/>
        <v>4.1367562963864216E-3</v>
      </c>
      <c r="G26" s="24">
        <f t="shared" si="0"/>
        <v>0.41367562963864218</v>
      </c>
      <c r="H26">
        <f t="shared" si="1"/>
        <v>8.5168511984426334E-4</v>
      </c>
      <c r="I26" s="24">
        <f t="shared" si="2"/>
        <v>8.5168511984426334E-2</v>
      </c>
      <c r="K26" s="65">
        <f t="shared" si="3"/>
        <v>4.1367562963864216E-3</v>
      </c>
    </row>
    <row r="27" spans="2:11" x14ac:dyDescent="0.25">
      <c r="B27" s="11" t="s">
        <v>20</v>
      </c>
      <c r="C27" s="17">
        <v>6149</v>
      </c>
      <c r="D27" s="22">
        <v>43</v>
      </c>
      <c r="E27" s="18">
        <v>4</v>
      </c>
      <c r="F27">
        <f t="shared" si="4"/>
        <v>6.993006993006993E-3</v>
      </c>
      <c r="G27" s="24">
        <f t="shared" si="0"/>
        <v>0.69930069930069927</v>
      </c>
      <c r="H27">
        <f t="shared" si="1"/>
        <v>6.5051227841925522E-4</v>
      </c>
      <c r="I27" s="24">
        <f t="shared" si="2"/>
        <v>6.5051227841925519E-2</v>
      </c>
      <c r="K27" s="65">
        <f t="shared" si="3"/>
        <v>6.993006993006993E-3</v>
      </c>
    </row>
    <row r="28" spans="2:11" x14ac:dyDescent="0.25">
      <c r="B28" s="11" t="s">
        <v>21</v>
      </c>
      <c r="C28" s="17">
        <v>7812</v>
      </c>
      <c r="D28" s="22">
        <v>34</v>
      </c>
      <c r="E28" s="18">
        <v>6</v>
      </c>
      <c r="F28">
        <f t="shared" si="4"/>
        <v>4.3522785458269334E-3</v>
      </c>
      <c r="G28" s="24">
        <f t="shared" si="0"/>
        <v>0.43522785458269331</v>
      </c>
      <c r="H28">
        <f t="shared" si="1"/>
        <v>7.6804915514592934E-4</v>
      </c>
      <c r="I28" s="24">
        <f t="shared" si="2"/>
        <v>7.6804915514592939E-2</v>
      </c>
      <c r="K28" s="65">
        <f t="shared" si="3"/>
        <v>4.3522785458269334E-3</v>
      </c>
    </row>
    <row r="29" spans="2:11" x14ac:dyDescent="0.25">
      <c r="B29" s="11" t="s">
        <v>8</v>
      </c>
      <c r="C29" s="17">
        <v>2959</v>
      </c>
      <c r="D29" s="22">
        <v>131</v>
      </c>
      <c r="E29" s="18">
        <v>20</v>
      </c>
      <c r="F29">
        <f t="shared" si="4"/>
        <v>4.4271713416694829E-2</v>
      </c>
      <c r="G29" s="24">
        <f t="shared" si="0"/>
        <v>4.4271713416694825</v>
      </c>
      <c r="H29">
        <f t="shared" si="1"/>
        <v>6.7590402162892868E-3</v>
      </c>
      <c r="I29" s="24">
        <f t="shared" si="2"/>
        <v>0.67590402162892871</v>
      </c>
      <c r="K29" s="65">
        <f t="shared" si="3"/>
        <v>4.4271713416694829E-2</v>
      </c>
    </row>
    <row r="30" spans="2:11" x14ac:dyDescent="0.25">
      <c r="B30" s="11" t="s">
        <v>3</v>
      </c>
      <c r="C30" s="17">
        <v>7259</v>
      </c>
      <c r="D30" s="22">
        <v>63</v>
      </c>
      <c r="E30" s="18">
        <v>12</v>
      </c>
      <c r="F30">
        <f t="shared" si="4"/>
        <v>8.6788813886210219E-3</v>
      </c>
      <c r="G30" s="24">
        <f t="shared" si="0"/>
        <v>0.86788813886210214</v>
      </c>
      <c r="H30">
        <f t="shared" si="1"/>
        <v>1.6531202644992423E-3</v>
      </c>
      <c r="I30" s="24">
        <f t="shared" si="2"/>
        <v>0.16531202644992424</v>
      </c>
      <c r="K30" s="65">
        <f t="shared" si="3"/>
        <v>8.6788813886210219E-3</v>
      </c>
    </row>
    <row r="31" spans="2:11" x14ac:dyDescent="0.25">
      <c r="B31" s="11" t="s">
        <v>17</v>
      </c>
      <c r="C31" s="17">
        <v>2729</v>
      </c>
      <c r="D31" s="22">
        <v>7</v>
      </c>
      <c r="E31" s="18">
        <v>1</v>
      </c>
      <c r="F31">
        <f t="shared" si="4"/>
        <v>2.565042139978014E-3</v>
      </c>
      <c r="G31" s="24">
        <f t="shared" si="0"/>
        <v>0.25650421399780138</v>
      </c>
      <c r="H31">
        <f t="shared" si="1"/>
        <v>3.6643459142543056E-4</v>
      </c>
      <c r="I31" s="24">
        <f t="shared" si="2"/>
        <v>3.6643459142543057E-2</v>
      </c>
      <c r="K31" s="65">
        <f t="shared" si="3"/>
        <v>2.565042139978014E-3</v>
      </c>
    </row>
    <row r="32" spans="2:11" x14ac:dyDescent="0.25">
      <c r="B32" s="11" t="s">
        <v>16</v>
      </c>
      <c r="C32" s="17">
        <v>3089</v>
      </c>
      <c r="D32" s="22">
        <v>88</v>
      </c>
      <c r="E32" s="18">
        <v>6</v>
      </c>
      <c r="F32">
        <f t="shared" si="4"/>
        <v>2.848818387827776E-2</v>
      </c>
      <c r="G32" s="24">
        <f t="shared" si="0"/>
        <v>2.8488183878277762</v>
      </c>
      <c r="H32">
        <f t="shared" si="1"/>
        <v>1.9423761735189381E-3</v>
      </c>
      <c r="I32" s="24">
        <f t="shared" si="2"/>
        <v>0.19423761735189382</v>
      </c>
      <c r="K32" s="65">
        <f t="shared" si="3"/>
        <v>2.848818387827776E-2</v>
      </c>
    </row>
    <row r="33" spans="2:11" x14ac:dyDescent="0.25">
      <c r="B33" s="11" t="s">
        <v>10</v>
      </c>
      <c r="C33" s="17">
        <v>3353</v>
      </c>
      <c r="D33" s="22">
        <v>137</v>
      </c>
      <c r="E33" s="18">
        <v>16</v>
      </c>
      <c r="F33">
        <f t="shared" si="4"/>
        <v>4.085893229943334E-2</v>
      </c>
      <c r="G33" s="24">
        <f t="shared" si="0"/>
        <v>4.0858932299433341</v>
      </c>
      <c r="H33">
        <f t="shared" si="1"/>
        <v>4.7718461079630185E-3</v>
      </c>
      <c r="I33" s="24">
        <f t="shared" si="2"/>
        <v>0.47718461079630187</v>
      </c>
      <c r="K33" s="65">
        <f t="shared" si="3"/>
        <v>4.085893229943334E-2</v>
      </c>
    </row>
    <row r="34" spans="2:11" x14ac:dyDescent="0.25">
      <c r="B34" s="11" t="s">
        <v>5</v>
      </c>
      <c r="C34" s="17">
        <v>3138</v>
      </c>
      <c r="D34" s="22">
        <v>127</v>
      </c>
      <c r="E34" s="18">
        <v>7</v>
      </c>
      <c r="F34">
        <f t="shared" si="4"/>
        <v>4.0471637985978332E-2</v>
      </c>
      <c r="G34" s="24">
        <f t="shared" si="0"/>
        <v>4.0471637985978335</v>
      </c>
      <c r="H34">
        <f t="shared" si="1"/>
        <v>2.2307202039515616E-3</v>
      </c>
      <c r="I34" s="24">
        <f t="shared" si="2"/>
        <v>0.22307202039515617</v>
      </c>
      <c r="K34" s="65">
        <f t="shared" si="3"/>
        <v>4.0471637985978332E-2</v>
      </c>
    </row>
    <row r="35" spans="2:11" x14ac:dyDescent="0.25">
      <c r="B35" s="11" t="s">
        <v>13</v>
      </c>
      <c r="C35" s="17">
        <v>3205</v>
      </c>
      <c r="D35" s="22">
        <v>145</v>
      </c>
      <c r="E35" s="18">
        <v>18</v>
      </c>
      <c r="F35">
        <f t="shared" si="4"/>
        <v>4.5241809672386897E-2</v>
      </c>
      <c r="G35" s="24">
        <f t="shared" si="0"/>
        <v>4.5241809672386895</v>
      </c>
      <c r="H35">
        <f t="shared" si="1"/>
        <v>5.6162246489859591E-3</v>
      </c>
      <c r="I35" s="24">
        <f t="shared" si="2"/>
        <v>0.56162246489859591</v>
      </c>
      <c r="K35" s="65">
        <f t="shared" si="3"/>
        <v>4.5241809672386897E-2</v>
      </c>
    </row>
    <row r="36" spans="2:11" x14ac:dyDescent="0.25">
      <c r="B36" s="11" t="s">
        <v>19</v>
      </c>
      <c r="C36" s="17">
        <v>12970</v>
      </c>
      <c r="D36" s="22">
        <v>32</v>
      </c>
      <c r="E36" s="18">
        <v>3</v>
      </c>
      <c r="F36">
        <f t="shared" si="4"/>
        <v>2.467232074016962E-3</v>
      </c>
      <c r="G36" s="24">
        <f t="shared" si="0"/>
        <v>0.2467232074016962</v>
      </c>
      <c r="H36">
        <f t="shared" si="1"/>
        <v>2.313030069390902E-4</v>
      </c>
      <c r="I36" s="24">
        <f t="shared" si="2"/>
        <v>2.313030069390902E-2</v>
      </c>
      <c r="K36" s="65">
        <f t="shared" si="3"/>
        <v>2.467232074016962E-3</v>
      </c>
    </row>
    <row r="37" spans="2:11" x14ac:dyDescent="0.25">
      <c r="B37" s="11" t="s">
        <v>2</v>
      </c>
      <c r="C37" s="17">
        <v>3372</v>
      </c>
      <c r="D37" s="22">
        <v>119</v>
      </c>
      <c r="E37" s="18">
        <v>10</v>
      </c>
      <c r="F37">
        <f t="shared" si="4"/>
        <v>3.5290628706998811E-2</v>
      </c>
      <c r="G37" s="24">
        <f t="shared" si="0"/>
        <v>3.5290628706998812</v>
      </c>
      <c r="H37">
        <f t="shared" si="1"/>
        <v>2.9655990510083037E-3</v>
      </c>
      <c r="I37" s="24">
        <f t="shared" si="2"/>
        <v>0.29655990510083036</v>
      </c>
      <c r="K37" s="65">
        <f t="shared" si="3"/>
        <v>3.5290628706998811E-2</v>
      </c>
    </row>
    <row r="38" spans="2:11" x14ac:dyDescent="0.25">
      <c r="B38" s="11" t="s">
        <v>11</v>
      </c>
      <c r="C38" s="17">
        <v>3000</v>
      </c>
      <c r="D38" s="22">
        <v>121</v>
      </c>
      <c r="E38" s="18">
        <v>6</v>
      </c>
      <c r="F38">
        <f t="shared" si="4"/>
        <v>4.0333333333333332E-2</v>
      </c>
      <c r="G38" s="24">
        <f t="shared" si="0"/>
        <v>4.0333333333333332</v>
      </c>
      <c r="H38">
        <f t="shared" si="1"/>
        <v>2E-3</v>
      </c>
      <c r="I38" s="24">
        <f t="shared" si="2"/>
        <v>0.2</v>
      </c>
      <c r="K38" s="65">
        <f t="shared" si="3"/>
        <v>4.0333333333333332E-2</v>
      </c>
    </row>
    <row r="39" spans="2:11" x14ac:dyDescent="0.25">
      <c r="B39" s="11" t="s">
        <v>22</v>
      </c>
      <c r="C39" s="17">
        <v>7954</v>
      </c>
      <c r="D39" s="22">
        <v>41</v>
      </c>
      <c r="E39" s="18">
        <v>6</v>
      </c>
      <c r="F39">
        <f t="shared" si="4"/>
        <v>5.1546391752577319E-3</v>
      </c>
      <c r="G39" s="24">
        <f t="shared" si="0"/>
        <v>0.51546391752577314</v>
      </c>
      <c r="H39">
        <f t="shared" si="1"/>
        <v>7.5433744028161932E-4</v>
      </c>
      <c r="I39" s="24">
        <f t="shared" si="2"/>
        <v>7.5433744028161928E-2</v>
      </c>
      <c r="K39" s="65">
        <f t="shared" si="3"/>
        <v>5.1546391752577319E-3</v>
      </c>
    </row>
    <row r="40" spans="2:11" x14ac:dyDescent="0.25">
      <c r="B40" s="11" t="s">
        <v>4</v>
      </c>
      <c r="C40" s="17">
        <v>4262</v>
      </c>
      <c r="D40" s="22">
        <v>73</v>
      </c>
      <c r="E40" s="18">
        <v>9</v>
      </c>
      <c r="F40">
        <f t="shared" si="4"/>
        <v>1.7128108869075551E-2</v>
      </c>
      <c r="G40" s="24">
        <f t="shared" si="0"/>
        <v>1.7128108869075551</v>
      </c>
      <c r="H40">
        <f t="shared" si="1"/>
        <v>2.1116846550915062E-3</v>
      </c>
      <c r="I40" s="24">
        <f t="shared" si="2"/>
        <v>0.21116846550915061</v>
      </c>
      <c r="K40" s="65">
        <f t="shared" si="3"/>
        <v>1.7128108869075551E-2</v>
      </c>
    </row>
    <row r="41" spans="2:11" x14ac:dyDescent="0.25">
      <c r="B41" s="11" t="s">
        <v>30</v>
      </c>
      <c r="C41" s="17">
        <v>8277</v>
      </c>
      <c r="D41" s="22">
        <v>38</v>
      </c>
      <c r="E41" s="18">
        <v>9</v>
      </c>
      <c r="F41">
        <f t="shared" si="4"/>
        <v>4.5910353992992632E-3</v>
      </c>
      <c r="G41" s="24">
        <f t="shared" si="0"/>
        <v>0.45910353992992631</v>
      </c>
      <c r="H41">
        <f t="shared" si="1"/>
        <v>1.0873504893077202E-3</v>
      </c>
      <c r="I41" s="24">
        <f t="shared" si="2"/>
        <v>0.10873504893077202</v>
      </c>
      <c r="K41" s="65">
        <f t="shared" si="3"/>
        <v>4.5910353992992632E-3</v>
      </c>
    </row>
    <row r="42" spans="2:11" x14ac:dyDescent="0.25">
      <c r="B42" s="11" t="s">
        <v>6</v>
      </c>
      <c r="C42" s="17">
        <v>2264</v>
      </c>
      <c r="D42" s="22">
        <v>91</v>
      </c>
      <c r="E42" s="18">
        <v>18</v>
      </c>
      <c r="F42">
        <f t="shared" si="4"/>
        <v>4.0194346289752651E-2</v>
      </c>
      <c r="G42" s="24">
        <f t="shared" si="0"/>
        <v>4.0194346289752652</v>
      </c>
      <c r="H42">
        <f t="shared" si="1"/>
        <v>7.9505300353356883E-3</v>
      </c>
      <c r="I42" s="24">
        <f t="shared" si="2"/>
        <v>0.79505300353356878</v>
      </c>
      <c r="K42" s="65">
        <f t="shared" si="3"/>
        <v>4.0194346289752651E-2</v>
      </c>
    </row>
    <row r="43" spans="2:11" x14ac:dyDescent="0.25">
      <c r="B43" s="11" t="s">
        <v>7</v>
      </c>
      <c r="C43" s="17">
        <v>3032</v>
      </c>
      <c r="D43" s="22">
        <v>121</v>
      </c>
      <c r="E43" s="18">
        <v>22</v>
      </c>
      <c r="F43">
        <f t="shared" si="4"/>
        <v>3.9907651715039578E-2</v>
      </c>
      <c r="G43" s="24">
        <f t="shared" si="0"/>
        <v>3.9907651715039578</v>
      </c>
      <c r="H43">
        <f t="shared" si="1"/>
        <v>7.2559366754617414E-3</v>
      </c>
      <c r="I43" s="24">
        <f t="shared" si="2"/>
        <v>0.72559366754617416</v>
      </c>
      <c r="K43" s="65">
        <f t="shared" si="3"/>
        <v>3.9907651715039578E-2</v>
      </c>
    </row>
    <row r="44" spans="2:11" x14ac:dyDescent="0.25">
      <c r="B44" s="12" t="s">
        <v>47</v>
      </c>
      <c r="C44" s="19">
        <v>182908</v>
      </c>
      <c r="D44" s="23">
        <v>2368</v>
      </c>
      <c r="E44" s="20">
        <v>320</v>
      </c>
    </row>
  </sheetData>
  <phoneticPr fontId="0" type="noConversion"/>
  <conditionalFormatting sqref="B6:B43">
    <cfRule type="duplicateValues" dxfId="1" priority="1" stopIfTrue="1"/>
  </conditionalFormatting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6"/>
  <sheetViews>
    <sheetView topLeftCell="A10" workbookViewId="0">
      <selection activeCell="D14" sqref="D14"/>
    </sheetView>
  </sheetViews>
  <sheetFormatPr defaultColWidth="10.25" defaultRowHeight="15.75" x14ac:dyDescent="0.25"/>
  <cols>
    <col min="2" max="2" width="21.5" bestFit="1" customWidth="1"/>
    <col min="3" max="3" width="14" bestFit="1" customWidth="1"/>
    <col min="4" max="4" width="14.25" bestFit="1" customWidth="1"/>
    <col min="5" max="5" width="14" bestFit="1" customWidth="1"/>
    <col min="7" max="7" width="17.25" customWidth="1"/>
    <col min="9" max="9" width="15.875" customWidth="1"/>
  </cols>
  <sheetData>
    <row r="1" spans="2:12" x14ac:dyDescent="0.25">
      <c r="B1" s="42" t="s">
        <v>64</v>
      </c>
      <c r="C1" s="6"/>
      <c r="D1" s="6"/>
      <c r="E1" s="6"/>
    </row>
    <row r="2" spans="2:12" x14ac:dyDescent="0.25">
      <c r="B2" s="38" t="s">
        <v>65</v>
      </c>
      <c r="C2" s="6"/>
      <c r="D2" s="6"/>
      <c r="E2" s="6"/>
    </row>
    <row r="3" spans="2:12" x14ac:dyDescent="0.25">
      <c r="B3" s="6" t="s">
        <v>57</v>
      </c>
      <c r="C3" s="6"/>
      <c r="D3" s="6"/>
      <c r="E3" s="6"/>
    </row>
    <row r="4" spans="2:12" x14ac:dyDescent="0.25">
      <c r="B4" s="7"/>
      <c r="C4" s="10" t="s">
        <v>49</v>
      </c>
      <c r="D4" s="8"/>
      <c r="E4" s="9"/>
    </row>
    <row r="5" spans="2:12" x14ac:dyDescent="0.25">
      <c r="B5" s="10" t="s">
        <v>0</v>
      </c>
      <c r="C5" s="7" t="s">
        <v>48</v>
      </c>
      <c r="D5" s="13" t="s">
        <v>50</v>
      </c>
      <c r="E5" s="14" t="s">
        <v>51</v>
      </c>
      <c r="F5" s="39" t="s">
        <v>52</v>
      </c>
      <c r="G5" s="39" t="s">
        <v>58</v>
      </c>
      <c r="H5" s="39" t="s">
        <v>57</v>
      </c>
      <c r="I5" s="39" t="s">
        <v>66</v>
      </c>
    </row>
    <row r="6" spans="2:12" x14ac:dyDescent="0.25">
      <c r="B6" s="7" t="s">
        <v>33</v>
      </c>
      <c r="C6" s="15">
        <v>4975</v>
      </c>
      <c r="D6" s="21">
        <v>28</v>
      </c>
      <c r="E6" s="16">
        <v>9</v>
      </c>
      <c r="F6" s="28">
        <f>E6/C6</f>
        <v>1.8090452261306533E-3</v>
      </c>
      <c r="G6" s="28">
        <f>D6/C6</f>
        <v>5.6281407035175882E-3</v>
      </c>
      <c r="H6" s="28">
        <f>F6/G6</f>
        <v>0.3214285714285714</v>
      </c>
      <c r="I6" s="24">
        <f>H6*100</f>
        <v>32.142857142857139</v>
      </c>
      <c r="K6" s="65">
        <f>E6/D6</f>
        <v>0.32142857142857145</v>
      </c>
      <c r="L6" s="65">
        <f>K6*G6</f>
        <v>1.8090452261306535E-3</v>
      </c>
    </row>
    <row r="7" spans="2:12" x14ac:dyDescent="0.25">
      <c r="B7" s="11" t="s">
        <v>15</v>
      </c>
      <c r="C7" s="17">
        <v>3141</v>
      </c>
      <c r="D7" s="22">
        <v>127</v>
      </c>
      <c r="E7" s="18">
        <v>13</v>
      </c>
      <c r="F7" s="28">
        <f t="shared" ref="F7:F43" si="0">E7/C7</f>
        <v>4.1388092964024193E-3</v>
      </c>
      <c r="G7" s="28">
        <f t="shared" ref="G7:G43" si="1">D7/C7</f>
        <v>4.0432983126392867E-2</v>
      </c>
      <c r="H7" s="28">
        <f t="shared" ref="H7:H43" si="2">F7/G7</f>
        <v>0.10236220472440945</v>
      </c>
      <c r="I7" s="24">
        <f t="shared" ref="I7:I43" si="3">H7*100</f>
        <v>10.236220472440944</v>
      </c>
      <c r="K7" s="65">
        <f t="shared" ref="K7:K43" si="4">E7/D7</f>
        <v>0.10236220472440945</v>
      </c>
      <c r="L7" s="65">
        <f t="shared" ref="L7:L43" si="5">K7*G7</f>
        <v>4.1388092964024193E-3</v>
      </c>
    </row>
    <row r="8" spans="2:12" x14ac:dyDescent="0.25">
      <c r="B8" s="11" t="s">
        <v>9</v>
      </c>
      <c r="C8" s="17">
        <v>3219</v>
      </c>
      <c r="D8" s="22">
        <v>125</v>
      </c>
      <c r="E8" s="18">
        <v>14</v>
      </c>
      <c r="F8" s="28">
        <f t="shared" si="0"/>
        <v>4.3491767629698667E-3</v>
      </c>
      <c r="G8" s="28">
        <f t="shared" si="1"/>
        <v>3.8831935383659519E-2</v>
      </c>
      <c r="H8" s="28">
        <f t="shared" si="2"/>
        <v>0.11200000000000002</v>
      </c>
      <c r="I8" s="24">
        <f t="shared" si="3"/>
        <v>11.200000000000001</v>
      </c>
      <c r="K8" s="65">
        <f t="shared" si="4"/>
        <v>0.112</v>
      </c>
      <c r="L8" s="65">
        <f t="shared" si="5"/>
        <v>4.3491767629698658E-3</v>
      </c>
    </row>
    <row r="9" spans="2:12" x14ac:dyDescent="0.25">
      <c r="B9" s="11" t="s">
        <v>32</v>
      </c>
      <c r="C9" s="17">
        <v>2971</v>
      </c>
      <c r="D9" s="22">
        <v>13</v>
      </c>
      <c r="E9" s="18">
        <v>1</v>
      </c>
      <c r="F9" s="28">
        <f t="shared" si="0"/>
        <v>3.3658700774150119E-4</v>
      </c>
      <c r="G9" s="28">
        <f t="shared" si="1"/>
        <v>4.3756311006395154E-3</v>
      </c>
      <c r="H9" s="28">
        <f t="shared" si="2"/>
        <v>7.6923076923076927E-2</v>
      </c>
      <c r="I9" s="24">
        <f t="shared" si="3"/>
        <v>7.6923076923076925</v>
      </c>
      <c r="K9" s="65">
        <f t="shared" si="4"/>
        <v>7.6923076923076927E-2</v>
      </c>
      <c r="L9" s="65">
        <f t="shared" si="5"/>
        <v>3.3658700774150119E-4</v>
      </c>
    </row>
    <row r="10" spans="2:12" x14ac:dyDescent="0.25">
      <c r="B10" s="11" t="s">
        <v>23</v>
      </c>
      <c r="C10" s="17">
        <v>7736</v>
      </c>
      <c r="D10" s="22">
        <v>43</v>
      </c>
      <c r="E10" s="18">
        <v>5</v>
      </c>
      <c r="F10" s="28">
        <f t="shared" si="0"/>
        <v>6.4632885211995863E-4</v>
      </c>
      <c r="G10" s="28">
        <f t="shared" si="1"/>
        <v>5.5584281282316439E-3</v>
      </c>
      <c r="H10" s="28">
        <f t="shared" si="2"/>
        <v>0.11627906976744187</v>
      </c>
      <c r="I10" s="24">
        <f t="shared" si="3"/>
        <v>11.627906976744187</v>
      </c>
      <c r="K10" s="65">
        <f t="shared" si="4"/>
        <v>0.11627906976744186</v>
      </c>
      <c r="L10" s="65">
        <f t="shared" si="5"/>
        <v>6.4632885211995863E-4</v>
      </c>
    </row>
    <row r="11" spans="2:12" x14ac:dyDescent="0.25">
      <c r="B11" s="11" t="s">
        <v>37</v>
      </c>
      <c r="C11" s="17">
        <v>5371</v>
      </c>
      <c r="D11" s="22">
        <v>22</v>
      </c>
      <c r="E11" s="18">
        <v>4</v>
      </c>
      <c r="F11" s="28">
        <f t="shared" si="0"/>
        <v>7.4474027183019922E-4</v>
      </c>
      <c r="G11" s="28">
        <f t="shared" si="1"/>
        <v>4.0960714950660955E-3</v>
      </c>
      <c r="H11" s="28">
        <f t="shared" si="2"/>
        <v>0.18181818181818182</v>
      </c>
      <c r="I11" s="24">
        <f t="shared" si="3"/>
        <v>18.181818181818183</v>
      </c>
      <c r="K11" s="65">
        <f t="shared" si="4"/>
        <v>0.18181818181818182</v>
      </c>
      <c r="L11" s="65">
        <f t="shared" si="5"/>
        <v>7.4474027183019922E-4</v>
      </c>
    </row>
    <row r="12" spans="2:12" x14ac:dyDescent="0.25">
      <c r="B12" s="11" t="s">
        <v>18</v>
      </c>
      <c r="C12" s="17">
        <v>8799</v>
      </c>
      <c r="D12" s="22">
        <v>48</v>
      </c>
      <c r="E12" s="18">
        <v>9</v>
      </c>
      <c r="F12" s="28">
        <f t="shared" si="0"/>
        <v>1.0228435049437436E-3</v>
      </c>
      <c r="G12" s="28">
        <f t="shared" si="1"/>
        <v>5.4551653596999657E-3</v>
      </c>
      <c r="H12" s="28">
        <f t="shared" si="2"/>
        <v>0.1875</v>
      </c>
      <c r="I12" s="24">
        <f t="shared" si="3"/>
        <v>18.75</v>
      </c>
      <c r="K12" s="65">
        <f t="shared" si="4"/>
        <v>0.1875</v>
      </c>
      <c r="L12" s="65">
        <f t="shared" si="5"/>
        <v>1.0228435049437436E-3</v>
      </c>
    </row>
    <row r="13" spans="2:12" x14ac:dyDescent="0.25">
      <c r="B13" s="11" t="s">
        <v>26</v>
      </c>
      <c r="C13" s="17">
        <v>2532</v>
      </c>
      <c r="D13" s="22">
        <v>5</v>
      </c>
      <c r="E13" s="18">
        <v>0</v>
      </c>
      <c r="F13" s="28">
        <f t="shared" si="0"/>
        <v>0</v>
      </c>
      <c r="G13" s="28">
        <f t="shared" si="1"/>
        <v>1.9747235387045812E-3</v>
      </c>
      <c r="H13" s="28">
        <f t="shared" si="2"/>
        <v>0</v>
      </c>
      <c r="I13" s="24">
        <f t="shared" si="3"/>
        <v>0</v>
      </c>
      <c r="K13" s="65">
        <f t="shared" si="4"/>
        <v>0</v>
      </c>
      <c r="L13" s="65">
        <f t="shared" si="5"/>
        <v>0</v>
      </c>
    </row>
    <row r="14" spans="2:12" x14ac:dyDescent="0.25">
      <c r="B14" s="11" t="s">
        <v>27</v>
      </c>
      <c r="C14" s="17">
        <v>7900</v>
      </c>
      <c r="D14" s="22">
        <v>29</v>
      </c>
      <c r="E14" s="18">
        <v>5</v>
      </c>
      <c r="F14" s="28">
        <f t="shared" si="0"/>
        <v>6.329113924050633E-4</v>
      </c>
      <c r="G14" s="28">
        <f t="shared" si="1"/>
        <v>3.670886075949367E-3</v>
      </c>
      <c r="H14" s="28">
        <f t="shared" si="2"/>
        <v>0.17241379310344829</v>
      </c>
      <c r="I14" s="24">
        <f t="shared" si="3"/>
        <v>17.241379310344829</v>
      </c>
      <c r="K14" s="65">
        <f t="shared" si="4"/>
        <v>0.17241379310344829</v>
      </c>
      <c r="L14" s="65">
        <f t="shared" si="5"/>
        <v>6.329113924050633E-4</v>
      </c>
    </row>
    <row r="15" spans="2:12" x14ac:dyDescent="0.25">
      <c r="B15" s="11" t="s">
        <v>1</v>
      </c>
      <c r="C15" s="17">
        <v>3037</v>
      </c>
      <c r="D15" s="22">
        <v>137</v>
      </c>
      <c r="E15" s="18">
        <v>12</v>
      </c>
      <c r="F15" s="28">
        <f t="shared" si="0"/>
        <v>3.9512676983865661E-3</v>
      </c>
      <c r="G15" s="28">
        <f t="shared" si="1"/>
        <v>4.5110306223246625E-2</v>
      </c>
      <c r="H15" s="28">
        <f t="shared" si="2"/>
        <v>8.7591240875912413E-2</v>
      </c>
      <c r="I15" s="24">
        <f t="shared" si="3"/>
        <v>8.7591240875912408</v>
      </c>
      <c r="K15" s="65">
        <f t="shared" si="4"/>
        <v>8.7591240875912413E-2</v>
      </c>
      <c r="L15" s="65">
        <f t="shared" si="5"/>
        <v>3.9512676983865661E-3</v>
      </c>
    </row>
    <row r="16" spans="2:12" x14ac:dyDescent="0.25">
      <c r="B16" s="11" t="s">
        <v>14</v>
      </c>
      <c r="C16" s="17">
        <v>955</v>
      </c>
      <c r="D16" s="22">
        <v>60</v>
      </c>
      <c r="E16" s="18">
        <v>10</v>
      </c>
      <c r="F16" s="28">
        <f t="shared" si="0"/>
        <v>1.0471204188481676E-2</v>
      </c>
      <c r="G16" s="28">
        <f t="shared" si="1"/>
        <v>6.2827225130890049E-2</v>
      </c>
      <c r="H16" s="28">
        <f t="shared" si="2"/>
        <v>0.16666666666666669</v>
      </c>
      <c r="I16" s="24">
        <f t="shared" si="3"/>
        <v>16.666666666666668</v>
      </c>
      <c r="K16" s="65">
        <f t="shared" si="4"/>
        <v>0.16666666666666666</v>
      </c>
      <c r="L16" s="65">
        <f t="shared" si="5"/>
        <v>1.0471204188481674E-2</v>
      </c>
    </row>
    <row r="17" spans="2:12" x14ac:dyDescent="0.25">
      <c r="B17" s="11" t="s">
        <v>35</v>
      </c>
      <c r="C17" s="17">
        <v>7790</v>
      </c>
      <c r="D17" s="22">
        <v>41</v>
      </c>
      <c r="E17" s="18">
        <v>13</v>
      </c>
      <c r="F17" s="28">
        <f t="shared" si="0"/>
        <v>1.668806161745828E-3</v>
      </c>
      <c r="G17" s="28">
        <f t="shared" si="1"/>
        <v>5.263157894736842E-3</v>
      </c>
      <c r="H17" s="28">
        <f t="shared" si="2"/>
        <v>0.31707317073170732</v>
      </c>
      <c r="I17" s="24">
        <f t="shared" si="3"/>
        <v>31.707317073170731</v>
      </c>
      <c r="K17" s="65">
        <f t="shared" si="4"/>
        <v>0.31707317073170732</v>
      </c>
      <c r="L17" s="65">
        <f t="shared" si="5"/>
        <v>1.668806161745828E-3</v>
      </c>
    </row>
    <row r="18" spans="2:12" x14ac:dyDescent="0.25">
      <c r="B18" s="11" t="s">
        <v>28</v>
      </c>
      <c r="C18" s="17">
        <v>2798</v>
      </c>
      <c r="D18" s="22">
        <v>6</v>
      </c>
      <c r="E18" s="18">
        <v>1</v>
      </c>
      <c r="F18" s="28">
        <f t="shared" si="0"/>
        <v>3.5739814152966406E-4</v>
      </c>
      <c r="G18" s="28">
        <f t="shared" si="1"/>
        <v>2.1443888491779841E-3</v>
      </c>
      <c r="H18" s="28">
        <f t="shared" si="2"/>
        <v>0.16666666666666669</v>
      </c>
      <c r="I18" s="24">
        <f t="shared" si="3"/>
        <v>16.666666666666668</v>
      </c>
      <c r="K18" s="65">
        <f t="shared" si="4"/>
        <v>0.16666666666666666</v>
      </c>
      <c r="L18" s="65">
        <f t="shared" si="5"/>
        <v>3.57398141529664E-4</v>
      </c>
    </row>
    <row r="19" spans="2:12" x14ac:dyDescent="0.25">
      <c r="B19" s="11" t="s">
        <v>38</v>
      </c>
      <c r="C19" s="17">
        <v>2797</v>
      </c>
      <c r="D19" s="22">
        <v>4</v>
      </c>
      <c r="E19" s="18">
        <v>2</v>
      </c>
      <c r="F19" s="28">
        <f t="shared" si="0"/>
        <v>7.1505184125849122E-4</v>
      </c>
      <c r="G19" s="28">
        <f t="shared" si="1"/>
        <v>1.4301036825169824E-3</v>
      </c>
      <c r="H19" s="28">
        <f t="shared" si="2"/>
        <v>0.5</v>
      </c>
      <c r="I19" s="24">
        <f t="shared" si="3"/>
        <v>50</v>
      </c>
      <c r="K19" s="65">
        <f t="shared" si="4"/>
        <v>0.5</v>
      </c>
      <c r="L19" s="65">
        <f t="shared" si="5"/>
        <v>7.1505184125849122E-4</v>
      </c>
    </row>
    <row r="20" spans="2:12" x14ac:dyDescent="0.25">
      <c r="B20" s="11" t="s">
        <v>12</v>
      </c>
      <c r="C20" s="17">
        <v>2969</v>
      </c>
      <c r="D20" s="22">
        <v>129</v>
      </c>
      <c r="E20" s="18">
        <v>12</v>
      </c>
      <c r="F20" s="28">
        <f t="shared" si="0"/>
        <v>4.0417649040080834E-3</v>
      </c>
      <c r="G20" s="28">
        <f t="shared" si="1"/>
        <v>4.3448972718086898E-2</v>
      </c>
      <c r="H20" s="28">
        <f t="shared" si="2"/>
        <v>9.3023255813953487E-2</v>
      </c>
      <c r="I20" s="24">
        <f t="shared" si="3"/>
        <v>9.3023255813953494</v>
      </c>
      <c r="K20" s="65">
        <f t="shared" si="4"/>
        <v>9.3023255813953487E-2</v>
      </c>
      <c r="L20" s="65">
        <f t="shared" si="5"/>
        <v>4.0417649040080834E-3</v>
      </c>
    </row>
    <row r="21" spans="2:12" x14ac:dyDescent="0.25">
      <c r="B21" s="11" t="s">
        <v>29</v>
      </c>
      <c r="C21" s="17">
        <v>4698</v>
      </c>
      <c r="D21" s="22">
        <v>25</v>
      </c>
      <c r="E21" s="18">
        <v>8</v>
      </c>
      <c r="F21" s="28">
        <f t="shared" si="0"/>
        <v>1.7028522775649213E-3</v>
      </c>
      <c r="G21" s="28">
        <f t="shared" si="1"/>
        <v>5.3214133673903791E-3</v>
      </c>
      <c r="H21" s="28">
        <f t="shared" si="2"/>
        <v>0.32</v>
      </c>
      <c r="I21" s="24">
        <f t="shared" si="3"/>
        <v>32</v>
      </c>
      <c r="K21" s="65">
        <f t="shared" si="4"/>
        <v>0.32</v>
      </c>
      <c r="L21" s="65">
        <f t="shared" si="5"/>
        <v>1.7028522775649213E-3</v>
      </c>
    </row>
    <row r="22" spans="2:12" x14ac:dyDescent="0.25">
      <c r="B22" s="11" t="s">
        <v>25</v>
      </c>
      <c r="C22" s="17">
        <v>5253</v>
      </c>
      <c r="D22" s="22">
        <v>6</v>
      </c>
      <c r="E22" s="18">
        <v>0</v>
      </c>
      <c r="F22" s="28">
        <f t="shared" si="0"/>
        <v>0</v>
      </c>
      <c r="G22" s="28">
        <f t="shared" si="1"/>
        <v>1.1422044545973729E-3</v>
      </c>
      <c r="H22" s="28">
        <f t="shared" si="2"/>
        <v>0</v>
      </c>
      <c r="I22" s="24">
        <f t="shared" si="3"/>
        <v>0</v>
      </c>
      <c r="K22" s="65">
        <f t="shared" si="4"/>
        <v>0</v>
      </c>
      <c r="L22" s="65">
        <f t="shared" si="5"/>
        <v>0</v>
      </c>
    </row>
    <row r="23" spans="2:12" x14ac:dyDescent="0.25">
      <c r="B23" s="11" t="s">
        <v>24</v>
      </c>
      <c r="C23" s="17">
        <v>5282</v>
      </c>
      <c r="D23" s="22">
        <v>35</v>
      </c>
      <c r="E23" s="18">
        <v>13</v>
      </c>
      <c r="F23" s="28">
        <f t="shared" si="0"/>
        <v>2.4611889435819764E-3</v>
      </c>
      <c r="G23" s="28">
        <f t="shared" si="1"/>
        <v>6.6262779250283984E-3</v>
      </c>
      <c r="H23" s="28">
        <f t="shared" si="2"/>
        <v>0.37142857142857144</v>
      </c>
      <c r="I23" s="24">
        <f t="shared" si="3"/>
        <v>37.142857142857146</v>
      </c>
      <c r="K23" s="65">
        <f t="shared" si="4"/>
        <v>0.37142857142857144</v>
      </c>
      <c r="L23" s="65">
        <f t="shared" si="5"/>
        <v>2.4611889435819764E-3</v>
      </c>
    </row>
    <row r="24" spans="2:12" x14ac:dyDescent="0.25">
      <c r="B24" s="11" t="s">
        <v>34</v>
      </c>
      <c r="C24" s="17">
        <v>2239</v>
      </c>
      <c r="D24" s="22">
        <v>7</v>
      </c>
      <c r="E24" s="18">
        <v>3</v>
      </c>
      <c r="F24" s="28">
        <f t="shared" si="0"/>
        <v>1.3398838767306833E-3</v>
      </c>
      <c r="G24" s="28">
        <f t="shared" si="1"/>
        <v>3.1263957123715946E-3</v>
      </c>
      <c r="H24" s="28">
        <f t="shared" si="2"/>
        <v>0.42857142857142855</v>
      </c>
      <c r="I24" s="24">
        <f t="shared" si="3"/>
        <v>42.857142857142854</v>
      </c>
      <c r="K24" s="65">
        <f t="shared" si="4"/>
        <v>0.42857142857142855</v>
      </c>
      <c r="L24" s="65">
        <f t="shared" si="5"/>
        <v>1.3398838767306833E-3</v>
      </c>
    </row>
    <row r="25" spans="2:12" x14ac:dyDescent="0.25">
      <c r="B25" s="11" t="s">
        <v>36</v>
      </c>
      <c r="C25" s="17">
        <v>5403</v>
      </c>
      <c r="D25" s="22">
        <v>33</v>
      </c>
      <c r="E25" s="18">
        <v>6</v>
      </c>
      <c r="F25" s="28">
        <f t="shared" si="0"/>
        <v>1.1104941699056081E-3</v>
      </c>
      <c r="G25" s="28">
        <f t="shared" si="1"/>
        <v>6.1077179344808438E-3</v>
      </c>
      <c r="H25" s="28">
        <f t="shared" si="2"/>
        <v>0.18181818181818185</v>
      </c>
      <c r="I25" s="24">
        <f t="shared" si="3"/>
        <v>18.181818181818183</v>
      </c>
      <c r="K25" s="65">
        <f t="shared" si="4"/>
        <v>0.18181818181818182</v>
      </c>
      <c r="L25" s="65">
        <f t="shared" si="5"/>
        <v>1.1104941699056081E-3</v>
      </c>
    </row>
    <row r="26" spans="2:12" x14ac:dyDescent="0.25">
      <c r="B26" s="11" t="s">
        <v>31</v>
      </c>
      <c r="C26" s="17">
        <v>8219</v>
      </c>
      <c r="D26" s="22">
        <v>34</v>
      </c>
      <c r="E26" s="18">
        <v>7</v>
      </c>
      <c r="F26" s="28">
        <f t="shared" si="0"/>
        <v>8.5168511984426334E-4</v>
      </c>
      <c r="G26" s="28">
        <f t="shared" si="1"/>
        <v>4.1367562963864216E-3</v>
      </c>
      <c r="H26" s="28">
        <f t="shared" si="2"/>
        <v>0.20588235294117649</v>
      </c>
      <c r="I26" s="24">
        <f t="shared" si="3"/>
        <v>20.588235294117649</v>
      </c>
      <c r="K26" s="65">
        <f t="shared" si="4"/>
        <v>0.20588235294117646</v>
      </c>
      <c r="L26" s="65">
        <f t="shared" si="5"/>
        <v>8.5168511984426323E-4</v>
      </c>
    </row>
    <row r="27" spans="2:12" x14ac:dyDescent="0.25">
      <c r="B27" s="11" t="s">
        <v>20</v>
      </c>
      <c r="C27" s="17">
        <v>6149</v>
      </c>
      <c r="D27" s="22">
        <v>43</v>
      </c>
      <c r="E27" s="18">
        <v>4</v>
      </c>
      <c r="F27" s="28">
        <f t="shared" si="0"/>
        <v>6.5051227841925522E-4</v>
      </c>
      <c r="G27" s="28">
        <f t="shared" si="1"/>
        <v>6.993006993006993E-3</v>
      </c>
      <c r="H27" s="28">
        <f t="shared" si="2"/>
        <v>9.3023255813953501E-2</v>
      </c>
      <c r="I27" s="24">
        <f t="shared" si="3"/>
        <v>9.3023255813953494</v>
      </c>
      <c r="K27" s="65">
        <f t="shared" si="4"/>
        <v>9.3023255813953487E-2</v>
      </c>
      <c r="L27" s="65">
        <f t="shared" si="5"/>
        <v>6.5051227841925511E-4</v>
      </c>
    </row>
    <row r="28" spans="2:12" x14ac:dyDescent="0.25">
      <c r="B28" s="11" t="s">
        <v>21</v>
      </c>
      <c r="C28" s="17">
        <v>7812</v>
      </c>
      <c r="D28" s="22">
        <v>34</v>
      </c>
      <c r="E28" s="18">
        <v>6</v>
      </c>
      <c r="F28" s="28">
        <f t="shared" si="0"/>
        <v>7.6804915514592934E-4</v>
      </c>
      <c r="G28" s="28">
        <f t="shared" si="1"/>
        <v>4.3522785458269334E-3</v>
      </c>
      <c r="H28" s="28">
        <f t="shared" si="2"/>
        <v>0.1764705882352941</v>
      </c>
      <c r="I28" s="24">
        <f t="shared" si="3"/>
        <v>17.647058823529409</v>
      </c>
      <c r="K28" s="65">
        <f t="shared" si="4"/>
        <v>0.17647058823529413</v>
      </c>
      <c r="L28" s="65">
        <f t="shared" si="5"/>
        <v>7.6804915514592945E-4</v>
      </c>
    </row>
    <row r="29" spans="2:12" x14ac:dyDescent="0.25">
      <c r="B29" s="11" t="s">
        <v>8</v>
      </c>
      <c r="C29" s="17">
        <v>2959</v>
      </c>
      <c r="D29" s="22">
        <v>131</v>
      </c>
      <c r="E29" s="18">
        <v>20</v>
      </c>
      <c r="F29" s="28">
        <f t="shared" si="0"/>
        <v>6.7590402162892868E-3</v>
      </c>
      <c r="G29" s="28">
        <f t="shared" si="1"/>
        <v>4.4271713416694829E-2</v>
      </c>
      <c r="H29" s="28">
        <f t="shared" si="2"/>
        <v>0.15267175572519084</v>
      </c>
      <c r="I29" s="24">
        <f t="shared" si="3"/>
        <v>15.267175572519085</v>
      </c>
      <c r="K29" s="65">
        <f t="shared" si="4"/>
        <v>0.15267175572519084</v>
      </c>
      <c r="L29" s="65">
        <f t="shared" si="5"/>
        <v>6.7590402162892868E-3</v>
      </c>
    </row>
    <row r="30" spans="2:12" x14ac:dyDescent="0.25">
      <c r="B30" s="11" t="s">
        <v>3</v>
      </c>
      <c r="C30" s="17">
        <v>7259</v>
      </c>
      <c r="D30" s="22">
        <v>63</v>
      </c>
      <c r="E30" s="18">
        <v>12</v>
      </c>
      <c r="F30" s="28">
        <f t="shared" si="0"/>
        <v>1.6531202644992423E-3</v>
      </c>
      <c r="G30" s="28">
        <f t="shared" si="1"/>
        <v>8.6788813886210219E-3</v>
      </c>
      <c r="H30" s="28">
        <f t="shared" si="2"/>
        <v>0.19047619047619047</v>
      </c>
      <c r="I30" s="24">
        <f t="shared" si="3"/>
        <v>19.047619047619047</v>
      </c>
      <c r="K30" s="65">
        <f t="shared" si="4"/>
        <v>0.19047619047619047</v>
      </c>
      <c r="L30" s="65">
        <f t="shared" si="5"/>
        <v>1.6531202644992423E-3</v>
      </c>
    </row>
    <row r="31" spans="2:12" x14ac:dyDescent="0.25">
      <c r="B31" s="11" t="s">
        <v>17</v>
      </c>
      <c r="C31" s="17">
        <v>2729</v>
      </c>
      <c r="D31" s="22">
        <v>7</v>
      </c>
      <c r="E31" s="18">
        <v>1</v>
      </c>
      <c r="F31" s="28">
        <f t="shared" si="0"/>
        <v>3.6643459142543056E-4</v>
      </c>
      <c r="G31" s="28">
        <f t="shared" si="1"/>
        <v>2.565042139978014E-3</v>
      </c>
      <c r="H31" s="28">
        <f t="shared" si="2"/>
        <v>0.14285714285714285</v>
      </c>
      <c r="I31" s="24">
        <f t="shared" si="3"/>
        <v>14.285714285714285</v>
      </c>
      <c r="K31" s="65">
        <f t="shared" si="4"/>
        <v>0.14285714285714285</v>
      </c>
      <c r="L31" s="65">
        <f t="shared" si="5"/>
        <v>3.6643459142543056E-4</v>
      </c>
    </row>
    <row r="32" spans="2:12" x14ac:dyDescent="0.25">
      <c r="B32" s="11" t="s">
        <v>16</v>
      </c>
      <c r="C32" s="17">
        <v>3089</v>
      </c>
      <c r="D32" s="22">
        <v>88</v>
      </c>
      <c r="E32" s="18">
        <v>6</v>
      </c>
      <c r="F32" s="28">
        <f t="shared" si="0"/>
        <v>1.9423761735189381E-3</v>
      </c>
      <c r="G32" s="28">
        <f t="shared" si="1"/>
        <v>2.848818387827776E-2</v>
      </c>
      <c r="H32" s="28">
        <f t="shared" si="2"/>
        <v>6.8181818181818177E-2</v>
      </c>
      <c r="I32" s="24">
        <f t="shared" si="3"/>
        <v>6.8181818181818175</v>
      </c>
      <c r="K32" s="65">
        <f t="shared" si="4"/>
        <v>6.8181818181818177E-2</v>
      </c>
      <c r="L32" s="65">
        <f t="shared" si="5"/>
        <v>1.9423761735189379E-3</v>
      </c>
    </row>
    <row r="33" spans="2:12" x14ac:dyDescent="0.25">
      <c r="B33" s="11" t="s">
        <v>10</v>
      </c>
      <c r="C33" s="17">
        <v>3353</v>
      </c>
      <c r="D33" s="22">
        <v>137</v>
      </c>
      <c r="E33" s="18">
        <v>16</v>
      </c>
      <c r="F33" s="28">
        <f t="shared" si="0"/>
        <v>4.7718461079630185E-3</v>
      </c>
      <c r="G33" s="28">
        <f t="shared" si="1"/>
        <v>4.085893229943334E-2</v>
      </c>
      <c r="H33" s="28">
        <f t="shared" si="2"/>
        <v>0.11678832116788322</v>
      </c>
      <c r="I33" s="24">
        <f t="shared" si="3"/>
        <v>11.678832116788323</v>
      </c>
      <c r="K33" s="65">
        <f t="shared" si="4"/>
        <v>0.11678832116788321</v>
      </c>
      <c r="L33" s="65">
        <f t="shared" si="5"/>
        <v>4.7718461079630176E-3</v>
      </c>
    </row>
    <row r="34" spans="2:12" x14ac:dyDescent="0.25">
      <c r="B34" s="11" t="s">
        <v>5</v>
      </c>
      <c r="C34" s="17">
        <v>3138</v>
      </c>
      <c r="D34" s="22">
        <v>127</v>
      </c>
      <c r="E34" s="18">
        <v>7</v>
      </c>
      <c r="F34" s="28">
        <f t="shared" si="0"/>
        <v>2.2307202039515616E-3</v>
      </c>
      <c r="G34" s="28">
        <f t="shared" si="1"/>
        <v>4.0471637985978332E-2</v>
      </c>
      <c r="H34" s="28">
        <f t="shared" si="2"/>
        <v>5.5118110236220472E-2</v>
      </c>
      <c r="I34" s="24">
        <f t="shared" si="3"/>
        <v>5.5118110236220472</v>
      </c>
      <c r="K34" s="65">
        <f t="shared" si="4"/>
        <v>5.5118110236220472E-2</v>
      </c>
      <c r="L34" s="65">
        <f t="shared" si="5"/>
        <v>2.2307202039515616E-3</v>
      </c>
    </row>
    <row r="35" spans="2:12" x14ac:dyDescent="0.25">
      <c r="B35" s="11" t="s">
        <v>13</v>
      </c>
      <c r="C35" s="17">
        <v>3205</v>
      </c>
      <c r="D35" s="22">
        <v>145</v>
      </c>
      <c r="E35" s="18">
        <v>18</v>
      </c>
      <c r="F35" s="28">
        <f t="shared" si="0"/>
        <v>5.6162246489859591E-3</v>
      </c>
      <c r="G35" s="28">
        <f t="shared" si="1"/>
        <v>4.5241809672386897E-2</v>
      </c>
      <c r="H35" s="28">
        <f t="shared" si="2"/>
        <v>0.12413793103448274</v>
      </c>
      <c r="I35" s="24">
        <f t="shared" si="3"/>
        <v>12.413793103448274</v>
      </c>
      <c r="K35" s="65">
        <f t="shared" si="4"/>
        <v>0.12413793103448276</v>
      </c>
      <c r="L35" s="65">
        <f t="shared" si="5"/>
        <v>5.61622464898596E-3</v>
      </c>
    </row>
    <row r="36" spans="2:12" x14ac:dyDescent="0.25">
      <c r="B36" s="11" t="s">
        <v>19</v>
      </c>
      <c r="C36" s="17">
        <v>12970</v>
      </c>
      <c r="D36" s="22">
        <v>32</v>
      </c>
      <c r="E36" s="18">
        <v>3</v>
      </c>
      <c r="F36" s="28">
        <f t="shared" si="0"/>
        <v>2.313030069390902E-4</v>
      </c>
      <c r="G36" s="28">
        <f t="shared" si="1"/>
        <v>2.467232074016962E-3</v>
      </c>
      <c r="H36" s="28">
        <f t="shared" si="2"/>
        <v>9.375E-2</v>
      </c>
      <c r="I36" s="24">
        <f t="shared" si="3"/>
        <v>9.375</v>
      </c>
      <c r="K36" s="65">
        <f t="shared" si="4"/>
        <v>9.375E-2</v>
      </c>
      <c r="L36" s="65">
        <f t="shared" si="5"/>
        <v>2.3130300693909018E-4</v>
      </c>
    </row>
    <row r="37" spans="2:12" x14ac:dyDescent="0.25">
      <c r="B37" s="11" t="s">
        <v>2</v>
      </c>
      <c r="C37" s="17">
        <v>3372</v>
      </c>
      <c r="D37" s="22">
        <v>119</v>
      </c>
      <c r="E37" s="18">
        <v>10</v>
      </c>
      <c r="F37" s="28">
        <f t="shared" si="0"/>
        <v>2.9655990510083037E-3</v>
      </c>
      <c r="G37" s="28">
        <f t="shared" si="1"/>
        <v>3.5290628706998811E-2</v>
      </c>
      <c r="H37" s="28">
        <f t="shared" si="2"/>
        <v>8.4033613445378158E-2</v>
      </c>
      <c r="I37" s="24">
        <f t="shared" si="3"/>
        <v>8.4033613445378155</v>
      </c>
      <c r="K37" s="65">
        <f t="shared" si="4"/>
        <v>8.4033613445378158E-2</v>
      </c>
      <c r="L37" s="65">
        <f t="shared" si="5"/>
        <v>2.9655990510083037E-3</v>
      </c>
    </row>
    <row r="38" spans="2:12" x14ac:dyDescent="0.25">
      <c r="B38" s="11" t="s">
        <v>11</v>
      </c>
      <c r="C38" s="17">
        <v>3000</v>
      </c>
      <c r="D38" s="22">
        <v>121</v>
      </c>
      <c r="E38" s="18">
        <v>6</v>
      </c>
      <c r="F38" s="28">
        <f t="shared" si="0"/>
        <v>2E-3</v>
      </c>
      <c r="G38" s="28">
        <f t="shared" si="1"/>
        <v>4.0333333333333332E-2</v>
      </c>
      <c r="H38" s="28">
        <f t="shared" si="2"/>
        <v>4.9586776859504134E-2</v>
      </c>
      <c r="I38" s="24">
        <f t="shared" si="3"/>
        <v>4.9586776859504136</v>
      </c>
      <c r="K38" s="65">
        <f t="shared" si="4"/>
        <v>4.9586776859504134E-2</v>
      </c>
      <c r="L38" s="65">
        <f t="shared" si="5"/>
        <v>2E-3</v>
      </c>
    </row>
    <row r="39" spans="2:12" x14ac:dyDescent="0.25">
      <c r="B39" s="11" t="s">
        <v>22</v>
      </c>
      <c r="C39" s="17">
        <v>7954</v>
      </c>
      <c r="D39" s="22">
        <v>41</v>
      </c>
      <c r="E39" s="18">
        <v>6</v>
      </c>
      <c r="F39" s="28">
        <f t="shared" si="0"/>
        <v>7.5433744028161932E-4</v>
      </c>
      <c r="G39" s="28">
        <f t="shared" si="1"/>
        <v>5.1546391752577319E-3</v>
      </c>
      <c r="H39" s="28">
        <f t="shared" si="2"/>
        <v>0.14634146341463414</v>
      </c>
      <c r="I39" s="24">
        <f t="shared" si="3"/>
        <v>14.634146341463413</v>
      </c>
      <c r="K39" s="65">
        <f t="shared" si="4"/>
        <v>0.14634146341463414</v>
      </c>
      <c r="L39" s="65">
        <f t="shared" si="5"/>
        <v>7.5433744028161921E-4</v>
      </c>
    </row>
    <row r="40" spans="2:12" x14ac:dyDescent="0.25">
      <c r="B40" s="11" t="s">
        <v>4</v>
      </c>
      <c r="C40" s="17">
        <v>4262</v>
      </c>
      <c r="D40" s="22">
        <v>73</v>
      </c>
      <c r="E40" s="18">
        <v>9</v>
      </c>
      <c r="F40" s="28">
        <f t="shared" si="0"/>
        <v>2.1116846550915062E-3</v>
      </c>
      <c r="G40" s="28">
        <f t="shared" si="1"/>
        <v>1.7128108869075551E-2</v>
      </c>
      <c r="H40" s="28">
        <f t="shared" si="2"/>
        <v>0.12328767123287671</v>
      </c>
      <c r="I40" s="24">
        <f t="shared" si="3"/>
        <v>12.328767123287671</v>
      </c>
      <c r="K40" s="65">
        <f t="shared" si="4"/>
        <v>0.12328767123287671</v>
      </c>
      <c r="L40" s="65">
        <f t="shared" si="5"/>
        <v>2.1116846550915062E-3</v>
      </c>
    </row>
    <row r="41" spans="2:12" x14ac:dyDescent="0.25">
      <c r="B41" s="11" t="s">
        <v>30</v>
      </c>
      <c r="C41" s="17">
        <v>8277</v>
      </c>
      <c r="D41" s="22">
        <v>38</v>
      </c>
      <c r="E41" s="18">
        <v>9</v>
      </c>
      <c r="F41" s="28">
        <f t="shared" si="0"/>
        <v>1.0873504893077202E-3</v>
      </c>
      <c r="G41" s="28">
        <f t="shared" si="1"/>
        <v>4.5910353992992632E-3</v>
      </c>
      <c r="H41" s="28">
        <f t="shared" si="2"/>
        <v>0.23684210526315788</v>
      </c>
      <c r="I41" s="24">
        <f t="shared" si="3"/>
        <v>23.684210526315788</v>
      </c>
      <c r="K41" s="65">
        <f t="shared" si="4"/>
        <v>0.23684210526315788</v>
      </c>
      <c r="L41" s="65">
        <f t="shared" si="5"/>
        <v>1.0873504893077202E-3</v>
      </c>
    </row>
    <row r="42" spans="2:12" x14ac:dyDescent="0.25">
      <c r="B42" s="11" t="s">
        <v>6</v>
      </c>
      <c r="C42" s="17">
        <v>2264</v>
      </c>
      <c r="D42" s="22">
        <v>91</v>
      </c>
      <c r="E42" s="18">
        <v>18</v>
      </c>
      <c r="F42" s="28">
        <f t="shared" si="0"/>
        <v>7.9505300353356883E-3</v>
      </c>
      <c r="G42" s="28">
        <f t="shared" si="1"/>
        <v>4.0194346289752651E-2</v>
      </c>
      <c r="H42" s="28">
        <f t="shared" si="2"/>
        <v>0.19780219780219777</v>
      </c>
      <c r="I42" s="24">
        <f t="shared" si="3"/>
        <v>19.780219780219777</v>
      </c>
      <c r="K42" s="65">
        <f t="shared" si="4"/>
        <v>0.19780219780219779</v>
      </c>
      <c r="L42" s="65">
        <f t="shared" si="5"/>
        <v>7.9505300353356883E-3</v>
      </c>
    </row>
    <row r="43" spans="2:12" x14ac:dyDescent="0.25">
      <c r="B43" s="11" t="s">
        <v>7</v>
      </c>
      <c r="C43" s="17">
        <v>3032</v>
      </c>
      <c r="D43" s="22">
        <v>121</v>
      </c>
      <c r="E43" s="18">
        <v>22</v>
      </c>
      <c r="F43" s="28">
        <f t="shared" si="0"/>
        <v>7.2559366754617414E-3</v>
      </c>
      <c r="G43" s="28">
        <f t="shared" si="1"/>
        <v>3.9907651715039578E-2</v>
      </c>
      <c r="H43" s="28">
        <f t="shared" si="2"/>
        <v>0.18181818181818182</v>
      </c>
      <c r="I43" s="24">
        <f t="shared" si="3"/>
        <v>18.181818181818183</v>
      </c>
      <c r="K43" s="65">
        <f t="shared" si="4"/>
        <v>0.18181818181818182</v>
      </c>
      <c r="L43" s="65">
        <f t="shared" si="5"/>
        <v>7.2559366754617414E-3</v>
      </c>
    </row>
    <row r="44" spans="2:12" x14ac:dyDescent="0.25">
      <c r="B44" s="12" t="s">
        <v>47</v>
      </c>
      <c r="C44" s="19">
        <v>182908</v>
      </c>
      <c r="D44" s="23">
        <v>2368</v>
      </c>
      <c r="E44" s="20">
        <v>320</v>
      </c>
    </row>
    <row r="47" spans="2:12" s="69" customFormat="1" ht="63" x14ac:dyDescent="0.25">
      <c r="B47" s="52" t="s">
        <v>0</v>
      </c>
      <c r="C47" s="52" t="s">
        <v>94</v>
      </c>
      <c r="D47" s="53" t="s">
        <v>95</v>
      </c>
      <c r="E47" s="54" t="s">
        <v>96</v>
      </c>
      <c r="F47" s="68" t="s">
        <v>58</v>
      </c>
      <c r="G47" s="68" t="s">
        <v>109</v>
      </c>
      <c r="H47" s="68" t="s">
        <v>57</v>
      </c>
      <c r="I47" s="68" t="s">
        <v>110</v>
      </c>
      <c r="J47" s="68" t="s">
        <v>52</v>
      </c>
    </row>
    <row r="48" spans="2:12" x14ac:dyDescent="0.25">
      <c r="B48" s="7" t="s">
        <v>33</v>
      </c>
      <c r="C48" s="15">
        <v>4975</v>
      </c>
      <c r="D48" s="21">
        <v>28</v>
      </c>
      <c r="E48" s="16">
        <v>9</v>
      </c>
      <c r="F48" s="28">
        <f>D48/C48</f>
        <v>5.6281407035175882E-3</v>
      </c>
      <c r="G48" s="67">
        <f>RANK(F48,$F$48:$F$85,1)</f>
        <v>19</v>
      </c>
      <c r="H48" s="28">
        <f>E48/D48</f>
        <v>0.32142857142857145</v>
      </c>
      <c r="I48" s="67">
        <f>RANK(H48,$H$48:$H$85,1)</f>
        <v>35</v>
      </c>
      <c r="J48" s="28">
        <f>F48*H48</f>
        <v>1.8090452261306535E-3</v>
      </c>
    </row>
    <row r="49" spans="2:10" x14ac:dyDescent="0.25">
      <c r="B49" s="11" t="s">
        <v>15</v>
      </c>
      <c r="C49" s="17">
        <v>3141</v>
      </c>
      <c r="D49" s="22">
        <v>127</v>
      </c>
      <c r="E49" s="18">
        <v>13</v>
      </c>
      <c r="F49" s="28">
        <f t="shared" ref="F49:F85" si="6">D49/C49</f>
        <v>4.0432983126392867E-2</v>
      </c>
      <c r="G49" s="67">
        <f t="shared" ref="G49:G85" si="7">RANK(F49,$F$48:$F$85,1)</f>
        <v>31</v>
      </c>
      <c r="H49" s="28">
        <f>E49/D49</f>
        <v>0.10236220472440945</v>
      </c>
      <c r="I49" s="67">
        <f t="shared" ref="I49:I86" si="8">RANK(H49,$H$48:$H$85,1)</f>
        <v>12</v>
      </c>
      <c r="J49" s="28">
        <f>F49*H49</f>
        <v>4.1388092964024193E-3</v>
      </c>
    </row>
    <row r="50" spans="2:10" x14ac:dyDescent="0.25">
      <c r="B50" s="11" t="s">
        <v>9</v>
      </c>
      <c r="C50" s="17">
        <v>3219</v>
      </c>
      <c r="D50" s="22">
        <v>125</v>
      </c>
      <c r="E50" s="18">
        <v>14</v>
      </c>
      <c r="F50" s="28">
        <f t="shared" si="6"/>
        <v>3.8831935383659519E-2</v>
      </c>
      <c r="G50" s="67">
        <f t="shared" si="7"/>
        <v>27</v>
      </c>
      <c r="H50" s="28">
        <f>E50/D50</f>
        <v>0.112</v>
      </c>
      <c r="I50" s="67">
        <f t="shared" si="8"/>
        <v>13</v>
      </c>
      <c r="J50" s="28">
        <f>F50*H50</f>
        <v>4.3491767629698658E-3</v>
      </c>
    </row>
    <row r="51" spans="2:10" x14ac:dyDescent="0.25">
      <c r="B51" s="11" t="s">
        <v>32</v>
      </c>
      <c r="C51" s="17">
        <v>2971</v>
      </c>
      <c r="D51" s="22">
        <v>13</v>
      </c>
      <c r="E51" s="18">
        <v>1</v>
      </c>
      <c r="F51" s="28">
        <f t="shared" si="6"/>
        <v>4.3756311006395154E-3</v>
      </c>
      <c r="G51" s="67">
        <f t="shared" si="7"/>
        <v>12</v>
      </c>
      <c r="H51" s="28">
        <f>E51/D51</f>
        <v>7.6923076923076927E-2</v>
      </c>
      <c r="I51" s="67">
        <f t="shared" si="8"/>
        <v>6</v>
      </c>
      <c r="J51" s="28">
        <f>F51*H51</f>
        <v>3.3658700774150119E-4</v>
      </c>
    </row>
    <row r="52" spans="2:10" x14ac:dyDescent="0.25">
      <c r="B52" s="11" t="s">
        <v>23</v>
      </c>
      <c r="C52" s="17">
        <v>7736</v>
      </c>
      <c r="D52" s="22">
        <v>43</v>
      </c>
      <c r="E52" s="18">
        <v>5</v>
      </c>
      <c r="F52" s="28">
        <f t="shared" si="6"/>
        <v>5.5584281282316439E-3</v>
      </c>
      <c r="G52" s="67">
        <f t="shared" si="7"/>
        <v>18</v>
      </c>
      <c r="H52" s="28">
        <f>E52/D52</f>
        <v>0.11627906976744186</v>
      </c>
      <c r="I52" s="67">
        <f t="shared" si="8"/>
        <v>14</v>
      </c>
      <c r="J52" s="28">
        <f>F52*H52</f>
        <v>6.4632885211995863E-4</v>
      </c>
    </row>
    <row r="53" spans="2:10" x14ac:dyDescent="0.25">
      <c r="B53" s="11" t="s">
        <v>37</v>
      </c>
      <c r="C53" s="17">
        <v>5371</v>
      </c>
      <c r="D53" s="22">
        <v>22</v>
      </c>
      <c r="E53" s="18">
        <v>4</v>
      </c>
      <c r="F53" s="28">
        <f t="shared" si="6"/>
        <v>4.0960714950660955E-3</v>
      </c>
      <c r="G53" s="67">
        <f t="shared" si="7"/>
        <v>9</v>
      </c>
      <c r="H53" s="28">
        <f>E53/D53</f>
        <v>0.18181818181818182</v>
      </c>
      <c r="I53" s="67">
        <f t="shared" si="8"/>
        <v>25</v>
      </c>
      <c r="J53" s="28">
        <f>F53*H53</f>
        <v>7.4474027183019922E-4</v>
      </c>
    </row>
    <row r="54" spans="2:10" x14ac:dyDescent="0.25">
      <c r="B54" s="11" t="s">
        <v>18</v>
      </c>
      <c r="C54" s="17">
        <v>8799</v>
      </c>
      <c r="D54" s="22">
        <v>48</v>
      </c>
      <c r="E54" s="18">
        <v>9</v>
      </c>
      <c r="F54" s="28">
        <f t="shared" si="6"/>
        <v>5.4551653596999657E-3</v>
      </c>
      <c r="G54" s="67">
        <f t="shared" si="7"/>
        <v>17</v>
      </c>
      <c r="H54" s="28">
        <f>E54/D54</f>
        <v>0.1875</v>
      </c>
      <c r="I54" s="67">
        <f t="shared" si="8"/>
        <v>28</v>
      </c>
      <c r="J54" s="28">
        <f>F54*H54</f>
        <v>1.0228435049437436E-3</v>
      </c>
    </row>
    <row r="55" spans="2:10" x14ac:dyDescent="0.25">
      <c r="B55" s="11" t="s">
        <v>26</v>
      </c>
      <c r="C55" s="17">
        <v>2532</v>
      </c>
      <c r="D55" s="22">
        <v>5</v>
      </c>
      <c r="E55" s="18">
        <v>0</v>
      </c>
      <c r="F55" s="28">
        <f t="shared" si="6"/>
        <v>1.9747235387045812E-3</v>
      </c>
      <c r="G55" s="67">
        <f t="shared" si="7"/>
        <v>3</v>
      </c>
      <c r="H55" s="28">
        <f>E55/D55</f>
        <v>0</v>
      </c>
      <c r="I55" s="67">
        <f t="shared" si="8"/>
        <v>1</v>
      </c>
      <c r="J55" s="28">
        <f>F55*H55</f>
        <v>0</v>
      </c>
    </row>
    <row r="56" spans="2:10" x14ac:dyDescent="0.25">
      <c r="B56" s="11" t="s">
        <v>27</v>
      </c>
      <c r="C56" s="17">
        <v>7900</v>
      </c>
      <c r="D56" s="22">
        <v>29</v>
      </c>
      <c r="E56" s="18">
        <v>5</v>
      </c>
      <c r="F56" s="28">
        <f t="shared" si="6"/>
        <v>3.670886075949367E-3</v>
      </c>
      <c r="G56" s="67">
        <f t="shared" si="7"/>
        <v>8</v>
      </c>
      <c r="H56" s="28">
        <f>E56/D56</f>
        <v>0.17241379310344829</v>
      </c>
      <c r="I56" s="67">
        <f t="shared" si="8"/>
        <v>23</v>
      </c>
      <c r="J56" s="28">
        <f>F56*H56</f>
        <v>6.329113924050633E-4</v>
      </c>
    </row>
    <row r="57" spans="2:10" x14ac:dyDescent="0.25">
      <c r="B57" s="11" t="s">
        <v>1</v>
      </c>
      <c r="C57" s="17">
        <v>3037</v>
      </c>
      <c r="D57" s="22">
        <v>137</v>
      </c>
      <c r="E57" s="18">
        <v>12</v>
      </c>
      <c r="F57" s="28">
        <f t="shared" si="6"/>
        <v>4.5110306223246625E-2</v>
      </c>
      <c r="G57" s="67">
        <f t="shared" si="7"/>
        <v>36</v>
      </c>
      <c r="H57" s="28">
        <f>E57/D57</f>
        <v>8.7591240875912413E-2</v>
      </c>
      <c r="I57" s="67">
        <f t="shared" si="8"/>
        <v>8</v>
      </c>
      <c r="J57" s="28">
        <f>F57*H57</f>
        <v>3.9512676983865661E-3</v>
      </c>
    </row>
    <row r="58" spans="2:10" x14ac:dyDescent="0.25">
      <c r="B58" s="11" t="s">
        <v>14</v>
      </c>
      <c r="C58" s="17">
        <v>955</v>
      </c>
      <c r="D58" s="22">
        <v>60</v>
      </c>
      <c r="E58" s="18">
        <v>10</v>
      </c>
      <c r="F58" s="28">
        <f t="shared" si="6"/>
        <v>6.2827225130890049E-2</v>
      </c>
      <c r="G58" s="67">
        <f t="shared" si="7"/>
        <v>38</v>
      </c>
      <c r="H58" s="28">
        <f>E58/D58</f>
        <v>0.16666666666666666</v>
      </c>
      <c r="I58" s="67">
        <f t="shared" si="8"/>
        <v>21</v>
      </c>
      <c r="J58" s="28">
        <f>F58*H58</f>
        <v>1.0471204188481674E-2</v>
      </c>
    </row>
    <row r="59" spans="2:10" x14ac:dyDescent="0.25">
      <c r="B59" s="11" t="s">
        <v>35</v>
      </c>
      <c r="C59" s="17">
        <v>7790</v>
      </c>
      <c r="D59" s="22">
        <v>41</v>
      </c>
      <c r="E59" s="18">
        <v>13</v>
      </c>
      <c r="F59" s="28">
        <f t="shared" si="6"/>
        <v>5.263157894736842E-3</v>
      </c>
      <c r="G59" s="67">
        <f t="shared" si="7"/>
        <v>15</v>
      </c>
      <c r="H59" s="28">
        <f>E59/D59</f>
        <v>0.31707317073170732</v>
      </c>
      <c r="I59" s="67">
        <f t="shared" si="8"/>
        <v>33</v>
      </c>
      <c r="J59" s="28">
        <f>F59*H59</f>
        <v>1.668806161745828E-3</v>
      </c>
    </row>
    <row r="60" spans="2:10" x14ac:dyDescent="0.25">
      <c r="B60" s="11" t="s">
        <v>28</v>
      </c>
      <c r="C60" s="17">
        <v>2798</v>
      </c>
      <c r="D60" s="22">
        <v>6</v>
      </c>
      <c r="E60" s="18">
        <v>1</v>
      </c>
      <c r="F60" s="28">
        <f t="shared" si="6"/>
        <v>2.1443888491779841E-3</v>
      </c>
      <c r="G60" s="67">
        <f t="shared" si="7"/>
        <v>4</v>
      </c>
      <c r="H60" s="28">
        <f>E60/D60</f>
        <v>0.16666666666666666</v>
      </c>
      <c r="I60" s="67">
        <f t="shared" si="8"/>
        <v>21</v>
      </c>
      <c r="J60" s="28">
        <f>F60*H60</f>
        <v>3.57398141529664E-4</v>
      </c>
    </row>
    <row r="61" spans="2:10" x14ac:dyDescent="0.25">
      <c r="B61" s="11" t="s">
        <v>38</v>
      </c>
      <c r="C61" s="17">
        <v>2797</v>
      </c>
      <c r="D61" s="22">
        <v>4</v>
      </c>
      <c r="E61" s="18">
        <v>2</v>
      </c>
      <c r="F61" s="28">
        <f t="shared" si="6"/>
        <v>1.4301036825169824E-3</v>
      </c>
      <c r="G61" s="67">
        <f t="shared" si="7"/>
        <v>2</v>
      </c>
      <c r="H61" s="28">
        <f>E61/D61</f>
        <v>0.5</v>
      </c>
      <c r="I61" s="67">
        <f t="shared" si="8"/>
        <v>38</v>
      </c>
      <c r="J61" s="28">
        <f>F61*H61</f>
        <v>7.1505184125849122E-4</v>
      </c>
    </row>
    <row r="62" spans="2:10" x14ac:dyDescent="0.25">
      <c r="B62" s="11" t="s">
        <v>12</v>
      </c>
      <c r="C62" s="17">
        <v>2969</v>
      </c>
      <c r="D62" s="22">
        <v>129</v>
      </c>
      <c r="E62" s="18">
        <v>12</v>
      </c>
      <c r="F62" s="28">
        <f t="shared" si="6"/>
        <v>4.3448972718086898E-2</v>
      </c>
      <c r="G62" s="67">
        <f t="shared" si="7"/>
        <v>34</v>
      </c>
      <c r="H62" s="28">
        <f>E62/D62</f>
        <v>9.3023255813953487E-2</v>
      </c>
      <c r="I62" s="67">
        <f t="shared" si="8"/>
        <v>9</v>
      </c>
      <c r="J62" s="28">
        <f>F62*H62</f>
        <v>4.0417649040080834E-3</v>
      </c>
    </row>
    <row r="63" spans="2:10" x14ac:dyDescent="0.25">
      <c r="B63" s="11" t="s">
        <v>29</v>
      </c>
      <c r="C63" s="17">
        <v>4698</v>
      </c>
      <c r="D63" s="22">
        <v>25</v>
      </c>
      <c r="E63" s="18">
        <v>8</v>
      </c>
      <c r="F63" s="28">
        <f t="shared" si="6"/>
        <v>5.3214133673903791E-3</v>
      </c>
      <c r="G63" s="67">
        <f t="shared" si="7"/>
        <v>16</v>
      </c>
      <c r="H63" s="28">
        <f>E63/D63</f>
        <v>0.32</v>
      </c>
      <c r="I63" s="67">
        <f t="shared" si="8"/>
        <v>34</v>
      </c>
      <c r="J63" s="28">
        <f>F63*H63</f>
        <v>1.7028522775649213E-3</v>
      </c>
    </row>
    <row r="64" spans="2:10" x14ac:dyDescent="0.25">
      <c r="B64" s="11" t="s">
        <v>25</v>
      </c>
      <c r="C64" s="17">
        <v>5253</v>
      </c>
      <c r="D64" s="22">
        <v>6</v>
      </c>
      <c r="E64" s="18">
        <v>0</v>
      </c>
      <c r="F64" s="28">
        <f t="shared" si="6"/>
        <v>1.1422044545973729E-3</v>
      </c>
      <c r="G64" s="67">
        <f t="shared" si="7"/>
        <v>1</v>
      </c>
      <c r="H64" s="28">
        <f>E64/D64</f>
        <v>0</v>
      </c>
      <c r="I64" s="67">
        <f t="shared" si="8"/>
        <v>1</v>
      </c>
      <c r="J64" s="28">
        <f>F64*H64</f>
        <v>0</v>
      </c>
    </row>
    <row r="65" spans="2:10" x14ac:dyDescent="0.25">
      <c r="B65" s="11" t="s">
        <v>24</v>
      </c>
      <c r="C65" s="17">
        <v>5282</v>
      </c>
      <c r="D65" s="22">
        <v>35</v>
      </c>
      <c r="E65" s="18">
        <v>13</v>
      </c>
      <c r="F65" s="28">
        <f t="shared" si="6"/>
        <v>6.6262779250283984E-3</v>
      </c>
      <c r="G65" s="67">
        <f t="shared" si="7"/>
        <v>21</v>
      </c>
      <c r="H65" s="28">
        <f>E65/D65</f>
        <v>0.37142857142857144</v>
      </c>
      <c r="I65" s="67">
        <f t="shared" si="8"/>
        <v>36</v>
      </c>
      <c r="J65" s="28">
        <f>F65*H65</f>
        <v>2.4611889435819764E-3</v>
      </c>
    </row>
    <row r="66" spans="2:10" x14ac:dyDescent="0.25">
      <c r="B66" s="11" t="s">
        <v>34</v>
      </c>
      <c r="C66" s="17">
        <v>2239</v>
      </c>
      <c r="D66" s="22">
        <v>7</v>
      </c>
      <c r="E66" s="18">
        <v>3</v>
      </c>
      <c r="F66" s="28">
        <f t="shared" si="6"/>
        <v>3.1263957123715946E-3</v>
      </c>
      <c r="G66" s="67">
        <f t="shared" si="7"/>
        <v>7</v>
      </c>
      <c r="H66" s="28">
        <f>E66/D66</f>
        <v>0.42857142857142855</v>
      </c>
      <c r="I66" s="67">
        <f t="shared" si="8"/>
        <v>37</v>
      </c>
      <c r="J66" s="28">
        <f>F66*H66</f>
        <v>1.3398838767306833E-3</v>
      </c>
    </row>
    <row r="67" spans="2:10" x14ac:dyDescent="0.25">
      <c r="B67" s="11" t="s">
        <v>36</v>
      </c>
      <c r="C67" s="17">
        <v>5403</v>
      </c>
      <c r="D67" s="22">
        <v>33</v>
      </c>
      <c r="E67" s="18">
        <v>6</v>
      </c>
      <c r="F67" s="28">
        <f t="shared" si="6"/>
        <v>6.1077179344808438E-3</v>
      </c>
      <c r="G67" s="67">
        <f t="shared" si="7"/>
        <v>20</v>
      </c>
      <c r="H67" s="28">
        <f>E67/D67</f>
        <v>0.18181818181818182</v>
      </c>
      <c r="I67" s="67">
        <f t="shared" si="8"/>
        <v>25</v>
      </c>
      <c r="J67" s="28">
        <f>F67*H67</f>
        <v>1.1104941699056081E-3</v>
      </c>
    </row>
    <row r="68" spans="2:10" x14ac:dyDescent="0.25">
      <c r="B68" s="11" t="s">
        <v>31</v>
      </c>
      <c r="C68" s="17">
        <v>8219</v>
      </c>
      <c r="D68" s="22">
        <v>34</v>
      </c>
      <c r="E68" s="18">
        <v>7</v>
      </c>
      <c r="F68" s="28">
        <f t="shared" si="6"/>
        <v>4.1367562963864216E-3</v>
      </c>
      <c r="G68" s="67">
        <f t="shared" si="7"/>
        <v>10</v>
      </c>
      <c r="H68" s="28">
        <f>E68/D68</f>
        <v>0.20588235294117646</v>
      </c>
      <c r="I68" s="67">
        <f t="shared" si="8"/>
        <v>31</v>
      </c>
      <c r="J68" s="28">
        <f>F68*H68</f>
        <v>8.5168511984426323E-4</v>
      </c>
    </row>
    <row r="69" spans="2:10" x14ac:dyDescent="0.25">
      <c r="B69" s="11" t="s">
        <v>20</v>
      </c>
      <c r="C69" s="17">
        <v>6149</v>
      </c>
      <c r="D69" s="22">
        <v>43</v>
      </c>
      <c r="E69" s="18">
        <v>4</v>
      </c>
      <c r="F69" s="28">
        <f t="shared" si="6"/>
        <v>6.993006993006993E-3</v>
      </c>
      <c r="G69" s="67">
        <f t="shared" si="7"/>
        <v>22</v>
      </c>
      <c r="H69" s="28">
        <f>E69/D69</f>
        <v>9.3023255813953487E-2</v>
      </c>
      <c r="I69" s="67">
        <f t="shared" si="8"/>
        <v>9</v>
      </c>
      <c r="J69" s="28">
        <f>F69*H69</f>
        <v>6.5051227841925511E-4</v>
      </c>
    </row>
    <row r="70" spans="2:10" x14ac:dyDescent="0.25">
      <c r="B70" s="11" t="s">
        <v>21</v>
      </c>
      <c r="C70" s="17">
        <v>7812</v>
      </c>
      <c r="D70" s="22">
        <v>34</v>
      </c>
      <c r="E70" s="18">
        <v>6</v>
      </c>
      <c r="F70" s="28">
        <f t="shared" si="6"/>
        <v>4.3522785458269334E-3</v>
      </c>
      <c r="G70" s="67">
        <f t="shared" si="7"/>
        <v>11</v>
      </c>
      <c r="H70" s="28">
        <f>E70/D70</f>
        <v>0.17647058823529413</v>
      </c>
      <c r="I70" s="67">
        <f t="shared" si="8"/>
        <v>24</v>
      </c>
      <c r="J70" s="28">
        <f>F70*H70</f>
        <v>7.6804915514592945E-4</v>
      </c>
    </row>
    <row r="71" spans="2:10" x14ac:dyDescent="0.25">
      <c r="B71" s="11" t="s">
        <v>8</v>
      </c>
      <c r="C71" s="17">
        <v>2959</v>
      </c>
      <c r="D71" s="22">
        <v>131</v>
      </c>
      <c r="E71" s="18">
        <v>20</v>
      </c>
      <c r="F71" s="28">
        <f t="shared" si="6"/>
        <v>4.4271713416694829E-2</v>
      </c>
      <c r="G71" s="67">
        <f t="shared" si="7"/>
        <v>35</v>
      </c>
      <c r="H71" s="28">
        <f>E71/D71</f>
        <v>0.15267175572519084</v>
      </c>
      <c r="I71" s="67">
        <f t="shared" si="8"/>
        <v>20</v>
      </c>
      <c r="J71" s="28">
        <f>F71*H71</f>
        <v>6.7590402162892868E-3</v>
      </c>
    </row>
    <row r="72" spans="2:10" x14ac:dyDescent="0.25">
      <c r="B72" s="11" t="s">
        <v>3</v>
      </c>
      <c r="C72" s="17">
        <v>7259</v>
      </c>
      <c r="D72" s="22">
        <v>63</v>
      </c>
      <c r="E72" s="18">
        <v>12</v>
      </c>
      <c r="F72" s="28">
        <f t="shared" si="6"/>
        <v>8.6788813886210219E-3</v>
      </c>
      <c r="G72" s="67">
        <f t="shared" si="7"/>
        <v>23</v>
      </c>
      <c r="H72" s="28">
        <f>E72/D72</f>
        <v>0.19047619047619047</v>
      </c>
      <c r="I72" s="67">
        <f t="shared" si="8"/>
        <v>29</v>
      </c>
      <c r="J72" s="28">
        <f>F72*H72</f>
        <v>1.6531202644992423E-3</v>
      </c>
    </row>
    <row r="73" spans="2:10" x14ac:dyDescent="0.25">
      <c r="B73" s="11" t="s">
        <v>17</v>
      </c>
      <c r="C73" s="17">
        <v>2729</v>
      </c>
      <c r="D73" s="22">
        <v>7</v>
      </c>
      <c r="E73" s="18">
        <v>1</v>
      </c>
      <c r="F73" s="28">
        <f t="shared" si="6"/>
        <v>2.565042139978014E-3</v>
      </c>
      <c r="G73" s="67">
        <f t="shared" si="7"/>
        <v>6</v>
      </c>
      <c r="H73" s="28">
        <f>E73/D73</f>
        <v>0.14285714285714285</v>
      </c>
      <c r="I73" s="67">
        <f t="shared" si="8"/>
        <v>18</v>
      </c>
      <c r="J73" s="28">
        <f>F73*H73</f>
        <v>3.6643459142543056E-4</v>
      </c>
    </row>
    <row r="74" spans="2:10" x14ac:dyDescent="0.25">
      <c r="B74" s="11" t="s">
        <v>16</v>
      </c>
      <c r="C74" s="17">
        <v>3089</v>
      </c>
      <c r="D74" s="22">
        <v>88</v>
      </c>
      <c r="E74" s="18">
        <v>6</v>
      </c>
      <c r="F74" s="28">
        <f t="shared" si="6"/>
        <v>2.848818387827776E-2</v>
      </c>
      <c r="G74" s="67">
        <f t="shared" si="7"/>
        <v>25</v>
      </c>
      <c r="H74" s="28">
        <f>E74/D74</f>
        <v>6.8181818181818177E-2</v>
      </c>
      <c r="I74" s="67">
        <f t="shared" si="8"/>
        <v>5</v>
      </c>
      <c r="J74" s="28">
        <f>F74*H74</f>
        <v>1.9423761735189379E-3</v>
      </c>
    </row>
    <row r="75" spans="2:10" x14ac:dyDescent="0.25">
      <c r="B75" s="11" t="s">
        <v>10</v>
      </c>
      <c r="C75" s="17">
        <v>3353</v>
      </c>
      <c r="D75" s="22">
        <v>137</v>
      </c>
      <c r="E75" s="18">
        <v>16</v>
      </c>
      <c r="F75" s="28">
        <f t="shared" si="6"/>
        <v>4.085893229943334E-2</v>
      </c>
      <c r="G75" s="67">
        <f t="shared" si="7"/>
        <v>33</v>
      </c>
      <c r="H75" s="28">
        <f>E75/D75</f>
        <v>0.11678832116788321</v>
      </c>
      <c r="I75" s="67">
        <f t="shared" si="8"/>
        <v>15</v>
      </c>
      <c r="J75" s="28">
        <f>F75*H75</f>
        <v>4.7718461079630176E-3</v>
      </c>
    </row>
    <row r="76" spans="2:10" x14ac:dyDescent="0.25">
      <c r="B76" s="11" t="s">
        <v>5</v>
      </c>
      <c r="C76" s="17">
        <v>3138</v>
      </c>
      <c r="D76" s="22">
        <v>127</v>
      </c>
      <c r="E76" s="18">
        <v>7</v>
      </c>
      <c r="F76" s="28">
        <f t="shared" si="6"/>
        <v>4.0471637985978332E-2</v>
      </c>
      <c r="G76" s="67">
        <f t="shared" si="7"/>
        <v>32</v>
      </c>
      <c r="H76" s="28">
        <f>E76/D76</f>
        <v>5.5118110236220472E-2</v>
      </c>
      <c r="I76" s="67">
        <f t="shared" si="8"/>
        <v>4</v>
      </c>
      <c r="J76" s="28">
        <f>F76*H76</f>
        <v>2.2307202039515616E-3</v>
      </c>
    </row>
    <row r="77" spans="2:10" x14ac:dyDescent="0.25">
      <c r="B77" s="11" t="s">
        <v>13</v>
      </c>
      <c r="C77" s="17">
        <v>3205</v>
      </c>
      <c r="D77" s="22">
        <v>145</v>
      </c>
      <c r="E77" s="18">
        <v>18</v>
      </c>
      <c r="F77" s="28">
        <f t="shared" si="6"/>
        <v>4.5241809672386897E-2</v>
      </c>
      <c r="G77" s="67">
        <f t="shared" si="7"/>
        <v>37</v>
      </c>
      <c r="H77" s="28">
        <f>E77/D77</f>
        <v>0.12413793103448276</v>
      </c>
      <c r="I77" s="67">
        <f t="shared" si="8"/>
        <v>17</v>
      </c>
      <c r="J77" s="28">
        <f>F77*H77</f>
        <v>5.61622464898596E-3</v>
      </c>
    </row>
    <row r="78" spans="2:10" x14ac:dyDescent="0.25">
      <c r="B78" s="11" t="s">
        <v>19</v>
      </c>
      <c r="C78" s="17">
        <v>12970</v>
      </c>
      <c r="D78" s="22">
        <v>32</v>
      </c>
      <c r="E78" s="18">
        <v>3</v>
      </c>
      <c r="F78" s="28">
        <f t="shared" si="6"/>
        <v>2.467232074016962E-3</v>
      </c>
      <c r="G78" s="67">
        <f t="shared" si="7"/>
        <v>5</v>
      </c>
      <c r="H78" s="28">
        <f>E78/D78</f>
        <v>9.375E-2</v>
      </c>
      <c r="I78" s="67">
        <f t="shared" si="8"/>
        <v>11</v>
      </c>
      <c r="J78" s="28">
        <f>F78*H78</f>
        <v>2.3130300693909018E-4</v>
      </c>
    </row>
    <row r="79" spans="2:10" x14ac:dyDescent="0.25">
      <c r="B79" s="11" t="s">
        <v>2</v>
      </c>
      <c r="C79" s="17">
        <v>3372</v>
      </c>
      <c r="D79" s="22">
        <v>119</v>
      </c>
      <c r="E79" s="18">
        <v>10</v>
      </c>
      <c r="F79" s="28">
        <f t="shared" si="6"/>
        <v>3.5290628706998811E-2</v>
      </c>
      <c r="G79" s="67">
        <f t="shared" si="7"/>
        <v>26</v>
      </c>
      <c r="H79" s="28">
        <f>E79/D79</f>
        <v>8.4033613445378158E-2</v>
      </c>
      <c r="I79" s="67">
        <f t="shared" si="8"/>
        <v>7</v>
      </c>
      <c r="J79" s="28">
        <f>F79*H79</f>
        <v>2.9655990510083037E-3</v>
      </c>
    </row>
    <row r="80" spans="2:10" x14ac:dyDescent="0.25">
      <c r="B80" s="11" t="s">
        <v>11</v>
      </c>
      <c r="C80" s="17">
        <v>3000</v>
      </c>
      <c r="D80" s="22">
        <v>121</v>
      </c>
      <c r="E80" s="18">
        <v>6</v>
      </c>
      <c r="F80" s="28">
        <f t="shared" si="6"/>
        <v>4.0333333333333332E-2</v>
      </c>
      <c r="G80" s="67">
        <f t="shared" si="7"/>
        <v>30</v>
      </c>
      <c r="H80" s="28">
        <f>E80/D80</f>
        <v>4.9586776859504134E-2</v>
      </c>
      <c r="I80" s="67">
        <f t="shared" si="8"/>
        <v>3</v>
      </c>
      <c r="J80" s="28">
        <f>F80*H80</f>
        <v>2E-3</v>
      </c>
    </row>
    <row r="81" spans="2:10" x14ac:dyDescent="0.25">
      <c r="B81" s="11" t="s">
        <v>22</v>
      </c>
      <c r="C81" s="17">
        <v>7954</v>
      </c>
      <c r="D81" s="22">
        <v>41</v>
      </c>
      <c r="E81" s="18">
        <v>6</v>
      </c>
      <c r="F81" s="28">
        <f t="shared" si="6"/>
        <v>5.1546391752577319E-3</v>
      </c>
      <c r="G81" s="67">
        <f t="shared" si="7"/>
        <v>14</v>
      </c>
      <c r="H81" s="28">
        <f>E81/D81</f>
        <v>0.14634146341463414</v>
      </c>
      <c r="I81" s="67">
        <f t="shared" si="8"/>
        <v>19</v>
      </c>
      <c r="J81" s="28">
        <f>F81*H81</f>
        <v>7.5433744028161921E-4</v>
      </c>
    </row>
    <row r="82" spans="2:10" x14ac:dyDescent="0.25">
      <c r="B82" s="11" t="s">
        <v>4</v>
      </c>
      <c r="C82" s="17">
        <v>4262</v>
      </c>
      <c r="D82" s="22">
        <v>73</v>
      </c>
      <c r="E82" s="18">
        <v>9</v>
      </c>
      <c r="F82" s="28">
        <f t="shared" si="6"/>
        <v>1.7128108869075551E-2</v>
      </c>
      <c r="G82" s="67">
        <f t="shared" si="7"/>
        <v>24</v>
      </c>
      <c r="H82" s="28">
        <f>E82/D82</f>
        <v>0.12328767123287671</v>
      </c>
      <c r="I82" s="67">
        <f t="shared" si="8"/>
        <v>16</v>
      </c>
      <c r="J82" s="28">
        <f>F82*H82</f>
        <v>2.1116846550915062E-3</v>
      </c>
    </row>
    <row r="83" spans="2:10" x14ac:dyDescent="0.25">
      <c r="B83" s="11" t="s">
        <v>30</v>
      </c>
      <c r="C83" s="17">
        <v>8277</v>
      </c>
      <c r="D83" s="22">
        <v>38</v>
      </c>
      <c r="E83" s="18">
        <v>9</v>
      </c>
      <c r="F83" s="28">
        <f t="shared" si="6"/>
        <v>4.5910353992992632E-3</v>
      </c>
      <c r="G83" s="67">
        <f t="shared" si="7"/>
        <v>13</v>
      </c>
      <c r="H83" s="28">
        <f>E83/D83</f>
        <v>0.23684210526315788</v>
      </c>
      <c r="I83" s="67">
        <f t="shared" si="8"/>
        <v>32</v>
      </c>
      <c r="J83" s="28">
        <f>F83*H83</f>
        <v>1.0873504893077202E-3</v>
      </c>
    </row>
    <row r="84" spans="2:10" x14ac:dyDescent="0.25">
      <c r="B84" s="11" t="s">
        <v>6</v>
      </c>
      <c r="C84" s="17">
        <v>2264</v>
      </c>
      <c r="D84" s="22">
        <v>91</v>
      </c>
      <c r="E84" s="18">
        <v>18</v>
      </c>
      <c r="F84" s="28">
        <f t="shared" si="6"/>
        <v>4.0194346289752651E-2</v>
      </c>
      <c r="G84" s="67">
        <f t="shared" si="7"/>
        <v>29</v>
      </c>
      <c r="H84" s="28">
        <f>E84/D84</f>
        <v>0.19780219780219779</v>
      </c>
      <c r="I84" s="67">
        <f t="shared" si="8"/>
        <v>30</v>
      </c>
      <c r="J84" s="28">
        <f>F84*H84</f>
        <v>7.9505300353356883E-3</v>
      </c>
    </row>
    <row r="85" spans="2:10" x14ac:dyDescent="0.25">
      <c r="B85" s="11" t="s">
        <v>7</v>
      </c>
      <c r="C85" s="17">
        <v>3032</v>
      </c>
      <c r="D85" s="22">
        <v>121</v>
      </c>
      <c r="E85" s="18">
        <v>22</v>
      </c>
      <c r="F85" s="28">
        <f t="shared" si="6"/>
        <v>3.9907651715039578E-2</v>
      </c>
      <c r="G85" s="67">
        <f t="shared" si="7"/>
        <v>28</v>
      </c>
      <c r="H85" s="28">
        <f>E85/D85</f>
        <v>0.18181818181818182</v>
      </c>
      <c r="I85" s="67">
        <f t="shared" si="8"/>
        <v>25</v>
      </c>
      <c r="J85" s="28">
        <f>F85*H85</f>
        <v>7.2559366754617414E-3</v>
      </c>
    </row>
    <row r="86" spans="2:10" x14ac:dyDescent="0.25">
      <c r="B86" s="12" t="s">
        <v>47</v>
      </c>
      <c r="C86" s="19">
        <v>182908</v>
      </c>
      <c r="D86" s="23">
        <v>2368</v>
      </c>
      <c r="E86" s="20">
        <v>320</v>
      </c>
      <c r="F86" s="28"/>
      <c r="G86" s="66"/>
      <c r="H86" s="28"/>
      <c r="I86" s="67"/>
    </row>
  </sheetData>
  <phoneticPr fontId="0" type="noConversion"/>
  <conditionalFormatting sqref="B48:B85">
    <cfRule type="duplicateValues" dxfId="0" priority="1" stopIfTrue="1"/>
  </conditionalFormatting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1"/>
  <sheetViews>
    <sheetView workbookViewId="0">
      <selection activeCell="G5" sqref="G5"/>
    </sheetView>
  </sheetViews>
  <sheetFormatPr defaultRowHeight="15.75" x14ac:dyDescent="0.25"/>
  <cols>
    <col min="1" max="1" width="21.5" bestFit="1" customWidth="1"/>
    <col min="2" max="2" width="14" bestFit="1" customWidth="1"/>
    <col min="3" max="3" width="14.25" bestFit="1" customWidth="1"/>
    <col min="4" max="4" width="14" bestFit="1" customWidth="1"/>
    <col min="5" max="5" width="20.75" bestFit="1" customWidth="1"/>
    <col min="6" max="7" width="7.25" customWidth="1"/>
    <col min="8" max="9" width="21.5" bestFit="1" customWidth="1"/>
    <col min="10" max="11" width="7.875" customWidth="1"/>
    <col min="12" max="12" width="7" customWidth="1"/>
    <col min="13" max="39" width="21.5" bestFit="1" customWidth="1"/>
    <col min="40" max="40" width="10" bestFit="1" customWidth="1"/>
  </cols>
  <sheetData>
    <row r="1" spans="1:7" x14ac:dyDescent="0.25">
      <c r="A1" s="29" t="s">
        <v>42</v>
      </c>
      <c r="B1" s="30" t="s">
        <v>67</v>
      </c>
    </row>
    <row r="3" spans="1:7" x14ac:dyDescent="0.25">
      <c r="A3" s="7"/>
      <c r="B3" s="10" t="s">
        <v>49</v>
      </c>
      <c r="C3" s="8"/>
      <c r="D3" s="9"/>
    </row>
    <row r="4" spans="1:7" x14ac:dyDescent="0.25">
      <c r="A4" s="10" t="s">
        <v>0</v>
      </c>
      <c r="B4" s="7" t="s">
        <v>48</v>
      </c>
      <c r="C4" s="13" t="s">
        <v>50</v>
      </c>
      <c r="D4" s="14" t="s">
        <v>51</v>
      </c>
      <c r="E4" s="27" t="s">
        <v>52</v>
      </c>
      <c r="F4" s="27" t="s">
        <v>58</v>
      </c>
      <c r="G4" s="27" t="s">
        <v>90</v>
      </c>
    </row>
    <row r="5" spans="1:7" x14ac:dyDescent="0.25">
      <c r="A5" s="7" t="s">
        <v>33</v>
      </c>
      <c r="B5" s="15">
        <v>4975</v>
      </c>
      <c r="C5" s="21">
        <v>28</v>
      </c>
      <c r="D5" s="16">
        <v>9</v>
      </c>
      <c r="E5" s="28">
        <f>D5/B5</f>
        <v>1.8090452261306533E-3</v>
      </c>
      <c r="F5" s="28">
        <f>C5/B5</f>
        <v>5.6281407035175882E-3</v>
      </c>
      <c r="G5" s="28">
        <f>D5/B5</f>
        <v>1.8090452261306533E-3</v>
      </c>
    </row>
    <row r="6" spans="1:7" x14ac:dyDescent="0.25">
      <c r="A6" s="11" t="s">
        <v>15</v>
      </c>
      <c r="B6" s="17">
        <v>3141</v>
      </c>
      <c r="C6" s="22">
        <v>127</v>
      </c>
      <c r="D6" s="18">
        <v>13</v>
      </c>
      <c r="E6" s="28">
        <f t="shared" ref="E6:E42" si="0">D6/B6</f>
        <v>4.1388092964024193E-3</v>
      </c>
      <c r="F6" s="28">
        <f t="shared" ref="F6:F42" si="1">C6/B6</f>
        <v>4.0432983126392867E-2</v>
      </c>
      <c r="G6" s="28">
        <f t="shared" ref="G6:G42" si="2">D6/B6</f>
        <v>4.1388092964024193E-3</v>
      </c>
    </row>
    <row r="7" spans="1:7" x14ac:dyDescent="0.25">
      <c r="A7" s="11" t="s">
        <v>9</v>
      </c>
      <c r="B7" s="17">
        <v>3219</v>
      </c>
      <c r="C7" s="22">
        <v>125</v>
      </c>
      <c r="D7" s="18">
        <v>14</v>
      </c>
      <c r="E7" s="28">
        <f t="shared" si="0"/>
        <v>4.3491767629698667E-3</v>
      </c>
      <c r="F7" s="28">
        <f t="shared" si="1"/>
        <v>3.8831935383659519E-2</v>
      </c>
      <c r="G7" s="28">
        <f t="shared" si="2"/>
        <v>4.3491767629698667E-3</v>
      </c>
    </row>
    <row r="8" spans="1:7" x14ac:dyDescent="0.25">
      <c r="A8" s="11" t="s">
        <v>32</v>
      </c>
      <c r="B8" s="17">
        <v>2971</v>
      </c>
      <c r="C8" s="22">
        <v>13</v>
      </c>
      <c r="D8" s="18">
        <v>1</v>
      </c>
      <c r="E8" s="28">
        <f t="shared" si="0"/>
        <v>3.3658700774150119E-4</v>
      </c>
      <c r="F8" s="28">
        <f t="shared" si="1"/>
        <v>4.3756311006395154E-3</v>
      </c>
      <c r="G8" s="28">
        <f t="shared" si="2"/>
        <v>3.3658700774150119E-4</v>
      </c>
    </row>
    <row r="9" spans="1:7" x14ac:dyDescent="0.25">
      <c r="A9" s="11" t="s">
        <v>23</v>
      </c>
      <c r="B9" s="17">
        <v>7736</v>
      </c>
      <c r="C9" s="22">
        <v>43</v>
      </c>
      <c r="D9" s="18">
        <v>5</v>
      </c>
      <c r="E9" s="28">
        <f t="shared" si="0"/>
        <v>6.4632885211995863E-4</v>
      </c>
      <c r="F9" s="28">
        <f t="shared" si="1"/>
        <v>5.5584281282316439E-3</v>
      </c>
      <c r="G9" s="28">
        <f t="shared" si="2"/>
        <v>6.4632885211995863E-4</v>
      </c>
    </row>
    <row r="10" spans="1:7" x14ac:dyDescent="0.25">
      <c r="A10" s="11" t="s">
        <v>37</v>
      </c>
      <c r="B10" s="17">
        <v>5371</v>
      </c>
      <c r="C10" s="22">
        <v>22</v>
      </c>
      <c r="D10" s="18">
        <v>4</v>
      </c>
      <c r="E10" s="28">
        <f t="shared" si="0"/>
        <v>7.4474027183019922E-4</v>
      </c>
      <c r="F10" s="28">
        <f t="shared" si="1"/>
        <v>4.0960714950660955E-3</v>
      </c>
      <c r="G10" s="28">
        <f t="shared" si="2"/>
        <v>7.4474027183019922E-4</v>
      </c>
    </row>
    <row r="11" spans="1:7" x14ac:dyDescent="0.25">
      <c r="A11" s="11" t="s">
        <v>18</v>
      </c>
      <c r="B11" s="17">
        <v>8799</v>
      </c>
      <c r="C11" s="22">
        <v>48</v>
      </c>
      <c r="D11" s="18">
        <v>9</v>
      </c>
      <c r="E11" s="28">
        <f t="shared" si="0"/>
        <v>1.0228435049437436E-3</v>
      </c>
      <c r="F11" s="28">
        <f t="shared" si="1"/>
        <v>5.4551653596999657E-3</v>
      </c>
      <c r="G11" s="28">
        <f t="shared" si="2"/>
        <v>1.0228435049437436E-3</v>
      </c>
    </row>
    <row r="12" spans="1:7" x14ac:dyDescent="0.25">
      <c r="A12" s="11" t="s">
        <v>26</v>
      </c>
      <c r="B12" s="17">
        <v>2532</v>
      </c>
      <c r="C12" s="22">
        <v>5</v>
      </c>
      <c r="D12" s="18">
        <v>0</v>
      </c>
      <c r="E12" s="28">
        <f t="shared" si="0"/>
        <v>0</v>
      </c>
      <c r="F12" s="28">
        <f t="shared" si="1"/>
        <v>1.9747235387045812E-3</v>
      </c>
      <c r="G12" s="28">
        <f t="shared" si="2"/>
        <v>0</v>
      </c>
    </row>
    <row r="13" spans="1:7" x14ac:dyDescent="0.25">
      <c r="A13" s="11" t="s">
        <v>27</v>
      </c>
      <c r="B13" s="17">
        <v>7900</v>
      </c>
      <c r="C13" s="22">
        <v>29</v>
      </c>
      <c r="D13" s="18">
        <v>5</v>
      </c>
      <c r="E13" s="28">
        <f t="shared" si="0"/>
        <v>6.329113924050633E-4</v>
      </c>
      <c r="F13" s="28">
        <f t="shared" si="1"/>
        <v>3.670886075949367E-3</v>
      </c>
      <c r="G13" s="28">
        <f t="shared" si="2"/>
        <v>6.329113924050633E-4</v>
      </c>
    </row>
    <row r="14" spans="1:7" x14ac:dyDescent="0.25">
      <c r="A14" s="11" t="s">
        <v>1</v>
      </c>
      <c r="B14" s="17">
        <v>3037</v>
      </c>
      <c r="C14" s="22">
        <v>137</v>
      </c>
      <c r="D14" s="18">
        <v>12</v>
      </c>
      <c r="E14" s="28">
        <f t="shared" si="0"/>
        <v>3.9512676983865661E-3</v>
      </c>
      <c r="F14" s="28">
        <f t="shared" si="1"/>
        <v>4.5110306223246625E-2</v>
      </c>
      <c r="G14" s="28">
        <f t="shared" si="2"/>
        <v>3.9512676983865661E-3</v>
      </c>
    </row>
    <row r="15" spans="1:7" x14ac:dyDescent="0.25">
      <c r="A15" s="11" t="s">
        <v>14</v>
      </c>
      <c r="B15" s="17">
        <v>955</v>
      </c>
      <c r="C15" s="22">
        <v>60</v>
      </c>
      <c r="D15" s="18">
        <v>10</v>
      </c>
      <c r="E15" s="28">
        <f t="shared" si="0"/>
        <v>1.0471204188481676E-2</v>
      </c>
      <c r="F15" s="28">
        <f t="shared" si="1"/>
        <v>6.2827225130890049E-2</v>
      </c>
      <c r="G15" s="28">
        <f t="shared" si="2"/>
        <v>1.0471204188481676E-2</v>
      </c>
    </row>
    <row r="16" spans="1:7" x14ac:dyDescent="0.25">
      <c r="A16" s="11" t="s">
        <v>35</v>
      </c>
      <c r="B16" s="17">
        <v>7790</v>
      </c>
      <c r="C16" s="22">
        <v>41</v>
      </c>
      <c r="D16" s="18">
        <v>13</v>
      </c>
      <c r="E16" s="28">
        <f t="shared" si="0"/>
        <v>1.668806161745828E-3</v>
      </c>
      <c r="F16" s="28">
        <f t="shared" si="1"/>
        <v>5.263157894736842E-3</v>
      </c>
      <c r="G16" s="28">
        <f t="shared" si="2"/>
        <v>1.668806161745828E-3</v>
      </c>
    </row>
    <row r="17" spans="1:7" x14ac:dyDescent="0.25">
      <c r="A17" s="11" t="s">
        <v>28</v>
      </c>
      <c r="B17" s="17">
        <v>2798</v>
      </c>
      <c r="C17" s="22">
        <v>6</v>
      </c>
      <c r="D17" s="18">
        <v>1</v>
      </c>
      <c r="E17" s="28">
        <f t="shared" si="0"/>
        <v>3.5739814152966406E-4</v>
      </c>
      <c r="F17" s="28">
        <f t="shared" si="1"/>
        <v>2.1443888491779841E-3</v>
      </c>
      <c r="G17" s="28">
        <f t="shared" si="2"/>
        <v>3.5739814152966406E-4</v>
      </c>
    </row>
    <row r="18" spans="1:7" x14ac:dyDescent="0.25">
      <c r="A18" s="11" t="s">
        <v>38</v>
      </c>
      <c r="B18" s="17">
        <v>2797</v>
      </c>
      <c r="C18" s="22">
        <v>4</v>
      </c>
      <c r="D18" s="18">
        <v>2</v>
      </c>
      <c r="E18" s="28">
        <f t="shared" si="0"/>
        <v>7.1505184125849122E-4</v>
      </c>
      <c r="F18" s="28">
        <f t="shared" si="1"/>
        <v>1.4301036825169824E-3</v>
      </c>
      <c r="G18" s="28">
        <f t="shared" si="2"/>
        <v>7.1505184125849122E-4</v>
      </c>
    </row>
    <row r="19" spans="1:7" x14ac:dyDescent="0.25">
      <c r="A19" s="11" t="s">
        <v>12</v>
      </c>
      <c r="B19" s="17">
        <v>2969</v>
      </c>
      <c r="C19" s="22">
        <v>129</v>
      </c>
      <c r="D19" s="18">
        <v>12</v>
      </c>
      <c r="E19" s="28">
        <f t="shared" si="0"/>
        <v>4.0417649040080834E-3</v>
      </c>
      <c r="F19" s="28">
        <f t="shared" si="1"/>
        <v>4.3448972718086898E-2</v>
      </c>
      <c r="G19" s="28">
        <f t="shared" si="2"/>
        <v>4.0417649040080834E-3</v>
      </c>
    </row>
    <row r="20" spans="1:7" x14ac:dyDescent="0.25">
      <c r="A20" s="11" t="s">
        <v>29</v>
      </c>
      <c r="B20" s="17">
        <v>4698</v>
      </c>
      <c r="C20" s="22">
        <v>25</v>
      </c>
      <c r="D20" s="18">
        <v>8</v>
      </c>
      <c r="E20" s="28">
        <f t="shared" si="0"/>
        <v>1.7028522775649213E-3</v>
      </c>
      <c r="F20" s="28">
        <f t="shared" si="1"/>
        <v>5.3214133673903791E-3</v>
      </c>
      <c r="G20" s="28">
        <f t="shared" si="2"/>
        <v>1.7028522775649213E-3</v>
      </c>
    </row>
    <row r="21" spans="1:7" x14ac:dyDescent="0.25">
      <c r="A21" s="11" t="s">
        <v>25</v>
      </c>
      <c r="B21" s="17">
        <v>5253</v>
      </c>
      <c r="C21" s="22">
        <v>6</v>
      </c>
      <c r="D21" s="18">
        <v>0</v>
      </c>
      <c r="E21" s="28">
        <f t="shared" si="0"/>
        <v>0</v>
      </c>
      <c r="F21" s="28">
        <f t="shared" si="1"/>
        <v>1.1422044545973729E-3</v>
      </c>
      <c r="G21" s="28">
        <f t="shared" si="2"/>
        <v>0</v>
      </c>
    </row>
    <row r="22" spans="1:7" x14ac:dyDescent="0.25">
      <c r="A22" s="11" t="s">
        <v>24</v>
      </c>
      <c r="B22" s="17">
        <v>5282</v>
      </c>
      <c r="C22" s="22">
        <v>35</v>
      </c>
      <c r="D22" s="18">
        <v>13</v>
      </c>
      <c r="E22" s="28">
        <f t="shared" si="0"/>
        <v>2.4611889435819764E-3</v>
      </c>
      <c r="F22" s="28">
        <f t="shared" si="1"/>
        <v>6.6262779250283984E-3</v>
      </c>
      <c r="G22" s="28">
        <f t="shared" si="2"/>
        <v>2.4611889435819764E-3</v>
      </c>
    </row>
    <row r="23" spans="1:7" x14ac:dyDescent="0.25">
      <c r="A23" s="11" t="s">
        <v>34</v>
      </c>
      <c r="B23" s="17">
        <v>2239</v>
      </c>
      <c r="C23" s="22">
        <v>7</v>
      </c>
      <c r="D23" s="18">
        <v>3</v>
      </c>
      <c r="E23" s="28">
        <f t="shared" si="0"/>
        <v>1.3398838767306833E-3</v>
      </c>
      <c r="F23" s="28">
        <f t="shared" si="1"/>
        <v>3.1263957123715946E-3</v>
      </c>
      <c r="G23" s="28">
        <f t="shared" si="2"/>
        <v>1.3398838767306833E-3</v>
      </c>
    </row>
    <row r="24" spans="1:7" x14ac:dyDescent="0.25">
      <c r="A24" s="11" t="s">
        <v>36</v>
      </c>
      <c r="B24" s="17">
        <v>5403</v>
      </c>
      <c r="C24" s="22">
        <v>33</v>
      </c>
      <c r="D24" s="18">
        <v>6</v>
      </c>
      <c r="E24" s="28">
        <f t="shared" si="0"/>
        <v>1.1104941699056081E-3</v>
      </c>
      <c r="F24" s="28">
        <f t="shared" si="1"/>
        <v>6.1077179344808438E-3</v>
      </c>
      <c r="G24" s="28">
        <f t="shared" si="2"/>
        <v>1.1104941699056081E-3</v>
      </c>
    </row>
    <row r="25" spans="1:7" x14ac:dyDescent="0.25">
      <c r="A25" s="11" t="s">
        <v>31</v>
      </c>
      <c r="B25" s="17">
        <v>8219</v>
      </c>
      <c r="C25" s="22">
        <v>34</v>
      </c>
      <c r="D25" s="18">
        <v>7</v>
      </c>
      <c r="E25" s="28">
        <f t="shared" si="0"/>
        <v>8.5168511984426334E-4</v>
      </c>
      <c r="F25" s="28">
        <f t="shared" si="1"/>
        <v>4.1367562963864216E-3</v>
      </c>
      <c r="G25" s="28">
        <f t="shared" si="2"/>
        <v>8.5168511984426334E-4</v>
      </c>
    </row>
    <row r="26" spans="1:7" x14ac:dyDescent="0.25">
      <c r="A26" s="11" t="s">
        <v>20</v>
      </c>
      <c r="B26" s="17">
        <v>6149</v>
      </c>
      <c r="C26" s="22">
        <v>43</v>
      </c>
      <c r="D26" s="18">
        <v>4</v>
      </c>
      <c r="E26" s="28">
        <f t="shared" si="0"/>
        <v>6.5051227841925522E-4</v>
      </c>
      <c r="F26" s="28">
        <f t="shared" si="1"/>
        <v>6.993006993006993E-3</v>
      </c>
      <c r="G26" s="28">
        <f t="shared" si="2"/>
        <v>6.5051227841925522E-4</v>
      </c>
    </row>
    <row r="27" spans="1:7" x14ac:dyDescent="0.25">
      <c r="A27" s="11" t="s">
        <v>21</v>
      </c>
      <c r="B27" s="17">
        <v>7812</v>
      </c>
      <c r="C27" s="22">
        <v>34</v>
      </c>
      <c r="D27" s="18">
        <v>6</v>
      </c>
      <c r="E27" s="28">
        <f t="shared" si="0"/>
        <v>7.6804915514592934E-4</v>
      </c>
      <c r="F27" s="28">
        <f t="shared" si="1"/>
        <v>4.3522785458269334E-3</v>
      </c>
      <c r="G27" s="28">
        <f t="shared" si="2"/>
        <v>7.6804915514592934E-4</v>
      </c>
    </row>
    <row r="28" spans="1:7" x14ac:dyDescent="0.25">
      <c r="A28" s="11" t="s">
        <v>8</v>
      </c>
      <c r="B28" s="17">
        <v>2959</v>
      </c>
      <c r="C28" s="22">
        <v>131</v>
      </c>
      <c r="D28" s="18">
        <v>20</v>
      </c>
      <c r="E28" s="28">
        <f t="shared" si="0"/>
        <v>6.7590402162892868E-3</v>
      </c>
      <c r="F28" s="28">
        <f t="shared" si="1"/>
        <v>4.4271713416694829E-2</v>
      </c>
      <c r="G28" s="28">
        <f t="shared" si="2"/>
        <v>6.7590402162892868E-3</v>
      </c>
    </row>
    <row r="29" spans="1:7" x14ac:dyDescent="0.25">
      <c r="A29" s="11" t="s">
        <v>3</v>
      </c>
      <c r="B29" s="17">
        <v>7259</v>
      </c>
      <c r="C29" s="22">
        <v>63</v>
      </c>
      <c r="D29" s="18">
        <v>12</v>
      </c>
      <c r="E29" s="28">
        <f t="shared" si="0"/>
        <v>1.6531202644992423E-3</v>
      </c>
      <c r="F29" s="28">
        <f t="shared" si="1"/>
        <v>8.6788813886210219E-3</v>
      </c>
      <c r="G29" s="28">
        <f t="shared" si="2"/>
        <v>1.6531202644992423E-3</v>
      </c>
    </row>
    <row r="30" spans="1:7" x14ac:dyDescent="0.25">
      <c r="A30" s="11" t="s">
        <v>17</v>
      </c>
      <c r="B30" s="17">
        <v>2729</v>
      </c>
      <c r="C30" s="22">
        <v>7</v>
      </c>
      <c r="D30" s="18">
        <v>1</v>
      </c>
      <c r="E30" s="28">
        <f t="shared" si="0"/>
        <v>3.6643459142543056E-4</v>
      </c>
      <c r="F30" s="28">
        <f t="shared" si="1"/>
        <v>2.565042139978014E-3</v>
      </c>
      <c r="G30" s="28">
        <f t="shared" si="2"/>
        <v>3.6643459142543056E-4</v>
      </c>
    </row>
    <row r="31" spans="1:7" x14ac:dyDescent="0.25">
      <c r="A31" s="11" t="s">
        <v>16</v>
      </c>
      <c r="B31" s="17">
        <v>3089</v>
      </c>
      <c r="C31" s="22">
        <v>88</v>
      </c>
      <c r="D31" s="18">
        <v>6</v>
      </c>
      <c r="E31" s="28">
        <f t="shared" si="0"/>
        <v>1.9423761735189381E-3</v>
      </c>
      <c r="F31" s="28">
        <f t="shared" si="1"/>
        <v>2.848818387827776E-2</v>
      </c>
      <c r="G31" s="28">
        <f t="shared" si="2"/>
        <v>1.9423761735189381E-3</v>
      </c>
    </row>
    <row r="32" spans="1:7" x14ac:dyDescent="0.25">
      <c r="A32" s="11" t="s">
        <v>10</v>
      </c>
      <c r="B32" s="17">
        <v>3353</v>
      </c>
      <c r="C32" s="22">
        <v>137</v>
      </c>
      <c r="D32" s="18">
        <v>16</v>
      </c>
      <c r="E32" s="28">
        <f t="shared" si="0"/>
        <v>4.7718461079630185E-3</v>
      </c>
      <c r="F32" s="28">
        <f t="shared" si="1"/>
        <v>4.085893229943334E-2</v>
      </c>
      <c r="G32" s="28">
        <f t="shared" si="2"/>
        <v>4.7718461079630185E-3</v>
      </c>
    </row>
    <row r="33" spans="1:9" x14ac:dyDescent="0.25">
      <c r="A33" s="11" t="s">
        <v>5</v>
      </c>
      <c r="B33" s="17">
        <v>3138</v>
      </c>
      <c r="C33" s="22">
        <v>127</v>
      </c>
      <c r="D33" s="18">
        <v>7</v>
      </c>
      <c r="E33" s="28">
        <f t="shared" si="0"/>
        <v>2.2307202039515616E-3</v>
      </c>
      <c r="F33" s="28">
        <f t="shared" si="1"/>
        <v>4.0471637985978332E-2</v>
      </c>
      <c r="G33" s="28">
        <f t="shared" si="2"/>
        <v>2.2307202039515616E-3</v>
      </c>
    </row>
    <row r="34" spans="1:9" x14ac:dyDescent="0.25">
      <c r="A34" s="11" t="s">
        <v>13</v>
      </c>
      <c r="B34" s="17">
        <v>3205</v>
      </c>
      <c r="C34" s="22">
        <v>145</v>
      </c>
      <c r="D34" s="18">
        <v>18</v>
      </c>
      <c r="E34" s="28">
        <f t="shared" si="0"/>
        <v>5.6162246489859591E-3</v>
      </c>
      <c r="F34" s="28">
        <f t="shared" si="1"/>
        <v>4.5241809672386897E-2</v>
      </c>
      <c r="G34" s="28">
        <f t="shared" si="2"/>
        <v>5.6162246489859591E-3</v>
      </c>
    </row>
    <row r="35" spans="1:9" x14ac:dyDescent="0.25">
      <c r="A35" s="11" t="s">
        <v>19</v>
      </c>
      <c r="B35" s="17">
        <v>12970</v>
      </c>
      <c r="C35" s="22">
        <v>32</v>
      </c>
      <c r="D35" s="18">
        <v>3</v>
      </c>
      <c r="E35" s="28">
        <f t="shared" si="0"/>
        <v>2.313030069390902E-4</v>
      </c>
      <c r="F35" s="28">
        <f t="shared" si="1"/>
        <v>2.467232074016962E-3</v>
      </c>
      <c r="G35" s="28">
        <f t="shared" si="2"/>
        <v>2.313030069390902E-4</v>
      </c>
    </row>
    <row r="36" spans="1:9" x14ac:dyDescent="0.25">
      <c r="A36" s="11" t="s">
        <v>2</v>
      </c>
      <c r="B36" s="17">
        <v>3372</v>
      </c>
      <c r="C36" s="22">
        <v>119</v>
      </c>
      <c r="D36" s="18">
        <v>10</v>
      </c>
      <c r="E36" s="28">
        <f t="shared" si="0"/>
        <v>2.9655990510083037E-3</v>
      </c>
      <c r="F36" s="28">
        <f t="shared" si="1"/>
        <v>3.5290628706998811E-2</v>
      </c>
      <c r="G36" s="28">
        <f t="shared" si="2"/>
        <v>2.9655990510083037E-3</v>
      </c>
    </row>
    <row r="37" spans="1:9" x14ac:dyDescent="0.25">
      <c r="A37" s="11" t="s">
        <v>11</v>
      </c>
      <c r="B37" s="17">
        <v>3000</v>
      </c>
      <c r="C37" s="22">
        <v>121</v>
      </c>
      <c r="D37" s="18">
        <v>6</v>
      </c>
      <c r="E37" s="28">
        <f t="shared" si="0"/>
        <v>2E-3</v>
      </c>
      <c r="F37" s="28">
        <f t="shared" si="1"/>
        <v>4.0333333333333332E-2</v>
      </c>
      <c r="G37" s="28">
        <f t="shared" si="2"/>
        <v>2E-3</v>
      </c>
    </row>
    <row r="38" spans="1:9" x14ac:dyDescent="0.25">
      <c r="A38" s="11" t="s">
        <v>22</v>
      </c>
      <c r="B38" s="17">
        <v>7954</v>
      </c>
      <c r="C38" s="22">
        <v>41</v>
      </c>
      <c r="D38" s="18">
        <v>6</v>
      </c>
      <c r="E38" s="28">
        <f t="shared" si="0"/>
        <v>7.5433744028161932E-4</v>
      </c>
      <c r="F38" s="28">
        <f t="shared" si="1"/>
        <v>5.1546391752577319E-3</v>
      </c>
      <c r="G38" s="28">
        <f t="shared" si="2"/>
        <v>7.5433744028161932E-4</v>
      </c>
    </row>
    <row r="39" spans="1:9" x14ac:dyDescent="0.25">
      <c r="A39" s="11" t="s">
        <v>4</v>
      </c>
      <c r="B39" s="17">
        <v>4262</v>
      </c>
      <c r="C39" s="22">
        <v>73</v>
      </c>
      <c r="D39" s="18">
        <v>9</v>
      </c>
      <c r="E39" s="28">
        <f t="shared" si="0"/>
        <v>2.1116846550915062E-3</v>
      </c>
      <c r="F39" s="28">
        <f t="shared" si="1"/>
        <v>1.7128108869075551E-2</v>
      </c>
      <c r="G39" s="28">
        <f t="shared" si="2"/>
        <v>2.1116846550915062E-3</v>
      </c>
    </row>
    <row r="40" spans="1:9" x14ac:dyDescent="0.25">
      <c r="A40" s="11" t="s">
        <v>30</v>
      </c>
      <c r="B40" s="17">
        <v>8277</v>
      </c>
      <c r="C40" s="22">
        <v>38</v>
      </c>
      <c r="D40" s="18">
        <v>9</v>
      </c>
      <c r="E40" s="28">
        <f t="shared" si="0"/>
        <v>1.0873504893077202E-3</v>
      </c>
      <c r="F40" s="28">
        <f t="shared" si="1"/>
        <v>4.5910353992992632E-3</v>
      </c>
      <c r="G40" s="28">
        <f t="shared" si="2"/>
        <v>1.0873504893077202E-3</v>
      </c>
    </row>
    <row r="41" spans="1:9" x14ac:dyDescent="0.25">
      <c r="A41" s="11" t="s">
        <v>6</v>
      </c>
      <c r="B41" s="17">
        <v>2264</v>
      </c>
      <c r="C41" s="22">
        <v>91</v>
      </c>
      <c r="D41" s="18">
        <v>18</v>
      </c>
      <c r="E41" s="28">
        <f t="shared" si="0"/>
        <v>7.9505300353356883E-3</v>
      </c>
      <c r="F41" s="28">
        <f t="shared" si="1"/>
        <v>4.0194346289752651E-2</v>
      </c>
      <c r="G41" s="28">
        <f t="shared" si="2"/>
        <v>7.9505300353356883E-3</v>
      </c>
    </row>
    <row r="42" spans="1:9" x14ac:dyDescent="0.25">
      <c r="A42" s="11" t="s">
        <v>7</v>
      </c>
      <c r="B42" s="17">
        <v>3032</v>
      </c>
      <c r="C42" s="22">
        <v>121</v>
      </c>
      <c r="D42" s="18">
        <v>22</v>
      </c>
      <c r="E42" s="28">
        <f t="shared" si="0"/>
        <v>7.2559366754617414E-3</v>
      </c>
      <c r="F42" s="28">
        <f t="shared" si="1"/>
        <v>3.9907651715039578E-2</v>
      </c>
      <c r="G42" s="28">
        <f t="shared" si="2"/>
        <v>7.2559366754617414E-3</v>
      </c>
    </row>
    <row r="43" spans="1:9" x14ac:dyDescent="0.25">
      <c r="A43" s="12" t="s">
        <v>47</v>
      </c>
      <c r="B43" s="19">
        <v>182908</v>
      </c>
      <c r="C43" s="23">
        <v>2368</v>
      </c>
      <c r="D43" s="20">
        <v>320</v>
      </c>
    </row>
    <row r="44" spans="1:9" ht="18.75" customHeight="1" x14ac:dyDescent="0.25"/>
    <row r="46" spans="1:9" ht="16.5" thickBot="1" x14ac:dyDescent="0.3">
      <c r="A46" t="s">
        <v>68</v>
      </c>
      <c r="B46" t="s">
        <v>58</v>
      </c>
      <c r="C46" t="s">
        <v>57</v>
      </c>
    </row>
    <row r="47" spans="1:9" ht="16.5" thickBot="1" x14ac:dyDescent="0.3">
      <c r="A47" s="7" t="s">
        <v>15</v>
      </c>
      <c r="B47" s="31">
        <v>4.0432983126392867E-2</v>
      </c>
      <c r="C47" s="31">
        <v>4.1388092964024193E-3</v>
      </c>
      <c r="H47" s="34" t="s">
        <v>57</v>
      </c>
    </row>
    <row r="48" spans="1:9" x14ac:dyDescent="0.25">
      <c r="A48" s="11" t="s">
        <v>9</v>
      </c>
      <c r="B48" s="31">
        <v>3.8831935383659519E-2</v>
      </c>
      <c r="C48" s="31">
        <v>4.3491767629698667E-3</v>
      </c>
      <c r="H48" s="32"/>
      <c r="I48" s="34"/>
    </row>
    <row r="49" spans="1:9" ht="16.5" thickBot="1" x14ac:dyDescent="0.3">
      <c r="A49" s="11" t="s">
        <v>1</v>
      </c>
      <c r="B49" s="31">
        <v>4.5110306223246625E-2</v>
      </c>
      <c r="C49" s="31">
        <v>3.9512676983865661E-3</v>
      </c>
      <c r="H49" s="32" t="s">
        <v>69</v>
      </c>
      <c r="I49" s="32"/>
    </row>
    <row r="50" spans="1:9" x14ac:dyDescent="0.25">
      <c r="A50" s="35" t="s">
        <v>14</v>
      </c>
      <c r="B50" s="36">
        <v>6.2827225130890049E-2</v>
      </c>
      <c r="C50" s="36">
        <v>1.0471204188481676E-2</v>
      </c>
      <c r="E50" s="34" t="s">
        <v>58</v>
      </c>
      <c r="F50" s="34"/>
      <c r="H50" s="32" t="s">
        <v>70</v>
      </c>
      <c r="I50" s="32">
        <v>0.1181416826772905</v>
      </c>
    </row>
    <row r="51" spans="1:9" x14ac:dyDescent="0.25">
      <c r="A51" s="11" t="s">
        <v>12</v>
      </c>
      <c r="B51" s="31">
        <v>4.3448972718086898E-2</v>
      </c>
      <c r="C51" s="31">
        <v>4.0417649040080834E-3</v>
      </c>
      <c r="E51" s="32"/>
      <c r="F51" s="32"/>
      <c r="H51" s="32" t="s">
        <v>71</v>
      </c>
      <c r="I51" s="32">
        <v>1.1587389755040691E-2</v>
      </c>
    </row>
    <row r="52" spans="1:9" x14ac:dyDescent="0.25">
      <c r="A52" s="11" t="s">
        <v>8</v>
      </c>
      <c r="B52" s="31">
        <v>4.4271713416694829E-2</v>
      </c>
      <c r="C52" s="31">
        <v>6.7590402162892868E-3</v>
      </c>
      <c r="E52" s="32" t="s">
        <v>69</v>
      </c>
      <c r="F52" s="32">
        <v>4.0712003506640553E-2</v>
      </c>
      <c r="H52" s="32" t="s">
        <v>72</v>
      </c>
      <c r="I52" s="32">
        <v>0.11433333333333334</v>
      </c>
    </row>
    <row r="53" spans="1:9" x14ac:dyDescent="0.25">
      <c r="A53" s="11" t="s">
        <v>3</v>
      </c>
      <c r="B53" s="31">
        <v>3.4976152623211444E-2</v>
      </c>
      <c r="C53" s="31">
        <v>6.3593004769475362E-3</v>
      </c>
      <c r="E53" s="32" t="s">
        <v>70</v>
      </c>
      <c r="F53" s="32">
        <v>1.8992194394344042E-3</v>
      </c>
      <c r="H53" s="32" t="s">
        <v>73</v>
      </c>
      <c r="I53" s="32" t="e">
        <v>#N/A</v>
      </c>
    </row>
    <row r="54" spans="1:9" x14ac:dyDescent="0.25">
      <c r="A54" s="11" t="s">
        <v>16</v>
      </c>
      <c r="B54" s="31">
        <v>2.848818387827776E-2</v>
      </c>
      <c r="C54" s="31">
        <v>1.9423761735189381E-3</v>
      </c>
      <c r="E54" s="32" t="s">
        <v>71</v>
      </c>
      <c r="F54" s="32">
        <v>4.0383158229863103E-2</v>
      </c>
      <c r="H54" s="32" t="s">
        <v>74</v>
      </c>
      <c r="I54" s="32">
        <v>4.6349559020162766E-2</v>
      </c>
    </row>
    <row r="55" spans="1:9" x14ac:dyDescent="0.25">
      <c r="A55" s="11" t="s">
        <v>10</v>
      </c>
      <c r="B55" s="31">
        <v>4.085893229943334E-2</v>
      </c>
      <c r="C55" s="31">
        <v>4.7718461079630185E-3</v>
      </c>
      <c r="E55" s="32" t="s">
        <v>72</v>
      </c>
      <c r="F55" s="32" t="e">
        <v>#N/A</v>
      </c>
      <c r="H55" s="32" t="s">
        <v>75</v>
      </c>
      <c r="I55" s="32">
        <v>2.1482816213635515E-3</v>
      </c>
    </row>
    <row r="56" spans="1:9" x14ac:dyDescent="0.25">
      <c r="A56" s="11" t="s">
        <v>5</v>
      </c>
      <c r="B56" s="31">
        <v>4.0471637985978332E-2</v>
      </c>
      <c r="C56" s="31">
        <v>2.2307202039515616E-3</v>
      </c>
      <c r="E56" s="32" t="s">
        <v>73</v>
      </c>
      <c r="F56" s="32">
        <v>7.5968777577376167E-3</v>
      </c>
      <c r="H56" s="32" t="s">
        <v>76</v>
      </c>
      <c r="I56" s="32">
        <v>-0.96924271321302502</v>
      </c>
    </row>
    <row r="57" spans="1:9" x14ac:dyDescent="0.25">
      <c r="A57" s="11" t="s">
        <v>13</v>
      </c>
      <c r="B57" s="31">
        <v>4.5241809672386897E-2</v>
      </c>
      <c r="C57" s="31">
        <v>5.6162246489859591E-3</v>
      </c>
      <c r="E57" s="32" t="s">
        <v>74</v>
      </c>
      <c r="F57" s="32">
        <v>5.7712551666008515E-5</v>
      </c>
      <c r="H57" s="32" t="s">
        <v>77</v>
      </c>
      <c r="I57" s="32">
        <v>0.30003247411655659</v>
      </c>
    </row>
    <row r="58" spans="1:9" x14ac:dyDescent="0.25">
      <c r="A58" s="11" t="s">
        <v>2</v>
      </c>
      <c r="B58" s="31">
        <v>3.5290628706998811E-2</v>
      </c>
      <c r="C58" s="31">
        <v>2.9655990510083037E-3</v>
      </c>
      <c r="E58" s="32" t="s">
        <v>75</v>
      </c>
      <c r="F58" s="32">
        <v>4.5031342804350727</v>
      </c>
      <c r="H58" s="32" t="s">
        <v>78</v>
      </c>
      <c r="I58" s="32">
        <v>0.14821542094269363</v>
      </c>
    </row>
    <row r="59" spans="1:9" x14ac:dyDescent="0.25">
      <c r="A59" s="11" t="s">
        <v>11</v>
      </c>
      <c r="B59" s="31">
        <v>4.0333333333333332E-2</v>
      </c>
      <c r="C59" s="31">
        <v>2E-3</v>
      </c>
      <c r="E59" s="32" t="s">
        <v>76</v>
      </c>
      <c r="F59" s="32">
        <v>1.3687025391688021</v>
      </c>
      <c r="H59" s="32" t="s">
        <v>79</v>
      </c>
      <c r="I59" s="32">
        <v>4.9586776859504134E-2</v>
      </c>
    </row>
    <row r="60" spans="1:9" x14ac:dyDescent="0.25">
      <c r="A60" s="11" t="s">
        <v>4</v>
      </c>
      <c r="B60" s="31">
        <v>3.0706243602865915E-2</v>
      </c>
      <c r="C60" s="31">
        <v>3.5823950870010235E-3</v>
      </c>
      <c r="E60" s="32" t="s">
        <v>77</v>
      </c>
      <c r="F60" s="32">
        <v>3.4339041252612293E-2</v>
      </c>
      <c r="H60" s="32" t="s">
        <v>80</v>
      </c>
      <c r="I60" s="32">
        <v>0.19780219780219777</v>
      </c>
    </row>
    <row r="61" spans="1:9" x14ac:dyDescent="0.25">
      <c r="A61" s="35" t="s">
        <v>6</v>
      </c>
      <c r="B61" s="36">
        <v>4.0194346289752651E-2</v>
      </c>
      <c r="C61" s="36">
        <v>7.9505300353356883E-3</v>
      </c>
      <c r="E61" s="32" t="s">
        <v>78</v>
      </c>
      <c r="F61" s="32">
        <v>2.848818387827776E-2</v>
      </c>
      <c r="H61" s="32" t="s">
        <v>81</v>
      </c>
      <c r="I61" s="32">
        <v>1.890266922836648</v>
      </c>
    </row>
    <row r="62" spans="1:9" x14ac:dyDescent="0.25">
      <c r="A62" s="11" t="s">
        <v>7</v>
      </c>
      <c r="B62" s="31">
        <v>3.9907651715039578E-2</v>
      </c>
      <c r="C62" s="31">
        <v>7.2559366754617414E-3</v>
      </c>
      <c r="E62" s="32" t="s">
        <v>79</v>
      </c>
      <c r="F62" s="32">
        <v>6.2827225130890049E-2</v>
      </c>
      <c r="H62" s="32" t="s">
        <v>82</v>
      </c>
      <c r="I62" s="32">
        <v>16</v>
      </c>
    </row>
    <row r="63" spans="1:9" x14ac:dyDescent="0.25">
      <c r="E63" s="32" t="s">
        <v>80</v>
      </c>
      <c r="F63" s="32">
        <v>0.65139205610624884</v>
      </c>
      <c r="H63" s="32" t="s">
        <v>83</v>
      </c>
      <c r="I63" s="32">
        <v>0.19780219780219777</v>
      </c>
    </row>
    <row r="64" spans="1:9" ht="16.5" thickBot="1" x14ac:dyDescent="0.3">
      <c r="E64" s="32" t="s">
        <v>81</v>
      </c>
      <c r="F64" s="32">
        <v>16</v>
      </c>
      <c r="H64" s="33" t="s">
        <v>84</v>
      </c>
      <c r="I64" s="32">
        <v>4.9586776859504134E-2</v>
      </c>
    </row>
    <row r="65" spans="1:9" ht="16.5" thickBot="1" x14ac:dyDescent="0.3">
      <c r="E65" s="32" t="s">
        <v>82</v>
      </c>
      <c r="F65" s="32">
        <v>6.2827225130890049E-2</v>
      </c>
      <c r="I65" s="33">
        <v>2.4697936627605464E-2</v>
      </c>
    </row>
    <row r="66" spans="1:9" x14ac:dyDescent="0.25">
      <c r="E66" s="32" t="s">
        <v>83</v>
      </c>
      <c r="F66" s="32">
        <v>2.848818387827776E-2</v>
      </c>
    </row>
    <row r="67" spans="1:9" ht="16.5" thickBot="1" x14ac:dyDescent="0.3">
      <c r="E67" s="33" t="s">
        <v>84</v>
      </c>
      <c r="F67" s="33">
        <v>4.0480904111007496E-3</v>
      </c>
    </row>
    <row r="73" spans="1:9" x14ac:dyDescent="0.25">
      <c r="A73" s="38" t="s">
        <v>85</v>
      </c>
      <c r="B73" s="6"/>
      <c r="C73" s="6"/>
    </row>
    <row r="74" spans="1:9" x14ac:dyDescent="0.25">
      <c r="D74" t="s">
        <v>86</v>
      </c>
    </row>
    <row r="75" spans="1:9" x14ac:dyDescent="0.25">
      <c r="A75" t="s">
        <v>68</v>
      </c>
      <c r="B75" t="s">
        <v>58</v>
      </c>
      <c r="C75" t="s">
        <v>57</v>
      </c>
    </row>
    <row r="76" spans="1:9" x14ac:dyDescent="0.25">
      <c r="A76" s="37" t="s">
        <v>6</v>
      </c>
      <c r="B76" s="36">
        <v>4.0194346289752651E-2</v>
      </c>
      <c r="C76" s="36">
        <v>0.19780219780219777</v>
      </c>
      <c r="D76">
        <v>1</v>
      </c>
    </row>
    <row r="77" spans="1:9" x14ac:dyDescent="0.25">
      <c r="A77" s="11" t="s">
        <v>3</v>
      </c>
      <c r="B77" s="31">
        <v>3.4976152623211444E-2</v>
      </c>
      <c r="C77" s="31">
        <v>0.18181818181818185</v>
      </c>
      <c r="D77">
        <v>2</v>
      </c>
    </row>
    <row r="78" spans="1:9" x14ac:dyDescent="0.25">
      <c r="A78" s="11" t="s">
        <v>7</v>
      </c>
      <c r="B78" s="31">
        <v>3.9907651715039578E-2</v>
      </c>
      <c r="C78" s="31">
        <v>0.18181818181818182</v>
      </c>
      <c r="D78">
        <v>3</v>
      </c>
    </row>
    <row r="79" spans="1:9" x14ac:dyDescent="0.25">
      <c r="A79" s="35" t="s">
        <v>14</v>
      </c>
      <c r="B79" s="36">
        <v>6.2827225130890049E-2</v>
      </c>
      <c r="C79" s="36">
        <v>0.16666666666666669</v>
      </c>
      <c r="D79">
        <v>4</v>
      </c>
    </row>
    <row r="80" spans="1:9" x14ac:dyDescent="0.25">
      <c r="A80" s="11" t="s">
        <v>8</v>
      </c>
      <c r="B80" s="31">
        <v>4.4271713416694829E-2</v>
      </c>
      <c r="C80" s="31">
        <v>0.15267175572519084</v>
      </c>
      <c r="D80">
        <v>5</v>
      </c>
    </row>
    <row r="81" spans="1:4" x14ac:dyDescent="0.25">
      <c r="A81" s="11" t="s">
        <v>13</v>
      </c>
      <c r="B81" s="31">
        <v>4.5241809672386897E-2</v>
      </c>
      <c r="C81" s="31">
        <v>0.12413793103448274</v>
      </c>
      <c r="D81">
        <v>6</v>
      </c>
    </row>
    <row r="82" spans="1:4" x14ac:dyDescent="0.25">
      <c r="A82" s="11" t="s">
        <v>10</v>
      </c>
      <c r="B82" s="31">
        <v>4.085893229943334E-2</v>
      </c>
      <c r="C82" s="31">
        <v>0.11678832116788322</v>
      </c>
      <c r="D82">
        <v>7</v>
      </c>
    </row>
    <row r="83" spans="1:4" x14ac:dyDescent="0.25">
      <c r="A83" s="11" t="s">
        <v>4</v>
      </c>
      <c r="B83" s="31">
        <v>3.0706243602865915E-2</v>
      </c>
      <c r="C83" s="31">
        <v>0.11666666666666667</v>
      </c>
      <c r="D83">
        <v>8</v>
      </c>
    </row>
    <row r="84" spans="1:4" x14ac:dyDescent="0.25">
      <c r="A84" s="11" t="s">
        <v>9</v>
      </c>
      <c r="B84" s="31">
        <v>3.8831935383659519E-2</v>
      </c>
      <c r="C84" s="31">
        <v>0.11200000000000002</v>
      </c>
      <c r="D84">
        <v>9</v>
      </c>
    </row>
    <row r="85" spans="1:4" x14ac:dyDescent="0.25">
      <c r="A85" s="11" t="s">
        <v>15</v>
      </c>
      <c r="B85" s="31">
        <v>4.0432983126392867E-2</v>
      </c>
      <c r="C85" s="31">
        <v>0.10236220472440945</v>
      </c>
      <c r="D85">
        <v>10</v>
      </c>
    </row>
    <row r="86" spans="1:4" x14ac:dyDescent="0.25">
      <c r="A86" s="11" t="s">
        <v>12</v>
      </c>
      <c r="B86" s="31">
        <v>4.3448972718086898E-2</v>
      </c>
      <c r="C86" s="31">
        <v>9.3023255813953487E-2</v>
      </c>
      <c r="D86">
        <v>11</v>
      </c>
    </row>
    <row r="87" spans="1:4" x14ac:dyDescent="0.25">
      <c r="A87" s="11" t="s">
        <v>1</v>
      </c>
      <c r="B87" s="31">
        <v>4.5110306223246625E-2</v>
      </c>
      <c r="C87" s="31">
        <v>8.7591240875912413E-2</v>
      </c>
      <c r="D87">
        <v>12</v>
      </c>
    </row>
    <row r="88" spans="1:4" x14ac:dyDescent="0.25">
      <c r="A88" s="11" t="s">
        <v>2</v>
      </c>
      <c r="B88" s="31">
        <v>3.5290628706998811E-2</v>
      </c>
      <c r="C88" s="31">
        <v>8.4033613445378158E-2</v>
      </c>
      <c r="D88">
        <v>13</v>
      </c>
    </row>
    <row r="89" spans="1:4" x14ac:dyDescent="0.25">
      <c r="A89" s="11" t="s">
        <v>16</v>
      </c>
      <c r="B89" s="31">
        <v>2.848818387827776E-2</v>
      </c>
      <c r="C89" s="31">
        <v>6.8181818181818177E-2</v>
      </c>
      <c r="D89">
        <v>14</v>
      </c>
    </row>
    <row r="90" spans="1:4" x14ac:dyDescent="0.25">
      <c r="A90" s="11" t="s">
        <v>5</v>
      </c>
      <c r="B90" s="31">
        <v>4.0471637985978332E-2</v>
      </c>
      <c r="C90" s="31">
        <v>5.5118110236220472E-2</v>
      </c>
      <c r="D90">
        <v>15</v>
      </c>
    </row>
    <row r="91" spans="1:4" x14ac:dyDescent="0.25">
      <c r="A91" s="11" t="s">
        <v>11</v>
      </c>
      <c r="B91" s="31">
        <v>4.0333333333333332E-2</v>
      </c>
      <c r="C91" s="31">
        <v>4.9586776859504134E-2</v>
      </c>
      <c r="D91">
        <v>16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workbookViewId="0">
      <selection activeCell="C18" sqref="C18"/>
    </sheetView>
  </sheetViews>
  <sheetFormatPr defaultRowHeight="15.75" x14ac:dyDescent="0.25"/>
  <cols>
    <col min="1" max="1" width="21.5" customWidth="1"/>
    <col min="5" max="5" width="19.625" customWidth="1"/>
    <col min="9" max="9" width="17.75" customWidth="1"/>
  </cols>
  <sheetData>
    <row r="1" spans="1:11" x14ac:dyDescent="0.25">
      <c r="A1" s="38" t="s">
        <v>85</v>
      </c>
      <c r="B1" s="6"/>
      <c r="C1" s="6"/>
      <c r="E1" s="38" t="s">
        <v>92</v>
      </c>
      <c r="F1" s="6"/>
      <c r="G1" s="6"/>
      <c r="I1" s="38" t="s">
        <v>93</v>
      </c>
      <c r="J1" s="6"/>
      <c r="K1" s="6"/>
    </row>
    <row r="3" spans="1:11" x14ac:dyDescent="0.25">
      <c r="A3" s="44" t="s">
        <v>68</v>
      </c>
      <c r="B3" s="44" t="s">
        <v>91</v>
      </c>
      <c r="C3" s="44" t="s">
        <v>89</v>
      </c>
      <c r="E3" s="44" t="s">
        <v>0</v>
      </c>
      <c r="F3" s="44" t="s">
        <v>90</v>
      </c>
      <c r="G3" s="44" t="s">
        <v>89</v>
      </c>
      <c r="I3" s="44" t="s">
        <v>0</v>
      </c>
      <c r="J3" s="44" t="s">
        <v>90</v>
      </c>
      <c r="K3" s="44" t="s">
        <v>89</v>
      </c>
    </row>
    <row r="4" spans="1:11" x14ac:dyDescent="0.25">
      <c r="A4" s="45" t="s">
        <v>16</v>
      </c>
      <c r="B4" s="46">
        <v>1.9423761735189381E-3</v>
      </c>
      <c r="C4" s="45">
        <v>1</v>
      </c>
      <c r="E4" s="45" t="s">
        <v>19</v>
      </c>
      <c r="F4" s="49">
        <v>2.313030069390902E-4</v>
      </c>
      <c r="G4" s="45">
        <v>1</v>
      </c>
      <c r="I4" s="45" t="s">
        <v>26</v>
      </c>
      <c r="J4" s="49">
        <v>0</v>
      </c>
      <c r="K4" s="45">
        <v>1</v>
      </c>
    </row>
    <row r="5" spans="1:11" x14ac:dyDescent="0.25">
      <c r="A5" s="45" t="s">
        <v>11</v>
      </c>
      <c r="B5" s="46">
        <v>2E-3</v>
      </c>
      <c r="C5" s="45">
        <v>2</v>
      </c>
      <c r="E5" s="45" t="s">
        <v>17</v>
      </c>
      <c r="F5" s="49">
        <v>3.6643459142543056E-4</v>
      </c>
      <c r="G5" s="45">
        <v>2</v>
      </c>
      <c r="I5" s="45" t="s">
        <v>25</v>
      </c>
      <c r="J5" s="49">
        <v>0</v>
      </c>
      <c r="K5" s="45">
        <v>2</v>
      </c>
    </row>
    <row r="6" spans="1:11" x14ac:dyDescent="0.25">
      <c r="A6" s="45" t="s">
        <v>5</v>
      </c>
      <c r="B6" s="46">
        <v>2.2307202039515616E-3</v>
      </c>
      <c r="C6" s="45">
        <v>3</v>
      </c>
      <c r="E6" s="45" t="s">
        <v>3</v>
      </c>
      <c r="F6" s="49">
        <v>6.6655557407098822E-4</v>
      </c>
      <c r="G6" s="45">
        <v>3</v>
      </c>
      <c r="I6" s="45" t="s">
        <v>32</v>
      </c>
      <c r="J6" s="49">
        <v>3.3658700774150119E-4</v>
      </c>
      <c r="K6" s="45">
        <v>3</v>
      </c>
    </row>
    <row r="7" spans="1:11" x14ac:dyDescent="0.25">
      <c r="A7" s="45" t="s">
        <v>2</v>
      </c>
      <c r="B7" s="46">
        <v>2.9655990510083037E-3</v>
      </c>
      <c r="C7" s="45">
        <v>4</v>
      </c>
      <c r="E7" s="45" t="s">
        <v>18</v>
      </c>
      <c r="F7" s="49">
        <v>1.0228435049437436E-3</v>
      </c>
      <c r="G7" s="45">
        <v>4</v>
      </c>
      <c r="I7" s="45" t="s">
        <v>28</v>
      </c>
      <c r="J7" s="49">
        <v>3.5739814152966406E-4</v>
      </c>
      <c r="K7" s="45">
        <v>4</v>
      </c>
    </row>
    <row r="8" spans="1:11" x14ac:dyDescent="0.25">
      <c r="A8" s="45" t="s">
        <v>4</v>
      </c>
      <c r="B8" s="46">
        <v>3.5823950870010235E-3</v>
      </c>
      <c r="C8" s="45">
        <v>5</v>
      </c>
      <c r="I8" s="45" t="s">
        <v>27</v>
      </c>
      <c r="J8" s="49">
        <v>6.329113924050633E-4</v>
      </c>
      <c r="K8" s="45">
        <v>5</v>
      </c>
    </row>
    <row r="9" spans="1:11" x14ac:dyDescent="0.25">
      <c r="A9" s="45" t="s">
        <v>1</v>
      </c>
      <c r="B9" s="46">
        <v>3.9512676983865661E-3</v>
      </c>
      <c r="C9" s="45">
        <v>6</v>
      </c>
      <c r="I9" s="45" t="s">
        <v>23</v>
      </c>
      <c r="J9" s="49">
        <v>6.4632885211995863E-4</v>
      </c>
      <c r="K9" s="45">
        <v>6</v>
      </c>
    </row>
    <row r="10" spans="1:11" x14ac:dyDescent="0.25">
      <c r="A10" s="45" t="s">
        <v>12</v>
      </c>
      <c r="B10" s="46">
        <v>4.0417649040080834E-3</v>
      </c>
      <c r="C10" s="45">
        <v>7</v>
      </c>
      <c r="I10" s="47" t="s">
        <v>20</v>
      </c>
      <c r="J10" s="50">
        <v>6.5051227841925522E-4</v>
      </c>
      <c r="K10" s="45">
        <v>7</v>
      </c>
    </row>
    <row r="11" spans="1:11" x14ac:dyDescent="0.25">
      <c r="A11" s="45" t="s">
        <v>15</v>
      </c>
      <c r="B11" s="46">
        <v>4.1388092964024193E-3</v>
      </c>
      <c r="C11" s="45">
        <v>8</v>
      </c>
      <c r="I11" s="47" t="s">
        <v>20</v>
      </c>
      <c r="J11" s="50">
        <v>6.5051227841925522E-4</v>
      </c>
      <c r="K11" s="45">
        <v>8</v>
      </c>
    </row>
    <row r="12" spans="1:11" x14ac:dyDescent="0.25">
      <c r="A12" s="45" t="s">
        <v>9</v>
      </c>
      <c r="B12" s="46">
        <v>4.3491767629698667E-3</v>
      </c>
      <c r="C12" s="45">
        <v>9</v>
      </c>
      <c r="I12" s="47" t="s">
        <v>20</v>
      </c>
      <c r="J12" s="50">
        <v>6.5051227841925522E-4</v>
      </c>
      <c r="K12" s="45">
        <v>9</v>
      </c>
    </row>
    <row r="13" spans="1:11" x14ac:dyDescent="0.25">
      <c r="A13" s="45" t="s">
        <v>10</v>
      </c>
      <c r="B13" s="46">
        <v>4.7718461079630185E-3</v>
      </c>
      <c r="C13" s="45">
        <v>10</v>
      </c>
      <c r="I13" s="47" t="s">
        <v>20</v>
      </c>
      <c r="J13" s="50">
        <v>6.5051227841925522E-4</v>
      </c>
      <c r="K13" s="45">
        <v>10</v>
      </c>
    </row>
    <row r="14" spans="1:11" x14ac:dyDescent="0.25">
      <c r="A14" s="45" t="s">
        <v>13</v>
      </c>
      <c r="B14" s="46">
        <v>5.6162246489859591E-3</v>
      </c>
      <c r="C14" s="45">
        <v>11</v>
      </c>
      <c r="I14" s="47" t="s">
        <v>20</v>
      </c>
      <c r="J14" s="50">
        <v>6.5051227841925522E-4</v>
      </c>
      <c r="K14" s="45">
        <v>11</v>
      </c>
    </row>
    <row r="15" spans="1:11" x14ac:dyDescent="0.25">
      <c r="A15" s="45" t="s">
        <v>3</v>
      </c>
      <c r="B15" s="46">
        <v>6.3593004769475362E-3</v>
      </c>
      <c r="C15" s="45">
        <v>12</v>
      </c>
      <c r="I15" s="45" t="s">
        <v>38</v>
      </c>
      <c r="J15" s="49">
        <v>7.1505184125849122E-4</v>
      </c>
      <c r="K15" s="45">
        <v>12</v>
      </c>
    </row>
    <row r="16" spans="1:11" x14ac:dyDescent="0.25">
      <c r="A16" s="45" t="s">
        <v>8</v>
      </c>
      <c r="B16" s="46">
        <v>6.7590402162892868E-3</v>
      </c>
      <c r="C16" s="45">
        <v>13</v>
      </c>
      <c r="I16" s="45" t="s">
        <v>37</v>
      </c>
      <c r="J16" s="49">
        <v>7.4474027183019922E-4</v>
      </c>
      <c r="K16" s="45">
        <v>13</v>
      </c>
    </row>
    <row r="17" spans="1:11" x14ac:dyDescent="0.25">
      <c r="A17" s="45" t="s">
        <v>7</v>
      </c>
      <c r="B17" s="46">
        <v>7.2559366754617414E-3</v>
      </c>
      <c r="C17" s="45">
        <v>14</v>
      </c>
      <c r="I17" s="47" t="s">
        <v>31</v>
      </c>
      <c r="J17" s="50">
        <v>8.5168511984426334E-4</v>
      </c>
      <c r="K17" s="45">
        <v>14</v>
      </c>
    </row>
    <row r="18" spans="1:11" x14ac:dyDescent="0.25">
      <c r="A18" s="47" t="s">
        <v>6</v>
      </c>
      <c r="B18" s="48">
        <v>7.9505300353356883E-3</v>
      </c>
      <c r="C18" s="47">
        <v>15</v>
      </c>
      <c r="I18" s="45" t="s">
        <v>36</v>
      </c>
      <c r="J18" s="49">
        <v>1.1104941699056081E-3</v>
      </c>
      <c r="K18" s="45">
        <v>15</v>
      </c>
    </row>
    <row r="19" spans="1:11" x14ac:dyDescent="0.25">
      <c r="A19" s="47" t="s">
        <v>14</v>
      </c>
      <c r="B19" s="48">
        <v>1.0471204188481676E-2</v>
      </c>
      <c r="C19" s="47">
        <v>16</v>
      </c>
      <c r="I19" s="45" t="s">
        <v>34</v>
      </c>
      <c r="J19" s="49">
        <v>1.3398838767306833E-3</v>
      </c>
      <c r="K19" s="45">
        <v>16</v>
      </c>
    </row>
    <row r="20" spans="1:11" x14ac:dyDescent="0.25">
      <c r="I20" s="45" t="s">
        <v>35</v>
      </c>
      <c r="J20" s="49">
        <v>1.668806161745828E-3</v>
      </c>
      <c r="K20" s="45">
        <v>17</v>
      </c>
    </row>
    <row r="21" spans="1:11" x14ac:dyDescent="0.25">
      <c r="I21" s="45" t="s">
        <v>29</v>
      </c>
      <c r="J21" s="49">
        <v>1.7028522775649213E-3</v>
      </c>
      <c r="K21" s="45">
        <v>18</v>
      </c>
    </row>
    <row r="22" spans="1:11" x14ac:dyDescent="0.25">
      <c r="I22" s="45" t="s">
        <v>33</v>
      </c>
      <c r="J22" s="49">
        <v>1.8090452261306533E-3</v>
      </c>
      <c r="K22" s="45">
        <v>19</v>
      </c>
    </row>
    <row r="23" spans="1:11" x14ac:dyDescent="0.25">
      <c r="I23" s="45" t="s">
        <v>24</v>
      </c>
      <c r="J23" s="49">
        <v>2.4611889435819764E-3</v>
      </c>
      <c r="K23" s="4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 Q5 Pivot table_Courts</vt:lpstr>
      <vt:lpstr> Q5 Pivot table1</vt:lpstr>
      <vt:lpstr>Data</vt:lpstr>
      <vt:lpstr>Q2 Q3</vt:lpstr>
      <vt:lpstr>Q4</vt:lpstr>
      <vt:lpstr> Q5 Pivot table</vt:lpstr>
      <vt:lpstr>Q5 Answers</vt:lpstr>
    </vt:vector>
  </TitlesOfParts>
  <Company>University of Cincinnati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J. Sweeney</dc:creator>
  <cp:lastModifiedBy>HOME</cp:lastModifiedBy>
  <dcterms:created xsi:type="dcterms:W3CDTF">1997-04-05T14:52:20Z</dcterms:created>
  <dcterms:modified xsi:type="dcterms:W3CDTF">2018-01-23T19:53:40Z</dcterms:modified>
</cp:coreProperties>
</file>