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Eğer" sheetId="1" r:id="rId1"/>
    <sheet name="Düşeyara" sheetId="2" r:id="rId2"/>
    <sheet name="Yatayara" sheetId="3" r:id="rId3"/>
    <sheet name="Koşullu İşlevl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4" l="1"/>
  <c r="Q39" i="4"/>
  <c r="T39" i="4"/>
  <c r="M39" i="4"/>
  <c r="J39" i="4"/>
  <c r="F39" i="4"/>
  <c r="C39" i="4"/>
  <c r="R41" i="3"/>
  <c r="R37" i="3"/>
  <c r="R33" i="3"/>
  <c r="H29" i="3"/>
  <c r="H25" i="3"/>
  <c r="R40" i="2"/>
  <c r="O40" i="2"/>
  <c r="L40" i="2"/>
  <c r="I30" i="2"/>
  <c r="F30" i="2"/>
  <c r="C30" i="2"/>
  <c r="W15" i="1"/>
  <c r="W13" i="1"/>
  <c r="W11" i="1"/>
  <c r="W9" i="1"/>
  <c r="W6" i="1"/>
  <c r="W7" i="1"/>
  <c r="W5" i="1"/>
  <c r="Q19" i="1"/>
  <c r="Q20" i="1"/>
  <c r="Q21" i="1"/>
  <c r="Q22" i="1"/>
  <c r="Q18" i="1"/>
  <c r="R5" i="1"/>
  <c r="R6" i="1"/>
  <c r="R7" i="1"/>
  <c r="R8" i="1"/>
  <c r="R9" i="1"/>
  <c r="R10" i="1"/>
  <c r="R11" i="1"/>
  <c r="R12" i="1"/>
  <c r="R13" i="1"/>
  <c r="R4" i="1"/>
  <c r="Q5" i="1"/>
  <c r="Q6" i="1"/>
  <c r="Q7" i="1"/>
  <c r="Q8" i="1"/>
  <c r="Q9" i="1"/>
  <c r="Q10" i="1"/>
  <c r="Q11" i="1"/>
  <c r="Q12" i="1"/>
  <c r="Q13" i="1"/>
  <c r="Q4" i="1"/>
  <c r="X17" i="4"/>
  <c r="T17" i="4"/>
  <c r="Q17" i="4"/>
  <c r="M17" i="4"/>
  <c r="J17" i="4"/>
  <c r="F17" i="4"/>
  <c r="C17" i="4"/>
  <c r="R19" i="3"/>
  <c r="R15" i="3"/>
  <c r="R11" i="3"/>
  <c r="H7" i="3"/>
  <c r="H3" i="3"/>
  <c r="R18" i="2"/>
  <c r="O18" i="2"/>
  <c r="L18" i="2"/>
  <c r="I8" i="2"/>
  <c r="F18" i="2"/>
  <c r="F8" i="2"/>
  <c r="C8" i="2"/>
  <c r="J13" i="1"/>
  <c r="J11" i="1"/>
  <c r="J9" i="1"/>
  <c r="J7" i="1"/>
  <c r="J5" i="1"/>
  <c r="J4" i="1"/>
  <c r="D14" i="1"/>
  <c r="D15" i="1"/>
  <c r="D16" i="1"/>
  <c r="D17" i="1"/>
  <c r="D18" i="1"/>
  <c r="D13" i="1"/>
  <c r="E5" i="1"/>
  <c r="E4" i="1"/>
  <c r="D5" i="1"/>
  <c r="D4" i="1"/>
</calcChain>
</file>

<file path=xl/sharedStrings.xml><?xml version="1.0" encoding="utf-8"?>
<sst xmlns="http://schemas.openxmlformats.org/spreadsheetml/2006/main" count="827" uniqueCount="75">
  <si>
    <t>EĞER ifadeleri</t>
  </si>
  <si>
    <t>Ürün</t>
  </si>
  <si>
    <t>Mevcut Fiyat</t>
  </si>
  <si>
    <t>Fiyat Değerlendirmesi</t>
  </si>
  <si>
    <t>% kaç pahalı veya Ucuz?</t>
  </si>
  <si>
    <t>Öğe</t>
  </si>
  <si>
    <t>Miktar</t>
  </si>
  <si>
    <t>Maliyet</t>
  </si>
  <si>
    <t>Toplam</t>
  </si>
  <si>
    <t>Elma</t>
  </si>
  <si>
    <t>Muz</t>
  </si>
  <si>
    <t>&lt;-----Buraya formül gelecek</t>
  </si>
  <si>
    <t>Portakal</t>
  </si>
  <si>
    <t>Makul Fiyat</t>
  </si>
  <si>
    <t>Ara toplam</t>
  </si>
  <si>
    <t>Satış Vergisi</t>
  </si>
  <si>
    <t>Nakliye?</t>
  </si>
  <si>
    <t>Öğrenci</t>
  </si>
  <si>
    <t>Notu</t>
  </si>
  <si>
    <t>Durumu (Geçti veya Kaldı)</t>
  </si>
  <si>
    <t>Ahmet</t>
  </si>
  <si>
    <t>Mehmet</t>
  </si>
  <si>
    <t>Ayhan</t>
  </si>
  <si>
    <t>Ece</t>
  </si>
  <si>
    <t>Zeynep</t>
  </si>
  <si>
    <t xml:space="preserve"> </t>
  </si>
  <si>
    <t>Meyve</t>
  </si>
  <si>
    <t>Tutar</t>
  </si>
  <si>
    <t>Et ürünleri</t>
  </si>
  <si>
    <t>Kırmızı et</t>
  </si>
  <si>
    <t>Ekmek</t>
  </si>
  <si>
    <t>Tavuk</t>
  </si>
  <si>
    <t>Donut</t>
  </si>
  <si>
    <t>Pastırma</t>
  </si>
  <si>
    <t>Kurabiye</t>
  </si>
  <si>
    <t>Limon</t>
  </si>
  <si>
    <t>Balık</t>
  </si>
  <si>
    <t>Pasta</t>
  </si>
  <si>
    <t>Turta</t>
  </si>
  <si>
    <t>&lt;---(ilk bulduğunu Getirir)</t>
  </si>
  <si>
    <t>Comolokko</t>
  </si>
  <si>
    <t>(Eğerhata ile hata uyarısı vermez)</t>
  </si>
  <si>
    <t>Tür</t>
  </si>
  <si>
    <t>Fuji</t>
  </si>
  <si>
    <t>Florida</t>
  </si>
  <si>
    <t>Cavendish</t>
  </si>
  <si>
    <t>Sert</t>
  </si>
  <si>
    <t>Tatlı</t>
  </si>
  <si>
    <t>Yafa</t>
  </si>
  <si>
    <t>Küçük</t>
  </si>
  <si>
    <t>Eureka</t>
  </si>
  <si>
    <t>ÇOKEĞERSAY</t>
  </si>
  <si>
    <t>EĞERORTALAMA</t>
  </si>
  <si>
    <t>ÇOKEĞERORTALAMA</t>
  </si>
  <si>
    <t>ÇOKEĞERMAK</t>
  </si>
  <si>
    <t>ÇOKEĞERMİN</t>
  </si>
  <si>
    <t>Dilek</t>
  </si>
  <si>
    <t>Baraj Not</t>
  </si>
  <si>
    <t>REFERANS KELİMESİ SOLDA OLMALI</t>
  </si>
  <si>
    <t>ETOPLA</t>
  </si>
  <si>
    <t>ETOPLA (&gt;60)</t>
  </si>
  <si>
    <t>ÇOKETOPLA</t>
  </si>
  <si>
    <t>EĞERSAY</t>
  </si>
  <si>
    <t>Değer bağımsız değişkenine sahip ETOPLA</t>
  </si>
  <si>
    <t>ETOPLA (&gt;50)</t>
  </si>
  <si>
    <t>Fiyat Değerlendirmesi
(Pahalı-Ucuz)</t>
  </si>
  <si>
    <t>Armut</t>
  </si>
  <si>
    <t>Üzüm</t>
  </si>
  <si>
    <t>Kiwi</t>
  </si>
  <si>
    <t>İncir</t>
  </si>
  <si>
    <t>Kavun</t>
  </si>
  <si>
    <t>Karpuz</t>
  </si>
  <si>
    <t>Kıyma</t>
  </si>
  <si>
    <t>Geçmesi için Gereken Not</t>
  </si>
  <si>
    <t>Peynir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</si>
</sst>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₺&quot;;[Red]\-#,##0.00\ &quot;₺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33996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14">
    <xf numFmtId="0" fontId="0" fillId="0" borderId="0"/>
    <xf numFmtId="0" fontId="3" fillId="2" borderId="0" applyNumberFormat="0" applyBorder="0" applyProtection="0"/>
    <xf numFmtId="0" fontId="2" fillId="4" borderId="0"/>
    <xf numFmtId="0" fontId="2" fillId="5" borderId="1"/>
    <xf numFmtId="0" fontId="2" fillId="0" borderId="0"/>
    <xf numFmtId="0" fontId="10" fillId="9" borderId="0" applyNumberFormat="0" applyBorder="0" applyAlignment="0" applyProtection="0"/>
    <xf numFmtId="0" fontId="2" fillId="11" borderId="0"/>
    <xf numFmtId="0" fontId="2" fillId="0" borderId="0"/>
    <xf numFmtId="0" fontId="2" fillId="12" borderId="1"/>
    <xf numFmtId="0" fontId="2" fillId="11" borderId="9"/>
    <xf numFmtId="0" fontId="2" fillId="11" borderId="0"/>
    <xf numFmtId="0" fontId="2" fillId="12" borderId="1"/>
    <xf numFmtId="0" fontId="2" fillId="4" borderId="9"/>
    <xf numFmtId="0" fontId="1" fillId="0" borderId="0"/>
  </cellStyleXfs>
  <cellXfs count="114">
    <xf numFmtId="0" fontId="0" fillId="0" borderId="0" xfId="0"/>
    <xf numFmtId="0" fontId="5" fillId="3" borderId="2" xfId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right" vertical="center"/>
    </xf>
    <xf numFmtId="0" fontId="6" fillId="4" borderId="1" xfId="2" applyFont="1" applyFill="1" applyBorder="1" applyAlignment="1">
      <alignment horizontal="left"/>
    </xf>
    <xf numFmtId="0" fontId="6" fillId="5" borderId="1" xfId="3" applyNumberFormat="1" applyFont="1" applyFill="1" applyBorder="1" applyAlignment="1">
      <alignment horizontal="left" vertical="center"/>
    </xf>
    <xf numFmtId="9" fontId="6" fillId="5" borderId="1" xfId="3" applyNumberFormat="1" applyFont="1" applyFill="1" applyBorder="1" applyAlignment="1">
      <alignment horizontal="left" vertical="center"/>
    </xf>
    <xf numFmtId="0" fontId="7" fillId="6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164" fontId="7" fillId="0" borderId="4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64" fontId="7" fillId="7" borderId="0" xfId="0" applyNumberFormat="1" applyFont="1" applyFill="1" applyBorder="1" applyAlignment="1">
      <alignment vertical="center"/>
    </xf>
    <xf numFmtId="10" fontId="6" fillId="8" borderId="1" xfId="3" applyNumberFormat="1" applyFont="1" applyFill="1" applyBorder="1" applyAlignment="1">
      <alignment vertical="center"/>
    </xf>
    <xf numFmtId="164" fontId="6" fillId="8" borderId="1" xfId="3" applyNumberFormat="1" applyFont="1" applyFill="1" applyBorder="1" applyAlignment="1">
      <alignment vertical="center"/>
    </xf>
    <xf numFmtId="0" fontId="7" fillId="0" borderId="0" xfId="0" applyFont="1" applyFill="1" applyBorder="1"/>
    <xf numFmtId="0" fontId="5" fillId="3" borderId="0" xfId="1" applyFont="1" applyFill="1" applyBorder="1"/>
    <xf numFmtId="0" fontId="5" fillId="3" borderId="0" xfId="1" applyFont="1" applyFill="1" applyBorder="1" applyAlignment="1">
      <alignment horizontal="right"/>
    </xf>
    <xf numFmtId="0" fontId="8" fillId="0" borderId="0" xfId="4" applyFont="1" applyFill="1" applyBorder="1" applyAlignment="1">
      <alignment horizontal="right"/>
    </xf>
    <xf numFmtId="0" fontId="5" fillId="3" borderId="0" xfId="1" applyFont="1" applyFill="1" applyBorder="1" applyAlignment="1">
      <alignment horizontal="left"/>
    </xf>
    <xf numFmtId="0" fontId="6" fillId="4" borderId="7" xfId="2" applyFont="1" applyFill="1" applyBorder="1"/>
    <xf numFmtId="0" fontId="6" fillId="4" borderId="7" xfId="2" applyFont="1" applyFill="1" applyBorder="1" applyAlignment="1">
      <alignment horizontal="right"/>
    </xf>
    <xf numFmtId="0" fontId="6" fillId="0" borderId="0" xfId="4" applyFont="1" applyFill="1" applyBorder="1" applyAlignment="1">
      <alignment horizontal="right"/>
    </xf>
    <xf numFmtId="0" fontId="6" fillId="4" borderId="7" xfId="2" applyFont="1" applyFill="1" applyBorder="1" applyAlignment="1">
      <alignment horizontal="left"/>
    </xf>
    <xf numFmtId="0" fontId="6" fillId="0" borderId="0" xfId="4" applyFont="1" applyFill="1" applyBorder="1" applyAlignment="1">
      <alignment horizontal="left"/>
    </xf>
    <xf numFmtId="0" fontId="6" fillId="5" borderId="1" xfId="3" applyFont="1" applyFill="1" applyBorder="1" applyAlignment="1">
      <alignment horizontal="left"/>
    </xf>
    <xf numFmtId="0" fontId="6" fillId="5" borderId="1" xfId="3" applyFont="1" applyFill="1" applyBorder="1" applyAlignment="1">
      <alignment horizontal="right"/>
    </xf>
    <xf numFmtId="0" fontId="4" fillId="3" borderId="0" xfId="1" applyFont="1" applyFill="1" applyBorder="1" applyAlignment="1">
      <alignment horizontal="center" vertical="center"/>
    </xf>
    <xf numFmtId="0" fontId="6" fillId="5" borderId="5" xfId="3" applyNumberFormat="1" applyFont="1" applyFill="1" applyBorder="1" applyAlignment="1">
      <alignment horizontal="center" vertical="center"/>
    </xf>
    <xf numFmtId="0" fontId="6" fillId="5" borderId="6" xfId="3" applyNumberFormat="1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5" fillId="3" borderId="0" xfId="1" applyFont="1" applyFill="1" applyBorder="1" applyAlignment="1">
      <alignment horizontal="center" vertical="center" wrapText="1"/>
    </xf>
    <xf numFmtId="0" fontId="1" fillId="0" borderId="0" xfId="13"/>
    <xf numFmtId="0" fontId="6" fillId="4" borderId="0" xfId="2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164" fontId="10" fillId="9" borderId="3" xfId="5" applyNumberFormat="1" applyBorder="1" applyAlignment="1">
      <alignment vertical="center"/>
    </xf>
    <xf numFmtId="0" fontId="0" fillId="0" borderId="0" xfId="0"/>
    <xf numFmtId="0" fontId="9" fillId="3" borderId="0" xfId="1" applyFont="1" applyFill="1" applyBorder="1"/>
    <xf numFmtId="0" fontId="9" fillId="3" borderId="0" xfId="1" applyFont="1" applyFill="1" applyBorder="1" applyAlignment="1">
      <alignment horizontal="right"/>
    </xf>
    <xf numFmtId="0" fontId="6" fillId="0" borderId="0" xfId="0" applyFont="1" applyFill="1" applyBorder="1"/>
    <xf numFmtId="0" fontId="6" fillId="4" borderId="7" xfId="2" applyFont="1" applyFill="1" applyBorder="1"/>
    <xf numFmtId="0" fontId="6" fillId="0" borderId="0" xfId="4" applyFont="1" applyFill="1" applyBorder="1" applyAlignment="1">
      <alignment horizontal="right"/>
    </xf>
    <xf numFmtId="0" fontId="6" fillId="4" borderId="7" xfId="2" applyFont="1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right"/>
    </xf>
    <xf numFmtId="0" fontId="6" fillId="5" borderId="1" xfId="3" applyFont="1" applyFill="1" applyBorder="1" applyAlignment="1">
      <alignment horizontal="right"/>
    </xf>
    <xf numFmtId="0" fontId="6" fillId="5" borderId="1" xfId="3" applyFont="1" applyFill="1" applyBorder="1" applyAlignment="1">
      <alignment horizontal="right" vertical="center"/>
    </xf>
    <xf numFmtId="0" fontId="6" fillId="4" borderId="0" xfId="2" applyFont="1" applyFill="1" applyBorder="1"/>
    <xf numFmtId="0" fontId="6" fillId="4" borderId="0" xfId="2" applyFont="1" applyFill="1" applyBorder="1" applyAlignment="1">
      <alignment horizontal="right"/>
    </xf>
    <xf numFmtId="0" fontId="2" fillId="0" borderId="0" xfId="4"/>
    <xf numFmtId="0" fontId="7" fillId="0" borderId="0" xfId="4" applyFont="1" applyFill="1" applyBorder="1"/>
    <xf numFmtId="0" fontId="5" fillId="3" borderId="2" xfId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right" vertical="center"/>
    </xf>
    <xf numFmtId="0" fontId="6" fillId="4" borderId="1" xfId="2" applyFont="1" applyFill="1" applyBorder="1" applyAlignment="1">
      <alignment horizontal="left"/>
    </xf>
    <xf numFmtId="0" fontId="7" fillId="6" borderId="3" xfId="4" applyFont="1" applyFill="1" applyBorder="1" applyAlignment="1">
      <alignment vertical="center"/>
    </xf>
    <xf numFmtId="164" fontId="7" fillId="6" borderId="3" xfId="4" applyNumberFormat="1" applyFont="1" applyFill="1" applyBorder="1" applyAlignment="1">
      <alignment vertical="center"/>
    </xf>
    <xf numFmtId="0" fontId="7" fillId="0" borderId="4" xfId="4" applyFont="1" applyFill="1" applyBorder="1" applyAlignment="1">
      <alignment vertical="center"/>
    </xf>
    <xf numFmtId="164" fontId="7" fillId="0" borderId="4" xfId="4" applyNumberFormat="1" applyFont="1" applyFill="1" applyBorder="1" applyAlignment="1">
      <alignment vertical="center"/>
    </xf>
    <xf numFmtId="0" fontId="2" fillId="0" borderId="0" xfId="4" applyAlignment="1">
      <alignment horizontal="left"/>
    </xf>
    <xf numFmtId="0" fontId="7" fillId="0" borderId="0" xfId="4" applyFont="1" applyFill="1" applyBorder="1" applyAlignment="1">
      <alignment vertical="center"/>
    </xf>
    <xf numFmtId="164" fontId="7" fillId="0" borderId="0" xfId="4" applyNumberFormat="1" applyFont="1" applyFill="1" applyBorder="1" applyAlignment="1">
      <alignment vertical="center"/>
    </xf>
    <xf numFmtId="10" fontId="6" fillId="8" borderId="1" xfId="3" applyNumberFormat="1" applyFont="1" applyFill="1" applyBorder="1" applyAlignment="1">
      <alignment vertical="center"/>
    </xf>
    <xf numFmtId="0" fontId="6" fillId="4" borderId="0" xfId="2" applyFont="1" applyFill="1" applyBorder="1" applyAlignment="1">
      <alignment horizontal="left"/>
    </xf>
    <xf numFmtId="0" fontId="7" fillId="6" borderId="0" xfId="4" applyFont="1" applyFill="1" applyBorder="1" applyAlignment="1">
      <alignment vertical="center"/>
    </xf>
    <xf numFmtId="164" fontId="7" fillId="6" borderId="0" xfId="4" applyNumberFormat="1" applyFont="1" applyFill="1" applyBorder="1" applyAlignment="1">
      <alignment vertical="center"/>
    </xf>
    <xf numFmtId="0" fontId="12" fillId="0" borderId="0" xfId="4" applyFont="1" applyFill="1" applyBorder="1" applyAlignment="1">
      <alignment vertical="center"/>
    </xf>
    <xf numFmtId="0" fontId="6" fillId="4" borderId="5" xfId="2" applyFont="1" applyFill="1" applyBorder="1" applyAlignment="1">
      <alignment horizontal="left"/>
    </xf>
    <xf numFmtId="0" fontId="5" fillId="3" borderId="0" xfId="1" applyFont="1" applyFill="1" applyBorder="1" applyAlignment="1">
      <alignment horizontal="left" vertical="center" wrapText="1"/>
    </xf>
    <xf numFmtId="0" fontId="6" fillId="5" borderId="8" xfId="3" applyNumberFormat="1" applyFont="1" applyFill="1" applyBorder="1" applyAlignment="1">
      <alignment horizontal="left" vertical="center"/>
    </xf>
    <xf numFmtId="9" fontId="6" fillId="5" borderId="8" xfId="3" applyNumberFormat="1" applyFont="1" applyFill="1" applyBorder="1" applyAlignment="1">
      <alignment horizontal="left" vertical="center"/>
    </xf>
    <xf numFmtId="164" fontId="10" fillId="9" borderId="0" xfId="5" applyNumberFormat="1" applyBorder="1" applyAlignment="1">
      <alignment vertical="center"/>
    </xf>
    <xf numFmtId="164" fontId="10" fillId="9" borderId="1" xfId="5" applyNumberFormat="1" applyBorder="1" applyAlignment="1">
      <alignment vertical="center"/>
    </xf>
    <xf numFmtId="0" fontId="1" fillId="0" borderId="0" xfId="13"/>
    <xf numFmtId="0" fontId="6" fillId="4" borderId="7" xfId="2" applyFont="1" applyFill="1" applyBorder="1" applyAlignment="1">
      <alignment horizontal="left"/>
    </xf>
    <xf numFmtId="0" fontId="6" fillId="0" borderId="0" xfId="4" applyFont="1" applyFill="1" applyBorder="1" applyAlignment="1">
      <alignment horizontal="right"/>
    </xf>
    <xf numFmtId="0" fontId="6" fillId="4" borderId="7" xfId="2" applyFont="1" applyFill="1" applyBorder="1"/>
    <xf numFmtId="0" fontId="2" fillId="0" borderId="0" xfId="4"/>
    <xf numFmtId="0" fontId="5" fillId="3" borderId="0" xfId="1" applyFont="1" applyFill="1" applyBorder="1"/>
    <xf numFmtId="0" fontId="5" fillId="3" borderId="0" xfId="1" applyFont="1" applyFill="1" applyBorder="1" applyAlignment="1">
      <alignment horizontal="right"/>
    </xf>
    <xf numFmtId="0" fontId="8" fillId="0" borderId="0" xfId="4" applyFont="1" applyFill="1" applyBorder="1" applyAlignment="1">
      <alignment horizontal="right"/>
    </xf>
    <xf numFmtId="0" fontId="5" fillId="3" borderId="0" xfId="1" applyFont="1" applyFill="1" applyBorder="1" applyAlignment="1">
      <alignment horizontal="left"/>
    </xf>
    <xf numFmtId="0" fontId="6" fillId="4" borderId="7" xfId="2" applyFont="1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6" fillId="5" borderId="1" xfId="3" applyFont="1" applyFill="1" applyBorder="1" applyAlignment="1">
      <alignment horizontal="left"/>
    </xf>
    <xf numFmtId="0" fontId="6" fillId="5" borderId="1" xfId="3" applyFont="1" applyFill="1" applyBorder="1" applyAlignment="1">
      <alignment horizontal="right"/>
    </xf>
    <xf numFmtId="0" fontId="1" fillId="0" borderId="0" xfId="13"/>
    <xf numFmtId="0" fontId="6" fillId="4" borderId="7" xfId="2" applyFont="1" applyFill="1" applyBorder="1" applyAlignment="1">
      <alignment horizontal="left"/>
    </xf>
    <xf numFmtId="0" fontId="6" fillId="4" borderId="7" xfId="2" applyFont="1" applyFill="1" applyBorder="1"/>
    <xf numFmtId="0" fontId="2" fillId="0" borderId="0" xfId="4"/>
    <xf numFmtId="0" fontId="2" fillId="0" borderId="0" xfId="4" applyAlignment="1">
      <alignment horizontal="left"/>
    </xf>
    <xf numFmtId="0" fontId="5" fillId="3" borderId="0" xfId="1" applyFont="1" applyFill="1" applyBorder="1"/>
    <xf numFmtId="0" fontId="5" fillId="3" borderId="0" xfId="1" applyFont="1" applyFill="1" applyBorder="1" applyAlignment="1">
      <alignment horizontal="right"/>
    </xf>
    <xf numFmtId="0" fontId="5" fillId="3" borderId="0" xfId="1" applyFont="1" applyFill="1" applyBorder="1" applyAlignment="1">
      <alignment horizontal="left"/>
    </xf>
    <xf numFmtId="0" fontId="6" fillId="0" borderId="0" xfId="4" applyFont="1" applyFill="1" applyBorder="1" applyAlignment="1">
      <alignment horizontal="left"/>
    </xf>
    <xf numFmtId="0" fontId="6" fillId="5" borderId="1" xfId="3" applyFont="1" applyFill="1" applyBorder="1" applyAlignment="1">
      <alignment horizontal="left"/>
    </xf>
    <xf numFmtId="0" fontId="1" fillId="0" borderId="0" xfId="13"/>
    <xf numFmtId="0" fontId="9" fillId="3" borderId="0" xfId="1" applyFont="1" applyFill="1" applyBorder="1"/>
    <xf numFmtId="0" fontId="9" fillId="3" borderId="0" xfId="1" applyFont="1" applyFill="1" applyBorder="1" applyAlignment="1">
      <alignment horizontal="right"/>
    </xf>
    <xf numFmtId="0" fontId="6" fillId="0" borderId="0" xfId="4" applyFont="1" applyFill="1" applyBorder="1" applyAlignment="1">
      <alignment horizontal="right"/>
    </xf>
    <xf numFmtId="0" fontId="6" fillId="4" borderId="7" xfId="2" applyFont="1" applyFill="1" applyBorder="1"/>
    <xf numFmtId="0" fontId="8" fillId="0" borderId="0" xfId="4" applyFont="1" applyFill="1" applyBorder="1" applyAlignment="1">
      <alignment horizontal="right"/>
    </xf>
    <xf numFmtId="0" fontId="6" fillId="4" borderId="7" xfId="2" applyFont="1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6" fillId="5" borderId="1" xfId="3" applyFont="1" applyFill="1" applyBorder="1" applyAlignment="1">
      <alignment horizontal="right"/>
    </xf>
    <xf numFmtId="0" fontId="6" fillId="4" borderId="0" xfId="2" applyFont="1" applyFill="1" applyBorder="1"/>
    <xf numFmtId="0" fontId="6" fillId="4" borderId="0" xfId="2" applyFont="1" applyFill="1" applyBorder="1" applyAlignment="1">
      <alignment horizontal="right"/>
    </xf>
    <xf numFmtId="0" fontId="6" fillId="0" borderId="0" xfId="4" applyFont="1" applyFill="1" applyBorder="1"/>
    <xf numFmtId="0" fontId="6" fillId="5" borderId="1" xfId="3" applyFont="1" applyFill="1" applyBorder="1" applyAlignment="1">
      <alignment horizontal="right" vertical="center"/>
    </xf>
  </cellXfs>
  <cellStyles count="14">
    <cellStyle name="Başlık 3 2" xfId="1"/>
    <cellStyle name="GriHücre" xfId="2"/>
    <cellStyle name="GriHücre 2" xfId="6"/>
    <cellStyle name="GriHücre 2 2" xfId="10"/>
    <cellStyle name="Normal" xfId="0" builtinId="0"/>
    <cellStyle name="Normal 2" xfId="4"/>
    <cellStyle name="Normal 3" xfId="7"/>
    <cellStyle name="Normal 4" xfId="13"/>
    <cellStyle name="SarıHücre" xfId="3"/>
    <cellStyle name="SarıHücre 2" xfId="8"/>
    <cellStyle name="SarıHücre 2 2" xfId="11"/>
    <cellStyle name="TuruncuKenarlık" xfId="12"/>
    <cellStyle name="TuruncuKenarlık 2" xfId="9"/>
    <cellStyle name="Vurgu2" xfId="5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2"/>
  <sheetViews>
    <sheetView workbookViewId="0">
      <selection activeCell="V18" sqref="V18"/>
    </sheetView>
  </sheetViews>
  <sheetFormatPr defaultRowHeight="14.4" x14ac:dyDescent="0.3"/>
  <cols>
    <col min="2" max="2" width="8.77734375" bestFit="1" customWidth="1"/>
    <col min="3" max="3" width="11.88671875" bestFit="1" customWidth="1"/>
    <col min="4" max="4" width="23.21875" bestFit="1" customWidth="1"/>
    <col min="5" max="5" width="21.5546875" bestFit="1" customWidth="1"/>
    <col min="11" max="11" width="23.77734375" bestFit="1" customWidth="1"/>
    <col min="14" max="14" width="7.88671875" bestFit="1" customWidth="1"/>
    <col min="15" max="15" width="10.77734375" bestFit="1" customWidth="1"/>
    <col min="16" max="16" width="22.6640625" bestFit="1" customWidth="1"/>
    <col min="17" max="17" width="23.21875" bestFit="1" customWidth="1"/>
    <col min="18" max="18" width="21.5546875" bestFit="1" customWidth="1"/>
    <col min="22" max="22" width="10.33203125" customWidth="1"/>
    <col min="23" max="23" width="11.21875" customWidth="1"/>
  </cols>
  <sheetData>
    <row r="2" spans="2:24" ht="61.8" thickBot="1" x14ac:dyDescent="0.35">
      <c r="B2" s="31" t="s">
        <v>0</v>
      </c>
      <c r="C2" s="31"/>
      <c r="D2" s="31"/>
      <c r="E2" s="31"/>
      <c r="N2" s="31" t="s">
        <v>0</v>
      </c>
      <c r="O2" s="31"/>
      <c r="P2" s="31"/>
      <c r="Q2" s="31"/>
      <c r="R2" s="31"/>
      <c r="S2" s="36"/>
      <c r="T2" s="36"/>
      <c r="U2" s="36"/>
      <c r="V2" s="36"/>
      <c r="W2" s="36"/>
      <c r="X2" s="36"/>
    </row>
    <row r="3" spans="2:24" ht="72.599999999999994" thickBot="1" x14ac:dyDescent="0.35">
      <c r="B3" s="1" t="s">
        <v>1</v>
      </c>
      <c r="C3" s="1" t="s">
        <v>2</v>
      </c>
      <c r="D3" s="1" t="s">
        <v>3</v>
      </c>
      <c r="E3" s="2" t="s">
        <v>4</v>
      </c>
      <c r="G3" s="3" t="s">
        <v>5</v>
      </c>
      <c r="H3" s="4" t="s">
        <v>6</v>
      </c>
      <c r="I3" s="4" t="s">
        <v>7</v>
      </c>
      <c r="J3" s="4" t="s">
        <v>8</v>
      </c>
      <c r="N3" s="55" t="s">
        <v>1</v>
      </c>
      <c r="O3" s="55" t="s">
        <v>13</v>
      </c>
      <c r="P3" s="55" t="s">
        <v>2</v>
      </c>
      <c r="Q3" s="73" t="s">
        <v>65</v>
      </c>
      <c r="R3" s="56" t="s">
        <v>4</v>
      </c>
      <c r="S3" s="36"/>
      <c r="T3" s="36"/>
      <c r="U3" s="36"/>
      <c r="V3" s="36"/>
      <c r="W3" s="36"/>
      <c r="X3" s="36"/>
    </row>
    <row r="4" spans="2:24" ht="15" thickBot="1" x14ac:dyDescent="0.35">
      <c r="B4" s="5" t="s">
        <v>9</v>
      </c>
      <c r="C4" s="5">
        <v>2.35</v>
      </c>
      <c r="D4" s="6" t="str">
        <f>IF(C4&lt;C8,"Ucuz","Pahalı")</f>
        <v>Ucuz</v>
      </c>
      <c r="E4" s="7">
        <f>(C4-C8)/C4</f>
        <v>-6.3829787234042507E-2</v>
      </c>
      <c r="G4" s="8" t="s">
        <v>10</v>
      </c>
      <c r="H4" s="8">
        <v>3</v>
      </c>
      <c r="I4" s="9">
        <v>9.35</v>
      </c>
      <c r="J4" s="9">
        <f>+H4*I4</f>
        <v>28.049999999999997</v>
      </c>
      <c r="K4" t="s">
        <v>11</v>
      </c>
      <c r="N4" s="59" t="s">
        <v>9</v>
      </c>
      <c r="O4" s="59">
        <v>10</v>
      </c>
      <c r="P4" s="72">
        <v>7</v>
      </c>
      <c r="Q4" s="74" t="str">
        <f>IF(P4&lt;O4,"Ucuz","Pahalı")</f>
        <v>Ucuz</v>
      </c>
      <c r="R4" s="75">
        <f>+(P4-O4)/P4</f>
        <v>-0.42857142857142855</v>
      </c>
      <c r="S4" s="36"/>
      <c r="T4" s="57" t="s">
        <v>5</v>
      </c>
      <c r="U4" s="58" t="s">
        <v>6</v>
      </c>
      <c r="V4" s="58" t="s">
        <v>7</v>
      </c>
      <c r="W4" s="58" t="s">
        <v>8</v>
      </c>
      <c r="X4" s="36"/>
    </row>
    <row r="5" spans="2:24" ht="15" thickBot="1" x14ac:dyDescent="0.35">
      <c r="B5" s="5" t="s">
        <v>12</v>
      </c>
      <c r="C5" s="5">
        <v>3.75</v>
      </c>
      <c r="D5" s="6" t="str">
        <f>IF(C5&gt;C9,"Pahalı","Ucuz")</f>
        <v>Pahalı</v>
      </c>
      <c r="E5" s="7">
        <f>(C5-C9)/C5</f>
        <v>0.16000000000000003</v>
      </c>
      <c r="G5" s="10" t="s">
        <v>12</v>
      </c>
      <c r="H5" s="10">
        <v>5</v>
      </c>
      <c r="I5" s="11">
        <v>4.26</v>
      </c>
      <c r="J5" s="9">
        <f>+H5*I5</f>
        <v>21.299999999999997</v>
      </c>
      <c r="K5" t="s">
        <v>11</v>
      </c>
      <c r="N5" s="59" t="s">
        <v>12</v>
      </c>
      <c r="O5" s="59">
        <v>11</v>
      </c>
      <c r="P5" s="72">
        <v>11</v>
      </c>
      <c r="Q5" s="74" t="str">
        <f t="shared" ref="Q5:Q13" si="0">IF(P5&lt;O5,"Ucuz","Pahalı")</f>
        <v>Pahalı</v>
      </c>
      <c r="R5" s="75">
        <f t="shared" ref="R5:R13" si="1">+(P5-O5)/P5</f>
        <v>0</v>
      </c>
      <c r="S5" s="36"/>
      <c r="T5" s="60" t="s">
        <v>10</v>
      </c>
      <c r="U5" s="60">
        <v>3</v>
      </c>
      <c r="V5" s="61">
        <v>9.35</v>
      </c>
      <c r="W5" s="39">
        <f>+V5*U5</f>
        <v>28.049999999999997</v>
      </c>
      <c r="X5" s="53" t="s">
        <v>11</v>
      </c>
    </row>
    <row r="6" spans="2:24" ht="15" thickBot="1" x14ac:dyDescent="0.35">
      <c r="B6" s="12"/>
      <c r="C6" s="12"/>
      <c r="D6" s="12"/>
      <c r="E6" s="13"/>
      <c r="G6" s="14"/>
      <c r="H6" s="14"/>
      <c r="I6" s="14"/>
      <c r="J6" s="14"/>
      <c r="N6" s="68" t="s">
        <v>66</v>
      </c>
      <c r="O6" s="59">
        <v>8</v>
      </c>
      <c r="P6" s="72">
        <v>13</v>
      </c>
      <c r="Q6" s="74" t="str">
        <f t="shared" si="0"/>
        <v>Pahalı</v>
      </c>
      <c r="R6" s="75">
        <f t="shared" si="1"/>
        <v>0.38461538461538464</v>
      </c>
      <c r="S6" s="36"/>
      <c r="T6" s="69" t="s">
        <v>67</v>
      </c>
      <c r="U6" s="69">
        <v>7</v>
      </c>
      <c r="V6" s="70">
        <v>11.26</v>
      </c>
      <c r="W6" s="39">
        <f t="shared" ref="W6:W7" si="2">+V6*U6</f>
        <v>78.819999999999993</v>
      </c>
      <c r="X6" s="53" t="s">
        <v>11</v>
      </c>
    </row>
    <row r="7" spans="2:24" ht="15" thickBot="1" x14ac:dyDescent="0.35">
      <c r="B7" s="1" t="s">
        <v>1</v>
      </c>
      <c r="C7" s="1" t="s">
        <v>13</v>
      </c>
      <c r="D7" s="13"/>
      <c r="E7" s="13"/>
      <c r="G7" s="14"/>
      <c r="H7" s="14" t="s">
        <v>14</v>
      </c>
      <c r="I7" s="15"/>
      <c r="J7" s="16">
        <f>SUM(J4:J6)</f>
        <v>49.349999999999994</v>
      </c>
      <c r="K7" t="s">
        <v>11</v>
      </c>
      <c r="N7" s="68" t="s">
        <v>67</v>
      </c>
      <c r="O7" s="59">
        <v>7</v>
      </c>
      <c r="P7" s="72">
        <v>10</v>
      </c>
      <c r="Q7" s="74" t="str">
        <f t="shared" si="0"/>
        <v>Pahalı</v>
      </c>
      <c r="R7" s="75">
        <f t="shared" si="1"/>
        <v>0.3</v>
      </c>
      <c r="S7" s="36"/>
      <c r="T7" s="62" t="s">
        <v>12</v>
      </c>
      <c r="U7" s="62">
        <v>5</v>
      </c>
      <c r="V7" s="63">
        <v>4.26</v>
      </c>
      <c r="W7" s="39">
        <f t="shared" si="2"/>
        <v>21.299999999999997</v>
      </c>
      <c r="X7" s="53" t="s">
        <v>11</v>
      </c>
    </row>
    <row r="8" spans="2:24" x14ac:dyDescent="0.3">
      <c r="B8" s="5" t="s">
        <v>9</v>
      </c>
      <c r="C8" s="5">
        <v>2.5</v>
      </c>
      <c r="D8" s="13"/>
      <c r="E8" s="13"/>
      <c r="G8" s="14"/>
      <c r="H8" s="14"/>
      <c r="I8" s="14"/>
      <c r="J8" s="14"/>
      <c r="N8" s="68" t="s">
        <v>68</v>
      </c>
      <c r="O8" s="59">
        <v>6</v>
      </c>
      <c r="P8" s="72">
        <v>3</v>
      </c>
      <c r="Q8" s="74" t="str">
        <f t="shared" si="0"/>
        <v>Ucuz</v>
      </c>
      <c r="R8" s="75">
        <f t="shared" si="1"/>
        <v>-1</v>
      </c>
      <c r="S8" s="36"/>
      <c r="T8" s="65"/>
      <c r="U8" s="65"/>
      <c r="V8" s="65"/>
      <c r="W8" s="65"/>
      <c r="X8" s="36"/>
    </row>
    <row r="9" spans="2:24" x14ac:dyDescent="0.3">
      <c r="B9" s="5" t="s">
        <v>12</v>
      </c>
      <c r="C9" s="5">
        <v>3.15</v>
      </c>
      <c r="D9" s="13"/>
      <c r="E9" s="13"/>
      <c r="G9" s="17">
        <v>0.08</v>
      </c>
      <c r="H9" s="14" t="s">
        <v>15</v>
      </c>
      <c r="J9" s="18">
        <f>+J7*G9</f>
        <v>3.9479999999999995</v>
      </c>
      <c r="K9" t="s">
        <v>11</v>
      </c>
      <c r="N9" s="68" t="s">
        <v>69</v>
      </c>
      <c r="O9" s="59">
        <v>8</v>
      </c>
      <c r="P9" s="72">
        <v>9</v>
      </c>
      <c r="Q9" s="74" t="str">
        <f t="shared" si="0"/>
        <v>Pahalı</v>
      </c>
      <c r="R9" s="75">
        <f t="shared" si="1"/>
        <v>0.1111111111111111</v>
      </c>
      <c r="S9" s="36"/>
      <c r="T9" s="65"/>
      <c r="U9" s="65" t="s">
        <v>14</v>
      </c>
      <c r="V9" s="66"/>
      <c r="W9" s="76">
        <f>SUM(W5:W8)</f>
        <v>128.16999999999999</v>
      </c>
      <c r="X9" s="53" t="s">
        <v>11</v>
      </c>
    </row>
    <row r="10" spans="2:24" x14ac:dyDescent="0.3">
      <c r="G10" s="14"/>
      <c r="H10" s="14"/>
      <c r="I10" s="14"/>
      <c r="J10" s="14"/>
      <c r="N10" s="68" t="s">
        <v>70</v>
      </c>
      <c r="O10" s="59">
        <v>8</v>
      </c>
      <c r="P10" s="72">
        <v>8</v>
      </c>
      <c r="Q10" s="74" t="str">
        <f t="shared" si="0"/>
        <v>Pahalı</v>
      </c>
      <c r="R10" s="75">
        <f t="shared" si="1"/>
        <v>0</v>
      </c>
      <c r="S10" s="36"/>
      <c r="T10" s="65"/>
      <c r="U10" s="65"/>
      <c r="V10" s="65"/>
      <c r="W10" s="65"/>
      <c r="X10" s="36"/>
    </row>
    <row r="11" spans="2:24" x14ac:dyDescent="0.3">
      <c r="G11" s="17">
        <v>0.06</v>
      </c>
      <c r="H11" s="14" t="s">
        <v>16</v>
      </c>
      <c r="J11" s="18">
        <f>+J7*G11</f>
        <v>2.9609999999999994</v>
      </c>
      <c r="K11" t="s">
        <v>11</v>
      </c>
      <c r="N11" s="68" t="s">
        <v>71</v>
      </c>
      <c r="O11" s="59">
        <v>3</v>
      </c>
      <c r="P11" s="72">
        <v>11</v>
      </c>
      <c r="Q11" s="74" t="str">
        <f t="shared" si="0"/>
        <v>Pahalı</v>
      </c>
      <c r="R11" s="75">
        <f t="shared" si="1"/>
        <v>0.72727272727272729</v>
      </c>
      <c r="S11" s="36"/>
      <c r="T11" s="67">
        <v>6.5000000000000002E-2</v>
      </c>
      <c r="U11" s="65" t="s">
        <v>15</v>
      </c>
      <c r="V11" s="36"/>
      <c r="W11" s="77">
        <f>+W9*T11</f>
        <v>8.3310499999999994</v>
      </c>
      <c r="X11" s="53" t="s">
        <v>11</v>
      </c>
    </row>
    <row r="12" spans="2:24" x14ac:dyDescent="0.3">
      <c r="B12" s="1" t="s">
        <v>17</v>
      </c>
      <c r="C12" s="1" t="s">
        <v>18</v>
      </c>
      <c r="D12" s="1" t="s">
        <v>19</v>
      </c>
      <c r="E12" s="1"/>
      <c r="G12" s="19"/>
      <c r="H12" s="19"/>
      <c r="I12" s="19"/>
      <c r="J12" s="19"/>
      <c r="N12" s="68" t="s">
        <v>30</v>
      </c>
      <c r="O12" s="59">
        <v>8</v>
      </c>
      <c r="P12" s="72">
        <v>11</v>
      </c>
      <c r="Q12" s="74" t="str">
        <f t="shared" si="0"/>
        <v>Pahalı</v>
      </c>
      <c r="R12" s="75">
        <f t="shared" si="1"/>
        <v>0.27272727272727271</v>
      </c>
      <c r="S12" s="36"/>
      <c r="T12" s="65"/>
      <c r="U12" s="65"/>
      <c r="V12" s="65"/>
      <c r="W12" s="65"/>
      <c r="X12" s="36"/>
    </row>
    <row r="13" spans="2:24" x14ac:dyDescent="0.3">
      <c r="B13" t="s">
        <v>20</v>
      </c>
      <c r="C13" s="13">
        <v>65</v>
      </c>
      <c r="D13" s="32" t="str">
        <f>IF(C13&gt;=$C$22,"Geçti","Kaldı")</f>
        <v>Kaldı</v>
      </c>
      <c r="E13" s="33"/>
      <c r="G13" s="19"/>
      <c r="H13" s="14" t="s">
        <v>8</v>
      </c>
      <c r="I13" s="14"/>
      <c r="J13" s="16">
        <f>SUM(J7:J12)</f>
        <v>56.258999999999993</v>
      </c>
      <c r="K13" t="s">
        <v>11</v>
      </c>
      <c r="N13" s="68" t="s">
        <v>72</v>
      </c>
      <c r="O13" s="59">
        <v>4</v>
      </c>
      <c r="P13" s="72">
        <v>5</v>
      </c>
      <c r="Q13" s="74" t="str">
        <f t="shared" si="0"/>
        <v>Pahalı</v>
      </c>
      <c r="R13" s="75">
        <f t="shared" si="1"/>
        <v>0.2</v>
      </c>
      <c r="S13" s="36"/>
      <c r="T13" s="67">
        <v>3.5499999999999997E-2</v>
      </c>
      <c r="U13" s="65" t="s">
        <v>16</v>
      </c>
      <c r="V13" s="36"/>
      <c r="W13" s="77">
        <f>+W9*T13</f>
        <v>4.5500349999999994</v>
      </c>
      <c r="X13" s="53" t="s">
        <v>11</v>
      </c>
    </row>
    <row r="14" spans="2:24" x14ac:dyDescent="0.3">
      <c r="B14" t="s">
        <v>21</v>
      </c>
      <c r="C14" s="13">
        <v>30</v>
      </c>
      <c r="D14" s="32" t="str">
        <f t="shared" ref="D14:D18" si="3">IF(C14&gt;=$C$22,"Geçti","Kaldı")</f>
        <v>Kaldı</v>
      </c>
      <c r="E14" s="33"/>
      <c r="N14" s="36"/>
      <c r="O14" s="36"/>
      <c r="P14" s="36"/>
      <c r="Q14" s="36"/>
      <c r="R14" s="36"/>
      <c r="S14" s="36"/>
      <c r="T14" s="54"/>
      <c r="U14" s="54"/>
      <c r="V14" s="54"/>
      <c r="W14" s="54"/>
      <c r="X14" s="36"/>
    </row>
    <row r="15" spans="2:24" x14ac:dyDescent="0.3">
      <c r="B15" t="s">
        <v>22</v>
      </c>
      <c r="C15" s="13">
        <v>82</v>
      </c>
      <c r="D15" s="32" t="str">
        <f t="shared" si="3"/>
        <v>Geçti</v>
      </c>
      <c r="E15" s="33"/>
      <c r="N15" s="36"/>
      <c r="O15" s="36"/>
      <c r="P15" s="36"/>
      <c r="Q15" s="36"/>
      <c r="R15" s="36"/>
      <c r="S15" s="36"/>
      <c r="T15" s="54"/>
      <c r="U15" s="65" t="s">
        <v>8</v>
      </c>
      <c r="V15" s="71"/>
      <c r="W15" s="76">
        <f>SUM(W9:W13)</f>
        <v>141.051085</v>
      </c>
      <c r="X15" s="53" t="s">
        <v>11</v>
      </c>
    </row>
    <row r="16" spans="2:24" x14ac:dyDescent="0.3">
      <c r="B16" t="s">
        <v>23</v>
      </c>
      <c r="C16" s="13">
        <v>46</v>
      </c>
      <c r="D16" s="32" t="str">
        <f t="shared" si="3"/>
        <v>Kaldı</v>
      </c>
      <c r="E16" s="33"/>
      <c r="N16" s="36"/>
      <c r="O16" s="36"/>
      <c r="P16" s="35" t="s">
        <v>73</v>
      </c>
      <c r="Q16" s="36"/>
      <c r="R16" s="36"/>
      <c r="S16" s="36"/>
      <c r="T16" s="36"/>
      <c r="U16" s="36"/>
      <c r="V16" s="36"/>
      <c r="W16" s="36"/>
      <c r="X16" s="36"/>
    </row>
    <row r="17" spans="2:24" x14ac:dyDescent="0.3">
      <c r="B17" t="s">
        <v>24</v>
      </c>
      <c r="C17" s="13">
        <v>77</v>
      </c>
      <c r="D17" s="32" t="str">
        <f t="shared" si="3"/>
        <v>Kaldı</v>
      </c>
      <c r="E17" s="33"/>
      <c r="N17" s="55" t="s">
        <v>17</v>
      </c>
      <c r="O17" s="55" t="s">
        <v>18</v>
      </c>
      <c r="P17" s="38"/>
      <c r="Q17" s="55" t="s">
        <v>19</v>
      </c>
      <c r="R17" s="55"/>
      <c r="S17" s="36"/>
      <c r="T17" s="36"/>
      <c r="U17" s="36"/>
      <c r="V17" s="36"/>
      <c r="W17" s="36"/>
      <c r="X17" s="36"/>
    </row>
    <row r="18" spans="2:24" x14ac:dyDescent="0.3">
      <c r="B18" t="s">
        <v>56</v>
      </c>
      <c r="C18" s="13">
        <v>50</v>
      </c>
      <c r="D18" s="32" t="str">
        <f t="shared" si="3"/>
        <v>Kaldı</v>
      </c>
      <c r="E18" s="33"/>
      <c r="N18" s="53" t="s">
        <v>20</v>
      </c>
      <c r="O18" s="64">
        <v>65</v>
      </c>
      <c r="P18" s="53">
        <v>50</v>
      </c>
      <c r="Q18" s="32" t="str">
        <f>IF(O18&gt;50,"GEÇTİ","KALDI")</f>
        <v>GEÇTİ</v>
      </c>
      <c r="R18" s="33"/>
      <c r="S18" s="40"/>
      <c r="T18" s="40"/>
      <c r="U18" s="40"/>
      <c r="V18" s="40"/>
      <c r="W18" s="40"/>
      <c r="X18" s="40"/>
    </row>
    <row r="19" spans="2:24" x14ac:dyDescent="0.3">
      <c r="N19" s="53" t="s">
        <v>21</v>
      </c>
      <c r="O19" s="64">
        <v>30</v>
      </c>
      <c r="P19" s="53">
        <v>70</v>
      </c>
      <c r="Q19" s="32" t="str">
        <f t="shared" ref="Q19:Q22" si="4">IF(O19&gt;50,"GEÇTİ","KALDI")</f>
        <v>KALDI</v>
      </c>
      <c r="R19" s="33"/>
      <c r="S19" s="40"/>
      <c r="T19" s="40"/>
      <c r="U19" s="40"/>
      <c r="V19" s="40"/>
      <c r="W19" s="40"/>
      <c r="X19" s="40"/>
    </row>
    <row r="20" spans="2:24" x14ac:dyDescent="0.3">
      <c r="N20" s="53" t="s">
        <v>22</v>
      </c>
      <c r="O20" s="64">
        <v>82</v>
      </c>
      <c r="P20" s="53">
        <v>75</v>
      </c>
      <c r="Q20" s="32" t="str">
        <f t="shared" si="4"/>
        <v>GEÇTİ</v>
      </c>
      <c r="R20" s="33"/>
      <c r="S20" s="40"/>
      <c r="T20" s="40"/>
      <c r="U20" s="40"/>
      <c r="V20" s="40"/>
      <c r="W20" s="40"/>
      <c r="X20" s="40"/>
    </row>
    <row r="21" spans="2:24" x14ac:dyDescent="0.3">
      <c r="N21" s="53" t="s">
        <v>23</v>
      </c>
      <c r="O21" s="64">
        <v>46</v>
      </c>
      <c r="P21" s="53">
        <v>50</v>
      </c>
      <c r="Q21" s="32" t="str">
        <f t="shared" si="4"/>
        <v>KALDI</v>
      </c>
      <c r="R21" s="33"/>
      <c r="S21" s="40"/>
      <c r="T21" s="40"/>
      <c r="U21" s="40"/>
      <c r="V21" s="40"/>
      <c r="W21" s="40"/>
      <c r="X21" s="40"/>
    </row>
    <row r="22" spans="2:24" x14ac:dyDescent="0.3">
      <c r="B22" t="s">
        <v>57</v>
      </c>
      <c r="C22">
        <v>80</v>
      </c>
      <c r="N22" s="53" t="s">
        <v>24</v>
      </c>
      <c r="O22" s="64">
        <v>77</v>
      </c>
      <c r="P22" s="53">
        <v>55</v>
      </c>
      <c r="Q22" s="32" t="str">
        <f t="shared" si="4"/>
        <v>GEÇTİ</v>
      </c>
      <c r="R22" s="33"/>
      <c r="S22" s="40"/>
      <c r="T22" s="40"/>
      <c r="U22" s="40"/>
      <c r="V22" s="40"/>
      <c r="W22" s="40"/>
      <c r="X22" s="40"/>
    </row>
  </sheetData>
  <mergeCells count="14">
    <mergeCell ref="D17:E17"/>
    <mergeCell ref="D18:E18"/>
    <mergeCell ref="Q21:R21"/>
    <mergeCell ref="Q22:R22"/>
    <mergeCell ref="N2:R2"/>
    <mergeCell ref="P16:P17"/>
    <mergeCell ref="Q18:R18"/>
    <mergeCell ref="Q19:R19"/>
    <mergeCell ref="Q20:R20"/>
    <mergeCell ref="B2:E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M21" sqref="M21"/>
    </sheetView>
  </sheetViews>
  <sheetFormatPr defaultRowHeight="14.4" x14ac:dyDescent="0.3"/>
  <cols>
    <col min="13" max="13" width="21.5546875" bestFit="1" customWidth="1"/>
    <col min="14" max="14" width="10.33203125" bestFit="1" customWidth="1"/>
    <col min="15" max="15" width="9" customWidth="1"/>
    <col min="17" max="17" width="10.33203125" bestFit="1" customWidth="1"/>
  </cols>
  <sheetData>
    <row r="1" spans="1:18" x14ac:dyDescent="0.3">
      <c r="A1" t="s">
        <v>25</v>
      </c>
    </row>
    <row r="2" spans="1:18" x14ac:dyDescent="0.3">
      <c r="B2" s="20" t="s">
        <v>26</v>
      </c>
      <c r="C2" s="21" t="s">
        <v>27</v>
      </c>
      <c r="E2" s="21" t="s">
        <v>27</v>
      </c>
      <c r="F2" s="20" t="s">
        <v>26</v>
      </c>
      <c r="G2" s="22"/>
      <c r="H2" s="23" t="s">
        <v>28</v>
      </c>
      <c r="I2" s="21" t="s">
        <v>27</v>
      </c>
      <c r="K2" s="20" t="s">
        <v>5</v>
      </c>
      <c r="L2" s="21" t="s">
        <v>27</v>
      </c>
      <c r="N2" s="20" t="s">
        <v>5</v>
      </c>
      <c r="O2" s="21" t="s">
        <v>27</v>
      </c>
      <c r="Q2" s="20" t="s">
        <v>5</v>
      </c>
      <c r="R2" s="21" t="s">
        <v>27</v>
      </c>
    </row>
    <row r="3" spans="1:18" x14ac:dyDescent="0.3">
      <c r="B3" s="24" t="s">
        <v>9</v>
      </c>
      <c r="C3" s="25">
        <v>50</v>
      </c>
      <c r="E3" s="25">
        <v>50</v>
      </c>
      <c r="F3" s="24" t="s">
        <v>9</v>
      </c>
      <c r="G3" s="26"/>
      <c r="H3" s="27" t="s">
        <v>29</v>
      </c>
      <c r="I3" s="25">
        <v>50</v>
      </c>
      <c r="K3" s="24" t="s">
        <v>30</v>
      </c>
      <c r="L3" s="25">
        <v>50</v>
      </c>
      <c r="N3" s="24" t="s">
        <v>30</v>
      </c>
      <c r="O3" s="25">
        <v>50</v>
      </c>
      <c r="Q3" s="24" t="s">
        <v>30</v>
      </c>
      <c r="R3" s="25">
        <v>50</v>
      </c>
    </row>
    <row r="4" spans="1:18" x14ac:dyDescent="0.3">
      <c r="B4" s="24" t="s">
        <v>12</v>
      </c>
      <c r="C4" s="25">
        <v>20</v>
      </c>
      <c r="E4" s="25">
        <v>20</v>
      </c>
      <c r="F4" s="24" t="s">
        <v>12</v>
      </c>
      <c r="G4" s="26"/>
      <c r="H4" s="27" t="s">
        <v>31</v>
      </c>
      <c r="I4" s="25">
        <v>30</v>
      </c>
      <c r="K4" s="24" t="s">
        <v>32</v>
      </c>
      <c r="L4" s="25">
        <v>100</v>
      </c>
      <c r="N4" s="24" t="s">
        <v>32</v>
      </c>
      <c r="O4" s="25">
        <v>100</v>
      </c>
      <c r="Q4" s="24" t="s">
        <v>32</v>
      </c>
      <c r="R4" s="25">
        <v>100</v>
      </c>
    </row>
    <row r="5" spans="1:18" x14ac:dyDescent="0.3">
      <c r="B5" s="24" t="s">
        <v>10</v>
      </c>
      <c r="C5" s="25">
        <v>60</v>
      </c>
      <c r="E5" s="25">
        <v>60</v>
      </c>
      <c r="F5" s="24" t="s">
        <v>10</v>
      </c>
      <c r="G5" s="26"/>
      <c r="H5" s="27" t="s">
        <v>33</v>
      </c>
      <c r="I5" s="25">
        <v>10</v>
      </c>
      <c r="K5" s="24" t="s">
        <v>34</v>
      </c>
      <c r="L5" s="25">
        <v>40</v>
      </c>
      <c r="N5" s="24" t="s">
        <v>34</v>
      </c>
      <c r="O5" s="25">
        <v>40</v>
      </c>
      <c r="Q5" s="24" t="s">
        <v>34</v>
      </c>
      <c r="R5" s="25">
        <v>40</v>
      </c>
    </row>
    <row r="6" spans="1:18" x14ac:dyDescent="0.3">
      <c r="B6" s="24" t="s">
        <v>35</v>
      </c>
      <c r="C6" s="25">
        <v>40</v>
      </c>
      <c r="E6" s="25">
        <v>40</v>
      </c>
      <c r="F6" s="24" t="s">
        <v>35</v>
      </c>
      <c r="G6" s="26"/>
      <c r="H6" s="27" t="s">
        <v>36</v>
      </c>
      <c r="I6" s="25">
        <v>50</v>
      </c>
      <c r="K6" s="24" t="s">
        <v>37</v>
      </c>
      <c r="L6" s="25">
        <v>50</v>
      </c>
      <c r="N6" s="24" t="s">
        <v>37</v>
      </c>
      <c r="O6" s="25">
        <v>50</v>
      </c>
      <c r="Q6" s="24" t="s">
        <v>37</v>
      </c>
      <c r="R6" s="25">
        <v>50</v>
      </c>
    </row>
    <row r="7" spans="1:18" x14ac:dyDescent="0.3">
      <c r="B7" s="28"/>
      <c r="C7" s="28"/>
      <c r="G7" s="28"/>
      <c r="H7" s="28"/>
      <c r="I7" s="28"/>
      <c r="K7" s="24" t="s">
        <v>38</v>
      </c>
      <c r="L7" s="25">
        <v>20</v>
      </c>
      <c r="N7" s="24" t="s">
        <v>38</v>
      </c>
      <c r="O7" s="25">
        <v>20</v>
      </c>
      <c r="Q7" s="24" t="s">
        <v>38</v>
      </c>
      <c r="R7" s="25">
        <v>20</v>
      </c>
    </row>
    <row r="8" spans="1:18" x14ac:dyDescent="0.3">
      <c r="B8" s="29" t="s">
        <v>10</v>
      </c>
      <c r="C8" s="30">
        <f>VLOOKUP(B8,B2:C6,2,0)</f>
        <v>60</v>
      </c>
      <c r="E8" s="29" t="s">
        <v>10</v>
      </c>
      <c r="F8" s="30" t="e">
        <f>VLOOKUP(E8,E2:F6,1,0)</f>
        <v>#N/A</v>
      </c>
      <c r="G8" s="26"/>
      <c r="H8" s="29" t="s">
        <v>33</v>
      </c>
      <c r="I8" s="30">
        <f>VLOOKUP(H8,H2:I6,2,0)</f>
        <v>10</v>
      </c>
      <c r="K8" s="24" t="s">
        <v>9</v>
      </c>
      <c r="L8" s="25">
        <v>50</v>
      </c>
      <c r="N8" s="24" t="s">
        <v>9</v>
      </c>
      <c r="O8" s="25">
        <v>50</v>
      </c>
      <c r="Q8" s="24" t="s">
        <v>9</v>
      </c>
      <c r="R8" s="25">
        <v>50</v>
      </c>
    </row>
    <row r="9" spans="1:18" x14ac:dyDescent="0.3">
      <c r="K9" s="24" t="s">
        <v>35</v>
      </c>
      <c r="L9" s="25">
        <v>5</v>
      </c>
      <c r="N9" s="24" t="s">
        <v>35</v>
      </c>
      <c r="O9" s="25">
        <v>5</v>
      </c>
      <c r="Q9" s="24" t="s">
        <v>35</v>
      </c>
      <c r="R9" s="25">
        <v>5</v>
      </c>
    </row>
    <row r="10" spans="1:18" x14ac:dyDescent="0.3">
      <c r="E10" s="34" t="s">
        <v>58</v>
      </c>
      <c r="F10" s="34"/>
      <c r="G10" s="34"/>
      <c r="H10" s="34"/>
      <c r="K10" s="24" t="s">
        <v>12</v>
      </c>
      <c r="L10" s="25">
        <v>20</v>
      </c>
      <c r="N10" s="24" t="s">
        <v>12</v>
      </c>
      <c r="O10" s="25">
        <v>20</v>
      </c>
      <c r="Q10" s="24" t="s">
        <v>12</v>
      </c>
      <c r="R10" s="25">
        <v>20</v>
      </c>
    </row>
    <row r="11" spans="1:18" x14ac:dyDescent="0.3">
      <c r="K11" s="24" t="s">
        <v>10</v>
      </c>
      <c r="L11" s="25">
        <v>60</v>
      </c>
      <c r="N11" s="24" t="s">
        <v>10</v>
      </c>
      <c r="O11" s="25">
        <v>60</v>
      </c>
      <c r="Q11" s="24" t="s">
        <v>10</v>
      </c>
      <c r="R11" s="25">
        <v>60</v>
      </c>
    </row>
    <row r="12" spans="1:18" x14ac:dyDescent="0.3">
      <c r="E12" s="20" t="s">
        <v>26</v>
      </c>
      <c r="F12" s="21" t="s">
        <v>27</v>
      </c>
      <c r="K12" s="24" t="s">
        <v>35</v>
      </c>
      <c r="L12" s="25">
        <v>40</v>
      </c>
      <c r="N12" s="24" t="s">
        <v>35</v>
      </c>
      <c r="O12" s="25">
        <v>40</v>
      </c>
      <c r="Q12" s="24" t="s">
        <v>35</v>
      </c>
      <c r="R12" s="25">
        <v>40</v>
      </c>
    </row>
    <row r="13" spans="1:18" x14ac:dyDescent="0.3">
      <c r="E13" s="24" t="s">
        <v>9</v>
      </c>
      <c r="F13" s="25">
        <v>50</v>
      </c>
      <c r="K13" s="27" t="s">
        <v>29</v>
      </c>
      <c r="L13" s="25">
        <v>50</v>
      </c>
      <c r="N13" s="27" t="s">
        <v>29</v>
      </c>
      <c r="O13" s="25">
        <v>50</v>
      </c>
      <c r="Q13" s="27" t="s">
        <v>29</v>
      </c>
      <c r="R13" s="25">
        <v>50</v>
      </c>
    </row>
    <row r="14" spans="1:18" x14ac:dyDescent="0.3">
      <c r="E14" s="24" t="s">
        <v>12</v>
      </c>
      <c r="F14" s="25">
        <v>20</v>
      </c>
      <c r="K14" s="27" t="s">
        <v>31</v>
      </c>
      <c r="L14" s="25">
        <v>30</v>
      </c>
      <c r="N14" s="27" t="s">
        <v>31</v>
      </c>
      <c r="O14" s="25">
        <v>30</v>
      </c>
      <c r="Q14" s="27" t="s">
        <v>31</v>
      </c>
      <c r="R14" s="25">
        <v>30</v>
      </c>
    </row>
    <row r="15" spans="1:18" x14ac:dyDescent="0.3">
      <c r="E15" s="24" t="s">
        <v>10</v>
      </c>
      <c r="F15" s="25">
        <v>60</v>
      </c>
      <c r="K15" s="27" t="s">
        <v>33</v>
      </c>
      <c r="L15" s="25">
        <v>10</v>
      </c>
      <c r="N15" s="27" t="s">
        <v>33</v>
      </c>
      <c r="O15" s="25">
        <v>10</v>
      </c>
      <c r="Q15" s="27" t="s">
        <v>33</v>
      </c>
      <c r="R15" s="25">
        <v>10</v>
      </c>
    </row>
    <row r="16" spans="1:18" x14ac:dyDescent="0.3">
      <c r="E16" s="24" t="s">
        <v>35</v>
      </c>
      <c r="F16" s="25">
        <v>40</v>
      </c>
      <c r="K16" s="27" t="s">
        <v>36</v>
      </c>
      <c r="L16" s="25">
        <v>50</v>
      </c>
      <c r="N16" s="27" t="s">
        <v>36</v>
      </c>
      <c r="O16" s="25">
        <v>50</v>
      </c>
      <c r="Q16" s="27" t="s">
        <v>36</v>
      </c>
      <c r="R16" s="25">
        <v>50</v>
      </c>
    </row>
    <row r="18" spans="2:19" x14ac:dyDescent="0.3">
      <c r="E18" s="29" t="s">
        <v>10</v>
      </c>
      <c r="F18" s="30">
        <f>VLOOKUP(E18,E12:F16,2,0)</f>
        <v>60</v>
      </c>
      <c r="K18" s="29" t="s">
        <v>35</v>
      </c>
      <c r="L18" s="30">
        <f>VLOOKUP(K18,K2:L16,2,0)</f>
        <v>5</v>
      </c>
      <c r="M18" t="s">
        <v>39</v>
      </c>
      <c r="N18" s="29" t="s">
        <v>40</v>
      </c>
      <c r="O18" s="30" t="e">
        <f>VLOOKUP(N18,N2:O16,2,0)</f>
        <v>#N/A</v>
      </c>
      <c r="Q18" s="29" t="s">
        <v>40</v>
      </c>
      <c r="R18" s="30" t="str">
        <f>IFERROR(VLOOKUP(Q18,Q2:R16,2,0),"")</f>
        <v/>
      </c>
      <c r="S18" t="s">
        <v>41</v>
      </c>
    </row>
    <row r="24" spans="2:19" x14ac:dyDescent="0.3">
      <c r="B24" s="83" t="s">
        <v>26</v>
      </c>
      <c r="C24" s="84" t="s">
        <v>27</v>
      </c>
      <c r="D24" s="78"/>
      <c r="E24" s="84" t="s">
        <v>27</v>
      </c>
      <c r="F24" s="83" t="s">
        <v>26</v>
      </c>
      <c r="G24" s="85"/>
      <c r="H24" s="86" t="s">
        <v>28</v>
      </c>
      <c r="I24" s="84" t="s">
        <v>27</v>
      </c>
      <c r="J24" s="78"/>
      <c r="K24" s="83" t="s">
        <v>5</v>
      </c>
      <c r="L24" s="84" t="s">
        <v>27</v>
      </c>
      <c r="M24" s="78"/>
      <c r="N24" s="83" t="s">
        <v>5</v>
      </c>
      <c r="O24" s="84" t="s">
        <v>27</v>
      </c>
      <c r="P24" s="78"/>
      <c r="Q24" s="83" t="s">
        <v>5</v>
      </c>
      <c r="R24" s="84" t="s">
        <v>27</v>
      </c>
      <c r="S24" s="40"/>
    </row>
    <row r="25" spans="2:19" x14ac:dyDescent="0.3">
      <c r="B25" s="81" t="s">
        <v>9</v>
      </c>
      <c r="C25" s="87">
        <v>50</v>
      </c>
      <c r="D25" s="78"/>
      <c r="E25" s="87">
        <v>50</v>
      </c>
      <c r="F25" s="81" t="s">
        <v>9</v>
      </c>
      <c r="G25" s="80"/>
      <c r="H25" s="79" t="s">
        <v>29</v>
      </c>
      <c r="I25" s="87">
        <v>50</v>
      </c>
      <c r="J25" s="78"/>
      <c r="K25" s="81" t="s">
        <v>30</v>
      </c>
      <c r="L25" s="87">
        <v>50</v>
      </c>
      <c r="M25" s="78"/>
      <c r="N25" s="81" t="s">
        <v>30</v>
      </c>
      <c r="O25" s="87">
        <v>50</v>
      </c>
      <c r="P25" s="78"/>
      <c r="Q25" s="81" t="s">
        <v>30</v>
      </c>
      <c r="R25" s="87">
        <v>50</v>
      </c>
      <c r="S25" s="40"/>
    </row>
    <row r="26" spans="2:19" x14ac:dyDescent="0.3">
      <c r="B26" s="81" t="s">
        <v>12</v>
      </c>
      <c r="C26" s="87">
        <v>20</v>
      </c>
      <c r="D26" s="78"/>
      <c r="E26" s="87">
        <v>20</v>
      </c>
      <c r="F26" s="81" t="s">
        <v>12</v>
      </c>
      <c r="G26" s="80"/>
      <c r="H26" s="79" t="s">
        <v>31</v>
      </c>
      <c r="I26" s="87">
        <v>30</v>
      </c>
      <c r="J26" s="78"/>
      <c r="K26" s="81" t="s">
        <v>32</v>
      </c>
      <c r="L26" s="87">
        <v>100</v>
      </c>
      <c r="M26" s="78"/>
      <c r="N26" s="81" t="s">
        <v>32</v>
      </c>
      <c r="O26" s="87">
        <v>100</v>
      </c>
      <c r="P26" s="78"/>
      <c r="Q26" s="81" t="s">
        <v>32</v>
      </c>
      <c r="R26" s="87">
        <v>100</v>
      </c>
      <c r="S26" s="40"/>
    </row>
    <row r="27" spans="2:19" x14ac:dyDescent="0.3">
      <c r="B27" s="81" t="s">
        <v>10</v>
      </c>
      <c r="C27" s="87">
        <v>60</v>
      </c>
      <c r="D27" s="78"/>
      <c r="E27" s="87">
        <v>60</v>
      </c>
      <c r="F27" s="81" t="s">
        <v>10</v>
      </c>
      <c r="G27" s="80"/>
      <c r="H27" s="79" t="s">
        <v>33</v>
      </c>
      <c r="I27" s="87">
        <v>10</v>
      </c>
      <c r="J27" s="78"/>
      <c r="K27" s="81" t="s">
        <v>34</v>
      </c>
      <c r="L27" s="87">
        <v>40</v>
      </c>
      <c r="M27" s="78"/>
      <c r="N27" s="81" t="s">
        <v>34</v>
      </c>
      <c r="O27" s="87">
        <v>40</v>
      </c>
      <c r="P27" s="78"/>
      <c r="Q27" s="81" t="s">
        <v>34</v>
      </c>
      <c r="R27" s="87">
        <v>40</v>
      </c>
      <c r="S27" s="40"/>
    </row>
    <row r="28" spans="2:19" x14ac:dyDescent="0.3">
      <c r="B28" s="81" t="s">
        <v>35</v>
      </c>
      <c r="C28" s="87">
        <v>40</v>
      </c>
      <c r="D28" s="78"/>
      <c r="E28" s="87">
        <v>40</v>
      </c>
      <c r="F28" s="81" t="s">
        <v>35</v>
      </c>
      <c r="G28" s="80"/>
      <c r="H28" s="79" t="s">
        <v>36</v>
      </c>
      <c r="I28" s="87">
        <v>50</v>
      </c>
      <c r="J28" s="78"/>
      <c r="K28" s="81" t="s">
        <v>37</v>
      </c>
      <c r="L28" s="87">
        <v>50</v>
      </c>
      <c r="M28" s="78"/>
      <c r="N28" s="81" t="s">
        <v>37</v>
      </c>
      <c r="O28" s="87">
        <v>50</v>
      </c>
      <c r="P28" s="78"/>
      <c r="Q28" s="81" t="s">
        <v>37</v>
      </c>
      <c r="R28" s="87">
        <v>50</v>
      </c>
      <c r="S28" s="40"/>
    </row>
    <row r="29" spans="2:19" x14ac:dyDescent="0.3">
      <c r="B29" s="88"/>
      <c r="C29" s="88"/>
      <c r="D29" s="78"/>
      <c r="E29" s="78"/>
      <c r="F29" s="78"/>
      <c r="G29" s="88"/>
      <c r="H29" s="88"/>
      <c r="I29" s="88"/>
      <c r="J29" s="78"/>
      <c r="K29" s="81" t="s">
        <v>38</v>
      </c>
      <c r="L29" s="87">
        <v>20</v>
      </c>
      <c r="M29" s="78"/>
      <c r="N29" s="81" t="s">
        <v>38</v>
      </c>
      <c r="O29" s="87">
        <v>20</v>
      </c>
      <c r="P29" s="78"/>
      <c r="Q29" s="81" t="s">
        <v>38</v>
      </c>
      <c r="R29" s="87">
        <v>20</v>
      </c>
      <c r="S29" s="40"/>
    </row>
    <row r="30" spans="2:19" x14ac:dyDescent="0.3">
      <c r="B30" s="89" t="s">
        <v>9</v>
      </c>
      <c r="C30" s="90">
        <f>VLOOKUP(B30,B24:C28,2,0)</f>
        <v>50</v>
      </c>
      <c r="D30" s="78"/>
      <c r="E30" s="89" t="s">
        <v>35</v>
      </c>
      <c r="F30" s="90" t="e">
        <f>VLOOKUP(E30,E24:F29,2,0)</f>
        <v>#N/A</v>
      </c>
      <c r="G30" s="80"/>
      <c r="H30" s="89" t="s">
        <v>31</v>
      </c>
      <c r="I30" s="90">
        <f>VLOOKUP(H30,H24:I28,2,0)</f>
        <v>30</v>
      </c>
      <c r="J30" s="78"/>
      <c r="K30" s="81" t="s">
        <v>9</v>
      </c>
      <c r="L30" s="87">
        <v>50</v>
      </c>
      <c r="M30" s="78"/>
      <c r="N30" s="81" t="s">
        <v>9</v>
      </c>
      <c r="O30" s="87">
        <v>50</v>
      </c>
      <c r="P30" s="78"/>
      <c r="Q30" s="81" t="s">
        <v>9</v>
      </c>
      <c r="R30" s="87">
        <v>50</v>
      </c>
      <c r="S30" s="40"/>
    </row>
    <row r="31" spans="2:19" x14ac:dyDescent="0.3">
      <c r="B31" s="78"/>
      <c r="C31" s="78"/>
      <c r="D31" s="78"/>
      <c r="E31" s="78"/>
      <c r="F31" s="78"/>
      <c r="G31" s="78"/>
      <c r="H31" s="78"/>
      <c r="I31" s="78"/>
      <c r="J31" s="78"/>
      <c r="K31" s="81" t="s">
        <v>35</v>
      </c>
      <c r="L31" s="87">
        <v>5</v>
      </c>
      <c r="M31" s="78"/>
      <c r="N31" s="81" t="s">
        <v>35</v>
      </c>
      <c r="O31" s="87">
        <v>5</v>
      </c>
      <c r="P31" s="78"/>
      <c r="Q31" s="81" t="s">
        <v>35</v>
      </c>
      <c r="R31" s="87">
        <v>5</v>
      </c>
      <c r="S31" s="40"/>
    </row>
    <row r="32" spans="2:19" x14ac:dyDescent="0.3">
      <c r="B32" s="78"/>
      <c r="C32" s="78"/>
      <c r="D32" s="78"/>
      <c r="E32" s="78"/>
      <c r="F32" s="78"/>
      <c r="G32" s="78"/>
      <c r="H32" s="78"/>
      <c r="I32" s="78"/>
      <c r="J32" s="78"/>
      <c r="K32" s="81" t="s">
        <v>12</v>
      </c>
      <c r="L32" s="87">
        <v>20</v>
      </c>
      <c r="M32" s="78"/>
      <c r="N32" s="81" t="s">
        <v>12</v>
      </c>
      <c r="O32" s="87">
        <v>20</v>
      </c>
      <c r="P32" s="78"/>
      <c r="Q32" s="81" t="s">
        <v>12</v>
      </c>
      <c r="R32" s="87">
        <v>20</v>
      </c>
      <c r="S32" s="40"/>
    </row>
    <row r="33" spans="2:19" x14ac:dyDescent="0.3">
      <c r="B33" s="78"/>
      <c r="C33" s="78"/>
      <c r="D33" s="78"/>
      <c r="E33" s="78"/>
      <c r="F33" s="78"/>
      <c r="G33" s="78"/>
      <c r="H33" s="78"/>
      <c r="I33" s="78"/>
      <c r="J33" s="78"/>
      <c r="K33" s="81" t="s">
        <v>10</v>
      </c>
      <c r="L33" s="87">
        <v>60</v>
      </c>
      <c r="M33" s="78"/>
      <c r="N33" s="81" t="s">
        <v>10</v>
      </c>
      <c r="O33" s="87">
        <v>60</v>
      </c>
      <c r="P33" s="78"/>
      <c r="Q33" s="81" t="s">
        <v>10</v>
      </c>
      <c r="R33" s="87">
        <v>60</v>
      </c>
      <c r="S33" s="40"/>
    </row>
    <row r="34" spans="2:19" x14ac:dyDescent="0.3">
      <c r="B34" s="78"/>
      <c r="C34" s="78"/>
      <c r="D34" s="78"/>
      <c r="E34" s="78"/>
      <c r="F34" s="78"/>
      <c r="G34" s="78"/>
      <c r="H34" s="78"/>
      <c r="I34" s="78"/>
      <c r="J34" s="78"/>
      <c r="K34" s="81" t="s">
        <v>35</v>
      </c>
      <c r="L34" s="87">
        <v>40</v>
      </c>
      <c r="M34" s="78"/>
      <c r="N34" s="81" t="s">
        <v>35</v>
      </c>
      <c r="O34" s="87">
        <v>40</v>
      </c>
      <c r="P34" s="78"/>
      <c r="Q34" s="81" t="s">
        <v>35</v>
      </c>
      <c r="R34" s="87">
        <v>40</v>
      </c>
      <c r="S34" s="40"/>
    </row>
    <row r="35" spans="2:19" x14ac:dyDescent="0.3">
      <c r="B35" s="78"/>
      <c r="C35" s="78"/>
      <c r="D35" s="78"/>
      <c r="E35" s="78"/>
      <c r="F35" s="78"/>
      <c r="G35" s="78"/>
      <c r="H35" s="78"/>
      <c r="I35" s="78"/>
      <c r="J35" s="78"/>
      <c r="K35" s="79" t="s">
        <v>29</v>
      </c>
      <c r="L35" s="87">
        <v>50</v>
      </c>
      <c r="M35" s="78"/>
      <c r="N35" s="79" t="s">
        <v>29</v>
      </c>
      <c r="O35" s="87">
        <v>50</v>
      </c>
      <c r="P35" s="78"/>
      <c r="Q35" s="79" t="s">
        <v>29</v>
      </c>
      <c r="R35" s="87">
        <v>50</v>
      </c>
      <c r="S35" s="40"/>
    </row>
    <row r="36" spans="2:19" x14ac:dyDescent="0.3">
      <c r="B36" s="78"/>
      <c r="C36" s="78"/>
      <c r="D36" s="78"/>
      <c r="E36" s="78"/>
      <c r="F36" s="78"/>
      <c r="G36" s="78"/>
      <c r="H36" s="78"/>
      <c r="I36" s="78"/>
      <c r="J36" s="78"/>
      <c r="K36" s="79" t="s">
        <v>31</v>
      </c>
      <c r="L36" s="87">
        <v>30</v>
      </c>
      <c r="M36" s="78"/>
      <c r="N36" s="79" t="s">
        <v>31</v>
      </c>
      <c r="O36" s="87">
        <v>30</v>
      </c>
      <c r="P36" s="78"/>
      <c r="Q36" s="79" t="s">
        <v>31</v>
      </c>
      <c r="R36" s="87">
        <v>30</v>
      </c>
      <c r="S36" s="40"/>
    </row>
    <row r="37" spans="2:19" x14ac:dyDescent="0.3">
      <c r="B37" s="78"/>
      <c r="C37" s="78"/>
      <c r="D37" s="78"/>
      <c r="E37" s="78"/>
      <c r="F37" s="78"/>
      <c r="G37" s="78"/>
      <c r="H37" s="78"/>
      <c r="I37" s="78"/>
      <c r="J37" s="78"/>
      <c r="K37" s="79" t="s">
        <v>33</v>
      </c>
      <c r="L37" s="87">
        <v>10</v>
      </c>
      <c r="M37" s="78"/>
      <c r="N37" s="79" t="s">
        <v>33</v>
      </c>
      <c r="O37" s="87">
        <v>10</v>
      </c>
      <c r="P37" s="78"/>
      <c r="Q37" s="79" t="s">
        <v>33</v>
      </c>
      <c r="R37" s="87">
        <v>10</v>
      </c>
      <c r="S37" s="40"/>
    </row>
    <row r="38" spans="2:19" x14ac:dyDescent="0.3">
      <c r="B38" s="78"/>
      <c r="C38" s="78"/>
      <c r="D38" s="78"/>
      <c r="E38" s="78"/>
      <c r="F38" s="78"/>
      <c r="G38" s="78"/>
      <c r="H38" s="78"/>
      <c r="I38" s="78"/>
      <c r="J38" s="78"/>
      <c r="K38" s="79" t="s">
        <v>36</v>
      </c>
      <c r="L38" s="87">
        <v>50</v>
      </c>
      <c r="M38" s="78"/>
      <c r="N38" s="79" t="s">
        <v>36</v>
      </c>
      <c r="O38" s="87">
        <v>50</v>
      </c>
      <c r="P38" s="78"/>
      <c r="Q38" s="79" t="s">
        <v>36</v>
      </c>
      <c r="R38" s="87">
        <v>50</v>
      </c>
      <c r="S38" s="40"/>
    </row>
    <row r="39" spans="2:19" x14ac:dyDescent="0.3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2:19" x14ac:dyDescent="0.3">
      <c r="B40" s="40"/>
      <c r="C40" s="40"/>
      <c r="D40" s="40"/>
      <c r="E40" s="40"/>
      <c r="F40" s="40"/>
      <c r="G40" s="40"/>
      <c r="H40" s="40"/>
      <c r="I40" s="40"/>
      <c r="J40" s="40"/>
      <c r="K40" s="82" t="s">
        <v>12</v>
      </c>
      <c r="L40" s="90">
        <f>VLOOKUP(K40,K24:L38,2,0)</f>
        <v>20</v>
      </c>
      <c r="M40" s="82" t="s">
        <v>39</v>
      </c>
      <c r="N40" s="89" t="s">
        <v>71</v>
      </c>
      <c r="O40" s="90" t="e">
        <f>VLOOKUP(N40,N24:O38,2,0)</f>
        <v>#N/A</v>
      </c>
      <c r="P40" s="78"/>
      <c r="Q40" s="89" t="s">
        <v>71</v>
      </c>
      <c r="R40" s="90" t="str">
        <f>IFERROR(VLOOKUP(Q40,Q24:R38,2,0),"")</f>
        <v/>
      </c>
      <c r="S40" s="82" t="s">
        <v>41</v>
      </c>
    </row>
  </sheetData>
  <mergeCells count="1">
    <mergeCell ref="E10:H1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topLeftCell="A19" workbookViewId="0">
      <selection activeCell="N44" sqref="N44"/>
    </sheetView>
  </sheetViews>
  <sheetFormatPr defaultRowHeight="14.4" x14ac:dyDescent="0.3"/>
  <cols>
    <col min="18" max="18" width="10.33203125" bestFit="1" customWidth="1"/>
    <col min="19" max="19" width="28.21875" bestFit="1" customWidth="1"/>
  </cols>
  <sheetData>
    <row r="2" spans="2:19" x14ac:dyDescent="0.3">
      <c r="B2" s="20" t="s">
        <v>26</v>
      </c>
      <c r="C2" s="24" t="s">
        <v>9</v>
      </c>
      <c r="D2" s="24" t="s">
        <v>12</v>
      </c>
      <c r="E2" s="24" t="s">
        <v>10</v>
      </c>
      <c r="F2" s="24" t="s">
        <v>35</v>
      </c>
      <c r="G2" s="28"/>
      <c r="H2" s="29" t="s">
        <v>10</v>
      </c>
    </row>
    <row r="3" spans="2:19" x14ac:dyDescent="0.3">
      <c r="B3" s="21" t="s">
        <v>27</v>
      </c>
      <c r="C3" s="27">
        <v>50</v>
      </c>
      <c r="D3" s="27">
        <v>20</v>
      </c>
      <c r="E3" s="27">
        <v>55</v>
      </c>
      <c r="F3" s="27">
        <v>40</v>
      </c>
      <c r="G3" s="28"/>
      <c r="H3" s="29">
        <f>HLOOKUP(H2,B2:F4,2,0)</f>
        <v>55</v>
      </c>
    </row>
    <row r="6" spans="2:19" x14ac:dyDescent="0.3">
      <c r="B6" s="23" t="s">
        <v>28</v>
      </c>
      <c r="C6" s="27" t="s">
        <v>29</v>
      </c>
      <c r="D6" s="27" t="s">
        <v>31</v>
      </c>
      <c r="E6" s="27" t="s">
        <v>33</v>
      </c>
      <c r="F6" s="27" t="s">
        <v>36</v>
      </c>
      <c r="G6" s="28"/>
      <c r="H6" s="29" t="s">
        <v>33</v>
      </c>
    </row>
    <row r="7" spans="2:19" x14ac:dyDescent="0.3">
      <c r="B7" s="21" t="s">
        <v>27</v>
      </c>
      <c r="C7" s="27">
        <v>50</v>
      </c>
      <c r="D7" s="27">
        <v>30</v>
      </c>
      <c r="E7" s="27">
        <v>10</v>
      </c>
      <c r="F7" s="27">
        <v>50</v>
      </c>
      <c r="G7" s="28"/>
      <c r="H7" s="29">
        <f>HLOOKUP(H6,B6:F7,2,0)</f>
        <v>10</v>
      </c>
    </row>
    <row r="10" spans="2:19" x14ac:dyDescent="0.3">
      <c r="B10" s="20" t="s">
        <v>5</v>
      </c>
      <c r="C10" s="24" t="s">
        <v>30</v>
      </c>
      <c r="D10" s="24" t="s">
        <v>32</v>
      </c>
      <c r="E10" s="24" t="s">
        <v>34</v>
      </c>
      <c r="F10" s="24" t="s">
        <v>37</v>
      </c>
      <c r="G10" s="24" t="s">
        <v>38</v>
      </c>
      <c r="H10" s="24" t="s">
        <v>9</v>
      </c>
      <c r="I10" s="24" t="s">
        <v>35</v>
      </c>
      <c r="J10" s="24" t="s">
        <v>12</v>
      </c>
      <c r="K10" s="24" t="s">
        <v>10</v>
      </c>
      <c r="L10" s="24" t="s">
        <v>35</v>
      </c>
      <c r="M10" s="27" t="s">
        <v>29</v>
      </c>
      <c r="N10" s="27" t="s">
        <v>31</v>
      </c>
      <c r="O10" s="27" t="s">
        <v>33</v>
      </c>
      <c r="P10" s="27" t="s">
        <v>36</v>
      </c>
      <c r="R10" s="29" t="s">
        <v>35</v>
      </c>
    </row>
    <row r="11" spans="2:19" x14ac:dyDescent="0.3">
      <c r="B11" s="21" t="s">
        <v>27</v>
      </c>
      <c r="C11" s="27">
        <v>50</v>
      </c>
      <c r="D11" s="27">
        <v>100</v>
      </c>
      <c r="E11" s="27">
        <v>40</v>
      </c>
      <c r="F11" s="27">
        <v>50</v>
      </c>
      <c r="G11" s="27">
        <v>20</v>
      </c>
      <c r="H11" s="27">
        <v>50</v>
      </c>
      <c r="I11" s="27">
        <v>5</v>
      </c>
      <c r="J11" s="27">
        <v>20</v>
      </c>
      <c r="K11" s="27">
        <v>60</v>
      </c>
      <c r="L11" s="27">
        <v>40</v>
      </c>
      <c r="M11" s="27">
        <v>50</v>
      </c>
      <c r="N11" s="27">
        <v>30</v>
      </c>
      <c r="O11" s="27">
        <v>10</v>
      </c>
      <c r="P11" s="27">
        <v>50</v>
      </c>
      <c r="Q11" s="13"/>
      <c r="R11" s="29">
        <f>HLOOKUP(R10,B10:P12,2,0)</f>
        <v>5</v>
      </c>
      <c r="S11" t="s">
        <v>39</v>
      </c>
    </row>
    <row r="14" spans="2:19" x14ac:dyDescent="0.3">
      <c r="B14" s="20" t="s">
        <v>5</v>
      </c>
      <c r="C14" s="24" t="s">
        <v>30</v>
      </c>
      <c r="D14" s="24" t="s">
        <v>32</v>
      </c>
      <c r="E14" s="24" t="s">
        <v>34</v>
      </c>
      <c r="F14" s="24" t="s">
        <v>37</v>
      </c>
      <c r="G14" s="24" t="s">
        <v>38</v>
      </c>
      <c r="H14" s="24" t="s">
        <v>9</v>
      </c>
      <c r="I14" s="24" t="s">
        <v>35</v>
      </c>
      <c r="J14" s="24" t="s">
        <v>12</v>
      </c>
      <c r="K14" s="24" t="s">
        <v>10</v>
      </c>
      <c r="L14" s="24" t="s">
        <v>35</v>
      </c>
      <c r="M14" s="27" t="s">
        <v>29</v>
      </c>
      <c r="N14" s="27" t="s">
        <v>31</v>
      </c>
      <c r="O14" s="27" t="s">
        <v>33</v>
      </c>
      <c r="P14" s="27" t="s">
        <v>36</v>
      </c>
      <c r="R14" s="29" t="s">
        <v>40</v>
      </c>
    </row>
    <row r="15" spans="2:19" x14ac:dyDescent="0.3">
      <c r="B15" s="21" t="s">
        <v>27</v>
      </c>
      <c r="C15" s="27">
        <v>50</v>
      </c>
      <c r="D15" s="27">
        <v>100</v>
      </c>
      <c r="E15" s="27">
        <v>40</v>
      </c>
      <c r="F15" s="27">
        <v>50</v>
      </c>
      <c r="G15" s="27">
        <v>20</v>
      </c>
      <c r="H15" s="27">
        <v>50</v>
      </c>
      <c r="I15" s="27">
        <v>5</v>
      </c>
      <c r="J15" s="27">
        <v>20</v>
      </c>
      <c r="K15" s="27">
        <v>60</v>
      </c>
      <c r="L15" s="27">
        <v>40</v>
      </c>
      <c r="M15" s="27">
        <v>50</v>
      </c>
      <c r="N15" s="27">
        <v>30</v>
      </c>
      <c r="O15" s="27">
        <v>10</v>
      </c>
      <c r="P15" s="27">
        <v>50</v>
      </c>
      <c r="Q15" s="13"/>
      <c r="R15" s="29" t="e">
        <f>HLOOKUP(R14,B14:P16,2,0)</f>
        <v>#N/A</v>
      </c>
    </row>
    <row r="18" spans="2:19" x14ac:dyDescent="0.3">
      <c r="B18" s="20" t="s">
        <v>5</v>
      </c>
      <c r="C18" s="24" t="s">
        <v>30</v>
      </c>
      <c r="D18" s="24" t="s">
        <v>32</v>
      </c>
      <c r="E18" s="24" t="s">
        <v>34</v>
      </c>
      <c r="F18" s="24" t="s">
        <v>37</v>
      </c>
      <c r="G18" s="24" t="s">
        <v>38</v>
      </c>
      <c r="H18" s="24" t="s">
        <v>9</v>
      </c>
      <c r="I18" s="24" t="s">
        <v>35</v>
      </c>
      <c r="J18" s="24" t="s">
        <v>12</v>
      </c>
      <c r="K18" s="24" t="s">
        <v>10</v>
      </c>
      <c r="L18" s="24" t="s">
        <v>35</v>
      </c>
      <c r="M18" s="27" t="s">
        <v>29</v>
      </c>
      <c r="N18" s="27" t="s">
        <v>31</v>
      </c>
      <c r="O18" s="27" t="s">
        <v>33</v>
      </c>
      <c r="P18" s="27" t="s">
        <v>36</v>
      </c>
      <c r="R18" s="29" t="s">
        <v>40</v>
      </c>
    </row>
    <row r="19" spans="2:19" x14ac:dyDescent="0.3">
      <c r="B19" s="21" t="s">
        <v>27</v>
      </c>
      <c r="C19" s="27">
        <v>50</v>
      </c>
      <c r="D19" s="27">
        <v>100</v>
      </c>
      <c r="E19" s="27">
        <v>40</v>
      </c>
      <c r="F19" s="27">
        <v>50</v>
      </c>
      <c r="G19" s="27">
        <v>20</v>
      </c>
      <c r="H19" s="27">
        <v>50</v>
      </c>
      <c r="I19" s="27">
        <v>5</v>
      </c>
      <c r="J19" s="27">
        <v>20</v>
      </c>
      <c r="K19" s="27">
        <v>60</v>
      </c>
      <c r="L19" s="27">
        <v>40</v>
      </c>
      <c r="M19" s="27">
        <v>50</v>
      </c>
      <c r="N19" s="27">
        <v>30</v>
      </c>
      <c r="O19" s="27">
        <v>10</v>
      </c>
      <c r="P19" s="27">
        <v>50</v>
      </c>
      <c r="Q19" s="13"/>
      <c r="R19" s="29" t="str">
        <f>IFERROR(HLOOKUP(R18,B18:P19,2,0),"HATALI")</f>
        <v>HATALI</v>
      </c>
      <c r="S19" t="s">
        <v>41</v>
      </c>
    </row>
    <row r="24" spans="2:19" x14ac:dyDescent="0.3">
      <c r="B24" s="96" t="s">
        <v>26</v>
      </c>
      <c r="C24" s="93" t="s">
        <v>9</v>
      </c>
      <c r="D24" s="93" t="s">
        <v>12</v>
      </c>
      <c r="E24" s="93" t="s">
        <v>10</v>
      </c>
      <c r="F24" s="93" t="s">
        <v>35</v>
      </c>
      <c r="G24" s="99"/>
      <c r="H24" s="100" t="s">
        <v>12</v>
      </c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</row>
    <row r="25" spans="2:19" x14ac:dyDescent="0.3">
      <c r="B25" s="97" t="s">
        <v>27</v>
      </c>
      <c r="C25" s="92">
        <v>50</v>
      </c>
      <c r="D25" s="92">
        <v>20</v>
      </c>
      <c r="E25" s="92">
        <v>60</v>
      </c>
      <c r="F25" s="92">
        <v>40</v>
      </c>
      <c r="G25" s="99"/>
      <c r="H25" s="100">
        <f>HLOOKUP(H24,B24:F25,2,0)</f>
        <v>20</v>
      </c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</row>
    <row r="28" spans="2:19" x14ac:dyDescent="0.3">
      <c r="B28" s="98" t="s">
        <v>28</v>
      </c>
      <c r="C28" s="92" t="s">
        <v>29</v>
      </c>
      <c r="D28" s="92" t="s">
        <v>31</v>
      </c>
      <c r="E28" s="92" t="s">
        <v>33</v>
      </c>
      <c r="F28" s="92" t="s">
        <v>36</v>
      </c>
      <c r="G28" s="99"/>
      <c r="H28" s="100" t="s">
        <v>36</v>
      </c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</row>
    <row r="29" spans="2:19" x14ac:dyDescent="0.3">
      <c r="B29" s="97" t="s">
        <v>27</v>
      </c>
      <c r="C29" s="92">
        <v>50</v>
      </c>
      <c r="D29" s="92">
        <v>30</v>
      </c>
      <c r="E29" s="92">
        <v>10</v>
      </c>
      <c r="F29" s="92">
        <v>50</v>
      </c>
      <c r="G29" s="99"/>
      <c r="H29" s="100">
        <f>HLOOKUP(H28,B28:F29,2,0)</f>
        <v>50</v>
      </c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2" spans="2:19" x14ac:dyDescent="0.3">
      <c r="B32" s="96" t="s">
        <v>5</v>
      </c>
      <c r="C32" s="93" t="s">
        <v>30</v>
      </c>
      <c r="D32" s="93" t="s">
        <v>32</v>
      </c>
      <c r="E32" s="93" t="s">
        <v>34</v>
      </c>
      <c r="F32" s="93" t="s">
        <v>37</v>
      </c>
      <c r="G32" s="93" t="s">
        <v>38</v>
      </c>
      <c r="H32" s="93" t="s">
        <v>9</v>
      </c>
      <c r="I32" s="93" t="s">
        <v>35</v>
      </c>
      <c r="J32" s="93" t="s">
        <v>12</v>
      </c>
      <c r="K32" s="93" t="s">
        <v>10</v>
      </c>
      <c r="L32" s="93" t="s">
        <v>35</v>
      </c>
      <c r="M32" s="92" t="s">
        <v>29</v>
      </c>
      <c r="N32" s="92" t="s">
        <v>38</v>
      </c>
      <c r="O32" s="92" t="s">
        <v>33</v>
      </c>
      <c r="P32" s="92" t="s">
        <v>36</v>
      </c>
      <c r="Q32" s="91"/>
      <c r="R32" s="100" t="s">
        <v>38</v>
      </c>
      <c r="S32" s="91"/>
    </row>
    <row r="33" spans="2:19" x14ac:dyDescent="0.3">
      <c r="B33" s="97" t="s">
        <v>27</v>
      </c>
      <c r="C33" s="92">
        <v>50</v>
      </c>
      <c r="D33" s="92">
        <v>100</v>
      </c>
      <c r="E33" s="92">
        <v>40</v>
      </c>
      <c r="F33" s="92">
        <v>50</v>
      </c>
      <c r="G33" s="92">
        <v>20</v>
      </c>
      <c r="H33" s="92">
        <v>50</v>
      </c>
      <c r="I33" s="92">
        <v>5</v>
      </c>
      <c r="J33" s="92">
        <v>20</v>
      </c>
      <c r="K33" s="92">
        <v>60</v>
      </c>
      <c r="L33" s="92">
        <v>40</v>
      </c>
      <c r="M33" s="92">
        <v>50</v>
      </c>
      <c r="N33" s="92">
        <v>30</v>
      </c>
      <c r="O33" s="92">
        <v>10</v>
      </c>
      <c r="P33" s="92">
        <v>50</v>
      </c>
      <c r="Q33" s="95"/>
      <c r="R33" s="100">
        <f>HLOOKUP(R32,B32:P33,2,0)</f>
        <v>20</v>
      </c>
      <c r="S33" s="94" t="s">
        <v>39</v>
      </c>
    </row>
    <row r="36" spans="2:19" x14ac:dyDescent="0.3">
      <c r="B36" s="96" t="s">
        <v>5</v>
      </c>
      <c r="C36" s="93" t="s">
        <v>30</v>
      </c>
      <c r="D36" s="93" t="s">
        <v>32</v>
      </c>
      <c r="E36" s="93" t="s">
        <v>34</v>
      </c>
      <c r="F36" s="93" t="s">
        <v>37</v>
      </c>
      <c r="G36" s="93" t="s">
        <v>38</v>
      </c>
      <c r="H36" s="93" t="s">
        <v>9</v>
      </c>
      <c r="I36" s="93" t="s">
        <v>35</v>
      </c>
      <c r="J36" s="93" t="s">
        <v>12</v>
      </c>
      <c r="K36" s="93" t="s">
        <v>10</v>
      </c>
      <c r="L36" s="93" t="s">
        <v>35</v>
      </c>
      <c r="M36" s="92" t="s">
        <v>29</v>
      </c>
      <c r="N36" s="92" t="s">
        <v>31</v>
      </c>
      <c r="O36" s="92" t="s">
        <v>33</v>
      </c>
      <c r="P36" s="92" t="s">
        <v>36</v>
      </c>
      <c r="Q36" s="91"/>
      <c r="R36" s="100" t="s">
        <v>74</v>
      </c>
      <c r="S36" s="91"/>
    </row>
    <row r="37" spans="2:19" x14ac:dyDescent="0.3">
      <c r="B37" s="97" t="s">
        <v>27</v>
      </c>
      <c r="C37" s="92">
        <v>50</v>
      </c>
      <c r="D37" s="92">
        <v>100</v>
      </c>
      <c r="E37" s="92">
        <v>40</v>
      </c>
      <c r="F37" s="92">
        <v>50</v>
      </c>
      <c r="G37" s="92">
        <v>20</v>
      </c>
      <c r="H37" s="92">
        <v>50</v>
      </c>
      <c r="I37" s="92">
        <v>5</v>
      </c>
      <c r="J37" s="92">
        <v>20</v>
      </c>
      <c r="K37" s="92">
        <v>60</v>
      </c>
      <c r="L37" s="92">
        <v>40</v>
      </c>
      <c r="M37" s="92">
        <v>50</v>
      </c>
      <c r="N37" s="92">
        <v>30</v>
      </c>
      <c r="O37" s="92">
        <v>10</v>
      </c>
      <c r="P37" s="92">
        <v>50</v>
      </c>
      <c r="Q37" s="95"/>
      <c r="R37" s="100" t="e">
        <f>HLOOKUP(R36,B36:P37,2,0)</f>
        <v>#N/A</v>
      </c>
      <c r="S37" s="91"/>
    </row>
    <row r="40" spans="2:19" x14ac:dyDescent="0.3">
      <c r="B40" s="96" t="s">
        <v>5</v>
      </c>
      <c r="C40" s="93" t="s">
        <v>30</v>
      </c>
      <c r="D40" s="93" t="s">
        <v>32</v>
      </c>
      <c r="E40" s="93" t="s">
        <v>34</v>
      </c>
      <c r="F40" s="93" t="s">
        <v>37</v>
      </c>
      <c r="G40" s="93" t="s">
        <v>38</v>
      </c>
      <c r="H40" s="93" t="s">
        <v>9</v>
      </c>
      <c r="I40" s="93" t="s">
        <v>35</v>
      </c>
      <c r="J40" s="93" t="s">
        <v>12</v>
      </c>
      <c r="K40" s="93" t="s">
        <v>10</v>
      </c>
      <c r="L40" s="93" t="s">
        <v>35</v>
      </c>
      <c r="M40" s="92" t="s">
        <v>29</v>
      </c>
      <c r="N40" s="92" t="s">
        <v>31</v>
      </c>
      <c r="O40" s="92" t="s">
        <v>33</v>
      </c>
      <c r="P40" s="92" t="s">
        <v>36</v>
      </c>
      <c r="Q40" s="91"/>
      <c r="R40" s="100" t="s">
        <v>74</v>
      </c>
      <c r="S40" s="91"/>
    </row>
    <row r="41" spans="2:19" x14ac:dyDescent="0.3">
      <c r="B41" s="97" t="s">
        <v>27</v>
      </c>
      <c r="C41" s="92">
        <v>50</v>
      </c>
      <c r="D41" s="92">
        <v>100</v>
      </c>
      <c r="E41" s="92">
        <v>40</v>
      </c>
      <c r="F41" s="92">
        <v>50</v>
      </c>
      <c r="G41" s="92">
        <v>20</v>
      </c>
      <c r="H41" s="92">
        <v>50</v>
      </c>
      <c r="I41" s="92">
        <v>5</v>
      </c>
      <c r="J41" s="92">
        <v>20</v>
      </c>
      <c r="K41" s="92">
        <v>60</v>
      </c>
      <c r="L41" s="92">
        <v>40</v>
      </c>
      <c r="M41" s="92">
        <v>50</v>
      </c>
      <c r="N41" s="92">
        <v>30</v>
      </c>
      <c r="O41" s="92">
        <v>10</v>
      </c>
      <c r="P41" s="92">
        <v>50</v>
      </c>
      <c r="Q41" s="95"/>
      <c r="R41" s="100" t="str">
        <f>IFERROR(HLOOKUP(R40,B40:P41,2,0),"")</f>
        <v/>
      </c>
      <c r="S41" s="94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3"/>
  <sheetViews>
    <sheetView tabSelected="1" topLeftCell="N13" workbookViewId="0">
      <selection activeCell="AB39" sqref="AB39"/>
    </sheetView>
  </sheetViews>
  <sheetFormatPr defaultRowHeight="14.4" x14ac:dyDescent="0.3"/>
  <cols>
    <col min="4" max="4" width="12.109375" bestFit="1" customWidth="1"/>
    <col min="5" max="5" width="7.77734375" bestFit="1" customWidth="1"/>
    <col min="6" max="6" width="12.33203125" bestFit="1" customWidth="1"/>
    <col min="7" max="7" width="15.21875" bestFit="1" customWidth="1"/>
    <col min="9" max="9" width="9.21875" bestFit="1" customWidth="1"/>
    <col min="10" max="10" width="11.109375" bestFit="1" customWidth="1"/>
    <col min="11" max="11" width="12.6640625" customWidth="1"/>
    <col min="13" max="13" width="8.5546875" bestFit="1" customWidth="1"/>
    <col min="15" max="15" width="13.109375" bestFit="1" customWidth="1"/>
    <col min="17" max="17" width="12.109375" bestFit="1" customWidth="1"/>
    <col min="19" max="19" width="12.5546875" bestFit="1" customWidth="1"/>
    <col min="20" max="20" width="15.21875" bestFit="1" customWidth="1"/>
    <col min="24" max="24" width="18.88671875" bestFit="1" customWidth="1"/>
    <col min="28" max="28" width="13.109375" bestFit="1" customWidth="1"/>
    <col min="32" max="32" width="12.5546875" bestFit="1" customWidth="1"/>
  </cols>
  <sheetData>
    <row r="2" spans="2:32" x14ac:dyDescent="0.3">
      <c r="B2" s="41" t="s">
        <v>26</v>
      </c>
      <c r="C2" s="42" t="s">
        <v>27</v>
      </c>
      <c r="D2" s="45"/>
      <c r="E2" s="41" t="s">
        <v>26</v>
      </c>
      <c r="F2" s="42" t="s">
        <v>27</v>
      </c>
      <c r="G2" s="45"/>
      <c r="H2" s="41" t="s">
        <v>26</v>
      </c>
      <c r="I2" s="41" t="s">
        <v>42</v>
      </c>
      <c r="J2" s="42" t="s">
        <v>27</v>
      </c>
      <c r="K2" s="40"/>
      <c r="L2" s="41" t="s">
        <v>26</v>
      </c>
      <c r="M2" s="42" t="s">
        <v>27</v>
      </c>
      <c r="N2" s="45"/>
      <c r="O2" s="41" t="s">
        <v>26</v>
      </c>
      <c r="P2" s="41" t="s">
        <v>42</v>
      </c>
      <c r="Q2" s="42" t="s">
        <v>27</v>
      </c>
      <c r="R2" s="40"/>
      <c r="S2" s="41" t="s">
        <v>26</v>
      </c>
      <c r="T2" s="42" t="s">
        <v>27</v>
      </c>
      <c r="U2" s="40"/>
      <c r="V2" s="41" t="s">
        <v>26</v>
      </c>
      <c r="W2" s="41" t="s">
        <v>42</v>
      </c>
      <c r="X2" s="42" t="s">
        <v>27</v>
      </c>
      <c r="Y2" s="40"/>
      <c r="Z2" s="41" t="s">
        <v>26</v>
      </c>
      <c r="AA2" s="41" t="s">
        <v>42</v>
      </c>
      <c r="AB2" s="42" t="s">
        <v>27</v>
      </c>
      <c r="AC2" s="40"/>
      <c r="AD2" s="41" t="s">
        <v>26</v>
      </c>
      <c r="AE2" s="41" t="s">
        <v>42</v>
      </c>
      <c r="AF2" s="42" t="s">
        <v>27</v>
      </c>
    </row>
    <row r="3" spans="2:32" x14ac:dyDescent="0.3">
      <c r="B3" s="44" t="s">
        <v>9</v>
      </c>
      <c r="C3" s="46">
        <v>50</v>
      </c>
      <c r="D3" s="45"/>
      <c r="E3" s="44" t="s">
        <v>9</v>
      </c>
      <c r="F3" s="46">
        <v>75</v>
      </c>
      <c r="G3" s="45"/>
      <c r="H3" s="44" t="s">
        <v>9</v>
      </c>
      <c r="I3" s="44" t="s">
        <v>43</v>
      </c>
      <c r="J3" s="46">
        <v>50</v>
      </c>
      <c r="K3" s="40"/>
      <c r="L3" s="51" t="s">
        <v>9</v>
      </c>
      <c r="M3" s="52">
        <v>50</v>
      </c>
      <c r="N3" s="45"/>
      <c r="O3" s="51" t="s">
        <v>9</v>
      </c>
      <c r="P3" s="51" t="s">
        <v>43</v>
      </c>
      <c r="Q3" s="52">
        <v>50</v>
      </c>
      <c r="R3" s="40"/>
      <c r="S3" s="51" t="s">
        <v>9</v>
      </c>
      <c r="T3" s="52">
        <v>50</v>
      </c>
      <c r="U3" s="40"/>
      <c r="V3" s="51" t="s">
        <v>9</v>
      </c>
      <c r="W3" s="51" t="s">
        <v>43</v>
      </c>
      <c r="X3" s="52">
        <v>50</v>
      </c>
      <c r="Y3" s="40"/>
      <c r="Z3" s="51" t="s">
        <v>9</v>
      </c>
      <c r="AA3" s="51" t="s">
        <v>43</v>
      </c>
      <c r="AB3" s="52">
        <v>50</v>
      </c>
      <c r="AC3" s="40"/>
      <c r="AD3" s="51" t="s">
        <v>9</v>
      </c>
      <c r="AE3" s="51" t="s">
        <v>43</v>
      </c>
      <c r="AF3" s="52">
        <v>50</v>
      </c>
    </row>
    <row r="4" spans="2:32" x14ac:dyDescent="0.3">
      <c r="B4" s="44" t="s">
        <v>12</v>
      </c>
      <c r="C4" s="46">
        <v>20</v>
      </c>
      <c r="D4" s="45"/>
      <c r="E4" s="44" t="s">
        <v>12</v>
      </c>
      <c r="F4" s="46">
        <v>20</v>
      </c>
      <c r="G4" s="45"/>
      <c r="H4" s="44" t="s">
        <v>12</v>
      </c>
      <c r="I4" s="44" t="s">
        <v>44</v>
      </c>
      <c r="J4" s="46">
        <v>20</v>
      </c>
      <c r="K4" s="40"/>
      <c r="L4" s="51" t="s">
        <v>12</v>
      </c>
      <c r="M4" s="52">
        <v>20</v>
      </c>
      <c r="N4" s="45"/>
      <c r="O4" s="51" t="s">
        <v>12</v>
      </c>
      <c r="P4" s="51" t="s">
        <v>44</v>
      </c>
      <c r="Q4" s="52">
        <v>20</v>
      </c>
      <c r="R4" s="40"/>
      <c r="S4" s="51" t="s">
        <v>12</v>
      </c>
      <c r="T4" s="52">
        <v>20</v>
      </c>
      <c r="U4" s="40"/>
      <c r="V4" s="51" t="s">
        <v>12</v>
      </c>
      <c r="W4" s="51" t="s">
        <v>44</v>
      </c>
      <c r="X4" s="52">
        <v>20</v>
      </c>
      <c r="Y4" s="40"/>
      <c r="Z4" s="51" t="s">
        <v>12</v>
      </c>
      <c r="AA4" s="51" t="s">
        <v>44</v>
      </c>
      <c r="AB4" s="52">
        <v>20</v>
      </c>
      <c r="AC4" s="40"/>
      <c r="AD4" s="51" t="s">
        <v>12</v>
      </c>
      <c r="AE4" s="51" t="s">
        <v>44</v>
      </c>
      <c r="AF4" s="52">
        <v>20</v>
      </c>
    </row>
    <row r="5" spans="2:32" x14ac:dyDescent="0.3">
      <c r="B5" s="44" t="s">
        <v>10</v>
      </c>
      <c r="C5" s="46">
        <v>60</v>
      </c>
      <c r="D5" s="45"/>
      <c r="E5" s="44" t="s">
        <v>10</v>
      </c>
      <c r="F5" s="46">
        <v>60</v>
      </c>
      <c r="G5" s="45"/>
      <c r="H5" s="44" t="s">
        <v>10</v>
      </c>
      <c r="I5" s="44" t="s">
        <v>45</v>
      </c>
      <c r="J5" s="46">
        <v>60</v>
      </c>
      <c r="K5" s="40"/>
      <c r="L5" s="51" t="s">
        <v>10</v>
      </c>
      <c r="M5" s="52">
        <v>60</v>
      </c>
      <c r="N5" s="45"/>
      <c r="O5" s="51" t="s">
        <v>10</v>
      </c>
      <c r="P5" s="51" t="s">
        <v>45</v>
      </c>
      <c r="Q5" s="52">
        <v>60</v>
      </c>
      <c r="R5" s="40"/>
      <c r="S5" s="51" t="s">
        <v>10</v>
      </c>
      <c r="T5" s="52">
        <v>60</v>
      </c>
      <c r="U5" s="40"/>
      <c r="V5" s="51" t="s">
        <v>10</v>
      </c>
      <c r="W5" s="51" t="s">
        <v>45</v>
      </c>
      <c r="X5" s="52">
        <v>60</v>
      </c>
      <c r="Y5" s="40"/>
      <c r="Z5" s="51" t="s">
        <v>10</v>
      </c>
      <c r="AA5" s="51" t="s">
        <v>45</v>
      </c>
      <c r="AB5" s="52">
        <v>60</v>
      </c>
      <c r="AC5" s="40"/>
      <c r="AD5" s="51" t="s">
        <v>10</v>
      </c>
      <c r="AE5" s="51" t="s">
        <v>45</v>
      </c>
      <c r="AF5" s="52">
        <v>60</v>
      </c>
    </row>
    <row r="6" spans="2:32" x14ac:dyDescent="0.3">
      <c r="B6" s="44" t="s">
        <v>35</v>
      </c>
      <c r="C6" s="46">
        <v>40</v>
      </c>
      <c r="D6" s="45"/>
      <c r="E6" s="44" t="s">
        <v>35</v>
      </c>
      <c r="F6" s="46">
        <v>40</v>
      </c>
      <c r="G6" s="45"/>
      <c r="H6" s="44" t="s">
        <v>35</v>
      </c>
      <c r="I6" s="44" t="s">
        <v>46</v>
      </c>
      <c r="J6" s="46">
        <v>40</v>
      </c>
      <c r="K6" s="40"/>
      <c r="L6" s="51" t="s">
        <v>35</v>
      </c>
      <c r="M6" s="52">
        <v>40</v>
      </c>
      <c r="N6" s="45"/>
      <c r="O6" s="51" t="s">
        <v>35</v>
      </c>
      <c r="P6" s="51" t="s">
        <v>46</v>
      </c>
      <c r="Q6" s="52">
        <v>40</v>
      </c>
      <c r="R6" s="40"/>
      <c r="S6" s="51" t="s">
        <v>35</v>
      </c>
      <c r="T6" s="52">
        <v>40</v>
      </c>
      <c r="U6" s="40"/>
      <c r="V6" s="51" t="s">
        <v>35</v>
      </c>
      <c r="W6" s="51" t="s">
        <v>46</v>
      </c>
      <c r="X6" s="52">
        <v>40</v>
      </c>
      <c r="Y6" s="40"/>
      <c r="Z6" s="51" t="s">
        <v>35</v>
      </c>
      <c r="AA6" s="51" t="s">
        <v>46</v>
      </c>
      <c r="AB6" s="52">
        <v>40</v>
      </c>
      <c r="AC6" s="40"/>
      <c r="AD6" s="51" t="s">
        <v>35</v>
      </c>
      <c r="AE6" s="51" t="s">
        <v>46</v>
      </c>
      <c r="AF6" s="52">
        <v>40</v>
      </c>
    </row>
    <row r="7" spans="2:32" x14ac:dyDescent="0.3">
      <c r="B7" s="44" t="s">
        <v>9</v>
      </c>
      <c r="C7" s="46">
        <v>50</v>
      </c>
      <c r="D7" s="45"/>
      <c r="E7" s="44" t="s">
        <v>9</v>
      </c>
      <c r="F7" s="46">
        <v>50</v>
      </c>
      <c r="G7" s="45"/>
      <c r="H7" s="44" t="s">
        <v>9</v>
      </c>
      <c r="I7" s="44" t="s">
        <v>47</v>
      </c>
      <c r="J7" s="46">
        <v>50</v>
      </c>
      <c r="K7" s="40"/>
      <c r="L7" s="51" t="s">
        <v>9</v>
      </c>
      <c r="M7" s="52">
        <v>50</v>
      </c>
      <c r="N7" s="45"/>
      <c r="O7" s="51" t="s">
        <v>9</v>
      </c>
      <c r="P7" s="51" t="s">
        <v>47</v>
      </c>
      <c r="Q7" s="52">
        <v>50</v>
      </c>
      <c r="R7" s="40"/>
      <c r="S7" s="51" t="s">
        <v>9</v>
      </c>
      <c r="T7" s="52">
        <v>50</v>
      </c>
      <c r="U7" s="40"/>
      <c r="V7" s="51" t="s">
        <v>9</v>
      </c>
      <c r="W7" s="51" t="s">
        <v>47</v>
      </c>
      <c r="X7" s="52">
        <v>50</v>
      </c>
      <c r="Y7" s="40"/>
      <c r="Z7" s="51" t="s">
        <v>9</v>
      </c>
      <c r="AA7" s="51" t="s">
        <v>47</v>
      </c>
      <c r="AB7" s="52">
        <v>50</v>
      </c>
      <c r="AC7" s="40"/>
      <c r="AD7" s="51" t="s">
        <v>9</v>
      </c>
      <c r="AE7" s="51" t="s">
        <v>47</v>
      </c>
      <c r="AF7" s="52">
        <v>50</v>
      </c>
    </row>
    <row r="8" spans="2:32" x14ac:dyDescent="0.3">
      <c r="B8" s="44" t="s">
        <v>12</v>
      </c>
      <c r="C8" s="46">
        <v>20</v>
      </c>
      <c r="D8" s="45"/>
      <c r="E8" s="44" t="s">
        <v>12</v>
      </c>
      <c r="F8" s="46">
        <v>20</v>
      </c>
      <c r="G8" s="45"/>
      <c r="H8" s="44" t="s">
        <v>12</v>
      </c>
      <c r="I8" s="44" t="s">
        <v>48</v>
      </c>
      <c r="J8" s="46">
        <v>20</v>
      </c>
      <c r="K8" s="40"/>
      <c r="L8" s="51" t="s">
        <v>12</v>
      </c>
      <c r="M8" s="52">
        <v>20</v>
      </c>
      <c r="N8" s="45"/>
      <c r="O8" s="51" t="s">
        <v>12</v>
      </c>
      <c r="P8" s="51" t="s">
        <v>48</v>
      </c>
      <c r="Q8" s="52">
        <v>20</v>
      </c>
      <c r="R8" s="40"/>
      <c r="S8" s="51" t="s">
        <v>12</v>
      </c>
      <c r="T8" s="52">
        <v>20</v>
      </c>
      <c r="U8" s="40"/>
      <c r="V8" s="51" t="s">
        <v>12</v>
      </c>
      <c r="W8" s="51" t="s">
        <v>48</v>
      </c>
      <c r="X8" s="52">
        <v>20</v>
      </c>
      <c r="Y8" s="40"/>
      <c r="Z8" s="51" t="s">
        <v>12</v>
      </c>
      <c r="AA8" s="51" t="s">
        <v>44</v>
      </c>
      <c r="AB8" s="52">
        <v>40</v>
      </c>
      <c r="AC8" s="40"/>
      <c r="AD8" s="51" t="s">
        <v>12</v>
      </c>
      <c r="AE8" s="51" t="s">
        <v>48</v>
      </c>
      <c r="AF8" s="52">
        <v>20</v>
      </c>
    </row>
    <row r="9" spans="2:32" x14ac:dyDescent="0.3">
      <c r="B9" s="44" t="s">
        <v>10</v>
      </c>
      <c r="C9" s="46">
        <v>60</v>
      </c>
      <c r="D9" s="45"/>
      <c r="E9" s="44" t="s">
        <v>10</v>
      </c>
      <c r="F9" s="46">
        <v>60</v>
      </c>
      <c r="G9" s="45"/>
      <c r="H9" s="44" t="s">
        <v>10</v>
      </c>
      <c r="I9" s="44" t="s">
        <v>49</v>
      </c>
      <c r="J9" s="46">
        <v>60</v>
      </c>
      <c r="K9" s="40"/>
      <c r="L9" s="51" t="s">
        <v>10</v>
      </c>
      <c r="M9" s="52">
        <v>60</v>
      </c>
      <c r="N9" s="45"/>
      <c r="O9" s="51" t="s">
        <v>10</v>
      </c>
      <c r="P9" s="51" t="s">
        <v>49</v>
      </c>
      <c r="Q9" s="52">
        <v>60</v>
      </c>
      <c r="R9" s="40"/>
      <c r="S9" s="51" t="s">
        <v>10</v>
      </c>
      <c r="T9" s="52">
        <v>60</v>
      </c>
      <c r="U9" s="40"/>
      <c r="V9" s="51" t="s">
        <v>10</v>
      </c>
      <c r="W9" s="51" t="s">
        <v>49</v>
      </c>
      <c r="X9" s="52">
        <v>60</v>
      </c>
      <c r="Y9" s="40"/>
      <c r="Z9" s="51" t="s">
        <v>10</v>
      </c>
      <c r="AA9" s="51" t="s">
        <v>49</v>
      </c>
      <c r="AB9" s="52">
        <v>60</v>
      </c>
      <c r="AC9" s="40"/>
      <c r="AD9" s="51" t="s">
        <v>10</v>
      </c>
      <c r="AE9" s="51" t="s">
        <v>49</v>
      </c>
      <c r="AF9" s="52">
        <v>60</v>
      </c>
    </row>
    <row r="10" spans="2:32" x14ac:dyDescent="0.3">
      <c r="B10" s="44" t="s">
        <v>35</v>
      </c>
      <c r="C10" s="46">
        <v>40</v>
      </c>
      <c r="D10" s="45"/>
      <c r="E10" s="44" t="s">
        <v>35</v>
      </c>
      <c r="F10" s="46">
        <v>40</v>
      </c>
      <c r="G10" s="45"/>
      <c r="H10" s="44" t="s">
        <v>35</v>
      </c>
      <c r="I10" s="44" t="s">
        <v>50</v>
      </c>
      <c r="J10" s="46">
        <v>40</v>
      </c>
      <c r="K10" s="40"/>
      <c r="L10" s="51" t="s">
        <v>35</v>
      </c>
      <c r="M10" s="52">
        <v>40</v>
      </c>
      <c r="N10" s="45"/>
      <c r="O10" s="51" t="s">
        <v>35</v>
      </c>
      <c r="P10" s="51" t="s">
        <v>50</v>
      </c>
      <c r="Q10" s="52">
        <v>40</v>
      </c>
      <c r="R10" s="40"/>
      <c r="S10" s="51" t="s">
        <v>35</v>
      </c>
      <c r="T10" s="52">
        <v>40</v>
      </c>
      <c r="U10" s="40"/>
      <c r="V10" s="51" t="s">
        <v>35</v>
      </c>
      <c r="W10" s="51" t="s">
        <v>50</v>
      </c>
      <c r="X10" s="52">
        <v>40</v>
      </c>
      <c r="Y10" s="40"/>
      <c r="Z10" s="51" t="s">
        <v>35</v>
      </c>
      <c r="AA10" s="51" t="s">
        <v>50</v>
      </c>
      <c r="AB10" s="52">
        <v>40</v>
      </c>
      <c r="AC10" s="40"/>
      <c r="AD10" s="51" t="s">
        <v>35</v>
      </c>
      <c r="AE10" s="51" t="s">
        <v>50</v>
      </c>
      <c r="AF10" s="52">
        <v>40</v>
      </c>
    </row>
    <row r="11" spans="2:32" x14ac:dyDescent="0.3">
      <c r="B11" s="44" t="s">
        <v>9</v>
      </c>
      <c r="C11" s="46">
        <v>50</v>
      </c>
      <c r="D11" s="45"/>
      <c r="E11" s="44" t="s">
        <v>9</v>
      </c>
      <c r="F11" s="46">
        <v>80</v>
      </c>
      <c r="G11" s="45"/>
      <c r="H11" s="44" t="s">
        <v>9</v>
      </c>
      <c r="I11" s="44" t="s">
        <v>47</v>
      </c>
      <c r="J11" s="46">
        <v>50</v>
      </c>
      <c r="K11" s="40"/>
      <c r="L11" s="51" t="s">
        <v>9</v>
      </c>
      <c r="M11" s="52">
        <v>50</v>
      </c>
      <c r="N11" s="45"/>
      <c r="O11" s="51" t="s">
        <v>9</v>
      </c>
      <c r="P11" s="51" t="s">
        <v>47</v>
      </c>
      <c r="Q11" s="52">
        <v>50</v>
      </c>
      <c r="R11" s="40"/>
      <c r="S11" s="51" t="s">
        <v>9</v>
      </c>
      <c r="T11" s="52">
        <v>80</v>
      </c>
      <c r="U11" s="40"/>
      <c r="V11" s="51" t="s">
        <v>9</v>
      </c>
      <c r="W11" s="51" t="s">
        <v>47</v>
      </c>
      <c r="X11" s="52">
        <v>50</v>
      </c>
      <c r="Y11" s="40"/>
      <c r="Z11" s="51" t="s">
        <v>9</v>
      </c>
      <c r="AA11" s="51" t="s">
        <v>47</v>
      </c>
      <c r="AB11" s="52">
        <v>50</v>
      </c>
      <c r="AC11" s="40"/>
      <c r="AD11" s="51" t="s">
        <v>9</v>
      </c>
      <c r="AE11" s="51" t="s">
        <v>47</v>
      </c>
      <c r="AF11" s="52">
        <v>50</v>
      </c>
    </row>
    <row r="12" spans="2:32" x14ac:dyDescent="0.3">
      <c r="B12" s="44" t="s">
        <v>12</v>
      </c>
      <c r="C12" s="46">
        <v>20</v>
      </c>
      <c r="D12" s="45"/>
      <c r="E12" s="44" t="s">
        <v>12</v>
      </c>
      <c r="F12" s="46">
        <v>20</v>
      </c>
      <c r="G12" s="45"/>
      <c r="H12" s="44" t="s">
        <v>12</v>
      </c>
      <c r="I12" s="44" t="s">
        <v>48</v>
      </c>
      <c r="J12" s="46">
        <v>20</v>
      </c>
      <c r="K12" s="40"/>
      <c r="L12" s="51" t="s">
        <v>12</v>
      </c>
      <c r="M12" s="52">
        <v>20</v>
      </c>
      <c r="N12" s="45"/>
      <c r="O12" s="51" t="s">
        <v>12</v>
      </c>
      <c r="P12" s="51" t="s">
        <v>48</v>
      </c>
      <c r="Q12" s="52">
        <v>20</v>
      </c>
      <c r="R12" s="40"/>
      <c r="S12" s="51" t="s">
        <v>12</v>
      </c>
      <c r="T12" s="52">
        <v>20</v>
      </c>
      <c r="U12" s="40"/>
      <c r="V12" s="51" t="s">
        <v>12</v>
      </c>
      <c r="W12" s="51" t="s">
        <v>48</v>
      </c>
      <c r="X12" s="52">
        <v>30</v>
      </c>
      <c r="Y12" s="40"/>
      <c r="Z12" s="51" t="s">
        <v>12</v>
      </c>
      <c r="AA12" s="51" t="s">
        <v>48</v>
      </c>
      <c r="AB12" s="52">
        <v>20</v>
      </c>
      <c r="AC12" s="40"/>
      <c r="AD12" s="51" t="s">
        <v>12</v>
      </c>
      <c r="AE12" s="51" t="s">
        <v>48</v>
      </c>
      <c r="AF12" s="52">
        <v>20</v>
      </c>
    </row>
    <row r="13" spans="2:32" x14ac:dyDescent="0.3">
      <c r="B13" s="44" t="s">
        <v>10</v>
      </c>
      <c r="C13" s="46">
        <v>60</v>
      </c>
      <c r="D13" s="45"/>
      <c r="E13" s="44" t="s">
        <v>10</v>
      </c>
      <c r="F13" s="46">
        <v>60</v>
      </c>
      <c r="G13" s="45"/>
      <c r="H13" s="44" t="s">
        <v>10</v>
      </c>
      <c r="I13" s="44" t="s">
        <v>45</v>
      </c>
      <c r="J13" s="46">
        <v>60</v>
      </c>
      <c r="K13" s="40"/>
      <c r="L13" s="51" t="s">
        <v>10</v>
      </c>
      <c r="M13" s="52">
        <v>60</v>
      </c>
      <c r="N13" s="45"/>
      <c r="O13" s="51" t="s">
        <v>10</v>
      </c>
      <c r="P13" s="51" t="s">
        <v>45</v>
      </c>
      <c r="Q13" s="52">
        <v>60</v>
      </c>
      <c r="R13" s="40"/>
      <c r="S13" s="51" t="s">
        <v>10</v>
      </c>
      <c r="T13" s="52">
        <v>60</v>
      </c>
      <c r="U13" s="40"/>
      <c r="V13" s="51" t="s">
        <v>10</v>
      </c>
      <c r="W13" s="51" t="s">
        <v>45</v>
      </c>
      <c r="X13" s="52">
        <v>60</v>
      </c>
      <c r="Y13" s="40"/>
      <c r="Z13" s="51" t="s">
        <v>10</v>
      </c>
      <c r="AA13" s="51" t="s">
        <v>45</v>
      </c>
      <c r="AB13" s="52">
        <v>60</v>
      </c>
      <c r="AC13" s="40"/>
      <c r="AD13" s="51" t="s">
        <v>10</v>
      </c>
      <c r="AE13" s="51" t="s">
        <v>45</v>
      </c>
      <c r="AF13" s="52">
        <v>60</v>
      </c>
    </row>
    <row r="14" spans="2:32" x14ac:dyDescent="0.3">
      <c r="B14" s="44" t="s">
        <v>35</v>
      </c>
      <c r="C14" s="46">
        <v>40</v>
      </c>
      <c r="D14" s="45"/>
      <c r="E14" s="44" t="s">
        <v>35</v>
      </c>
      <c r="F14" s="46">
        <v>40</v>
      </c>
      <c r="G14" s="45"/>
      <c r="H14" s="44" t="s">
        <v>35</v>
      </c>
      <c r="I14" s="44" t="s">
        <v>50</v>
      </c>
      <c r="J14" s="46">
        <v>40</v>
      </c>
      <c r="K14" s="40"/>
      <c r="L14" s="51" t="s">
        <v>9</v>
      </c>
      <c r="M14" s="52">
        <v>40</v>
      </c>
      <c r="N14" s="45"/>
      <c r="O14" s="51" t="s">
        <v>35</v>
      </c>
      <c r="P14" s="51" t="s">
        <v>50</v>
      </c>
      <c r="Q14" s="52">
        <v>40</v>
      </c>
      <c r="R14" s="40"/>
      <c r="S14" s="51" t="s">
        <v>35</v>
      </c>
      <c r="T14" s="52">
        <v>40</v>
      </c>
      <c r="U14" s="40"/>
      <c r="V14" s="51" t="s">
        <v>35</v>
      </c>
      <c r="W14" s="51" t="s">
        <v>50</v>
      </c>
      <c r="X14" s="52">
        <v>40</v>
      </c>
      <c r="Y14" s="40"/>
      <c r="Z14" s="51" t="s">
        <v>35</v>
      </c>
      <c r="AA14" s="51" t="s">
        <v>50</v>
      </c>
      <c r="AB14" s="52">
        <v>40</v>
      </c>
      <c r="AC14" s="40"/>
      <c r="AD14" s="51" t="s">
        <v>35</v>
      </c>
      <c r="AE14" s="51" t="s">
        <v>50</v>
      </c>
      <c r="AF14" s="52">
        <v>25</v>
      </c>
    </row>
    <row r="15" spans="2:32" x14ac:dyDescent="0.3">
      <c r="B15" s="43"/>
      <c r="C15" s="43"/>
      <c r="D15" s="43"/>
      <c r="E15" s="43"/>
      <c r="F15" s="43"/>
      <c r="G15" s="43"/>
      <c r="H15" s="43"/>
      <c r="I15" s="43"/>
      <c r="J15" s="43"/>
      <c r="K15" s="40"/>
      <c r="L15" s="43"/>
      <c r="M15" s="43"/>
      <c r="N15" s="43"/>
      <c r="O15" s="43"/>
      <c r="P15" s="43"/>
      <c r="Q15" s="43"/>
      <c r="R15" s="40"/>
      <c r="S15" s="43"/>
      <c r="T15" s="43"/>
      <c r="U15" s="40"/>
      <c r="V15" s="43"/>
      <c r="W15" s="43"/>
      <c r="X15" s="43"/>
      <c r="Y15" s="40"/>
      <c r="Z15" s="43"/>
      <c r="AA15" s="43"/>
      <c r="AB15" s="43"/>
      <c r="AC15" s="40"/>
      <c r="AD15" s="43"/>
      <c r="AE15" s="43"/>
      <c r="AF15" s="43"/>
    </row>
    <row r="16" spans="2:32" x14ac:dyDescent="0.3">
      <c r="B16" s="47" t="s">
        <v>26</v>
      </c>
      <c r="C16" s="48" t="s">
        <v>59</v>
      </c>
      <c r="D16" s="45"/>
      <c r="E16" s="47" t="s">
        <v>26</v>
      </c>
      <c r="F16" s="48" t="s">
        <v>60</v>
      </c>
      <c r="G16" s="45"/>
      <c r="H16" s="47" t="s">
        <v>26</v>
      </c>
      <c r="I16" s="47" t="s">
        <v>42</v>
      </c>
      <c r="J16" s="48" t="s">
        <v>61</v>
      </c>
      <c r="K16" s="40"/>
      <c r="L16" s="47" t="s">
        <v>26</v>
      </c>
      <c r="M16" s="48" t="s">
        <v>62</v>
      </c>
      <c r="N16" s="45"/>
      <c r="O16" s="47" t="s">
        <v>26</v>
      </c>
      <c r="P16" s="47" t="s">
        <v>42</v>
      </c>
      <c r="Q16" s="48" t="s">
        <v>51</v>
      </c>
      <c r="R16" s="40"/>
      <c r="S16" s="47" t="s">
        <v>26</v>
      </c>
      <c r="T16" s="48" t="s">
        <v>52</v>
      </c>
      <c r="U16" s="40"/>
      <c r="V16" s="47" t="s">
        <v>26</v>
      </c>
      <c r="W16" s="47" t="s">
        <v>42</v>
      </c>
      <c r="X16" s="48" t="s">
        <v>53</v>
      </c>
      <c r="Y16" s="40"/>
      <c r="Z16" s="47" t="s">
        <v>26</v>
      </c>
      <c r="AA16" s="47" t="s">
        <v>42</v>
      </c>
      <c r="AB16" s="48" t="s">
        <v>54</v>
      </c>
      <c r="AC16" s="40"/>
      <c r="AD16" s="47" t="s">
        <v>26</v>
      </c>
      <c r="AE16" s="47" t="s">
        <v>42</v>
      </c>
      <c r="AF16" s="48" t="s">
        <v>55</v>
      </c>
    </row>
    <row r="17" spans="2:32" x14ac:dyDescent="0.3">
      <c r="B17" s="51" t="s">
        <v>10</v>
      </c>
      <c r="C17" s="50">
        <f>SUMIF(B2:B13,B17,C2:C14)</f>
        <v>180</v>
      </c>
      <c r="D17" s="45"/>
      <c r="E17" s="51"/>
      <c r="F17" s="50">
        <f>SUMIF(F2:F14,"&gt;60",F2:F14)</f>
        <v>155</v>
      </c>
      <c r="G17" s="45"/>
      <c r="H17" s="51" t="s">
        <v>12</v>
      </c>
      <c r="I17" s="51" t="s">
        <v>44</v>
      </c>
      <c r="J17" s="49">
        <f>SUMIFS(J2:J14,H2:H14,H17,I2:I14,I17)</f>
        <v>20</v>
      </c>
      <c r="K17" s="40"/>
      <c r="L17" s="51" t="s">
        <v>9</v>
      </c>
      <c r="M17" s="50">
        <f>COUNTIF(L2:L14,L17)</f>
        <v>4</v>
      </c>
      <c r="N17" s="45"/>
      <c r="O17" s="51" t="s">
        <v>10</v>
      </c>
      <c r="P17" s="51" t="s">
        <v>45</v>
      </c>
      <c r="Q17" s="49">
        <f>COUNTIFS(O2:O14,O17,P2:P14,P17)</f>
        <v>2</v>
      </c>
      <c r="R17" s="40"/>
      <c r="S17" s="51" t="s">
        <v>35</v>
      </c>
      <c r="T17" s="50">
        <f>AVERAGEIF(S2:S14,S17,T2:T14)</f>
        <v>40</v>
      </c>
      <c r="U17" s="40"/>
      <c r="V17" s="51" t="s">
        <v>10</v>
      </c>
      <c r="W17" s="51" t="s">
        <v>45</v>
      </c>
      <c r="X17" s="49">
        <f>AVERAGEIFS(X2:X14,V2:V14,V17,W2:W14,W17)</f>
        <v>60</v>
      </c>
      <c r="Y17" s="40"/>
      <c r="Z17" s="51" t="s">
        <v>12</v>
      </c>
      <c r="AA17" s="51" t="s">
        <v>44</v>
      </c>
      <c r="AB17" s="49"/>
      <c r="AC17" s="40"/>
      <c r="AD17" s="51" t="s">
        <v>35</v>
      </c>
      <c r="AE17" s="51" t="s">
        <v>50</v>
      </c>
      <c r="AF17" s="49">
        <v>25</v>
      </c>
    </row>
    <row r="18" spans="2:32" x14ac:dyDescent="0.3">
      <c r="B18" s="40"/>
      <c r="C18" s="40"/>
      <c r="D18" s="40"/>
      <c r="E18" s="37" t="s">
        <v>63</v>
      </c>
      <c r="F18" s="37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2:32" x14ac:dyDescent="0.3">
      <c r="B19" s="40"/>
      <c r="C19" s="40"/>
      <c r="D19" s="40"/>
      <c r="E19" s="37"/>
      <c r="F19" s="37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2:32" x14ac:dyDescent="0.3">
      <c r="B20" s="40"/>
      <c r="C20" s="40"/>
      <c r="D20" s="40"/>
      <c r="E20" s="37"/>
      <c r="F20" s="37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2:32" x14ac:dyDescent="0.3">
      <c r="B21" s="40"/>
      <c r="C21" s="40"/>
      <c r="D21" s="40"/>
      <c r="E21" s="37"/>
      <c r="F21" s="37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4" spans="2:32" x14ac:dyDescent="0.3">
      <c r="B24" s="102" t="s">
        <v>26</v>
      </c>
      <c r="C24" s="103" t="s">
        <v>27</v>
      </c>
      <c r="D24" s="104"/>
      <c r="E24" s="102" t="s">
        <v>26</v>
      </c>
      <c r="F24" s="103" t="s">
        <v>27</v>
      </c>
      <c r="G24" s="104"/>
      <c r="H24" s="102" t="s">
        <v>26</v>
      </c>
      <c r="I24" s="102" t="s">
        <v>42</v>
      </c>
      <c r="J24" s="103" t="s">
        <v>27</v>
      </c>
      <c r="K24" s="101"/>
      <c r="L24" s="102" t="s">
        <v>26</v>
      </c>
      <c r="M24" s="103" t="s">
        <v>27</v>
      </c>
      <c r="N24" s="104"/>
      <c r="O24" s="102" t="s">
        <v>26</v>
      </c>
      <c r="P24" s="102" t="s">
        <v>42</v>
      </c>
      <c r="Q24" s="103" t="s">
        <v>27</v>
      </c>
      <c r="R24" s="101"/>
      <c r="S24" s="102" t="s">
        <v>26</v>
      </c>
      <c r="T24" s="103" t="s">
        <v>27</v>
      </c>
      <c r="U24" s="101"/>
      <c r="V24" s="102" t="s">
        <v>26</v>
      </c>
      <c r="W24" s="102" t="s">
        <v>42</v>
      </c>
      <c r="X24" s="103" t="s">
        <v>27</v>
      </c>
      <c r="Y24" s="101"/>
      <c r="Z24" s="102" t="s">
        <v>26</v>
      </c>
      <c r="AA24" s="102" t="s">
        <v>42</v>
      </c>
      <c r="AB24" s="103" t="s">
        <v>27</v>
      </c>
      <c r="AC24" s="101"/>
      <c r="AD24" s="102" t="s">
        <v>26</v>
      </c>
      <c r="AE24" s="102" t="s">
        <v>42</v>
      </c>
      <c r="AF24" s="103" t="s">
        <v>27</v>
      </c>
    </row>
    <row r="25" spans="2:32" x14ac:dyDescent="0.3">
      <c r="B25" s="105" t="s">
        <v>9</v>
      </c>
      <c r="C25" s="107">
        <v>50</v>
      </c>
      <c r="D25" s="104"/>
      <c r="E25" s="105" t="s">
        <v>9</v>
      </c>
      <c r="F25" s="107">
        <v>75</v>
      </c>
      <c r="G25" s="104"/>
      <c r="H25" s="105" t="s">
        <v>9</v>
      </c>
      <c r="I25" s="105" t="s">
        <v>43</v>
      </c>
      <c r="J25" s="107">
        <v>50</v>
      </c>
      <c r="K25" s="101"/>
      <c r="L25" s="110" t="s">
        <v>9</v>
      </c>
      <c r="M25" s="111">
        <v>50</v>
      </c>
      <c r="N25" s="104"/>
      <c r="O25" s="110" t="s">
        <v>9</v>
      </c>
      <c r="P25" s="110" t="s">
        <v>43</v>
      </c>
      <c r="Q25" s="111">
        <v>50</v>
      </c>
      <c r="R25" s="101"/>
      <c r="S25" s="110" t="s">
        <v>9</v>
      </c>
      <c r="T25" s="111">
        <v>50</v>
      </c>
      <c r="U25" s="101"/>
      <c r="V25" s="110" t="s">
        <v>9</v>
      </c>
      <c r="W25" s="110" t="s">
        <v>43</v>
      </c>
      <c r="X25" s="111">
        <v>50</v>
      </c>
      <c r="Y25" s="101"/>
      <c r="Z25" s="110" t="s">
        <v>9</v>
      </c>
      <c r="AA25" s="110" t="s">
        <v>43</v>
      </c>
      <c r="AB25" s="111">
        <v>50</v>
      </c>
      <c r="AC25" s="101"/>
      <c r="AD25" s="110" t="s">
        <v>9</v>
      </c>
      <c r="AE25" s="110" t="s">
        <v>43</v>
      </c>
      <c r="AF25" s="111">
        <v>50</v>
      </c>
    </row>
    <row r="26" spans="2:32" x14ac:dyDescent="0.3">
      <c r="B26" s="105" t="s">
        <v>12</v>
      </c>
      <c r="C26" s="107">
        <v>20</v>
      </c>
      <c r="D26" s="104"/>
      <c r="E26" s="105" t="s">
        <v>12</v>
      </c>
      <c r="F26" s="107">
        <v>20</v>
      </c>
      <c r="G26" s="104"/>
      <c r="H26" s="105" t="s">
        <v>12</v>
      </c>
      <c r="I26" s="105" t="s">
        <v>44</v>
      </c>
      <c r="J26" s="107">
        <v>20</v>
      </c>
      <c r="K26" s="101"/>
      <c r="L26" s="110" t="s">
        <v>12</v>
      </c>
      <c r="M26" s="111">
        <v>20</v>
      </c>
      <c r="N26" s="104"/>
      <c r="O26" s="110" t="s">
        <v>12</v>
      </c>
      <c r="P26" s="110" t="s">
        <v>44</v>
      </c>
      <c r="Q26" s="111">
        <v>20</v>
      </c>
      <c r="R26" s="101"/>
      <c r="S26" s="110" t="s">
        <v>12</v>
      </c>
      <c r="T26" s="111">
        <v>20</v>
      </c>
      <c r="U26" s="101"/>
      <c r="V26" s="110" t="s">
        <v>12</v>
      </c>
      <c r="W26" s="110" t="s">
        <v>44</v>
      </c>
      <c r="X26" s="111">
        <v>20</v>
      </c>
      <c r="Y26" s="101"/>
      <c r="Z26" s="110" t="s">
        <v>12</v>
      </c>
      <c r="AA26" s="110" t="s">
        <v>44</v>
      </c>
      <c r="AB26" s="111">
        <v>20</v>
      </c>
      <c r="AC26" s="101"/>
      <c r="AD26" s="110" t="s">
        <v>12</v>
      </c>
      <c r="AE26" s="110" t="s">
        <v>44</v>
      </c>
      <c r="AF26" s="111">
        <v>20</v>
      </c>
    </row>
    <row r="27" spans="2:32" x14ac:dyDescent="0.3">
      <c r="B27" s="105" t="s">
        <v>10</v>
      </c>
      <c r="C27" s="107">
        <v>60</v>
      </c>
      <c r="D27" s="104"/>
      <c r="E27" s="105" t="s">
        <v>10</v>
      </c>
      <c r="F27" s="107">
        <v>60</v>
      </c>
      <c r="G27" s="104"/>
      <c r="H27" s="105" t="s">
        <v>10</v>
      </c>
      <c r="I27" s="105" t="s">
        <v>45</v>
      </c>
      <c r="J27" s="107">
        <v>60</v>
      </c>
      <c r="K27" s="101"/>
      <c r="L27" s="110" t="s">
        <v>10</v>
      </c>
      <c r="M27" s="111">
        <v>60</v>
      </c>
      <c r="N27" s="104"/>
      <c r="O27" s="110" t="s">
        <v>10</v>
      </c>
      <c r="P27" s="110" t="s">
        <v>45</v>
      </c>
      <c r="Q27" s="111">
        <v>60</v>
      </c>
      <c r="R27" s="101"/>
      <c r="S27" s="110" t="s">
        <v>10</v>
      </c>
      <c r="T27" s="111">
        <v>60</v>
      </c>
      <c r="U27" s="101"/>
      <c r="V27" s="110" t="s">
        <v>10</v>
      </c>
      <c r="W27" s="110" t="s">
        <v>45</v>
      </c>
      <c r="X27" s="111">
        <v>60</v>
      </c>
      <c r="Y27" s="101"/>
      <c r="Z27" s="110" t="s">
        <v>10</v>
      </c>
      <c r="AA27" s="110" t="s">
        <v>45</v>
      </c>
      <c r="AB27" s="111">
        <v>60</v>
      </c>
      <c r="AC27" s="101"/>
      <c r="AD27" s="110" t="s">
        <v>10</v>
      </c>
      <c r="AE27" s="110" t="s">
        <v>45</v>
      </c>
      <c r="AF27" s="111">
        <v>60</v>
      </c>
    </row>
    <row r="28" spans="2:32" x14ac:dyDescent="0.3">
      <c r="B28" s="105" t="s">
        <v>35</v>
      </c>
      <c r="C28" s="107">
        <v>40</v>
      </c>
      <c r="D28" s="104"/>
      <c r="E28" s="105" t="s">
        <v>35</v>
      </c>
      <c r="F28" s="107">
        <v>40</v>
      </c>
      <c r="G28" s="104"/>
      <c r="H28" s="105" t="s">
        <v>35</v>
      </c>
      <c r="I28" s="105" t="s">
        <v>46</v>
      </c>
      <c r="J28" s="107">
        <v>40</v>
      </c>
      <c r="K28" s="101"/>
      <c r="L28" s="110" t="s">
        <v>35</v>
      </c>
      <c r="M28" s="111">
        <v>40</v>
      </c>
      <c r="N28" s="104"/>
      <c r="O28" s="110" t="s">
        <v>35</v>
      </c>
      <c r="P28" s="110" t="s">
        <v>46</v>
      </c>
      <c r="Q28" s="111">
        <v>40</v>
      </c>
      <c r="R28" s="101"/>
      <c r="S28" s="110" t="s">
        <v>35</v>
      </c>
      <c r="T28" s="111">
        <v>40</v>
      </c>
      <c r="U28" s="101"/>
      <c r="V28" s="110" t="s">
        <v>35</v>
      </c>
      <c r="W28" s="110" t="s">
        <v>46</v>
      </c>
      <c r="X28" s="111">
        <v>40</v>
      </c>
      <c r="Y28" s="101"/>
      <c r="Z28" s="110" t="s">
        <v>35</v>
      </c>
      <c r="AA28" s="110" t="s">
        <v>46</v>
      </c>
      <c r="AB28" s="111">
        <v>40</v>
      </c>
      <c r="AC28" s="101"/>
      <c r="AD28" s="110" t="s">
        <v>35</v>
      </c>
      <c r="AE28" s="110" t="s">
        <v>46</v>
      </c>
      <c r="AF28" s="111">
        <v>40</v>
      </c>
    </row>
    <row r="29" spans="2:32" x14ac:dyDescent="0.3">
      <c r="B29" s="105" t="s">
        <v>9</v>
      </c>
      <c r="C29" s="107">
        <v>50</v>
      </c>
      <c r="D29" s="104"/>
      <c r="E29" s="105" t="s">
        <v>9</v>
      </c>
      <c r="F29" s="107">
        <v>50</v>
      </c>
      <c r="G29" s="104"/>
      <c r="H29" s="105" t="s">
        <v>9</v>
      </c>
      <c r="I29" s="105" t="s">
        <v>47</v>
      </c>
      <c r="J29" s="107">
        <v>50</v>
      </c>
      <c r="K29" s="101"/>
      <c r="L29" s="110" t="s">
        <v>9</v>
      </c>
      <c r="M29" s="111">
        <v>50</v>
      </c>
      <c r="N29" s="104"/>
      <c r="O29" s="110" t="s">
        <v>9</v>
      </c>
      <c r="P29" s="110" t="s">
        <v>47</v>
      </c>
      <c r="Q29" s="111">
        <v>50</v>
      </c>
      <c r="R29" s="101"/>
      <c r="S29" s="110" t="s">
        <v>9</v>
      </c>
      <c r="T29" s="111">
        <v>50</v>
      </c>
      <c r="U29" s="101"/>
      <c r="V29" s="110" t="s">
        <v>9</v>
      </c>
      <c r="W29" s="110" t="s">
        <v>47</v>
      </c>
      <c r="X29" s="111">
        <v>50</v>
      </c>
      <c r="Y29" s="101"/>
      <c r="Z29" s="110" t="s">
        <v>9</v>
      </c>
      <c r="AA29" s="110" t="s">
        <v>47</v>
      </c>
      <c r="AB29" s="111">
        <v>50</v>
      </c>
      <c r="AC29" s="101"/>
      <c r="AD29" s="110" t="s">
        <v>9</v>
      </c>
      <c r="AE29" s="110" t="s">
        <v>47</v>
      </c>
      <c r="AF29" s="111">
        <v>50</v>
      </c>
    </row>
    <row r="30" spans="2:32" x14ac:dyDescent="0.3">
      <c r="B30" s="105" t="s">
        <v>12</v>
      </c>
      <c r="C30" s="107">
        <v>20</v>
      </c>
      <c r="D30" s="104"/>
      <c r="E30" s="105" t="s">
        <v>12</v>
      </c>
      <c r="F30" s="107">
        <v>20</v>
      </c>
      <c r="G30" s="104"/>
      <c r="H30" s="105" t="s">
        <v>12</v>
      </c>
      <c r="I30" s="105" t="s">
        <v>48</v>
      </c>
      <c r="J30" s="107">
        <v>20</v>
      </c>
      <c r="K30" s="101"/>
      <c r="L30" s="110" t="s">
        <v>12</v>
      </c>
      <c r="M30" s="111">
        <v>20</v>
      </c>
      <c r="N30" s="104"/>
      <c r="O30" s="110" t="s">
        <v>12</v>
      </c>
      <c r="P30" s="110" t="s">
        <v>48</v>
      </c>
      <c r="Q30" s="111">
        <v>20</v>
      </c>
      <c r="R30" s="101"/>
      <c r="S30" s="110" t="s">
        <v>12</v>
      </c>
      <c r="T30" s="111">
        <v>20</v>
      </c>
      <c r="U30" s="101"/>
      <c r="V30" s="110" t="s">
        <v>12</v>
      </c>
      <c r="W30" s="110" t="s">
        <v>48</v>
      </c>
      <c r="X30" s="111">
        <v>20</v>
      </c>
      <c r="Y30" s="101"/>
      <c r="Z30" s="110" t="s">
        <v>12</v>
      </c>
      <c r="AA30" s="110" t="s">
        <v>44</v>
      </c>
      <c r="AB30" s="111">
        <v>40</v>
      </c>
      <c r="AC30" s="101"/>
      <c r="AD30" s="110" t="s">
        <v>12</v>
      </c>
      <c r="AE30" s="110" t="s">
        <v>48</v>
      </c>
      <c r="AF30" s="111">
        <v>20</v>
      </c>
    </row>
    <row r="31" spans="2:32" x14ac:dyDescent="0.3">
      <c r="B31" s="105" t="s">
        <v>10</v>
      </c>
      <c r="C31" s="107">
        <v>60</v>
      </c>
      <c r="D31" s="104"/>
      <c r="E31" s="105" t="s">
        <v>10</v>
      </c>
      <c r="F31" s="107">
        <v>60</v>
      </c>
      <c r="G31" s="104"/>
      <c r="H31" s="105" t="s">
        <v>10</v>
      </c>
      <c r="I31" s="105" t="s">
        <v>49</v>
      </c>
      <c r="J31" s="107">
        <v>60</v>
      </c>
      <c r="K31" s="101"/>
      <c r="L31" s="110" t="s">
        <v>10</v>
      </c>
      <c r="M31" s="111">
        <v>60</v>
      </c>
      <c r="N31" s="104"/>
      <c r="O31" s="110" t="s">
        <v>10</v>
      </c>
      <c r="P31" s="110" t="s">
        <v>49</v>
      </c>
      <c r="Q31" s="111">
        <v>60</v>
      </c>
      <c r="R31" s="101"/>
      <c r="S31" s="110" t="s">
        <v>10</v>
      </c>
      <c r="T31" s="111">
        <v>60</v>
      </c>
      <c r="U31" s="101"/>
      <c r="V31" s="110" t="s">
        <v>10</v>
      </c>
      <c r="W31" s="110" t="s">
        <v>49</v>
      </c>
      <c r="X31" s="111">
        <v>60</v>
      </c>
      <c r="Y31" s="101"/>
      <c r="Z31" s="110" t="s">
        <v>10</v>
      </c>
      <c r="AA31" s="110" t="s">
        <v>49</v>
      </c>
      <c r="AB31" s="111">
        <v>60</v>
      </c>
      <c r="AC31" s="101"/>
      <c r="AD31" s="110" t="s">
        <v>10</v>
      </c>
      <c r="AE31" s="110" t="s">
        <v>49</v>
      </c>
      <c r="AF31" s="111">
        <v>60</v>
      </c>
    </row>
    <row r="32" spans="2:32" x14ac:dyDescent="0.3">
      <c r="B32" s="105" t="s">
        <v>35</v>
      </c>
      <c r="C32" s="107">
        <v>40</v>
      </c>
      <c r="D32" s="104"/>
      <c r="E32" s="105" t="s">
        <v>35</v>
      </c>
      <c r="F32" s="107">
        <v>40</v>
      </c>
      <c r="G32" s="104"/>
      <c r="H32" s="105" t="s">
        <v>35</v>
      </c>
      <c r="I32" s="105" t="s">
        <v>50</v>
      </c>
      <c r="J32" s="107">
        <v>40</v>
      </c>
      <c r="K32" s="101"/>
      <c r="L32" s="110" t="s">
        <v>35</v>
      </c>
      <c r="M32" s="111">
        <v>40</v>
      </c>
      <c r="N32" s="104"/>
      <c r="O32" s="110" t="s">
        <v>35</v>
      </c>
      <c r="P32" s="110" t="s">
        <v>50</v>
      </c>
      <c r="Q32" s="111">
        <v>40</v>
      </c>
      <c r="R32" s="101"/>
      <c r="S32" s="110" t="s">
        <v>35</v>
      </c>
      <c r="T32" s="111">
        <v>40</v>
      </c>
      <c r="U32" s="101"/>
      <c r="V32" s="110" t="s">
        <v>35</v>
      </c>
      <c r="W32" s="110" t="s">
        <v>50</v>
      </c>
      <c r="X32" s="111">
        <v>40</v>
      </c>
      <c r="Y32" s="101"/>
      <c r="Z32" s="110" t="s">
        <v>35</v>
      </c>
      <c r="AA32" s="110" t="s">
        <v>50</v>
      </c>
      <c r="AB32" s="111">
        <v>40</v>
      </c>
      <c r="AC32" s="101"/>
      <c r="AD32" s="110" t="s">
        <v>35</v>
      </c>
      <c r="AE32" s="110" t="s">
        <v>50</v>
      </c>
      <c r="AF32" s="111">
        <v>40</v>
      </c>
    </row>
    <row r="33" spans="2:32" x14ac:dyDescent="0.3">
      <c r="B33" s="105" t="s">
        <v>9</v>
      </c>
      <c r="C33" s="107">
        <v>50</v>
      </c>
      <c r="D33" s="104"/>
      <c r="E33" s="105" t="s">
        <v>9</v>
      </c>
      <c r="F33" s="107">
        <v>80</v>
      </c>
      <c r="G33" s="104"/>
      <c r="H33" s="105" t="s">
        <v>9</v>
      </c>
      <c r="I33" s="105" t="s">
        <v>47</v>
      </c>
      <c r="J33" s="107">
        <v>50</v>
      </c>
      <c r="K33" s="101"/>
      <c r="L33" s="110" t="s">
        <v>9</v>
      </c>
      <c r="M33" s="111">
        <v>50</v>
      </c>
      <c r="N33" s="104"/>
      <c r="O33" s="110" t="s">
        <v>9</v>
      </c>
      <c r="P33" s="110" t="s">
        <v>47</v>
      </c>
      <c r="Q33" s="111">
        <v>50</v>
      </c>
      <c r="R33" s="101"/>
      <c r="S33" s="110" t="s">
        <v>9</v>
      </c>
      <c r="T33" s="111">
        <v>80</v>
      </c>
      <c r="U33" s="101"/>
      <c r="V33" s="110" t="s">
        <v>9</v>
      </c>
      <c r="W33" s="110" t="s">
        <v>47</v>
      </c>
      <c r="X33" s="111">
        <v>50</v>
      </c>
      <c r="Y33" s="101"/>
      <c r="Z33" s="110" t="s">
        <v>9</v>
      </c>
      <c r="AA33" s="110" t="s">
        <v>47</v>
      </c>
      <c r="AB33" s="111">
        <v>50</v>
      </c>
      <c r="AC33" s="101"/>
      <c r="AD33" s="110" t="s">
        <v>9</v>
      </c>
      <c r="AE33" s="110" t="s">
        <v>47</v>
      </c>
      <c r="AF33" s="111">
        <v>50</v>
      </c>
    </row>
    <row r="34" spans="2:32" x14ac:dyDescent="0.3">
      <c r="B34" s="105" t="s">
        <v>12</v>
      </c>
      <c r="C34" s="107">
        <v>20</v>
      </c>
      <c r="D34" s="104"/>
      <c r="E34" s="105" t="s">
        <v>12</v>
      </c>
      <c r="F34" s="107">
        <v>20</v>
      </c>
      <c r="G34" s="104"/>
      <c r="H34" s="105" t="s">
        <v>12</v>
      </c>
      <c r="I34" s="105" t="s">
        <v>44</v>
      </c>
      <c r="J34" s="107">
        <v>20</v>
      </c>
      <c r="K34" s="101"/>
      <c r="L34" s="110" t="s">
        <v>12</v>
      </c>
      <c r="M34" s="111">
        <v>20</v>
      </c>
      <c r="N34" s="104"/>
      <c r="O34" s="110" t="s">
        <v>12</v>
      </c>
      <c r="P34" s="110" t="s">
        <v>44</v>
      </c>
      <c r="Q34" s="111">
        <v>20</v>
      </c>
      <c r="R34" s="101"/>
      <c r="S34" s="110" t="s">
        <v>12</v>
      </c>
      <c r="T34" s="111">
        <v>20</v>
      </c>
      <c r="U34" s="101"/>
      <c r="V34" s="110" t="s">
        <v>12</v>
      </c>
      <c r="W34" s="110" t="s">
        <v>48</v>
      </c>
      <c r="X34" s="111">
        <v>30</v>
      </c>
      <c r="Y34" s="101"/>
      <c r="Z34" s="110" t="s">
        <v>12</v>
      </c>
      <c r="AA34" s="110" t="s">
        <v>48</v>
      </c>
      <c r="AB34" s="111">
        <v>20</v>
      </c>
      <c r="AC34" s="101"/>
      <c r="AD34" s="110" t="s">
        <v>12</v>
      </c>
      <c r="AE34" s="110" t="s">
        <v>48</v>
      </c>
      <c r="AF34" s="111">
        <v>20</v>
      </c>
    </row>
    <row r="35" spans="2:32" x14ac:dyDescent="0.3">
      <c r="B35" s="105" t="s">
        <v>10</v>
      </c>
      <c r="C35" s="107">
        <v>60</v>
      </c>
      <c r="D35" s="104"/>
      <c r="E35" s="105" t="s">
        <v>10</v>
      </c>
      <c r="F35" s="107">
        <v>60</v>
      </c>
      <c r="G35" s="104"/>
      <c r="H35" s="105" t="s">
        <v>10</v>
      </c>
      <c r="I35" s="105" t="s">
        <v>45</v>
      </c>
      <c r="J35" s="107">
        <v>60</v>
      </c>
      <c r="K35" s="101"/>
      <c r="L35" s="110" t="s">
        <v>10</v>
      </c>
      <c r="M35" s="111">
        <v>60</v>
      </c>
      <c r="N35" s="104"/>
      <c r="O35" s="110" t="s">
        <v>10</v>
      </c>
      <c r="P35" s="110" t="s">
        <v>45</v>
      </c>
      <c r="Q35" s="111">
        <v>60</v>
      </c>
      <c r="R35" s="101"/>
      <c r="S35" s="110" t="s">
        <v>10</v>
      </c>
      <c r="T35" s="111">
        <v>60</v>
      </c>
      <c r="U35" s="101"/>
      <c r="V35" s="110" t="s">
        <v>10</v>
      </c>
      <c r="W35" s="110" t="s">
        <v>45</v>
      </c>
      <c r="X35" s="111">
        <v>60</v>
      </c>
      <c r="Y35" s="101"/>
      <c r="Z35" s="110" t="s">
        <v>10</v>
      </c>
      <c r="AA35" s="110" t="s">
        <v>45</v>
      </c>
      <c r="AB35" s="111">
        <v>60</v>
      </c>
      <c r="AC35" s="101"/>
      <c r="AD35" s="110" t="s">
        <v>10</v>
      </c>
      <c r="AE35" s="110" t="s">
        <v>45</v>
      </c>
      <c r="AF35" s="111">
        <v>60</v>
      </c>
    </row>
    <row r="36" spans="2:32" x14ac:dyDescent="0.3">
      <c r="B36" s="105" t="s">
        <v>35</v>
      </c>
      <c r="C36" s="107">
        <v>40</v>
      </c>
      <c r="D36" s="104"/>
      <c r="E36" s="105" t="s">
        <v>35</v>
      </c>
      <c r="F36" s="107">
        <v>40</v>
      </c>
      <c r="G36" s="104"/>
      <c r="H36" s="105" t="s">
        <v>35</v>
      </c>
      <c r="I36" s="105" t="s">
        <v>50</v>
      </c>
      <c r="J36" s="107">
        <v>40</v>
      </c>
      <c r="K36" s="101"/>
      <c r="L36" s="110" t="s">
        <v>35</v>
      </c>
      <c r="M36" s="111">
        <v>40</v>
      </c>
      <c r="N36" s="104"/>
      <c r="O36" s="110" t="s">
        <v>35</v>
      </c>
      <c r="P36" s="110" t="s">
        <v>50</v>
      </c>
      <c r="Q36" s="111">
        <v>40</v>
      </c>
      <c r="R36" s="101"/>
      <c r="S36" s="110" t="s">
        <v>35</v>
      </c>
      <c r="T36" s="111">
        <v>40</v>
      </c>
      <c r="U36" s="101"/>
      <c r="V36" s="110" t="s">
        <v>35</v>
      </c>
      <c r="W36" s="110" t="s">
        <v>50</v>
      </c>
      <c r="X36" s="111">
        <v>40</v>
      </c>
      <c r="Y36" s="101"/>
      <c r="Z36" s="110" t="s">
        <v>35</v>
      </c>
      <c r="AA36" s="110" t="s">
        <v>50</v>
      </c>
      <c r="AB36" s="111">
        <v>40</v>
      </c>
      <c r="AC36" s="101"/>
      <c r="AD36" s="110" t="s">
        <v>35</v>
      </c>
      <c r="AE36" s="110" t="s">
        <v>50</v>
      </c>
      <c r="AF36" s="111">
        <v>25</v>
      </c>
    </row>
    <row r="37" spans="2:32" x14ac:dyDescent="0.3">
      <c r="B37" s="112"/>
      <c r="C37" s="112"/>
      <c r="D37" s="112"/>
      <c r="E37" s="112"/>
      <c r="F37" s="112"/>
      <c r="G37" s="112"/>
      <c r="H37" s="112"/>
      <c r="I37" s="112"/>
      <c r="J37" s="112"/>
      <c r="K37" s="101"/>
      <c r="L37" s="112"/>
      <c r="M37" s="112"/>
      <c r="N37" s="112"/>
      <c r="O37" s="112"/>
      <c r="P37" s="112"/>
      <c r="Q37" s="112"/>
      <c r="R37" s="101"/>
      <c r="S37" s="112"/>
      <c r="T37" s="112"/>
      <c r="U37" s="101"/>
      <c r="V37" s="112"/>
      <c r="W37" s="112"/>
      <c r="X37" s="112"/>
      <c r="Y37" s="101"/>
      <c r="Z37" s="112"/>
      <c r="AA37" s="112"/>
      <c r="AB37" s="112"/>
      <c r="AC37" s="101"/>
      <c r="AD37" s="112"/>
      <c r="AE37" s="112"/>
      <c r="AF37" s="112"/>
    </row>
    <row r="38" spans="2:32" x14ac:dyDescent="0.3">
      <c r="B38" s="108" t="s">
        <v>26</v>
      </c>
      <c r="C38" s="106" t="s">
        <v>59</v>
      </c>
      <c r="D38" s="104"/>
      <c r="E38" s="108" t="s">
        <v>26</v>
      </c>
      <c r="F38" s="106" t="s">
        <v>64</v>
      </c>
      <c r="G38" s="104"/>
      <c r="H38" s="108" t="s">
        <v>26</v>
      </c>
      <c r="I38" s="108" t="s">
        <v>42</v>
      </c>
      <c r="J38" s="106" t="s">
        <v>61</v>
      </c>
      <c r="K38" s="101"/>
      <c r="L38" s="108" t="s">
        <v>26</v>
      </c>
      <c r="M38" s="106" t="s">
        <v>62</v>
      </c>
      <c r="N38" s="104"/>
      <c r="O38" s="108" t="s">
        <v>26</v>
      </c>
      <c r="P38" s="108" t="s">
        <v>42</v>
      </c>
      <c r="Q38" s="106" t="s">
        <v>51</v>
      </c>
      <c r="R38" s="101"/>
      <c r="S38" s="108" t="s">
        <v>26</v>
      </c>
      <c r="T38" s="106" t="s">
        <v>52</v>
      </c>
      <c r="U38" s="101"/>
      <c r="V38" s="108" t="s">
        <v>26</v>
      </c>
      <c r="W38" s="108" t="s">
        <v>42</v>
      </c>
      <c r="X38" s="106" t="s">
        <v>53</v>
      </c>
      <c r="Y38" s="101"/>
      <c r="Z38" s="108" t="s">
        <v>26</v>
      </c>
      <c r="AA38" s="108" t="s">
        <v>42</v>
      </c>
      <c r="AB38" s="106" t="s">
        <v>54</v>
      </c>
      <c r="AC38" s="101"/>
      <c r="AD38" s="108" t="s">
        <v>26</v>
      </c>
      <c r="AE38" s="108" t="s">
        <v>42</v>
      </c>
      <c r="AF38" s="106" t="s">
        <v>55</v>
      </c>
    </row>
    <row r="39" spans="2:32" x14ac:dyDescent="0.3">
      <c r="B39" s="110" t="s">
        <v>9</v>
      </c>
      <c r="C39" s="113">
        <f>SUMIF(B24:B36,B39,C24:C36)</f>
        <v>150</v>
      </c>
      <c r="D39" s="104"/>
      <c r="E39" s="110"/>
      <c r="F39" s="113">
        <f>SUMIF(F24:F36,"&gt;50",F24:F36)</f>
        <v>335</v>
      </c>
      <c r="G39" s="104"/>
      <c r="H39" s="110" t="s">
        <v>12</v>
      </c>
      <c r="I39" s="110" t="s">
        <v>44</v>
      </c>
      <c r="J39" s="109">
        <f>SUMIFS(J24:J36,H24:H36,H39,I24:I36,I39)</f>
        <v>40</v>
      </c>
      <c r="K39" s="101"/>
      <c r="L39" s="110" t="s">
        <v>9</v>
      </c>
      <c r="M39" s="113">
        <f>COUNTIF(L24:L35,L39)</f>
        <v>3</v>
      </c>
      <c r="N39" s="104"/>
      <c r="O39" s="110" t="s">
        <v>12</v>
      </c>
      <c r="P39" s="110" t="s">
        <v>44</v>
      </c>
      <c r="Q39" s="109">
        <f>COUNTIFS(O24:O36,O39,P24:P36,P39)</f>
        <v>2</v>
      </c>
      <c r="R39" s="101"/>
      <c r="S39" s="110" t="s">
        <v>9</v>
      </c>
      <c r="T39" s="113">
        <f>AVERAGEIF(S24:S36,S39,T24:T36)</f>
        <v>60</v>
      </c>
      <c r="U39" s="101"/>
      <c r="V39" s="110" t="s">
        <v>12</v>
      </c>
      <c r="W39" s="110" t="s">
        <v>48</v>
      </c>
      <c r="X39" s="109">
        <f>AVERAGEIFS(X24:X36,V24:V36,V39,W24:W36,W39)</f>
        <v>25</v>
      </c>
      <c r="Y39" s="101"/>
      <c r="Z39" s="110" t="s">
        <v>12</v>
      </c>
      <c r="AA39" s="110" t="s">
        <v>44</v>
      </c>
      <c r="AB39" s="109"/>
      <c r="AC39" s="101"/>
      <c r="AD39" s="110" t="s">
        <v>35</v>
      </c>
      <c r="AE39" s="110" t="s">
        <v>50</v>
      </c>
      <c r="AF39" s="109"/>
    </row>
    <row r="40" spans="2:32" x14ac:dyDescent="0.3">
      <c r="B40" s="101"/>
      <c r="C40" s="101"/>
      <c r="D40" s="101"/>
      <c r="E40" s="37" t="s">
        <v>63</v>
      </c>
      <c r="F40" s="37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</row>
    <row r="41" spans="2:32" x14ac:dyDescent="0.3">
      <c r="B41" s="101"/>
      <c r="C41" s="101"/>
      <c r="D41" s="101"/>
      <c r="E41" s="37"/>
      <c r="F41" s="37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</row>
    <row r="42" spans="2:32" x14ac:dyDescent="0.3">
      <c r="B42" s="101"/>
      <c r="C42" s="101"/>
      <c r="D42" s="101"/>
      <c r="E42" s="37"/>
      <c r="F42" s="37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</row>
    <row r="43" spans="2:32" x14ac:dyDescent="0.3">
      <c r="B43" s="101"/>
      <c r="C43" s="101"/>
      <c r="D43" s="101"/>
      <c r="E43" s="37"/>
      <c r="F43" s="37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</row>
  </sheetData>
  <mergeCells count="2">
    <mergeCell ref="E18:F21"/>
    <mergeCell ref="E40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Eğer</vt:lpstr>
      <vt:lpstr>Düşeyara</vt:lpstr>
      <vt:lpstr>Yatayara</vt:lpstr>
      <vt:lpstr>Koşullu İşlevler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2020-04-19T12:51:06Z</dcterms:modified>
</cp:coreProperties>
</file>