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inyoung\Documents\Growth\Excel\Kenji_Explains\Excels\"/>
    </mc:Choice>
  </mc:AlternateContent>
  <bookViews>
    <workbookView xWindow="0" yWindow="0" windowWidth="23040" windowHeight="9192" activeTab="1"/>
  </bookViews>
  <sheets>
    <sheet name="Cover Page" sheetId="2" r:id="rId1"/>
    <sheet name="Sheet1" sheetId="1" r:id="rId2"/>
  </sheets>
  <definedNames>
    <definedName name="solver_adj" localSheetId="1" hidden="1">Sheet1!$I$5:$I$6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Sheet1!$I$6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Sheet1!$I$14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Sheet1!$I$17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10000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Q6" i="1"/>
  <c r="P6" i="1"/>
  <c r="M6" i="1"/>
  <c r="N6" i="1"/>
  <c r="L7" i="1"/>
  <c r="L8" i="1"/>
  <c r="L11" i="1"/>
  <c r="L10" i="1"/>
  <c r="F5" i="1"/>
  <c r="F13" i="1"/>
  <c r="F12" i="1"/>
  <c r="C5" i="1"/>
  <c r="C7" i="1" s="1"/>
  <c r="I13" i="1" l="1"/>
  <c r="I12" i="1"/>
  <c r="I11" i="1"/>
  <c r="I14" i="1" s="1"/>
  <c r="L6" i="1" s="1"/>
  <c r="F11" i="1" l="1"/>
  <c r="F14" i="1" s="1"/>
</calcChain>
</file>

<file path=xl/sharedStrings.xml><?xml version="1.0" encoding="utf-8"?>
<sst xmlns="http://schemas.openxmlformats.org/spreadsheetml/2006/main" count="38" uniqueCount="25">
  <si>
    <t>Quantity Sold</t>
  </si>
  <si>
    <t>Price per Unit</t>
  </si>
  <si>
    <t>Variable Cost per Unit</t>
  </si>
  <si>
    <t>Fixed Cost</t>
  </si>
  <si>
    <t>Income Statement</t>
  </si>
  <si>
    <t>Total Revenue</t>
  </si>
  <si>
    <t>Variable Costs</t>
  </si>
  <si>
    <t>Fixed Costs</t>
  </si>
  <si>
    <t>Profit</t>
  </si>
  <si>
    <t xml:space="preserve"> </t>
  </si>
  <si>
    <t>Revenue</t>
  </si>
  <si>
    <t>Financials Pt 1</t>
  </si>
  <si>
    <t>Financials Pt 2</t>
  </si>
  <si>
    <t>Constraints</t>
  </si>
  <si>
    <t>Max Price per Unit</t>
  </si>
  <si>
    <t>Financials Pt 3</t>
  </si>
  <si>
    <t>What-if Analysis (Goal Seek, Solver, Data Table)</t>
  </si>
  <si>
    <t>Sensitivity Analysis</t>
  </si>
  <si>
    <r>
      <t>Get 10%</t>
    </r>
    <r>
      <rPr>
        <b/>
        <sz val="16"/>
        <color theme="1"/>
        <rFont val="맑은 고딕"/>
        <family val="2"/>
        <scheme val="minor"/>
      </rPr>
      <t xml:space="preserve"> OFF</t>
    </r>
    <r>
      <rPr>
        <sz val="16"/>
        <color theme="1"/>
        <rFont val="맑은 고딕"/>
        <family val="2"/>
        <scheme val="minor"/>
      </rPr>
      <t xml:space="preserve"> our course using coupon code </t>
    </r>
    <r>
      <rPr>
        <b/>
        <sz val="16"/>
        <color theme="1"/>
        <rFont val="맑은 고딕"/>
        <family val="2"/>
        <scheme val="minor"/>
      </rPr>
      <t>EMAIL10</t>
    </r>
  </si>
  <si>
    <t>Get Our Complete Finance &amp; Valuation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</si>
  <si>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</si>
  <si>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</si>
  <si>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</si>
  <si>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</si>
  <si>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Excel What-If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</si>
</sst>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76" formatCode="#,##0_);\(#,##0\);\-\-_)"/>
    <numFmt numFmtId="177" formatCode="#,##0.00_);\(#,##0.00\);\-\-_)"/>
    <numFmt numFmtId="178" formatCode="_(* #,##0_);_(* \(#,##0\);_(* &quot;-&quot;??_);_(@_)"/>
    <numFmt numFmtId="179" formatCode="0.0"/>
    <numFmt numFmtId="180" formatCode="_-* #,##0_-;\-* #,##0_-;_-* &quot;-&quot;??_-;_-@_-"/>
  </numFmts>
  <fonts count="16" x14ac:knownFonts="1"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b/>
      <sz val="12"/>
      <color theme="0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rgb="FF0432FF"/>
      <name val="맑은 고딕"/>
      <family val="2"/>
      <scheme val="minor"/>
    </font>
    <font>
      <b/>
      <sz val="23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b/>
      <sz val="50"/>
      <color theme="1"/>
      <name val="맑은 고딕"/>
      <family val="2"/>
      <scheme val="minor"/>
    </font>
    <font>
      <sz val="16"/>
      <color theme="1"/>
      <name val="맑은 고딕"/>
      <family val="2"/>
      <scheme val="minor"/>
    </font>
    <font>
      <b/>
      <sz val="16"/>
      <color theme="1"/>
      <name val="맑은 고딕"/>
      <family val="2"/>
      <scheme val="minor"/>
    </font>
    <font>
      <u/>
      <sz val="20"/>
      <color theme="1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i/>
      <sz val="14"/>
      <color rgb="FF0432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A3C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</cellStyleXfs>
  <cellXfs count="42">
    <xf numFmtId="0" fontId="0" fillId="0" borderId="0" xfId="0"/>
    <xf numFmtId="0" fontId="4" fillId="3" borderId="2" xfId="0" applyFont="1" applyFill="1" applyBorder="1" applyAlignment="1">
      <alignment horizontal="left"/>
    </xf>
    <xf numFmtId="176" fontId="4" fillId="3" borderId="2" xfId="0" applyNumberFormat="1" applyFont="1" applyFill="1" applyBorder="1"/>
    <xf numFmtId="0" fontId="0" fillId="0" borderId="0" xfId="0" applyAlignment="1">
      <alignment horizontal="left"/>
    </xf>
    <xf numFmtId="176" fontId="5" fillId="0" borderId="0" xfId="0" applyNumberFormat="1" applyFont="1"/>
    <xf numFmtId="177" fontId="5" fillId="0" borderId="0" xfId="0" applyNumberFormat="1" applyFont="1"/>
    <xf numFmtId="176" fontId="0" fillId="0" borderId="0" xfId="0" applyNumberFormat="1"/>
    <xf numFmtId="0" fontId="0" fillId="0" borderId="1" xfId="0" applyBorder="1"/>
    <xf numFmtId="179" fontId="0" fillId="0" borderId="6" xfId="0" applyNumberFormat="1" applyBorder="1" applyAlignment="1">
      <alignment horizontal="center"/>
    </xf>
    <xf numFmtId="178" fontId="0" fillId="0" borderId="0" xfId="1" applyNumberFormat="1" applyFont="1" applyFill="1"/>
    <xf numFmtId="180" fontId="0" fillId="0" borderId="4" xfId="1" applyNumberFormat="1" applyFont="1" applyBorder="1" applyAlignment="1">
      <alignment horizontal="center"/>
    </xf>
    <xf numFmtId="178" fontId="0" fillId="0" borderId="0" xfId="0" applyNumberFormat="1"/>
    <xf numFmtId="2" fontId="0" fillId="0" borderId="0" xfId="0" applyNumberFormat="1"/>
    <xf numFmtId="0" fontId="6" fillId="0" borderId="1" xfId="0" applyFont="1" applyBorder="1" applyAlignment="1">
      <alignment horizontal="left" vertical="center" indent="1"/>
    </xf>
    <xf numFmtId="0" fontId="1" fillId="0" borderId="7" xfId="3" applyBorder="1"/>
    <xf numFmtId="0" fontId="9" fillId="0" borderId="8" xfId="3" applyFont="1" applyBorder="1" applyAlignment="1">
      <alignment horizontal="center" vertical="center"/>
    </xf>
    <xf numFmtId="0" fontId="1" fillId="0" borderId="9" xfId="3" applyBorder="1"/>
    <xf numFmtId="0" fontId="1" fillId="5" borderId="0" xfId="3" applyFill="1"/>
    <xf numFmtId="0" fontId="1" fillId="0" borderId="10" xfId="3" applyBorder="1"/>
    <xf numFmtId="0" fontId="9" fillId="0" borderId="0" xfId="3" applyFont="1" applyAlignment="1">
      <alignment horizontal="center" vertical="center"/>
    </xf>
    <xf numFmtId="0" fontId="1" fillId="0" borderId="5" xfId="3" applyBorder="1"/>
    <xf numFmtId="0" fontId="1" fillId="0" borderId="0" xfId="3"/>
    <xf numFmtId="0" fontId="2" fillId="0" borderId="10" xfId="3" applyFont="1" applyBorder="1"/>
    <xf numFmtId="0" fontId="10" fillId="0" borderId="0" xfId="3" applyFont="1" applyAlignment="1">
      <alignment horizontal="center"/>
    </xf>
    <xf numFmtId="0" fontId="2" fillId="0" borderId="5" xfId="3" applyFont="1" applyBorder="1"/>
    <xf numFmtId="0" fontId="2" fillId="5" borderId="0" xfId="3" applyFont="1" applyFill="1"/>
    <xf numFmtId="0" fontId="10" fillId="0" borderId="0" xfId="3" applyFont="1"/>
    <xf numFmtId="0" fontId="1" fillId="0" borderId="10" xfId="3" applyBorder="1" applyAlignment="1">
      <alignment vertical="center"/>
    </xf>
    <xf numFmtId="0" fontId="12" fillId="6" borderId="11" xfId="2" applyFont="1" applyFill="1" applyBorder="1" applyAlignment="1">
      <alignment horizontal="center" vertical="center"/>
    </xf>
    <xf numFmtId="0" fontId="1" fillId="0" borderId="5" xfId="3" applyBorder="1" applyAlignment="1">
      <alignment vertical="center"/>
    </xf>
    <xf numFmtId="0" fontId="1" fillId="5" borderId="0" xfId="3" applyFill="1" applyAlignment="1">
      <alignment vertical="center"/>
    </xf>
    <xf numFmtId="0" fontId="14" fillId="0" borderId="0" xfId="4" applyFont="1" applyFill="1" applyBorder="1"/>
    <xf numFmtId="0" fontId="7" fillId="0" borderId="3" xfId="3" applyFont="1" applyBorder="1"/>
    <xf numFmtId="0" fontId="1" fillId="0" borderId="0" xfId="3" applyAlignment="1">
      <alignment vertical="top" wrapText="1"/>
    </xf>
    <xf numFmtId="0" fontId="1" fillId="0" borderId="12" xfId="3" applyBorder="1"/>
    <xf numFmtId="0" fontId="1" fillId="0" borderId="3" xfId="3" applyBorder="1"/>
    <xf numFmtId="0" fontId="1" fillId="0" borderId="13" xfId="3" applyBorder="1"/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textRotation="90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</cellXfs>
  <cellStyles count="5">
    <cellStyle name="Comma" xfId="1" builtinId="3"/>
    <cellStyle name="Hyperlink" xfId="2" builtinId="8"/>
    <cellStyle name="Hyperlink 2 2" xfId="4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2A3C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D877026B-57E6-492E-A3A6-E5EC05321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475" y="1555751"/>
          <a:ext cx="3050985" cy="86535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94323</xdr:colOff>
      <xdr:row>1</xdr:row>
      <xdr:rowOff>59221</xdr:rowOff>
    </xdr:from>
    <xdr:to>
      <xdr:col>2</xdr:col>
      <xdr:colOff>110951</xdr:colOff>
      <xdr:row>1</xdr:row>
      <xdr:rowOff>434753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638437-E5D9-4662-97E0-31B2E5EE9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419" y="261450"/>
          <a:ext cx="1132934" cy="375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finance-valuation-course?utm_source=YTDownloadFile&amp;utm_medium=what-if-analysis-jan-13-2023&amp;utm_campaign=YTDownloa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9"/>
  <sheetViews>
    <sheetView showGridLines="0" zoomScale="70" zoomScaleNormal="70" workbookViewId="0">
      <selection activeCell="B1" sqref="B1"/>
    </sheetView>
  </sheetViews>
  <sheetFormatPr defaultColWidth="9.453125" defaultRowHeight="17.399999999999999" x14ac:dyDescent="0.4"/>
  <cols>
    <col min="1" max="1" width="9.453125" style="17"/>
    <col min="2" max="2" width="7.36328125" style="17" customWidth="1"/>
    <col min="3" max="3" width="96.7265625" style="17" bestFit="1" customWidth="1"/>
    <col min="4" max="4" width="8.26953125" style="17" customWidth="1"/>
    <col min="5" max="16384" width="9.453125" style="17"/>
  </cols>
  <sheetData>
    <row r="4" spans="2:4" ht="70.2" x14ac:dyDescent="0.4">
      <c r="B4" s="14"/>
      <c r="C4" s="15" t="s">
        <v>24</v>
      </c>
      <c r="D4" s="16"/>
    </row>
    <row r="5" spans="2:4" ht="70.2" x14ac:dyDescent="0.4">
      <c r="B5" s="18"/>
      <c r="C5" s="19"/>
      <c r="D5" s="20"/>
    </row>
    <row r="6" spans="2:4" x14ac:dyDescent="0.4">
      <c r="B6" s="18"/>
      <c r="C6" s="21"/>
      <c r="D6" s="20"/>
    </row>
    <row r="7" spans="2:4" x14ac:dyDescent="0.4">
      <c r="B7" s="18"/>
      <c r="C7" s="21"/>
      <c r="D7" s="20"/>
    </row>
    <row r="8" spans="2:4" x14ac:dyDescent="0.4">
      <c r="B8" s="18"/>
      <c r="C8" s="21"/>
      <c r="D8" s="20"/>
    </row>
    <row r="9" spans="2:4" s="25" customFormat="1" ht="25.2" x14ac:dyDescent="0.55000000000000004">
      <c r="B9" s="22"/>
      <c r="C9" s="23" t="s">
        <v>18</v>
      </c>
      <c r="D9" s="24"/>
    </row>
    <row r="10" spans="2:4" s="25" customFormat="1" ht="25.2" x14ac:dyDescent="0.55000000000000004">
      <c r="B10" s="22"/>
      <c r="C10" s="26"/>
      <c r="D10" s="24"/>
    </row>
    <row r="11" spans="2:4" s="30" customFormat="1" ht="23.55" customHeight="1" x14ac:dyDescent="0.45">
      <c r="B11" s="27"/>
      <c r="C11" s="28" t="s">
        <v>19</v>
      </c>
      <c r="D11" s="29"/>
    </row>
    <row r="12" spans="2:4" x14ac:dyDescent="0.4">
      <c r="B12" s="18"/>
      <c r="C12" s="21"/>
      <c r="D12" s="20"/>
    </row>
    <row r="13" spans="2:4" x14ac:dyDescent="0.4">
      <c r="B13" s="18"/>
      <c r="C13" s="21"/>
      <c r="D13" s="20"/>
    </row>
    <row r="14" spans="2:4" x14ac:dyDescent="0.4">
      <c r="B14" s="18"/>
      <c r="C14" s="21"/>
      <c r="D14" s="20"/>
    </row>
    <row r="15" spans="2:4" ht="21" x14ac:dyDescent="0.45">
      <c r="B15" s="18"/>
      <c r="C15" s="31" t="s">
        <v>20</v>
      </c>
      <c r="D15" s="20"/>
    </row>
    <row r="16" spans="2:4" x14ac:dyDescent="0.4">
      <c r="B16" s="18"/>
      <c r="C16" s="32" t="s">
        <v>21</v>
      </c>
      <c r="D16" s="20"/>
    </row>
    <row r="17" spans="2:4" x14ac:dyDescent="0.4">
      <c r="B17" s="18"/>
      <c r="C17" s="21" t="s">
        <v>22</v>
      </c>
      <c r="D17" s="20"/>
    </row>
    <row r="18" spans="2:4" ht="34.799999999999997" x14ac:dyDescent="0.4">
      <c r="B18" s="18"/>
      <c r="C18" s="33" t="s">
        <v>23</v>
      </c>
      <c r="D18" s="20"/>
    </row>
    <row r="19" spans="2:4" x14ac:dyDescent="0.4">
      <c r="B19" s="34"/>
      <c r="C19" s="35"/>
      <c r="D19" s="36"/>
    </row>
  </sheetData>
  <sheetProtection algorithmName="SHA-512" hashValue="h8CSiNWiGGadFCalw9V4Zq5tl95cn306Y2LmJoSoao4nRg+opZN4e7YgYAnvHPh7sXyLSvfjNEwCgXkJJVSWtg==" saltValue="OwVnXFKaUzvPGf0ozx/LrA==" spinCount="100000" sheet="1" objects="1" scenarios="1"/>
  <phoneticPr fontId="15" type="noConversion"/>
  <hyperlinks>
    <hyperlink ref="C11" r:id="rId1"/>
    <hyperlink ref="C15" r:id="rId2" display="Made by Kenji Explains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showGridLines="0" tabSelected="1" topLeftCell="H3" zoomScale="130" zoomScaleNormal="130" workbookViewId="0">
      <selection activeCell="Q12" sqref="Q12"/>
    </sheetView>
  </sheetViews>
  <sheetFormatPr defaultColWidth="10.6328125" defaultRowHeight="19.2" x14ac:dyDescent="0.45"/>
  <cols>
    <col min="1" max="1" width="3" customWidth="1"/>
    <col min="2" max="2" width="14.6328125" customWidth="1"/>
    <col min="3" max="3" width="8.36328125" customWidth="1"/>
    <col min="4" max="4" width="5.6328125" customWidth="1"/>
    <col min="5" max="5" width="19.36328125" customWidth="1"/>
    <col min="6" max="6" width="8.1796875" bestFit="1" customWidth="1"/>
    <col min="7" max="7" width="5.1796875" customWidth="1"/>
    <col min="8" max="8" width="18.6328125" customWidth="1"/>
    <col min="9" max="9" width="8.1796875" bestFit="1" customWidth="1"/>
    <col min="10" max="10" width="6.453125" customWidth="1"/>
    <col min="11" max="11" width="3.6328125" customWidth="1"/>
    <col min="12" max="12" width="7.453125" customWidth="1"/>
  </cols>
  <sheetData>
    <row r="2" spans="1:17" ht="39" customHeight="1" x14ac:dyDescent="0.45">
      <c r="A2" t="s">
        <v>9</v>
      </c>
      <c r="B2" s="7"/>
      <c r="C2" s="13" t="s">
        <v>16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1:17" x14ac:dyDescent="0.45">
      <c r="B4" s="40" t="s">
        <v>11</v>
      </c>
      <c r="C4" s="40"/>
      <c r="E4" s="40" t="s">
        <v>12</v>
      </c>
      <c r="F4" s="40"/>
      <c r="H4" s="40" t="s">
        <v>15</v>
      </c>
      <c r="I4" s="40"/>
      <c r="K4" s="39" t="s">
        <v>17</v>
      </c>
      <c r="L4" s="39"/>
      <c r="M4" s="39"/>
      <c r="N4" s="39"/>
      <c r="O4" s="39"/>
      <c r="P4" s="39"/>
      <c r="Q4" s="39"/>
    </row>
    <row r="5" spans="1:17" x14ac:dyDescent="0.45">
      <c r="B5" s="3" t="s">
        <v>0</v>
      </c>
      <c r="C5" s="4">
        <f>ROUNDUP(3344.48160535117, 0)</f>
        <v>3345</v>
      </c>
      <c r="E5" s="3" t="s">
        <v>0</v>
      </c>
      <c r="F5" s="4">
        <f>ROUNDUP(12195.1219512195, 0)</f>
        <v>12196</v>
      </c>
      <c r="H5" s="3" t="s">
        <v>0</v>
      </c>
      <c r="I5" s="4">
        <f>ROUNDUP(17391.3043478257, 0)</f>
        <v>17392</v>
      </c>
      <c r="M5" s="37" t="s">
        <v>0</v>
      </c>
      <c r="N5" s="37"/>
      <c r="O5" s="37"/>
      <c r="P5" s="37"/>
      <c r="Q5" s="37"/>
    </row>
    <row r="6" spans="1:17" x14ac:dyDescent="0.45">
      <c r="B6" s="3" t="s">
        <v>1</v>
      </c>
      <c r="C6" s="5">
        <v>2.99</v>
      </c>
      <c r="E6" s="3" t="s">
        <v>1</v>
      </c>
      <c r="F6" s="5">
        <v>2.99</v>
      </c>
      <c r="H6" s="3" t="s">
        <v>1</v>
      </c>
      <c r="I6" s="5">
        <v>2.5</v>
      </c>
      <c r="L6" s="11">
        <f>I14</f>
        <v>10000.799999999999</v>
      </c>
      <c r="M6" s="10">
        <f>O6-1000</f>
        <v>16392</v>
      </c>
      <c r="N6" s="10">
        <f>O6-500</f>
        <v>16892</v>
      </c>
      <c r="O6" s="10">
        <v>17392</v>
      </c>
      <c r="P6" s="10">
        <f>O6+500</f>
        <v>17892</v>
      </c>
      <c r="Q6" s="10">
        <f>O6+1000</f>
        <v>18392</v>
      </c>
    </row>
    <row r="7" spans="1:17" x14ac:dyDescent="0.45">
      <c r="B7" s="1" t="s">
        <v>10</v>
      </c>
      <c r="C7" s="2">
        <f>C5*C6</f>
        <v>10001.550000000001</v>
      </c>
      <c r="E7" s="3" t="s">
        <v>2</v>
      </c>
      <c r="F7" s="5">
        <v>1.35</v>
      </c>
      <c r="H7" s="3" t="s">
        <v>2</v>
      </c>
      <c r="I7" s="5">
        <v>1.35</v>
      </c>
      <c r="K7" s="38" t="s">
        <v>1</v>
      </c>
      <c r="L7" s="8">
        <f>L9-1</f>
        <v>1.5</v>
      </c>
      <c r="M7" s="9">
        <f t="dataTable" ref="M7:Q11" dt2D="1" dtr="1" r1="I5" r2="I6"/>
        <v>-7541.2000000000007</v>
      </c>
      <c r="N7" s="9">
        <v>-7466.2000000000007</v>
      </c>
      <c r="O7" s="9">
        <v>-7391.2000000000007</v>
      </c>
      <c r="P7" s="9">
        <v>-7316.2000000000007</v>
      </c>
      <c r="Q7" s="9">
        <v>-7241.2000000000007</v>
      </c>
    </row>
    <row r="8" spans="1:17" x14ac:dyDescent="0.45">
      <c r="B8" s="3"/>
      <c r="C8" s="6"/>
      <c r="E8" s="3" t="s">
        <v>3</v>
      </c>
      <c r="F8" s="4">
        <v>10000</v>
      </c>
      <c r="H8" s="3" t="s">
        <v>3</v>
      </c>
      <c r="I8" s="4">
        <v>10000</v>
      </c>
      <c r="K8" s="38"/>
      <c r="L8" s="8">
        <f>L9-0.5</f>
        <v>2</v>
      </c>
      <c r="M8" s="9">
        <v>654.79999999999927</v>
      </c>
      <c r="N8" s="9">
        <v>979.79999999999927</v>
      </c>
      <c r="O8" s="9">
        <v>1304.7999999999993</v>
      </c>
      <c r="P8" s="9">
        <v>1629.7999999999993</v>
      </c>
      <c r="Q8" s="9">
        <v>1954.7999999999993</v>
      </c>
    </row>
    <row r="9" spans="1:17" x14ac:dyDescent="0.45">
      <c r="E9" s="3"/>
      <c r="F9" s="6"/>
      <c r="H9" s="3"/>
      <c r="I9" s="6"/>
      <c r="K9" s="38"/>
      <c r="L9" s="8">
        <v>2.5</v>
      </c>
      <c r="M9" s="9">
        <v>8850.7999999999993</v>
      </c>
      <c r="N9" s="9">
        <v>9425.7999999999993</v>
      </c>
      <c r="O9" s="9">
        <v>10000.799999999999</v>
      </c>
      <c r="P9" s="9">
        <v>10575.8</v>
      </c>
      <c r="Q9" s="9">
        <v>11150.8</v>
      </c>
    </row>
    <row r="10" spans="1:17" x14ac:dyDescent="0.45">
      <c r="E10" s="41" t="s">
        <v>4</v>
      </c>
      <c r="F10" s="41"/>
      <c r="H10" s="41" t="s">
        <v>4</v>
      </c>
      <c r="I10" s="41"/>
      <c r="K10" s="38"/>
      <c r="L10" s="8">
        <f>L9+0.5</f>
        <v>3</v>
      </c>
      <c r="M10" s="9">
        <v>17046.8</v>
      </c>
      <c r="N10" s="9">
        <v>17871.8</v>
      </c>
      <c r="O10" s="9">
        <v>18696.8</v>
      </c>
      <c r="P10" s="9">
        <v>19521.8</v>
      </c>
      <c r="Q10" s="9">
        <v>20346.8</v>
      </c>
    </row>
    <row r="11" spans="1:17" x14ac:dyDescent="0.45">
      <c r="E11" s="3" t="s">
        <v>5</v>
      </c>
      <c r="F11" s="6">
        <f>F5*F6</f>
        <v>36466.04</v>
      </c>
      <c r="H11" s="3" t="s">
        <v>5</v>
      </c>
      <c r="I11" s="6">
        <f>I5*I6</f>
        <v>43480</v>
      </c>
      <c r="K11" s="38"/>
      <c r="L11" s="8">
        <f>L9+1</f>
        <v>3.5</v>
      </c>
      <c r="M11" s="9">
        <v>25242.800000000003</v>
      </c>
      <c r="N11" s="9">
        <v>26317.800000000003</v>
      </c>
      <c r="O11" s="9">
        <v>27392.800000000003</v>
      </c>
      <c r="P11" s="9">
        <v>28467.800000000003</v>
      </c>
      <c r="Q11" s="9">
        <v>29542.800000000003</v>
      </c>
    </row>
    <row r="12" spans="1:17" x14ac:dyDescent="0.45">
      <c r="E12" s="3" t="s">
        <v>6</v>
      </c>
      <c r="F12" s="6">
        <f>F7*F5</f>
        <v>16464.600000000002</v>
      </c>
      <c r="H12" s="3" t="s">
        <v>6</v>
      </c>
      <c r="I12" s="6">
        <f>-I7*I5</f>
        <v>-23479.200000000001</v>
      </c>
    </row>
    <row r="13" spans="1:17" x14ac:dyDescent="0.45">
      <c r="E13" s="3" t="s">
        <v>7</v>
      </c>
      <c r="F13" s="6">
        <f>F8</f>
        <v>10000</v>
      </c>
      <c r="H13" s="3" t="s">
        <v>7</v>
      </c>
      <c r="I13" s="6">
        <f>-I8</f>
        <v>-10000</v>
      </c>
    </row>
    <row r="14" spans="1:17" x14ac:dyDescent="0.45">
      <c r="E14" s="1" t="s">
        <v>8</v>
      </c>
      <c r="F14" s="2">
        <f>F11-F12-F13</f>
        <v>10001.439999999999</v>
      </c>
      <c r="H14" s="1" t="s">
        <v>8</v>
      </c>
      <c r="I14" s="2">
        <f>SUM(I11:I13)</f>
        <v>10000.799999999999</v>
      </c>
    </row>
    <row r="16" spans="1:17" x14ac:dyDescent="0.45">
      <c r="H16" s="41" t="s">
        <v>13</v>
      </c>
      <c r="I16" s="41"/>
    </row>
    <row r="17" spans="8:9" x14ac:dyDescent="0.45">
      <c r="H17" s="3" t="s">
        <v>14</v>
      </c>
      <c r="I17" s="12">
        <v>2.5</v>
      </c>
    </row>
  </sheetData>
  <mergeCells count="9">
    <mergeCell ref="H16:I16"/>
    <mergeCell ref="M5:Q5"/>
    <mergeCell ref="K7:K11"/>
    <mergeCell ref="K4:Q4"/>
    <mergeCell ref="H4:I4"/>
    <mergeCell ref="B4:C4"/>
    <mergeCell ref="E4:F4"/>
    <mergeCell ref="E10:F10"/>
    <mergeCell ref="H10:I10"/>
  </mergeCells>
  <phoneticPr fontId="1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jinyoung</cp:lastModifiedBy>
  <dcterms:created xsi:type="dcterms:W3CDTF">2023-01-02T13:41:33Z</dcterms:created>
  <dcterms:modified xsi:type="dcterms:W3CDTF">2024-02-03T10:59:14Z</dcterms:modified>
</cp:coreProperties>
</file>