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nyoung\Documents\Growth\Excel\Kenji_Explains\Excels\"/>
    </mc:Choice>
  </mc:AlternateContent>
  <bookViews>
    <workbookView xWindow="0" yWindow="0" windowWidth="17256" windowHeight="7776" activeTab="3"/>
  </bookViews>
  <sheets>
    <sheet name="Cover Page" sheetId="5" r:id="rId1"/>
    <sheet name="Goal Seek" sheetId="1" r:id="rId2"/>
    <sheet name="Sensitivity" sheetId="4" r:id="rId3"/>
    <sheet name="Scenario" sheetId="3" r:id="rId4"/>
  </sheets>
  <definedNames>
    <definedName name="solver_adj" localSheetId="1" hidden="1">'Goal Seek'!$C$5:$C$6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'Goal Seek'!$C$5</definedName>
    <definedName name="solver_lhs2" localSheetId="1" hidden="1">'Goal Seek'!$C$6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'Goal Seek'!$F$11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'Goal Seek'!$C$13</definedName>
    <definedName name="solver_rhs2" localSheetId="1" hidden="1">'Goal Seek'!$C$14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100000</definedName>
    <definedName name="solver_ver" localSheetId="1" hidden="1">3</definedName>
  </definedNames>
  <calcPr calcId="162913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D4" i="3"/>
  <c r="D5" i="3"/>
  <c r="D6" i="3"/>
  <c r="C4" i="3"/>
  <c r="C5" i="3"/>
  <c r="C6" i="3"/>
  <c r="D3" i="3"/>
  <c r="E3" i="3"/>
  <c r="F5" i="4"/>
  <c r="F6" i="4"/>
  <c r="F7" i="4"/>
  <c r="F9" i="4"/>
  <c r="F10" i="4"/>
  <c r="F11" i="4"/>
  <c r="I4" i="4"/>
  <c r="I7" i="4"/>
  <c r="I8" i="4"/>
  <c r="I9" i="4"/>
  <c r="I6" i="4"/>
  <c r="I5" i="4"/>
  <c r="L4" i="4"/>
  <c r="M4" i="4"/>
  <c r="N4" i="4"/>
  <c r="K4" i="4"/>
  <c r="J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<sst xmlns="http://schemas.openxmlformats.org/spreadsheetml/2006/main" count="59" uniqueCount="40">
  <si>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</si>
  <si>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</si>
  <si>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</si>
  <si>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</si>
  <si>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</si>
  <si>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</si>
  <si>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</si>
  <si>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</si>
  <si>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</si>
  <si>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</si>
  <si>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</si>
  <si>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</si>
  <si>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</si>
  <si>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</si>
  <si>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</si>
  <si>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</si>
  <si>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</si>
  <si>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</si>
  <si>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</si>
  <si>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</si>
  <si>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</si>
  <si>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</si>
  <si>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</si>
  <si>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</si>
  <si>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</si>
  <si>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</si>
  <si>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</si>
  <si>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r>
      <t xml:space="preserve">Get </t>
    </r>
    <r>
      <rPr>
        <b/>
        <sz val="16"/>
        <color theme="1"/>
        <rFont val="맑은 고딕"/>
        <family val="2"/>
        <scheme val="minor"/>
      </rPr>
      <t>10% OFF</t>
    </r>
    <r>
      <rPr>
        <sz val="16"/>
        <color theme="1"/>
        <rFont val="맑은 고딕"/>
        <family val="2"/>
        <scheme val="minor"/>
      </rPr>
      <t xml:space="preserve"> our course using coupon code </t>
    </r>
    <r>
      <rPr>
        <b/>
        <sz val="16"/>
        <color theme="1"/>
        <rFont val="맑은 고딕"/>
        <family val="2"/>
        <scheme val="minor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</si>
  <si>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</si>
  <si>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</si>
  <si>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</si>
  <si>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</si>
  <si>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</si>
  <si>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</si>
  <si>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Sensitivity, Scenario, and 
Goal Seek Analysis</t>
  </si>
  <si>
    <t>Constraints</t>
    <phoneticPr fontId="13" type="noConversion"/>
  </si>
  <si>
    <t>Net Income</t>
    <phoneticPr fontId="13" type="noConversion"/>
  </si>
  <si>
    <t>Units Sold</t>
    <phoneticPr fontId="13" type="noConversion"/>
  </si>
  <si>
    <t>Price</t>
    <phoneticPr fontId="13" type="noConversion"/>
  </si>
  <si>
    <t xml:space="preserve">Choose Scenario -&gt; 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</si>
</sst>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6" formatCode="_(* #,##0.00_);_(* \(#,##0.00\);_(* &quot;-&quot;??_);_(@_)"/>
    <numFmt numFmtId="177" formatCode="_(* #,##0_);_(* \(#,##0\);_(* &quot;-&quot;??_);_(@_)"/>
    <numFmt numFmtId="178" formatCode="yyyy\E"/>
    <numFmt numFmtId="179" formatCode="0.0"/>
    <numFmt numFmtId="180" formatCode="_-* #,##0\ _€_-;\-* #,##0\ _€_-;_-* &quot;-&quot;?\ _€_-;_-@_-"/>
    <numFmt numFmtId="185" formatCode="yyyy&quot;E&quot;"/>
  </numFmts>
  <fonts count="15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2"/>
      <color rgb="FF0432FF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36"/>
      <color theme="1"/>
      <name val="맑은 고딕"/>
      <family val="2"/>
      <scheme val="minor"/>
    </font>
    <font>
      <i/>
      <u/>
      <sz val="14"/>
      <color rgb="FF0432FF"/>
      <name val="맑은 고딕"/>
      <family val="2"/>
      <scheme val="minor"/>
    </font>
    <font>
      <u/>
      <sz val="20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77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77" fontId="0" fillId="0" borderId="1" xfId="1" applyNumberFormat="1" applyFont="1" applyBorder="1"/>
    <xf numFmtId="178" fontId="0" fillId="2" borderId="0" xfId="0" applyNumberFormat="1" applyFill="1"/>
    <xf numFmtId="0" fontId="3" fillId="3" borderId="1" xfId="0" applyFont="1" applyFill="1" applyBorder="1"/>
    <xf numFmtId="177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77" fontId="5" fillId="2" borderId="0" xfId="1" applyNumberFormat="1" applyFont="1" applyFill="1"/>
    <xf numFmtId="0" fontId="5" fillId="2" borderId="0" xfId="0" applyFont="1" applyFill="1"/>
    <xf numFmtId="0" fontId="0" fillId="0" borderId="0" xfId="0" applyFill="1" applyBorder="1"/>
    <xf numFmtId="9" fontId="5" fillId="0" borderId="0" xfId="0" applyNumberFormat="1" applyFont="1"/>
    <xf numFmtId="177" fontId="0" fillId="0" borderId="0" xfId="1" applyNumberFormat="1" applyFont="1" applyAlignment="1">
      <alignment horizontal="right"/>
    </xf>
    <xf numFmtId="0" fontId="3" fillId="0" borderId="3" xfId="0" applyFont="1" applyBorder="1"/>
    <xf numFmtId="177" fontId="3" fillId="0" borderId="3" xfId="1" applyNumberFormat="1" applyFont="1" applyBorder="1"/>
    <xf numFmtId="177" fontId="5" fillId="0" borderId="0" xfId="1" applyNumberFormat="1" applyFont="1"/>
    <xf numFmtId="176" fontId="5" fillId="0" borderId="0" xfId="1" applyNumberFormat="1" applyFont="1"/>
    <xf numFmtId="0" fontId="3" fillId="0" borderId="3" xfId="0" applyFont="1" applyFill="1" applyBorder="1"/>
    <xf numFmtId="179" fontId="0" fillId="0" borderId="2" xfId="0" applyNumberFormat="1" applyBorder="1" applyAlignment="1">
      <alignment horizontal="center"/>
    </xf>
    <xf numFmtId="179" fontId="5" fillId="0" borderId="2" xfId="0" applyNumberFormat="1" applyFont="1" applyBorder="1" applyAlignment="1">
      <alignment horizontal="center"/>
    </xf>
    <xf numFmtId="177" fontId="4" fillId="0" borderId="0" xfId="0" applyNumberFormat="1" applyFont="1"/>
    <xf numFmtId="180" fontId="0" fillId="0" borderId="0" xfId="0" applyNumberFormat="1"/>
    <xf numFmtId="177" fontId="5" fillId="0" borderId="1" xfId="1" applyNumberFormat="1" applyFont="1" applyBorder="1"/>
    <xf numFmtId="177" fontId="0" fillId="0" borderId="0" xfId="1" applyNumberFormat="1" applyFont="1" applyFill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8" xfId="0" applyBorder="1"/>
    <xf numFmtId="0" fontId="0" fillId="0" borderId="4" xfId="0" applyBorder="1"/>
    <xf numFmtId="0" fontId="1" fillId="0" borderId="8" xfId="0" applyFont="1" applyBorder="1"/>
    <xf numFmtId="0" fontId="7" fillId="0" borderId="0" xfId="0" applyFont="1"/>
    <xf numFmtId="0" fontId="1" fillId="0" borderId="4" xfId="0" applyFont="1" applyBorder="1"/>
    <xf numFmtId="0" fontId="1" fillId="5" borderId="0" xfId="0" applyFont="1" applyFill="1"/>
    <xf numFmtId="0" fontId="1" fillId="0" borderId="0" xfId="0" applyFo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0" xfId="0" applyFill="1" applyAlignment="1">
      <alignment vertical="center"/>
    </xf>
    <xf numFmtId="0" fontId="9" fillId="0" borderId="5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10" fillId="0" borderId="3" xfId="0" applyFont="1" applyBorder="1" applyAlignment="1">
      <alignment horizontal="center" wrapText="1"/>
    </xf>
    <xf numFmtId="0" fontId="11" fillId="0" borderId="0" xfId="2" applyFont="1" applyFill="1" applyBorder="1"/>
    <xf numFmtId="0" fontId="12" fillId="3" borderId="9" xfId="2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0" fontId="14" fillId="4" borderId="0" xfId="0" applyFont="1" applyFill="1" applyAlignment="1">
      <alignment horizontal="center"/>
    </xf>
    <xf numFmtId="185" fontId="2" fillId="4" borderId="0" xfId="0" applyNumberFormat="1" applyFont="1" applyFill="1"/>
    <xf numFmtId="0" fontId="3" fillId="0" borderId="0" xfId="0" applyFont="1" applyFill="1" applyBorder="1"/>
    <xf numFmtId="177" fontId="3" fillId="0" borderId="0" xfId="1" applyNumberFormat="1" applyFont="1" applyFill="1" applyBorder="1"/>
    <xf numFmtId="0" fontId="0" fillId="0" borderId="0" xfId="0" applyFill="1"/>
    <xf numFmtId="177" fontId="3" fillId="0" borderId="12" xfId="1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inancial-model-feb-20-2022&amp;utm_campaign=YT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showGridLines="0" workbookViewId="0">
      <selection activeCell="H10" sqref="H10"/>
    </sheetView>
  </sheetViews>
  <sheetFormatPr defaultColWidth="10.90625" defaultRowHeight="19.2" x14ac:dyDescent="0.45"/>
  <cols>
    <col min="1" max="1" width="10.90625" style="30"/>
    <col min="2" max="2" width="8.453125" style="30" customWidth="1"/>
    <col min="3" max="3" width="102.6328125" style="30" bestFit="1" customWidth="1"/>
    <col min="4" max="4" width="9.453125" style="30" customWidth="1"/>
    <col min="5" max="16384" width="10.90625" style="30"/>
  </cols>
  <sheetData>
    <row r="4" spans="2:4" ht="105.6" x14ac:dyDescent="1.1000000000000001">
      <c r="B4" s="28"/>
      <c r="C4" s="46" t="s">
        <v>34</v>
      </c>
      <c r="D4" s="29"/>
    </row>
    <row r="5" spans="2:4" x14ac:dyDescent="0.45">
      <c r="B5" s="31"/>
      <c r="C5"/>
      <c r="D5" s="32"/>
    </row>
    <row r="6" spans="2:4" x14ac:dyDescent="0.45">
      <c r="B6" s="31"/>
      <c r="C6"/>
      <c r="D6" s="32"/>
    </row>
    <row r="7" spans="2:4" x14ac:dyDescent="0.45">
      <c r="B7" s="31"/>
      <c r="C7"/>
      <c r="D7" s="32"/>
    </row>
    <row r="8" spans="2:4" s="36" customFormat="1" ht="25.2" x14ac:dyDescent="0.55000000000000004">
      <c r="B8" s="33"/>
      <c r="C8" s="34" t="s">
        <v>27</v>
      </c>
      <c r="D8" s="35"/>
    </row>
    <row r="9" spans="2:4" s="36" customFormat="1" x14ac:dyDescent="0.45">
      <c r="B9" s="33"/>
      <c r="C9" s="37"/>
      <c r="D9" s="35"/>
    </row>
    <row r="10" spans="2:4" s="40" customFormat="1" ht="30" x14ac:dyDescent="0.45">
      <c r="B10" s="38"/>
      <c r="C10" s="48" t="s">
        <v>28</v>
      </c>
      <c r="D10" s="39"/>
    </row>
    <row r="11" spans="2:4" x14ac:dyDescent="0.45">
      <c r="B11" s="31"/>
      <c r="C11"/>
      <c r="D11" s="32"/>
    </row>
    <row r="12" spans="2:4" x14ac:dyDescent="0.45">
      <c r="B12" s="31"/>
      <c r="C12"/>
      <c r="D12" s="32"/>
    </row>
    <row r="13" spans="2:4" x14ac:dyDescent="0.45">
      <c r="B13" s="31"/>
      <c r="C13"/>
      <c r="D13" s="32"/>
    </row>
    <row r="14" spans="2:4" ht="21" x14ac:dyDescent="0.45">
      <c r="B14" s="31"/>
      <c r="C14" s="47" t="s">
        <v>29</v>
      </c>
      <c r="D14" s="32"/>
    </row>
    <row r="15" spans="2:4" x14ac:dyDescent="0.45">
      <c r="B15" s="31"/>
      <c r="C15"/>
      <c r="D15" s="32"/>
    </row>
    <row r="16" spans="2:4" x14ac:dyDescent="0.45">
      <c r="B16" s="31"/>
      <c r="C16" s="41" t="s">
        <v>30</v>
      </c>
      <c r="D16" s="32"/>
    </row>
    <row r="17" spans="2:4" x14ac:dyDescent="0.45">
      <c r="B17" s="31"/>
      <c r="C17" t="s">
        <v>31</v>
      </c>
      <c r="D17" s="32"/>
    </row>
    <row r="18" spans="2:4" x14ac:dyDescent="0.45">
      <c r="B18" s="31"/>
      <c r="C18" t="s">
        <v>32</v>
      </c>
      <c r="D18" s="32"/>
    </row>
    <row r="19" spans="2:4" ht="38.4" x14ac:dyDescent="0.45">
      <c r="B19" s="31"/>
      <c r="C19" s="42" t="s">
        <v>33</v>
      </c>
      <c r="D19" s="32"/>
    </row>
    <row r="20" spans="2:4" x14ac:dyDescent="0.45">
      <c r="B20" s="43"/>
      <c r="C20" s="44"/>
      <c r="D20" s="45"/>
    </row>
  </sheetData>
  <sheetProtection algorithmName="SHA-512" hashValue="jACqFv2FMZmlCzyr6090x3S+o3/VCZRJ0JIdKLaLSkcfq1XlX9ycvnMaW0pd2cE4zR2WsP1aFABn34eGB9D/zA==" saltValue="nV7cPqEzrzRbr49TBnqoDg==" spinCount="100000" sheet="1" objects="1" scenarios="1"/>
  <phoneticPr fontId="13" type="noConversion"/>
  <hyperlinks>
    <hyperlink ref="C10" r:id="rId1"/>
    <hyperlink ref="C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topLeftCell="C2" zoomScale="150" zoomScaleNormal="150" workbookViewId="0">
      <selection activeCell="E13" sqref="E13"/>
    </sheetView>
  </sheetViews>
  <sheetFormatPr defaultColWidth="11" defaultRowHeight="19.2" x14ac:dyDescent="0.45"/>
  <cols>
    <col min="1" max="1" width="10.90625" customWidth="1"/>
    <col min="2" max="2" width="18.6328125" customWidth="1"/>
    <col min="4" max="4" width="6" customWidth="1"/>
    <col min="5" max="5" width="17.6328125" bestFit="1" customWidth="1"/>
  </cols>
  <sheetData>
    <row r="2" spans="2:6" s="1" customFormat="1" x14ac:dyDescent="0.45">
      <c r="B2" s="49" t="s">
        <v>1</v>
      </c>
      <c r="C2" s="49"/>
      <c r="D2" s="49"/>
      <c r="E2" s="49"/>
      <c r="F2" s="49"/>
    </row>
    <row r="4" spans="2:6" x14ac:dyDescent="0.45">
      <c r="B4" s="49" t="s">
        <v>19</v>
      </c>
      <c r="C4" s="49"/>
      <c r="E4" s="49" t="s">
        <v>6</v>
      </c>
      <c r="F4" s="49"/>
    </row>
    <row r="5" spans="2:6" x14ac:dyDescent="0.45">
      <c r="B5" t="s">
        <v>22</v>
      </c>
      <c r="C5" s="19">
        <v>25000</v>
      </c>
      <c r="D5" s="19"/>
      <c r="E5" t="s">
        <v>7</v>
      </c>
      <c r="F5" s="3">
        <f>C5*C6</f>
        <v>205332.27848101413</v>
      </c>
    </row>
    <row r="6" spans="2:6" x14ac:dyDescent="0.45">
      <c r="B6" t="s">
        <v>20</v>
      </c>
      <c r="C6" s="20">
        <v>8.2132911392405656</v>
      </c>
      <c r="D6" s="20"/>
      <c r="E6" t="s">
        <v>5</v>
      </c>
      <c r="F6" s="3">
        <f>C5*-C7</f>
        <v>-68750</v>
      </c>
    </row>
    <row r="7" spans="2:6" x14ac:dyDescent="0.45">
      <c r="B7" t="s">
        <v>21</v>
      </c>
      <c r="C7" s="20">
        <v>2.75</v>
      </c>
      <c r="D7" s="20"/>
      <c r="E7" s="17" t="s">
        <v>3</v>
      </c>
      <c r="F7" s="18">
        <f>SUM(F5:F6)</f>
        <v>136582.27848101413</v>
      </c>
    </row>
    <row r="8" spans="2:6" x14ac:dyDescent="0.45">
      <c r="B8" t="s">
        <v>23</v>
      </c>
      <c r="C8" s="19">
        <v>10000</v>
      </c>
      <c r="D8" s="19"/>
      <c r="E8" s="14" t="s">
        <v>23</v>
      </c>
      <c r="F8" s="3">
        <f>-C8</f>
        <v>-10000</v>
      </c>
    </row>
    <row r="9" spans="2:6" x14ac:dyDescent="0.45">
      <c r="B9" t="s">
        <v>24</v>
      </c>
      <c r="C9" s="15">
        <v>0.21</v>
      </c>
      <c r="D9" s="15"/>
      <c r="E9" s="21" t="s">
        <v>25</v>
      </c>
      <c r="F9" s="18">
        <f>SUM(F7:F8)</f>
        <v>126582.27848101413</v>
      </c>
    </row>
    <row r="10" spans="2:6" x14ac:dyDescent="0.45">
      <c r="B10" s="2"/>
      <c r="C10" s="20"/>
      <c r="E10" s="14" t="s">
        <v>8</v>
      </c>
      <c r="F10" s="16">
        <f>IF(F9&lt; 0, "0", F9*-C9)</f>
        <v>-26582.278481012967</v>
      </c>
    </row>
    <row r="11" spans="2:6" x14ac:dyDescent="0.45">
      <c r="B11" s="52" t="s">
        <v>35</v>
      </c>
      <c r="C11" s="52"/>
      <c r="E11" s="8" t="s">
        <v>10</v>
      </c>
      <c r="F11" s="9">
        <f>SUM(F9:F10)</f>
        <v>100000.00000000116</v>
      </c>
    </row>
    <row r="12" spans="2:6" x14ac:dyDescent="0.45">
      <c r="B12" t="s">
        <v>36</v>
      </c>
      <c r="C12">
        <v>100000</v>
      </c>
    </row>
    <row r="13" spans="2:6" x14ac:dyDescent="0.45">
      <c r="B13" t="s">
        <v>37</v>
      </c>
      <c r="C13">
        <v>25000</v>
      </c>
    </row>
    <row r="14" spans="2:6" x14ac:dyDescent="0.45">
      <c r="B14" t="s">
        <v>38</v>
      </c>
      <c r="C14">
        <v>9.99</v>
      </c>
    </row>
  </sheetData>
  <mergeCells count="4">
    <mergeCell ref="B4:C4"/>
    <mergeCell ref="B2:F2"/>
    <mergeCell ref="E4:F4"/>
    <mergeCell ref="B11:C11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showGridLines="0" topLeftCell="I1" zoomScale="150" zoomScaleNormal="150" workbookViewId="0">
      <selection activeCell="J7" sqref="J7"/>
    </sheetView>
  </sheetViews>
  <sheetFormatPr defaultColWidth="11" defaultRowHeight="19.2" x14ac:dyDescent="0.45"/>
  <cols>
    <col min="2" max="2" width="16.36328125" customWidth="1"/>
    <col min="3" max="3" width="8" bestFit="1" customWidth="1"/>
    <col min="4" max="4" width="4.6328125" customWidth="1"/>
    <col min="5" max="5" width="17" customWidth="1"/>
    <col min="6" max="6" width="9" bestFit="1" customWidth="1"/>
    <col min="7" max="7" width="8.90625" customWidth="1"/>
    <col min="8" max="8" width="4.453125" customWidth="1"/>
    <col min="9" max="9" width="8.81640625" bestFit="1" customWidth="1"/>
  </cols>
  <sheetData>
    <row r="2" spans="2:14" x14ac:dyDescent="0.45">
      <c r="B2" s="49" t="s">
        <v>2</v>
      </c>
      <c r="C2" s="49"/>
      <c r="D2" s="49"/>
      <c r="E2" s="49"/>
      <c r="F2" s="49"/>
      <c r="H2" s="49" t="s">
        <v>26</v>
      </c>
      <c r="I2" s="49"/>
      <c r="J2" s="49"/>
      <c r="K2" s="49"/>
      <c r="L2" s="49"/>
      <c r="M2" s="49"/>
      <c r="N2" s="49"/>
    </row>
    <row r="3" spans="2:14" x14ac:dyDescent="0.45">
      <c r="J3" s="50" t="s">
        <v>17</v>
      </c>
      <c r="K3" s="50"/>
      <c r="L3" s="50"/>
      <c r="M3" s="50"/>
      <c r="N3" s="50"/>
    </row>
    <row r="4" spans="2:14" x14ac:dyDescent="0.45">
      <c r="B4" s="49" t="s">
        <v>19</v>
      </c>
      <c r="C4" s="49"/>
      <c r="E4" s="49" t="s">
        <v>6</v>
      </c>
      <c r="F4" s="49"/>
      <c r="I4" s="24">
        <f>F11</f>
        <v>100000.00000000124</v>
      </c>
      <c r="J4" s="6">
        <f>K4-5000</f>
        <v>15000</v>
      </c>
      <c r="K4" s="6">
        <f>L4-5000</f>
        <v>20000</v>
      </c>
      <c r="L4" s="26">
        <f>C5</f>
        <v>25000</v>
      </c>
      <c r="M4" s="6">
        <f>L4+5000</f>
        <v>30000</v>
      </c>
      <c r="N4" s="6">
        <f>M4+5000</f>
        <v>35000</v>
      </c>
    </row>
    <row r="5" spans="2:14" x14ac:dyDescent="0.45">
      <c r="B5" t="s">
        <v>22</v>
      </c>
      <c r="C5" s="19">
        <v>25000</v>
      </c>
      <c r="E5" t="s">
        <v>7</v>
      </c>
      <c r="F5" s="3">
        <f>C5*C6</f>
        <v>205332.27848101422</v>
      </c>
      <c r="H5" s="51" t="s">
        <v>18</v>
      </c>
      <c r="I5" s="22">
        <f>I6-1</f>
        <v>6</v>
      </c>
      <c r="J5" s="27">
        <f t="dataTable" ref="J5:N9" dt2D="1" dtr="1" r1="C5" r2="C6" ca="1"/>
        <v>30612.5</v>
      </c>
      <c r="K5" s="27">
        <v>17775</v>
      </c>
      <c r="L5" s="27">
        <v>17775</v>
      </c>
      <c r="M5" s="27">
        <v>30612.5</v>
      </c>
      <c r="N5" s="27">
        <v>56287.5</v>
      </c>
    </row>
    <row r="6" spans="2:14" x14ac:dyDescent="0.45">
      <c r="B6" t="s">
        <v>20</v>
      </c>
      <c r="C6" s="20">
        <v>8.2132911392405692</v>
      </c>
      <c r="E6" t="s">
        <v>5</v>
      </c>
      <c r="F6" s="3">
        <f>-C5*C7</f>
        <v>-68750</v>
      </c>
      <c r="H6" s="51"/>
      <c r="I6" s="22">
        <f>I7-1</f>
        <v>7</v>
      </c>
      <c r="J6" s="27">
        <v>18762.5</v>
      </c>
      <c r="K6" s="27">
        <v>9875</v>
      </c>
      <c r="L6" s="27">
        <v>9875</v>
      </c>
      <c r="M6" s="27">
        <v>18762.5</v>
      </c>
      <c r="N6" s="27">
        <v>36537.5</v>
      </c>
    </row>
    <row r="7" spans="2:14" ht="15.9" customHeight="1" x14ac:dyDescent="0.4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51"/>
      <c r="I7" s="23">
        <f>ROUND(C6,0)</f>
        <v>8</v>
      </c>
      <c r="J7" s="27">
        <v>18762.5</v>
      </c>
      <c r="K7" s="27">
        <v>9875</v>
      </c>
      <c r="L7" s="27">
        <v>9875</v>
      </c>
      <c r="M7" s="27">
        <v>18762.5</v>
      </c>
      <c r="N7" s="27">
        <v>36537.5</v>
      </c>
    </row>
    <row r="8" spans="2:14" x14ac:dyDescent="0.45">
      <c r="B8" t="s">
        <v>23</v>
      </c>
      <c r="C8" s="19">
        <v>10000</v>
      </c>
      <c r="E8" s="14" t="s">
        <v>23</v>
      </c>
      <c r="F8" s="3">
        <f>-C8</f>
        <v>-10000</v>
      </c>
      <c r="H8" s="51"/>
      <c r="I8" s="22">
        <f>I7+1</f>
        <v>9</v>
      </c>
      <c r="J8" s="27">
        <v>30612.5</v>
      </c>
      <c r="K8" s="27">
        <v>17775</v>
      </c>
      <c r="L8" s="27">
        <v>17775</v>
      </c>
      <c r="M8" s="27">
        <v>30612.5</v>
      </c>
      <c r="N8" s="27">
        <v>56287.5</v>
      </c>
    </row>
    <row r="9" spans="2:14" x14ac:dyDescent="0.45">
      <c r="B9" t="s">
        <v>24</v>
      </c>
      <c r="C9" s="15">
        <v>0.21</v>
      </c>
      <c r="E9" s="21" t="s">
        <v>25</v>
      </c>
      <c r="F9" s="18">
        <f>SUM(F7:F8)</f>
        <v>126582.27848101422</v>
      </c>
      <c r="H9" s="51"/>
      <c r="I9" s="22">
        <f>I8+1</f>
        <v>10</v>
      </c>
      <c r="J9" s="27">
        <v>54312.5</v>
      </c>
      <c r="K9" s="27">
        <v>33575</v>
      </c>
      <c r="L9" s="27">
        <v>33575</v>
      </c>
      <c r="M9" s="27">
        <v>54312.5</v>
      </c>
      <c r="N9" s="27">
        <v>95787.5</v>
      </c>
    </row>
    <row r="10" spans="2:14" x14ac:dyDescent="0.45">
      <c r="E10" s="14" t="s">
        <v>8</v>
      </c>
      <c r="F10" s="16">
        <f>IF(F9&lt;=0,"0",-C9*F9)</f>
        <v>-26582.278481012985</v>
      </c>
    </row>
    <row r="11" spans="2:14" x14ac:dyDescent="0.45">
      <c r="E11" s="8" t="s">
        <v>10</v>
      </c>
      <c r="F11" s="9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honeticPr fontId="13" type="noConversion"/>
  <pageMargins left="0.7" right="0.7" top="0.75" bottom="0.75" header="0.3" footer="0.3"/>
  <ignoredErrors>
    <ignoredError sqref="F8 F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tabSelected="1" zoomScale="150" zoomScaleNormal="150" workbookViewId="0">
      <selection activeCell="C8" sqref="C8"/>
    </sheetView>
  </sheetViews>
  <sheetFormatPr defaultColWidth="11" defaultRowHeight="19.2" x14ac:dyDescent="0.45"/>
  <cols>
    <col min="2" max="2" width="21.6328125" bestFit="1" customWidth="1"/>
  </cols>
  <sheetData>
    <row r="2" spans="2:8" x14ac:dyDescent="0.45">
      <c r="B2" s="49" t="s">
        <v>0</v>
      </c>
      <c r="C2" s="49"/>
      <c r="D2" s="49"/>
      <c r="E2" s="49"/>
    </row>
    <row r="3" spans="2:8" x14ac:dyDescent="0.45">
      <c r="B3" s="10" t="s">
        <v>4</v>
      </c>
      <c r="C3" s="53">
        <v>44562</v>
      </c>
      <c r="D3" s="53">
        <f>EDATE(C3, 12)</f>
        <v>44927</v>
      </c>
      <c r="E3" s="53">
        <f>EDATE(D3, 12)</f>
        <v>45292</v>
      </c>
    </row>
    <row r="4" spans="2:8" x14ac:dyDescent="0.45">
      <c r="B4" t="s">
        <v>9</v>
      </c>
      <c r="C4" s="3">
        <f>CHOOSE($C$8, C11,C12,C13)</f>
        <v>50000</v>
      </c>
      <c r="D4" s="3">
        <f>CHOOSE($C$8, D11,D12,D13)</f>
        <v>125000</v>
      </c>
      <c r="E4" s="3">
        <f>CHOOSE($C$8, E11,E12,E13)</f>
        <v>250000</v>
      </c>
    </row>
    <row r="5" spans="2:8" x14ac:dyDescent="0.45">
      <c r="B5" t="s">
        <v>12</v>
      </c>
      <c r="C5" s="3">
        <f>CHOOSE($C$8, C16, C17, C18)</f>
        <v>-5000</v>
      </c>
      <c r="D5" s="3">
        <f>CHOOSE($C$8, D16, D17, D18)</f>
        <v>-12500</v>
      </c>
      <c r="E5" s="3">
        <f>CHOOSE($C$8, E16, E17, E18)</f>
        <v>-25000</v>
      </c>
    </row>
    <row r="6" spans="2:8" x14ac:dyDescent="0.45">
      <c r="B6" s="8" t="s">
        <v>10</v>
      </c>
      <c r="C6" s="9">
        <f>SUM(C4:C5)</f>
        <v>45000</v>
      </c>
      <c r="D6" s="9">
        <f>SUM(D4:D5)</f>
        <v>112500</v>
      </c>
      <c r="E6" s="9">
        <f>SUM(E4:E5)</f>
        <v>225000</v>
      </c>
    </row>
    <row r="7" spans="2:8" s="56" customFormat="1" x14ac:dyDescent="0.45">
      <c r="B7" s="54"/>
      <c r="C7" s="55"/>
      <c r="D7" s="55"/>
      <c r="E7" s="55"/>
    </row>
    <row r="8" spans="2:8" s="56" customFormat="1" x14ac:dyDescent="0.45">
      <c r="B8" s="58" t="s">
        <v>39</v>
      </c>
      <c r="C8" s="57">
        <v>1</v>
      </c>
      <c r="D8" s="55"/>
      <c r="E8" s="55"/>
    </row>
    <row r="10" spans="2:8" x14ac:dyDescent="0.45">
      <c r="B10" s="11" t="s">
        <v>11</v>
      </c>
      <c r="C10" s="7"/>
      <c r="D10" s="7"/>
      <c r="E10" s="7"/>
    </row>
    <row r="11" spans="2:8" x14ac:dyDescent="0.45">
      <c r="B11" s="5" t="s">
        <v>14</v>
      </c>
      <c r="C11" s="12">
        <v>50000</v>
      </c>
      <c r="D11" s="12">
        <v>125000</v>
      </c>
      <c r="E11" s="12">
        <v>250000</v>
      </c>
      <c r="F11" s="25"/>
      <c r="G11" s="25"/>
      <c r="H11" s="25"/>
    </row>
    <row r="12" spans="2:8" x14ac:dyDescent="0.45">
      <c r="B12" s="5" t="s">
        <v>15</v>
      </c>
      <c r="C12" s="12">
        <v>25000</v>
      </c>
      <c r="D12" s="12">
        <v>37500</v>
      </c>
      <c r="E12" s="12">
        <v>50000</v>
      </c>
      <c r="F12" s="25"/>
      <c r="G12" s="25"/>
      <c r="H12" s="25"/>
    </row>
    <row r="13" spans="2:8" x14ac:dyDescent="0.45">
      <c r="B13" s="5" t="s">
        <v>16</v>
      </c>
      <c r="C13" s="12">
        <v>12500</v>
      </c>
      <c r="D13" s="12">
        <v>13000</v>
      </c>
      <c r="E13" s="12">
        <v>13250</v>
      </c>
      <c r="F13" s="25"/>
      <c r="G13" s="25"/>
      <c r="H13" s="25"/>
    </row>
    <row r="14" spans="2:8" x14ac:dyDescent="0.45">
      <c r="B14" s="4"/>
      <c r="C14" s="13"/>
      <c r="D14" s="13"/>
      <c r="E14" s="13"/>
    </row>
    <row r="15" spans="2:8" x14ac:dyDescent="0.45">
      <c r="B15" s="11" t="s">
        <v>13</v>
      </c>
      <c r="C15" s="13"/>
      <c r="D15" s="13"/>
      <c r="E15" s="13"/>
    </row>
    <row r="16" spans="2:8" x14ac:dyDescent="0.45">
      <c r="B16" s="5" t="s">
        <v>14</v>
      </c>
      <c r="C16" s="12">
        <v>-5000</v>
      </c>
      <c r="D16" s="12">
        <v>-12500</v>
      </c>
      <c r="E16" s="12">
        <v>-25000</v>
      </c>
      <c r="F16" s="25"/>
      <c r="G16" s="25"/>
      <c r="H16" s="25"/>
    </row>
    <row r="17" spans="2:8" x14ac:dyDescent="0.45">
      <c r="B17" s="5" t="s">
        <v>15</v>
      </c>
      <c r="C17" s="12">
        <v>-16000</v>
      </c>
      <c r="D17" s="12">
        <v>-25000</v>
      </c>
      <c r="E17" s="12">
        <v>-37500</v>
      </c>
      <c r="F17" s="25"/>
      <c r="G17" s="25"/>
      <c r="H17" s="25"/>
    </row>
    <row r="18" spans="2:8" x14ac:dyDescent="0.45">
      <c r="B18" s="5" t="s">
        <v>16</v>
      </c>
      <c r="C18" s="12">
        <v>-22500</v>
      </c>
      <c r="D18" s="12">
        <v>-30000</v>
      </c>
      <c r="E18" s="12">
        <v>-45000</v>
      </c>
      <c r="F18" s="25"/>
      <c r="G18" s="25"/>
      <c r="H18" s="25"/>
    </row>
  </sheetData>
  <mergeCells count="1">
    <mergeCell ref="B2:E2"/>
  </mergeCells>
  <phoneticPr fontId="13" type="noConversion"/>
  <dataValidations count="1">
    <dataValidation type="list" allowBlank="1" showInputMessage="1" showErrorMessage="1" sqref="C8">
      <formula1>"1, 2, 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jinyoung</cp:lastModifiedBy>
  <dcterms:created xsi:type="dcterms:W3CDTF">2022-02-16T09:29:36Z</dcterms:created>
  <dcterms:modified xsi:type="dcterms:W3CDTF">2024-02-03T11:41:54Z</dcterms:modified>
</cp:coreProperties>
</file>