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Quantity (Standard)" sheetId="2" r:id="rId1"/>
    <sheet name="Quantity (Non-Standard)" sheetId="6" r:id="rId2"/>
    <sheet name="(Two_Steps)" sheetId="7" r:id="rId3"/>
    <sheet name="Two-step" sheetId="5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 localSheetId="2">'(Two_Steps)'!$B$3:$B$4</definedName>
    <definedName name="cost" localSheetId="1">'Quantity (Non-Standard)'!$B$3:$B$4</definedName>
    <definedName name="cost" localSheetId="3">'Two-step'!$B$3:$B$4</definedName>
    <definedName name="cost">'Quantity (Standard)'!$B$3:$B$4</definedName>
    <definedName name="cutoff" localSheetId="2">'(Two_Steps)'!$E$2</definedName>
    <definedName name="cutoff" localSheetId="1">'Quantity (Non-Standard)'!$E$2</definedName>
    <definedName name="cutoff" localSheetId="3">'Two-step'!$E$2</definedName>
    <definedName name="cutoff">'Quantity (Standard)'!$E$2</definedName>
    <definedName name="Demand">[1]oneprice!$D$9</definedName>
    <definedName name="first_price" localSheetId="2">#REF!</definedName>
    <definedName name="first_price" localSheetId="1">#REF!</definedName>
    <definedName name="first_price">#REF!</definedName>
    <definedName name="Fixed" localSheetId="2">'(Two_Steps)'!$E$3</definedName>
    <definedName name="Fixed" localSheetId="1">#REF!</definedName>
    <definedName name="Fixed">#REF!</definedName>
    <definedName name="HP" localSheetId="1">'Quantity (Non-Standard)'!$E$3</definedName>
    <definedName name="HP" localSheetId="3">'Two-step'!$E$3</definedName>
    <definedName name="HP">'Quantity (Standard)'!$E$3</definedName>
    <definedName name="lookup" localSheetId="2">'(Two_Steps)'!$C$8:$F$28</definedName>
    <definedName name="lookup" localSheetId="1">'Quantity (Non-Standard)'!$C$8:$F$28</definedName>
    <definedName name="lookup" localSheetId="3">'Two-step'!$C$8:$F$28</definedName>
    <definedName name="lookup">'Quantity (Standard)'!$C$8:$F$28</definedName>
    <definedName name="lower_price" localSheetId="2">#REF!</definedName>
    <definedName name="lower_price" localSheetId="1">#REF!</definedName>
    <definedName name="lower_price">#REF!</definedName>
    <definedName name="LP" localSheetId="1">'Quantity (Non-Standard)'!$E$4</definedName>
    <definedName name="LP">'Quantity (Standard)'!$E$4</definedName>
    <definedName name="price">[1]oneprice!$D$8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50000</definedName>
    <definedName name="RiskNumSimulations" hidden="1">11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'(Two_Steps)'!$E$3:$E$4</definedName>
    <definedName name="solver_adj" localSheetId="1" hidden="1">'Quantity (Non-Standard)'!$L$5</definedName>
    <definedName name="solver_adj" localSheetId="0" hidden="1">'Quantity (Standard)'!$E$2:$E$4</definedName>
    <definedName name="solver_adj" localSheetId="3" hidden="1">'Two-step'!$E$2:$E$4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eng" localSheetId="2" hidden="1">3</definedName>
    <definedName name="solver_eng" localSheetId="1" hidden="1">1</definedName>
    <definedName name="solver_eng" localSheetId="0" hidden="1">3</definedName>
    <definedName name="solver_eng" localSheetId="3" hidden="1">3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ibd" localSheetId="2" hidden="1">2</definedName>
    <definedName name="solver_ibd" localSheetId="1" hidden="1">2</definedName>
    <definedName name="solver_ibd" localSheetId="0" hidden="1">2</definedName>
    <definedName name="solver_ibd" localSheetId="3" hidden="1">2</definedName>
    <definedName name="solver_itr" localSheetId="2" hidden="1">100</definedName>
    <definedName name="solver_itr" localSheetId="1" hidden="1">2147483647</definedName>
    <definedName name="solver_itr" localSheetId="0" hidden="1">100</definedName>
    <definedName name="solver_itr" localSheetId="3" hidden="1">100</definedName>
    <definedName name="solver_lhs1" localSheetId="2" hidden="1">'(Two_Steps)'!$E$3:$E$4</definedName>
    <definedName name="solver_lhs1" localSheetId="1" hidden="1">'Quantity (Non-Standard)'!$L$6</definedName>
    <definedName name="solver_lhs1" localSheetId="0" hidden="1">'Quantity (Standard)'!$E$2:$E$4</definedName>
    <definedName name="solver_lhs1" localSheetId="3" hidden="1">'Two-step'!$E$3:$E$4</definedName>
    <definedName name="solver_lhs2" localSheetId="2" hidden="1">'(Two_Steps)'!$E$3:$E$4</definedName>
    <definedName name="solver_lhs2" localSheetId="1" hidden="1">'Quantity (Non-Standard)'!$L$6</definedName>
    <definedName name="solver_lhs2" localSheetId="0" hidden="1">'Quantity (Standard)'!$E$3:$E$4</definedName>
    <definedName name="solver_lhs2" localSheetId="3" hidden="1">'Two-step'!$E$3:$E$4</definedName>
    <definedName name="solver_lhs3" localSheetId="2" hidden="1">'(Two_Steps)'!$E$2</definedName>
    <definedName name="solver_lhs3" localSheetId="1" hidden="1">'Quantity (Non-Standard)'!$E$2</definedName>
    <definedName name="solver_lhs3" localSheetId="0" hidden="1">'Quantity (Standard)'!$E$2</definedName>
    <definedName name="solver_lhs3" localSheetId="3" hidden="1">'Two-step'!$E$2</definedName>
    <definedName name="solver_lhs4" localSheetId="2" hidden="1">'(Two_Steps)'!$E$2</definedName>
    <definedName name="solver_lhs4" localSheetId="1" hidden="1">'Quantity (Non-Standard)'!$E$2</definedName>
    <definedName name="solver_lhs4" localSheetId="0" hidden="1">'Quantity (Standard)'!$E$2</definedName>
    <definedName name="solver_lhs4" localSheetId="3" hidden="1">'Two-step'!$E$2</definedName>
    <definedName name="solver_lhs5" localSheetId="2" hidden="1">'(Two_Steps)'!$E$2</definedName>
    <definedName name="solver_lhs5" localSheetId="1" hidden="1">'Quantity (Non-Standard)'!$E$2</definedName>
    <definedName name="solver_lhs5" localSheetId="0" hidden="1">'Quantity (Standard)'!$E$2</definedName>
    <definedName name="solver_lhs5" localSheetId="3" hidden="1">'Two-step'!$E$2</definedName>
    <definedName name="solver_lin" localSheetId="2" hidden="1">2</definedName>
    <definedName name="solver_lin" localSheetId="1" hidden="1">2</definedName>
    <definedName name="solver_lin" localSheetId="0" hidden="1">2</definedName>
    <definedName name="solver_lin" localSheetId="3" hidden="1">2</definedName>
    <definedName name="solver_mip" localSheetId="2" hidden="1">50000000</definedName>
    <definedName name="solver_mip" localSheetId="1" hidden="1">2147483647</definedName>
    <definedName name="solver_mip" localSheetId="0" hidden="1">50000</definedName>
    <definedName name="solver_mip" localSheetId="3" hidden="1">5000</definedName>
    <definedName name="solver_mni" localSheetId="2" hidden="1">300</definedName>
    <definedName name="solver_mni" localSheetId="1" hidden="1">30</definedName>
    <definedName name="solver_mni" localSheetId="0" hidden="1">300</definedName>
    <definedName name="solver_mni" localSheetId="3" hidden="1">30</definedName>
    <definedName name="solver_mrt" localSheetId="2" hidden="1">0.5</definedName>
    <definedName name="solver_mrt" localSheetId="1" hidden="1">0.075</definedName>
    <definedName name="solver_mrt" localSheetId="0" hidden="1">0.5</definedName>
    <definedName name="solver_mrt" localSheetId="3" hidden="1">0.5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eg" localSheetId="3" hidden="1">2</definedName>
    <definedName name="solver_nod" localSheetId="2" hidden="1">50000000</definedName>
    <definedName name="solver_nod" localSheetId="1" hidden="1">2147483647</definedName>
    <definedName name="solver_nod" localSheetId="0" hidden="1">50000</definedName>
    <definedName name="solver_nod" localSheetId="3" hidden="1">5000</definedName>
    <definedName name="solver_num" localSheetId="2" hidden="1">2</definedName>
    <definedName name="solver_num" localSheetId="1" hidden="1">2</definedName>
    <definedName name="solver_num" localSheetId="0" hidden="1">4</definedName>
    <definedName name="solver_num" localSheetId="3" hidden="1">5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ofx" localSheetId="2" hidden="1">2</definedName>
    <definedName name="solver_ofx" localSheetId="1" hidden="1">2</definedName>
    <definedName name="solver_ofx" localSheetId="0" hidden="1">2</definedName>
    <definedName name="solver_ofx" localSheetId="3" hidden="1">2</definedName>
    <definedName name="solver_opt" localSheetId="2" hidden="1">'(Two_Steps)'!$J$8</definedName>
    <definedName name="solver_opt" localSheetId="1" hidden="1">'Quantity (Non-Standard)'!$L$8</definedName>
    <definedName name="solver_opt" localSheetId="0" hidden="1">'Quantity (Standard)'!$J$8</definedName>
    <definedName name="solver_opt" localSheetId="3" hidden="1">'Two-step'!$I$9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o" localSheetId="2" hidden="1">2</definedName>
    <definedName name="solver_pro" localSheetId="1" hidden="1">2</definedName>
    <definedName name="solver_pro" localSheetId="0" hidden="1">2</definedName>
    <definedName name="solver_pro" localSheetId="3" hidden="1">2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bv" localSheetId="3" hidden="1">1</definedName>
    <definedName name="solver_rel1" localSheetId="2" hidden="1">1</definedName>
    <definedName name="solver_rel1" localSheetId="1" hidden="1">1</definedName>
    <definedName name="solver_rel1" localSheetId="0" hidden="1">3</definedName>
    <definedName name="solver_rel1" localSheetId="3" hidden="1">1</definedName>
    <definedName name="solver_rel2" localSheetId="2" hidden="1">3</definedName>
    <definedName name="solver_rel2" localSheetId="1" hidden="1">3</definedName>
    <definedName name="solver_rel2" localSheetId="0" hidden="1">1</definedName>
    <definedName name="solver_rel2" localSheetId="3" hidden="1">3</definedName>
    <definedName name="solver_rel3" localSheetId="2" hidden="1">1</definedName>
    <definedName name="solver_rel3" localSheetId="1" hidden="1">1</definedName>
    <definedName name="solver_rel3" localSheetId="0" hidden="1">1</definedName>
    <definedName name="solver_rel3" localSheetId="3" hidden="1">1</definedName>
    <definedName name="solver_rel4" localSheetId="2" hidden="1">4</definedName>
    <definedName name="solver_rel4" localSheetId="1" hidden="1">4</definedName>
    <definedName name="solver_rel4" localSheetId="0" hidden="1">4</definedName>
    <definedName name="solver_rel4" localSheetId="3" hidden="1">4</definedName>
    <definedName name="solver_rel5" localSheetId="2" hidden="1">3</definedName>
    <definedName name="solver_rel5" localSheetId="1" hidden="1">3</definedName>
    <definedName name="solver_rel5" localSheetId="0" hidden="1">3</definedName>
    <definedName name="solver_rel5" localSheetId="3" hidden="1">3</definedName>
    <definedName name="solver_reo" localSheetId="2" hidden="1">2</definedName>
    <definedName name="solver_reo" localSheetId="1" hidden="1">2</definedName>
    <definedName name="solver_reo" localSheetId="0" hidden="1">2</definedName>
    <definedName name="solver_reo" localSheetId="3" hidden="1">2</definedName>
    <definedName name="solver_rep" localSheetId="2" hidden="1">2</definedName>
    <definedName name="solver_rep" localSheetId="1" hidden="1">2</definedName>
    <definedName name="solver_rep" localSheetId="0" hidden="1">2</definedName>
    <definedName name="solver_rep" localSheetId="3" hidden="1">2</definedName>
    <definedName name="solver_rhs1" localSheetId="2" hidden="1">100</definedName>
    <definedName name="solver_rhs1" localSheetId="1" hidden="1">20</definedName>
    <definedName name="solver_rhs1" localSheetId="0" hidden="1">0</definedName>
    <definedName name="solver_rhs1" localSheetId="3" hidden="1">20</definedName>
    <definedName name="solver_rhs2" localSheetId="2" hidden="1">0</definedName>
    <definedName name="solver_rhs2" localSheetId="1" hidden="1">0</definedName>
    <definedName name="solver_rhs2" localSheetId="0" hidden="1">10</definedName>
    <definedName name="solver_rhs2" localSheetId="3" hidden="1">0</definedName>
    <definedName name="solver_rhs3" localSheetId="2" hidden="1">20</definedName>
    <definedName name="solver_rhs3" localSheetId="1" hidden="1">20</definedName>
    <definedName name="solver_rhs3" localSheetId="0" hidden="1">20</definedName>
    <definedName name="solver_rhs3" localSheetId="3" hidden="1">20</definedName>
    <definedName name="solver_rhs4" localSheetId="2" hidden="1">integer</definedName>
    <definedName name="solver_rhs4" localSheetId="1" hidden="1">integer</definedName>
    <definedName name="solver_rhs4" localSheetId="0" hidden="1">integer</definedName>
    <definedName name="solver_rhs4" localSheetId="3" hidden="1">integer</definedName>
    <definedName name="solver_rhs5" localSheetId="2" hidden="1">1</definedName>
    <definedName name="solver_rhs5" localSheetId="1" hidden="1">1</definedName>
    <definedName name="solver_rhs5" localSheetId="0" hidden="1">1</definedName>
    <definedName name="solver_rhs5" localSheetId="3" hidden="1">1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scl" localSheetId="2" hidden="1">1</definedName>
    <definedName name="solver_scl" localSheetId="1" hidden="1">1</definedName>
    <definedName name="solver_scl" localSheetId="0" hidden="1">2</definedName>
    <definedName name="solver_scl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td" localSheetId="2" hidden="1">0</definedName>
    <definedName name="solver_std" localSheetId="1" hidden="1">0</definedName>
    <definedName name="solver_std" localSheetId="0" hidden="1">0</definedName>
    <definedName name="solver_std" localSheetId="3" hidden="1">0</definedName>
    <definedName name="solver_tim" localSheetId="2" hidden="1">3600</definedName>
    <definedName name="solver_tim" localSheetId="1" hidden="1">2147483647</definedName>
    <definedName name="solver_tim" localSheetId="0" hidden="1">3600</definedName>
    <definedName name="solver_tim" localSheetId="3" hidden="1">100</definedName>
    <definedName name="solver_tol" localSheetId="2" hidden="1">0.0005</definedName>
    <definedName name="solver_tol" localSheetId="1" hidden="1">0.01</definedName>
    <definedName name="solver_tol" localSheetId="0" hidden="1">0.0005</definedName>
    <definedName name="solver_tol" localSheetId="3" hidden="1">0.0005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typ" localSheetId="3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al" localSheetId="3" hidden="1">0</definedName>
    <definedName name="solver_ver" localSheetId="2" hidden="1">3</definedName>
    <definedName name="solver_ver" localSheetId="1" hidden="1">3</definedName>
    <definedName name="solver_ver" localSheetId="0" hidden="1">3</definedName>
    <definedName name="solver_ver" localSheetId="3" hidden="1">3</definedName>
    <definedName name="unit_cost">[1]oneprice!$D$10</definedName>
    <definedName name="Var" localSheetId="2">'(Two_Steps)'!$E$4</definedName>
    <definedName name="var" localSheetId="1">#REF!</definedName>
    <definedName name="va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9" i="7"/>
  <c r="D28" i="7"/>
  <c r="B28" i="7"/>
  <c r="B27" i="7"/>
  <c r="D27" i="7" s="1"/>
  <c r="D26" i="7"/>
  <c r="B26" i="7"/>
  <c r="B25" i="7"/>
  <c r="D25" i="7" s="1"/>
  <c r="D24" i="7"/>
  <c r="B24" i="7"/>
  <c r="B23" i="7"/>
  <c r="D23" i="7" s="1"/>
  <c r="D22" i="7"/>
  <c r="B22" i="7"/>
  <c r="B21" i="7"/>
  <c r="D21" i="7" s="1"/>
  <c r="D20" i="7"/>
  <c r="B20" i="7"/>
  <c r="B19" i="7"/>
  <c r="D19" i="7" s="1"/>
  <c r="D18" i="7"/>
  <c r="B18" i="7"/>
  <c r="B17" i="7"/>
  <c r="D17" i="7" s="1"/>
  <c r="D16" i="7"/>
  <c r="B16" i="7"/>
  <c r="B15" i="7"/>
  <c r="D15" i="7" s="1"/>
  <c r="D14" i="7"/>
  <c r="B14" i="7"/>
  <c r="B13" i="7"/>
  <c r="D13" i="7" s="1"/>
  <c r="D12" i="7"/>
  <c r="B12" i="7"/>
  <c r="B11" i="7"/>
  <c r="D11" i="7" s="1"/>
  <c r="D10" i="7"/>
  <c r="B10" i="7"/>
  <c r="B9" i="7"/>
  <c r="D9" i="7" s="1"/>
  <c r="E9" i="7" s="1"/>
  <c r="L6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9" i="6"/>
  <c r="B28" i="6"/>
  <c r="D28" i="6" s="1"/>
  <c r="B27" i="6"/>
  <c r="D27" i="6" s="1"/>
  <c r="D26" i="6"/>
  <c r="B26" i="6"/>
  <c r="D25" i="6"/>
  <c r="B25" i="6"/>
  <c r="B24" i="6"/>
  <c r="D24" i="6" s="1"/>
  <c r="B23" i="6"/>
  <c r="D23" i="6" s="1"/>
  <c r="D22" i="6"/>
  <c r="B22" i="6"/>
  <c r="D21" i="6"/>
  <c r="B21" i="6"/>
  <c r="B20" i="6"/>
  <c r="D20" i="6" s="1"/>
  <c r="B19" i="6"/>
  <c r="D19" i="6" s="1"/>
  <c r="D18" i="6"/>
  <c r="B18" i="6"/>
  <c r="D17" i="6"/>
  <c r="B17" i="6"/>
  <c r="B16" i="6"/>
  <c r="D16" i="6" s="1"/>
  <c r="B15" i="6"/>
  <c r="D15" i="6" s="1"/>
  <c r="D14" i="6"/>
  <c r="B14" i="6"/>
  <c r="D13" i="6"/>
  <c r="B13" i="6"/>
  <c r="B12" i="6"/>
  <c r="D12" i="6" s="1"/>
  <c r="B11" i="6"/>
  <c r="D11" i="6" s="1"/>
  <c r="D10" i="6"/>
  <c r="B10" i="6"/>
  <c r="E9" i="6"/>
  <c r="E10" i="6" s="1"/>
  <c r="D9" i="6"/>
  <c r="B9" i="6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9" i="2"/>
  <c r="G9" i="2" s="1"/>
  <c r="E12" i="2"/>
  <c r="E13" i="2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11" i="2"/>
  <c r="E10" i="2"/>
  <c r="E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9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10" i="2"/>
  <c r="B9" i="2"/>
  <c r="E10" i="7" l="1"/>
  <c r="G9" i="7"/>
  <c r="L7" i="6"/>
  <c r="L8" i="6" s="1"/>
  <c r="G10" i="6"/>
  <c r="E11" i="6"/>
  <c r="G9" i="6"/>
  <c r="G6" i="2"/>
  <c r="H2" i="2" s="1"/>
  <c r="H4" i="2" s="1"/>
  <c r="G10" i="7" l="1"/>
  <c r="E11" i="7"/>
  <c r="G11" i="6"/>
  <c r="E12" i="6"/>
  <c r="H3" i="2"/>
  <c r="J8" i="2" s="1"/>
  <c r="G11" i="7" l="1"/>
  <c r="E12" i="7"/>
  <c r="E13" i="6"/>
  <c r="G12" i="6"/>
  <c r="G12" i="7" l="1"/>
  <c r="E13" i="7"/>
  <c r="E14" i="6"/>
  <c r="G13" i="6"/>
  <c r="E14" i="7" l="1"/>
  <c r="G13" i="7"/>
  <c r="G14" i="6"/>
  <c r="E15" i="6"/>
  <c r="G14" i="7" l="1"/>
  <c r="E15" i="7"/>
  <c r="G15" i="6"/>
  <c r="E16" i="6"/>
  <c r="G15" i="7" l="1"/>
  <c r="E16" i="7"/>
  <c r="E17" i="6"/>
  <c r="G16" i="6"/>
  <c r="G16" i="7" l="1"/>
  <c r="E17" i="7"/>
  <c r="E18" i="6"/>
  <c r="G17" i="6"/>
  <c r="E18" i="7" l="1"/>
  <c r="G17" i="7"/>
  <c r="G18" i="6"/>
  <c r="E19" i="6"/>
  <c r="G18" i="7" l="1"/>
  <c r="E19" i="7"/>
  <c r="G19" i="6"/>
  <c r="E20" i="6"/>
  <c r="G19" i="7" l="1"/>
  <c r="E20" i="7"/>
  <c r="E21" i="6"/>
  <c r="G20" i="6"/>
  <c r="G20" i="7" l="1"/>
  <c r="E21" i="7"/>
  <c r="E22" i="6"/>
  <c r="G21" i="6"/>
  <c r="E22" i="7" l="1"/>
  <c r="G21" i="7"/>
  <c r="G22" i="6"/>
  <c r="E23" i="6"/>
  <c r="G22" i="7" l="1"/>
  <c r="E23" i="7"/>
  <c r="G23" i="6"/>
  <c r="E24" i="6"/>
  <c r="G23" i="7" l="1"/>
  <c r="E24" i="7"/>
  <c r="E25" i="6"/>
  <c r="G24" i="6"/>
  <c r="G24" i="7" l="1"/>
  <c r="E25" i="7"/>
  <c r="E26" i="6"/>
  <c r="G25" i="6"/>
  <c r="E26" i="7" l="1"/>
  <c r="G25" i="7"/>
  <c r="G26" i="6"/>
  <c r="E27" i="6"/>
  <c r="G26" i="7" l="1"/>
  <c r="E27" i="7"/>
  <c r="G27" i="6"/>
  <c r="E28" i="6"/>
  <c r="G28" i="6" s="1"/>
  <c r="G27" i="7" l="1"/>
  <c r="E28" i="7"/>
  <c r="G28" i="7" s="1"/>
  <c r="G6" i="6"/>
  <c r="H2" i="6" s="1"/>
  <c r="H3" i="6" s="1"/>
  <c r="G6" i="7" l="1"/>
  <c r="H2" i="7" s="1"/>
  <c r="H3" i="7" s="1"/>
  <c r="H4" i="6"/>
  <c r="J8" i="6" s="1"/>
  <c r="H4" i="7" l="1"/>
  <c r="J8" i="7" s="1"/>
</calcChain>
</file>

<file path=xl/sharedStrings.xml><?xml version="1.0" encoding="utf-8"?>
<sst xmlns="http://schemas.openxmlformats.org/spreadsheetml/2006/main" count="64" uniqueCount="20">
  <si>
    <t>cutoff</t>
  </si>
  <si>
    <t>Units bought</t>
  </si>
  <si>
    <t>cost</t>
  </si>
  <si>
    <t>HP</t>
  </si>
  <si>
    <t>Revenue</t>
  </si>
  <si>
    <t>LP</t>
  </si>
  <si>
    <t>Prod Cost</t>
  </si>
  <si>
    <t>Max surplus</t>
  </si>
  <si>
    <t>Midpoint</t>
  </si>
  <si>
    <t>Unit</t>
  </si>
  <si>
    <t>Value</t>
  </si>
  <si>
    <t>Cum Value</t>
  </si>
  <si>
    <t>Price paid</t>
  </si>
  <si>
    <t>Surplus</t>
  </si>
  <si>
    <t>Profit</t>
  </si>
  <si>
    <t>Fixed</t>
  </si>
  <si>
    <t>Variable</t>
  </si>
  <si>
    <t>Price</t>
  </si>
  <si>
    <t>Quantity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</si>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</sst>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1" applyFont="1"/>
    <xf numFmtId="0" fontId="1" fillId="0" borderId="0" xfId="1" applyFont="1"/>
    <xf numFmtId="44" fontId="1" fillId="0" borderId="0" xfId="2" applyFont="1"/>
    <xf numFmtId="0" fontId="2" fillId="0" borderId="3" xfId="1" applyFont="1" applyBorder="1"/>
    <xf numFmtId="0" fontId="1" fillId="0" borderId="2" xfId="1" applyFont="1" applyBorder="1"/>
    <xf numFmtId="0" fontId="2" fillId="0" borderId="5" xfId="1" applyFont="1" applyBorder="1"/>
    <xf numFmtId="0" fontId="2" fillId="0" borderId="9" xfId="1" applyFont="1" applyBorder="1"/>
    <xf numFmtId="0" fontId="2" fillId="0" borderId="7" xfId="1" applyFont="1" applyBorder="1"/>
    <xf numFmtId="0" fontId="1" fillId="2" borderId="6" xfId="1" applyFont="1" applyFill="1" applyBorder="1"/>
    <xf numFmtId="0" fontId="1" fillId="2" borderId="10" xfId="1" applyFont="1" applyFill="1" applyBorder="1"/>
    <xf numFmtId="0" fontId="1" fillId="2" borderId="8" xfId="1" applyFont="1" applyFill="1" applyBorder="1"/>
    <xf numFmtId="0" fontId="1" fillId="3" borderId="4" xfId="1" applyFont="1" applyFill="1" applyBorder="1"/>
    <xf numFmtId="0" fontId="1" fillId="0" borderId="14" xfId="1" applyFont="1" applyBorder="1"/>
    <xf numFmtId="0" fontId="1" fillId="3" borderId="15" xfId="1" applyFont="1" applyFill="1" applyBorder="1"/>
    <xf numFmtId="0" fontId="1" fillId="0" borderId="15" xfId="1" applyFont="1" applyBorder="1"/>
    <xf numFmtId="0" fontId="1" fillId="0" borderId="16" xfId="1" applyFont="1" applyBorder="1"/>
    <xf numFmtId="0" fontId="1" fillId="0" borderId="17" xfId="1" applyFont="1" applyBorder="1"/>
    <xf numFmtId="0" fontId="1" fillId="3" borderId="18" xfId="1" applyFont="1" applyFill="1" applyBorder="1"/>
    <xf numFmtId="0" fontId="1" fillId="0" borderId="18" xfId="1" applyFont="1" applyBorder="1"/>
    <xf numFmtId="0" fontId="1" fillId="0" borderId="19" xfId="1" applyFont="1" applyBorder="1"/>
    <xf numFmtId="0" fontId="2" fillId="4" borderId="11" xfId="1" applyFont="1" applyFill="1" applyBorder="1"/>
    <xf numFmtId="0" fontId="2" fillId="4" borderId="12" xfId="1" applyFont="1" applyFill="1" applyBorder="1"/>
    <xf numFmtId="0" fontId="2" fillId="4" borderId="13" xfId="1" applyFont="1" applyFill="1" applyBorder="1"/>
    <xf numFmtId="0" fontId="2" fillId="4" borderId="1" xfId="1" applyFont="1" applyFill="1" applyBorder="1"/>
    <xf numFmtId="0" fontId="2" fillId="4" borderId="20" xfId="1" applyFont="1" applyFill="1" applyBorder="1"/>
    <xf numFmtId="0" fontId="1" fillId="0" borderId="21" xfId="1" applyFont="1" applyBorder="1"/>
    <xf numFmtId="0" fontId="2" fillId="4" borderId="22" xfId="1" applyFont="1" applyFill="1" applyBorder="1"/>
    <xf numFmtId="44" fontId="1" fillId="0" borderId="23" xfId="2" applyFont="1" applyBorder="1"/>
    <xf numFmtId="0" fontId="2" fillId="4" borderId="24" xfId="1" applyFont="1" applyFill="1" applyBorder="1"/>
    <xf numFmtId="44" fontId="1" fillId="0" borderId="25" xfId="2" applyFont="1" applyBorder="1"/>
    <xf numFmtId="0" fontId="2" fillId="4" borderId="5" xfId="1" applyFont="1" applyFill="1" applyBorder="1" applyAlignment="1">
      <alignment horizontal="center"/>
    </xf>
    <xf numFmtId="0" fontId="2" fillId="4" borderId="6" xfId="1" applyFont="1" applyFill="1" applyBorder="1" applyAlignment="1">
      <alignment horizontal="center"/>
    </xf>
    <xf numFmtId="44" fontId="1" fillId="0" borderId="2" xfId="1" applyNumberFormat="1" applyFont="1" applyBorder="1"/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174913</xdr:colOff>
      <xdr:row>11</xdr:row>
      <xdr:rowOff>153266</xdr:rowOff>
    </xdr:from>
    <xdr:ext cx="121054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851072" y="1963016"/>
              <a:ext cx="12105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=20−2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851072" y="1963016"/>
              <a:ext cx="12105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𝑞=20−2𝑝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8</xdr:col>
      <xdr:colOff>313460</xdr:colOff>
      <xdr:row>14</xdr:row>
      <xdr:rowOff>58016</xdr:rowOff>
    </xdr:from>
    <xdr:ext cx="891591" cy="3675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989619" y="2361334"/>
              <a:ext cx="891591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=10−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𝑞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989619" y="2361334"/>
              <a:ext cx="891591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𝑝=10−𝑞/2</a:t>
              </a:r>
              <a:endParaRPr lang="en-US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174913</xdr:colOff>
      <xdr:row>11</xdr:row>
      <xdr:rowOff>153266</xdr:rowOff>
    </xdr:from>
    <xdr:ext cx="1210541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823363" y="1934441"/>
              <a:ext cx="12105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=20−2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823363" y="1934441"/>
              <a:ext cx="12105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𝑞=20−2𝑝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8</xdr:col>
      <xdr:colOff>313460</xdr:colOff>
      <xdr:row>14</xdr:row>
      <xdr:rowOff>58016</xdr:rowOff>
    </xdr:from>
    <xdr:ext cx="891591" cy="3675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961910" y="2324966"/>
              <a:ext cx="891591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=10−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𝑞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961910" y="2324966"/>
              <a:ext cx="891591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𝑝=10−𝑞/2</a:t>
              </a:r>
              <a:endParaRPr lang="en-US" sz="11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174913</xdr:colOff>
      <xdr:row>11</xdr:row>
      <xdr:rowOff>153266</xdr:rowOff>
    </xdr:from>
    <xdr:ext cx="1210541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823363" y="1934441"/>
              <a:ext cx="12105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=20−2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823363" y="1934441"/>
              <a:ext cx="12105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𝑞=20−2𝑝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8</xdr:col>
      <xdr:colOff>313460</xdr:colOff>
      <xdr:row>14</xdr:row>
      <xdr:rowOff>58016</xdr:rowOff>
    </xdr:from>
    <xdr:ext cx="891591" cy="3675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961910" y="2324966"/>
              <a:ext cx="891591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=10−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𝑞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961910" y="2324966"/>
              <a:ext cx="891591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𝑝=10−𝑞/2</a:t>
              </a:r>
              <a:endParaRPr lang="en-US" sz="1100" b="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7_Videos/07_Marketing_Analytics/Excel%20Files/Chapter%206%20Excel%20Files/Powerblockpr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price"/>
      <sheetName val="qd"/>
      <sheetName val="qd2"/>
      <sheetName val="tpt"/>
      <sheetName val="Sheet3"/>
    </sheetNames>
    <sheetDataSet>
      <sheetData sheetId="0">
        <row r="8">
          <cell r="D8">
            <v>5.9999999829101558</v>
          </cell>
        </row>
        <row r="9">
          <cell r="D9">
            <v>8.0000000341796884</v>
          </cell>
        </row>
        <row r="10">
          <cell r="D10">
            <v>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8"/>
  <sheetViews>
    <sheetView showGridLines="0" zoomScale="110" zoomScaleNormal="110" workbookViewId="0">
      <selection activeCell="J8" sqref="J8"/>
    </sheetView>
  </sheetViews>
  <sheetFormatPr defaultColWidth="13.7109375" defaultRowHeight="12.75" x14ac:dyDescent="0.2"/>
  <cols>
    <col min="1" max="1" width="3.7109375" style="2" customWidth="1"/>
    <col min="2" max="16384" width="13.7109375" style="2"/>
  </cols>
  <sheetData>
    <row r="2" spans="2:10" x14ac:dyDescent="0.2">
      <c r="D2" s="6" t="s">
        <v>0</v>
      </c>
      <c r="E2" s="9">
        <v>8</v>
      </c>
      <c r="G2" s="25" t="s">
        <v>1</v>
      </c>
      <c r="H2" s="26">
        <f>IF(G6&gt;=0,MATCH(G6,G9:G28,0),0)</f>
        <v>16</v>
      </c>
    </row>
    <row r="3" spans="2:10" x14ac:dyDescent="0.2">
      <c r="B3" s="4" t="s">
        <v>2</v>
      </c>
      <c r="D3" s="7" t="s">
        <v>3</v>
      </c>
      <c r="E3" s="10">
        <v>9.8927419907266323</v>
      </c>
      <c r="G3" s="27" t="s">
        <v>4</v>
      </c>
      <c r="H3" s="28">
        <f>IF(H2&lt;cutoff,H2*HP,cutoff*HP+(H2-cutoff)*LP)</f>
        <v>95.999999999977504</v>
      </c>
    </row>
    <row r="4" spans="2:10" x14ac:dyDescent="0.2">
      <c r="B4" s="12">
        <v>2</v>
      </c>
      <c r="D4" s="8" t="s">
        <v>5</v>
      </c>
      <c r="E4" s="11">
        <v>2.1072580092705553</v>
      </c>
      <c r="G4" s="29" t="s">
        <v>6</v>
      </c>
      <c r="H4" s="30">
        <f>H2*B4</f>
        <v>32</v>
      </c>
    </row>
    <row r="5" spans="2:10" x14ac:dyDescent="0.2">
      <c r="D5" s="1"/>
      <c r="G5" s="1"/>
      <c r="H5" s="3"/>
    </row>
    <row r="6" spans="2:10" x14ac:dyDescent="0.2">
      <c r="F6" s="24" t="s">
        <v>7</v>
      </c>
      <c r="G6" s="5">
        <f>IF(MAX(G9:G28)&gt;=0,MAX(G9:G28),0)</f>
        <v>2.2495783014164772E-11</v>
      </c>
    </row>
    <row r="7" spans="2:10" x14ac:dyDescent="0.2">
      <c r="F7" s="1"/>
    </row>
    <row r="8" spans="2:10" x14ac:dyDescent="0.2">
      <c r="B8" s="21" t="s">
        <v>8</v>
      </c>
      <c r="C8" s="22" t="s">
        <v>9</v>
      </c>
      <c r="D8" s="22" t="s">
        <v>10</v>
      </c>
      <c r="E8" s="22" t="s">
        <v>11</v>
      </c>
      <c r="F8" s="22" t="s">
        <v>12</v>
      </c>
      <c r="G8" s="23" t="s">
        <v>13</v>
      </c>
      <c r="H8" s="1"/>
      <c r="I8" s="24" t="s">
        <v>14</v>
      </c>
      <c r="J8" s="33">
        <f>H3-H4</f>
        <v>63.999999999977504</v>
      </c>
    </row>
    <row r="9" spans="2:10" x14ac:dyDescent="0.2">
      <c r="B9" s="13">
        <f>C9*0.5</f>
        <v>0.5</v>
      </c>
      <c r="C9" s="14">
        <v>1</v>
      </c>
      <c r="D9" s="15">
        <f>10-(B9/2)</f>
        <v>9.75</v>
      </c>
      <c r="E9" s="15">
        <f>D9</f>
        <v>9.75</v>
      </c>
      <c r="F9" s="15">
        <f>IF(C9&lt;cutoff,C9*HP,HP*cutoff+(C9-cutoff)*LP)</f>
        <v>9.8927419907266323</v>
      </c>
      <c r="G9" s="16">
        <f>E9-F9</f>
        <v>-0.1427419907266323</v>
      </c>
      <c r="I9" s="3"/>
    </row>
    <row r="10" spans="2:10" x14ac:dyDescent="0.2">
      <c r="B10" s="13">
        <f>(C10+C9)/2</f>
        <v>1.5</v>
      </c>
      <c r="C10" s="14">
        <v>2</v>
      </c>
      <c r="D10" s="15">
        <f t="shared" ref="D10:D28" si="0">10-(B10/2)</f>
        <v>9.25</v>
      </c>
      <c r="E10" s="15">
        <f>E9+D10</f>
        <v>19</v>
      </c>
      <c r="F10" s="15">
        <f>IF(C10&lt;cutoff,C10*HP,HP*cutoff+(C10-cutoff)*LP)</f>
        <v>19.785483981453265</v>
      </c>
      <c r="G10" s="16">
        <f t="shared" ref="G10:G28" si="1">E10-F10</f>
        <v>-0.78548398145326459</v>
      </c>
    </row>
    <row r="11" spans="2:10" x14ac:dyDescent="0.2">
      <c r="B11" s="13">
        <f t="shared" ref="B11:B28" si="2">(C11+C10)/2</f>
        <v>2.5</v>
      </c>
      <c r="C11" s="14">
        <v>3</v>
      </c>
      <c r="D11" s="15">
        <f t="shared" si="0"/>
        <v>8.75</v>
      </c>
      <c r="E11" s="15">
        <f>E10+D11</f>
        <v>27.75</v>
      </c>
      <c r="F11" s="15">
        <f>IF(C11&lt;cutoff,C11*HP,HP*cutoff+(C11-cutoff)*LP)</f>
        <v>29.678225972179895</v>
      </c>
      <c r="G11" s="16">
        <f t="shared" si="1"/>
        <v>-1.9282259721798951</v>
      </c>
    </row>
    <row r="12" spans="2:10" x14ac:dyDescent="0.2">
      <c r="B12" s="13">
        <f t="shared" si="2"/>
        <v>3.5</v>
      </c>
      <c r="C12" s="14">
        <v>4</v>
      </c>
      <c r="D12" s="15">
        <f t="shared" si="0"/>
        <v>8.25</v>
      </c>
      <c r="E12" s="15">
        <f t="shared" ref="E12:E28" si="3">E11+D12</f>
        <v>36</v>
      </c>
      <c r="F12" s="15">
        <f>IF(C12&lt;cutoff,C12*HP,HP*cutoff+(C12-cutoff)*LP)</f>
        <v>39.570967962906529</v>
      </c>
      <c r="G12" s="16">
        <f t="shared" si="1"/>
        <v>-3.5709679629065292</v>
      </c>
    </row>
    <row r="13" spans="2:10" x14ac:dyDescent="0.2">
      <c r="B13" s="13">
        <f t="shared" si="2"/>
        <v>4.5</v>
      </c>
      <c r="C13" s="14">
        <v>5</v>
      </c>
      <c r="D13" s="15">
        <f t="shared" si="0"/>
        <v>7.75</v>
      </c>
      <c r="E13" s="15">
        <f t="shared" si="3"/>
        <v>43.75</v>
      </c>
      <c r="F13" s="15">
        <f>IF(C13&lt;cutoff,C13*HP,HP*cutoff+(C13-cutoff)*LP)</f>
        <v>49.463709953633163</v>
      </c>
      <c r="G13" s="16">
        <f t="shared" si="1"/>
        <v>-5.7137099536331633</v>
      </c>
    </row>
    <row r="14" spans="2:10" x14ac:dyDescent="0.2">
      <c r="B14" s="13">
        <f t="shared" si="2"/>
        <v>5.5</v>
      </c>
      <c r="C14" s="14">
        <v>6</v>
      </c>
      <c r="D14" s="15">
        <f t="shared" si="0"/>
        <v>7.25</v>
      </c>
      <c r="E14" s="15">
        <f t="shared" si="3"/>
        <v>51</v>
      </c>
      <c r="F14" s="15">
        <f>IF(C14&lt;cutoff,C14*HP,HP*cutoff+(C14-cutoff)*LP)</f>
        <v>59.35645194435979</v>
      </c>
      <c r="G14" s="16">
        <f t="shared" si="1"/>
        <v>-8.3564519443597902</v>
      </c>
    </row>
    <row r="15" spans="2:10" x14ac:dyDescent="0.2">
      <c r="B15" s="13">
        <f t="shared" si="2"/>
        <v>6.5</v>
      </c>
      <c r="C15" s="14">
        <v>7</v>
      </c>
      <c r="D15" s="15">
        <f t="shared" si="0"/>
        <v>6.75</v>
      </c>
      <c r="E15" s="15">
        <f t="shared" si="3"/>
        <v>57.75</v>
      </c>
      <c r="F15" s="15">
        <f>IF(C15&lt;cutoff,C15*HP,HP*cutoff+(C15-cutoff)*LP)</f>
        <v>69.249193935086424</v>
      </c>
      <c r="G15" s="16">
        <f t="shared" si="1"/>
        <v>-11.499193935086424</v>
      </c>
    </row>
    <row r="16" spans="2:10" x14ac:dyDescent="0.2">
      <c r="B16" s="13">
        <f t="shared" si="2"/>
        <v>7.5</v>
      </c>
      <c r="C16" s="14">
        <v>8</v>
      </c>
      <c r="D16" s="15">
        <f t="shared" si="0"/>
        <v>6.25</v>
      </c>
      <c r="E16" s="15">
        <f t="shared" si="3"/>
        <v>64</v>
      </c>
      <c r="F16" s="15">
        <f>IF(C16&lt;cutoff,C16*HP,HP*cutoff+(C16-cutoff)*LP)</f>
        <v>79.141935925813058</v>
      </c>
      <c r="G16" s="16">
        <f t="shared" si="1"/>
        <v>-15.141935925813058</v>
      </c>
    </row>
    <row r="17" spans="2:7" x14ac:dyDescent="0.2">
      <c r="B17" s="13">
        <f t="shared" si="2"/>
        <v>8.5</v>
      </c>
      <c r="C17" s="14">
        <v>9</v>
      </c>
      <c r="D17" s="15">
        <f t="shared" si="0"/>
        <v>5.75</v>
      </c>
      <c r="E17" s="15">
        <f t="shared" si="3"/>
        <v>69.75</v>
      </c>
      <c r="F17" s="15">
        <f>IF(C17&lt;cutoff,C17*HP,HP*cutoff+(C17-cutoff)*LP)</f>
        <v>81.249193935083611</v>
      </c>
      <c r="G17" s="16">
        <f t="shared" si="1"/>
        <v>-11.499193935083611</v>
      </c>
    </row>
    <row r="18" spans="2:7" x14ac:dyDescent="0.2">
      <c r="B18" s="13">
        <f t="shared" si="2"/>
        <v>9.5</v>
      </c>
      <c r="C18" s="14">
        <v>10</v>
      </c>
      <c r="D18" s="15">
        <f t="shared" si="0"/>
        <v>5.25</v>
      </c>
      <c r="E18" s="15">
        <f t="shared" si="3"/>
        <v>75</v>
      </c>
      <c r="F18" s="15">
        <f>IF(C18&lt;cutoff,C18*HP,HP*cutoff+(C18-cutoff)*LP)</f>
        <v>83.356451944354163</v>
      </c>
      <c r="G18" s="16">
        <f t="shared" si="1"/>
        <v>-8.3564519443541627</v>
      </c>
    </row>
    <row r="19" spans="2:7" x14ac:dyDescent="0.2">
      <c r="B19" s="13">
        <f t="shared" si="2"/>
        <v>10.5</v>
      </c>
      <c r="C19" s="14">
        <v>11</v>
      </c>
      <c r="D19" s="15">
        <f t="shared" si="0"/>
        <v>4.75</v>
      </c>
      <c r="E19" s="15">
        <f t="shared" si="3"/>
        <v>79.75</v>
      </c>
      <c r="F19" s="15">
        <f>IF(C19&lt;cutoff,C19*HP,HP*cutoff+(C19-cutoff)*LP)</f>
        <v>85.463709953624729</v>
      </c>
      <c r="G19" s="16">
        <f t="shared" si="1"/>
        <v>-5.7137099536247291</v>
      </c>
    </row>
    <row r="20" spans="2:7" x14ac:dyDescent="0.2">
      <c r="B20" s="13">
        <f t="shared" si="2"/>
        <v>11.5</v>
      </c>
      <c r="C20" s="14">
        <v>12</v>
      </c>
      <c r="D20" s="15">
        <f t="shared" si="0"/>
        <v>4.25</v>
      </c>
      <c r="E20" s="15">
        <f t="shared" si="3"/>
        <v>84</v>
      </c>
      <c r="F20" s="15">
        <f>IF(C20&lt;cutoff,C20*HP,HP*cutoff+(C20-cutoff)*LP)</f>
        <v>87.570967962895281</v>
      </c>
      <c r="G20" s="16">
        <f t="shared" si="1"/>
        <v>-3.5709679628952813</v>
      </c>
    </row>
    <row r="21" spans="2:7" x14ac:dyDescent="0.2">
      <c r="B21" s="13">
        <f t="shared" si="2"/>
        <v>12.5</v>
      </c>
      <c r="C21" s="14">
        <v>13</v>
      </c>
      <c r="D21" s="15">
        <f t="shared" si="0"/>
        <v>3.75</v>
      </c>
      <c r="E21" s="15">
        <f t="shared" si="3"/>
        <v>87.75</v>
      </c>
      <c r="F21" s="15">
        <f>IF(C21&lt;cutoff,C21*HP,HP*cutoff+(C21-cutoff)*LP)</f>
        <v>89.678225972165833</v>
      </c>
      <c r="G21" s="16">
        <f t="shared" si="1"/>
        <v>-1.9282259721658335</v>
      </c>
    </row>
    <row r="22" spans="2:7" x14ac:dyDescent="0.2">
      <c r="B22" s="13">
        <f t="shared" si="2"/>
        <v>13.5</v>
      </c>
      <c r="C22" s="14">
        <v>14</v>
      </c>
      <c r="D22" s="15">
        <f t="shared" si="0"/>
        <v>3.25</v>
      </c>
      <c r="E22" s="15">
        <f t="shared" si="3"/>
        <v>91</v>
      </c>
      <c r="F22" s="15">
        <f>IF(C22&lt;cutoff,C22*HP,HP*cutoff+(C22-cutoff)*LP)</f>
        <v>91.785483981436386</v>
      </c>
      <c r="G22" s="16">
        <f t="shared" si="1"/>
        <v>-0.78548398143638565</v>
      </c>
    </row>
    <row r="23" spans="2:7" x14ac:dyDescent="0.2">
      <c r="B23" s="13">
        <f t="shared" si="2"/>
        <v>14.5</v>
      </c>
      <c r="C23" s="14">
        <v>15</v>
      </c>
      <c r="D23" s="15">
        <f t="shared" si="0"/>
        <v>2.75</v>
      </c>
      <c r="E23" s="15">
        <f t="shared" si="3"/>
        <v>93.75</v>
      </c>
      <c r="F23" s="15">
        <f>IF(C23&lt;cutoff,C23*HP,HP*cutoff+(C23-cutoff)*LP)</f>
        <v>93.892741990706952</v>
      </c>
      <c r="G23" s="16">
        <f t="shared" si="1"/>
        <v>-0.14274199070695204</v>
      </c>
    </row>
    <row r="24" spans="2:7" x14ac:dyDescent="0.2">
      <c r="B24" s="13">
        <f t="shared" si="2"/>
        <v>15.5</v>
      </c>
      <c r="C24" s="14">
        <v>16</v>
      </c>
      <c r="D24" s="15">
        <f t="shared" si="0"/>
        <v>2.25</v>
      </c>
      <c r="E24" s="15">
        <f t="shared" si="3"/>
        <v>96</v>
      </c>
      <c r="F24" s="15">
        <f>IF(C24&lt;cutoff,C24*HP,HP*cutoff+(C24-cutoff)*LP)</f>
        <v>95.999999999977504</v>
      </c>
      <c r="G24" s="16">
        <f t="shared" si="1"/>
        <v>2.2495783014164772E-11</v>
      </c>
    </row>
    <row r="25" spans="2:7" x14ac:dyDescent="0.2">
      <c r="B25" s="13">
        <f t="shared" si="2"/>
        <v>16.5</v>
      </c>
      <c r="C25" s="14">
        <v>17</v>
      </c>
      <c r="D25" s="15">
        <f t="shared" si="0"/>
        <v>1.75</v>
      </c>
      <c r="E25" s="15">
        <f t="shared" si="3"/>
        <v>97.75</v>
      </c>
      <c r="F25" s="15">
        <f>IF(C25&lt;cutoff,C25*HP,HP*cutoff+(C25-cutoff)*LP)</f>
        <v>98.107258009248056</v>
      </c>
      <c r="G25" s="16">
        <f t="shared" si="1"/>
        <v>-0.3572580092480564</v>
      </c>
    </row>
    <row r="26" spans="2:7" x14ac:dyDescent="0.2">
      <c r="B26" s="13">
        <f t="shared" si="2"/>
        <v>17.5</v>
      </c>
      <c r="C26" s="14">
        <v>18</v>
      </c>
      <c r="D26" s="15">
        <f t="shared" si="0"/>
        <v>1.25</v>
      </c>
      <c r="E26" s="15">
        <f t="shared" si="3"/>
        <v>99</v>
      </c>
      <c r="F26" s="15">
        <f>IF(C26&lt;cutoff,C26*HP,HP*cutoff+(C26-cutoff)*LP)</f>
        <v>100.21451601851861</v>
      </c>
      <c r="G26" s="16">
        <f t="shared" si="1"/>
        <v>-1.2145160185186086</v>
      </c>
    </row>
    <row r="27" spans="2:7" x14ac:dyDescent="0.2">
      <c r="B27" s="13">
        <f t="shared" si="2"/>
        <v>18.5</v>
      </c>
      <c r="C27" s="14">
        <v>19</v>
      </c>
      <c r="D27" s="15">
        <f t="shared" si="0"/>
        <v>0.75</v>
      </c>
      <c r="E27" s="15">
        <f t="shared" si="3"/>
        <v>99.75</v>
      </c>
      <c r="F27" s="15">
        <f>IF(C27&lt;cutoff,C27*HP,HP*cutoff+(C27-cutoff)*LP)</f>
        <v>102.32177402778916</v>
      </c>
      <c r="G27" s="16">
        <f t="shared" si="1"/>
        <v>-2.5717740277891608</v>
      </c>
    </row>
    <row r="28" spans="2:7" x14ac:dyDescent="0.2">
      <c r="B28" s="13">
        <f t="shared" si="2"/>
        <v>19.5</v>
      </c>
      <c r="C28" s="18">
        <v>20</v>
      </c>
      <c r="D28" s="15">
        <f t="shared" si="0"/>
        <v>0.25</v>
      </c>
      <c r="E28" s="15">
        <f t="shared" si="3"/>
        <v>100</v>
      </c>
      <c r="F28" s="15">
        <f>IF(C28&lt;cutoff,C28*HP,HP*cutoff+(C28-cutoff)*LP)</f>
        <v>104.42903203705973</v>
      </c>
      <c r="G28" s="16">
        <f t="shared" si="1"/>
        <v>-4.4290320370597271</v>
      </c>
    </row>
  </sheetData>
  <printOptions headings="1" gridLines="1"/>
  <pageMargins left="0.75" right="0.75" top="1" bottom="1" header="0.5" footer="0.5"/>
  <pageSetup scale="8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28"/>
  <sheetViews>
    <sheetView showGridLines="0" zoomScale="110" zoomScaleNormal="110" workbookViewId="0">
      <selection activeCell="B8" sqref="B8"/>
    </sheetView>
  </sheetViews>
  <sheetFormatPr defaultColWidth="13.7109375" defaultRowHeight="12.75" x14ac:dyDescent="0.2"/>
  <cols>
    <col min="1" max="1" width="3.7109375" style="2" customWidth="1"/>
    <col min="2" max="16384" width="13.7109375" style="2"/>
  </cols>
  <sheetData>
    <row r="2" spans="2:12" x14ac:dyDescent="0.2">
      <c r="D2" s="6" t="s">
        <v>0</v>
      </c>
      <c r="E2" s="9">
        <v>16</v>
      </c>
      <c r="G2" s="25" t="s">
        <v>1</v>
      </c>
      <c r="H2" s="26">
        <f>IF(G6&gt;=0,MATCH(G6,G9:G28,0),0)</f>
        <v>16</v>
      </c>
    </row>
    <row r="3" spans="2:12" x14ac:dyDescent="0.2">
      <c r="B3" s="4" t="s">
        <v>2</v>
      </c>
      <c r="D3" s="7" t="s">
        <v>3</v>
      </c>
      <c r="E3" s="10">
        <v>10</v>
      </c>
      <c r="G3" s="27" t="s">
        <v>4</v>
      </c>
      <c r="H3" s="28">
        <f>IF(H2&lt;cutoff,H2*HP,H2*LP)</f>
        <v>96.000000000000099</v>
      </c>
    </row>
    <row r="4" spans="2:12" x14ac:dyDescent="0.2">
      <c r="B4" s="12">
        <v>2</v>
      </c>
      <c r="D4" s="8" t="s">
        <v>5</v>
      </c>
      <c r="E4" s="11">
        <v>6.0000000000000062</v>
      </c>
      <c r="G4" s="29" t="s">
        <v>6</v>
      </c>
      <c r="H4" s="30">
        <f>H2*B4</f>
        <v>32</v>
      </c>
    </row>
    <row r="5" spans="2:12" x14ac:dyDescent="0.2">
      <c r="D5" s="1"/>
      <c r="G5" s="1"/>
      <c r="H5" s="3"/>
      <c r="K5" s="2" t="s">
        <v>17</v>
      </c>
      <c r="L5" s="2">
        <v>5.9999999843711844</v>
      </c>
    </row>
    <row r="6" spans="2:12" x14ac:dyDescent="0.2">
      <c r="F6" s="24" t="s">
        <v>7</v>
      </c>
      <c r="G6" s="5">
        <f>IF(MAX(G9:G28)&gt;=0,MAX(G9:G28),0)</f>
        <v>0</v>
      </c>
      <c r="K6" s="2" t="s">
        <v>18</v>
      </c>
      <c r="L6" s="2">
        <f>20-2*L5</f>
        <v>8.0000000312576312</v>
      </c>
    </row>
    <row r="7" spans="2:12" x14ac:dyDescent="0.2">
      <c r="F7" s="1"/>
      <c r="K7" s="2" t="s">
        <v>19</v>
      </c>
      <c r="L7" s="2">
        <f>L6*B4</f>
        <v>16.000000062515262</v>
      </c>
    </row>
    <row r="8" spans="2:12" x14ac:dyDescent="0.2">
      <c r="B8" s="21" t="s">
        <v>8</v>
      </c>
      <c r="C8" s="22" t="s">
        <v>9</v>
      </c>
      <c r="D8" s="22" t="s">
        <v>10</v>
      </c>
      <c r="E8" s="22" t="s">
        <v>11</v>
      </c>
      <c r="F8" s="22" t="s">
        <v>12</v>
      </c>
      <c r="G8" s="23" t="s">
        <v>13</v>
      </c>
      <c r="H8" s="1"/>
      <c r="I8" s="24" t="s">
        <v>14</v>
      </c>
      <c r="J8" s="33">
        <f>H3-H4</f>
        <v>64.000000000000099</v>
      </c>
      <c r="K8" s="2" t="s">
        <v>14</v>
      </c>
      <c r="L8" s="2">
        <f>L5*L6-L7</f>
        <v>32</v>
      </c>
    </row>
    <row r="9" spans="2:12" x14ac:dyDescent="0.2">
      <c r="B9" s="13">
        <f>C9*0.5</f>
        <v>0.5</v>
      </c>
      <c r="C9" s="14">
        <v>1</v>
      </c>
      <c r="D9" s="15">
        <f>10-(B9/2)</f>
        <v>9.75</v>
      </c>
      <c r="E9" s="15">
        <f>D9</f>
        <v>9.75</v>
      </c>
      <c r="F9" s="15">
        <f>IF(C9&lt;cutoff,C9*HP,C9*LP)</f>
        <v>10</v>
      </c>
      <c r="G9" s="16">
        <f>E9-F9</f>
        <v>-0.25</v>
      </c>
      <c r="I9" s="3"/>
    </row>
    <row r="10" spans="2:12" x14ac:dyDescent="0.2">
      <c r="B10" s="13">
        <f>(C10+C9)/2</f>
        <v>1.5</v>
      </c>
      <c r="C10" s="14">
        <v>2</v>
      </c>
      <c r="D10" s="15">
        <f t="shared" ref="D10:D28" si="0">10-(B10/2)</f>
        <v>9.25</v>
      </c>
      <c r="E10" s="15">
        <f>E9+D10</f>
        <v>19</v>
      </c>
      <c r="F10" s="15">
        <f>IF(C10&lt;cutoff,C10*HP,C10*LP)</f>
        <v>20</v>
      </c>
      <c r="G10" s="16">
        <f t="shared" ref="G10:G28" si="1">E10-F10</f>
        <v>-1</v>
      </c>
    </row>
    <row r="11" spans="2:12" x14ac:dyDescent="0.2">
      <c r="B11" s="13">
        <f t="shared" ref="B11:B28" si="2">(C11+C10)/2</f>
        <v>2.5</v>
      </c>
      <c r="C11" s="14">
        <v>3</v>
      </c>
      <c r="D11" s="15">
        <f t="shared" si="0"/>
        <v>8.75</v>
      </c>
      <c r="E11" s="15">
        <f>E10+D11</f>
        <v>27.75</v>
      </c>
      <c r="F11" s="15">
        <f>IF(C11&lt;cutoff,C11*HP,C11*LP)</f>
        <v>30</v>
      </c>
      <c r="G11" s="16">
        <f t="shared" si="1"/>
        <v>-2.25</v>
      </c>
    </row>
    <row r="12" spans="2:12" x14ac:dyDescent="0.2">
      <c r="B12" s="13">
        <f t="shared" si="2"/>
        <v>3.5</v>
      </c>
      <c r="C12" s="14">
        <v>4</v>
      </c>
      <c r="D12" s="15">
        <f t="shared" si="0"/>
        <v>8.25</v>
      </c>
      <c r="E12" s="15">
        <f t="shared" ref="E12:E28" si="3">E11+D12</f>
        <v>36</v>
      </c>
      <c r="F12" s="15">
        <f>IF(C12&lt;cutoff,C12*HP,C12*LP)</f>
        <v>40</v>
      </c>
      <c r="G12" s="16">
        <f t="shared" si="1"/>
        <v>-4</v>
      </c>
    </row>
    <row r="13" spans="2:12" x14ac:dyDescent="0.2">
      <c r="B13" s="13">
        <f t="shared" si="2"/>
        <v>4.5</v>
      </c>
      <c r="C13" s="14">
        <v>5</v>
      </c>
      <c r="D13" s="15">
        <f t="shared" si="0"/>
        <v>7.75</v>
      </c>
      <c r="E13" s="15">
        <f t="shared" si="3"/>
        <v>43.75</v>
      </c>
      <c r="F13" s="15">
        <f>IF(C13&lt;cutoff,C13*HP,C13*LP)</f>
        <v>50</v>
      </c>
      <c r="G13" s="16">
        <f t="shared" si="1"/>
        <v>-6.25</v>
      </c>
    </row>
    <row r="14" spans="2:12" x14ac:dyDescent="0.2">
      <c r="B14" s="13">
        <f t="shared" si="2"/>
        <v>5.5</v>
      </c>
      <c r="C14" s="14">
        <v>6</v>
      </c>
      <c r="D14" s="15">
        <f t="shared" si="0"/>
        <v>7.25</v>
      </c>
      <c r="E14" s="15">
        <f t="shared" si="3"/>
        <v>51</v>
      </c>
      <c r="F14" s="15">
        <f>IF(C14&lt;cutoff,C14*HP,C14*LP)</f>
        <v>60</v>
      </c>
      <c r="G14" s="16">
        <f t="shared" si="1"/>
        <v>-9</v>
      </c>
    </row>
    <row r="15" spans="2:12" x14ac:dyDescent="0.2">
      <c r="B15" s="13">
        <f t="shared" si="2"/>
        <v>6.5</v>
      </c>
      <c r="C15" s="14">
        <v>7</v>
      </c>
      <c r="D15" s="15">
        <f t="shared" si="0"/>
        <v>6.75</v>
      </c>
      <c r="E15" s="15">
        <f t="shared" si="3"/>
        <v>57.75</v>
      </c>
      <c r="F15" s="15">
        <f>IF(C15&lt;cutoff,C15*HP,C15*LP)</f>
        <v>70</v>
      </c>
      <c r="G15" s="16">
        <f t="shared" si="1"/>
        <v>-12.25</v>
      </c>
    </row>
    <row r="16" spans="2:12" x14ac:dyDescent="0.2">
      <c r="B16" s="13">
        <f t="shared" si="2"/>
        <v>7.5</v>
      </c>
      <c r="C16" s="14">
        <v>8</v>
      </c>
      <c r="D16" s="15">
        <f t="shared" si="0"/>
        <v>6.25</v>
      </c>
      <c r="E16" s="15">
        <f t="shared" si="3"/>
        <v>64</v>
      </c>
      <c r="F16" s="15">
        <f>IF(C16&lt;cutoff,C16*HP,C16*LP)</f>
        <v>80</v>
      </c>
      <c r="G16" s="16">
        <f t="shared" si="1"/>
        <v>-16</v>
      </c>
    </row>
    <row r="17" spans="2:7" x14ac:dyDescent="0.2">
      <c r="B17" s="13">
        <f t="shared" si="2"/>
        <v>8.5</v>
      </c>
      <c r="C17" s="14">
        <v>9</v>
      </c>
      <c r="D17" s="15">
        <f t="shared" si="0"/>
        <v>5.75</v>
      </c>
      <c r="E17" s="15">
        <f t="shared" si="3"/>
        <v>69.75</v>
      </c>
      <c r="F17" s="15">
        <f>IF(C17&lt;cutoff,C17*HP,C17*LP)</f>
        <v>90</v>
      </c>
      <c r="G17" s="16">
        <f t="shared" si="1"/>
        <v>-20.25</v>
      </c>
    </row>
    <row r="18" spans="2:7" x14ac:dyDescent="0.2">
      <c r="B18" s="13">
        <f t="shared" si="2"/>
        <v>9.5</v>
      </c>
      <c r="C18" s="14">
        <v>10</v>
      </c>
      <c r="D18" s="15">
        <f t="shared" si="0"/>
        <v>5.25</v>
      </c>
      <c r="E18" s="15">
        <f t="shared" si="3"/>
        <v>75</v>
      </c>
      <c r="F18" s="15">
        <f>IF(C18&lt;cutoff,C18*HP,C18*LP)</f>
        <v>100</v>
      </c>
      <c r="G18" s="16">
        <f t="shared" si="1"/>
        <v>-25</v>
      </c>
    </row>
    <row r="19" spans="2:7" x14ac:dyDescent="0.2">
      <c r="B19" s="13">
        <f t="shared" si="2"/>
        <v>10.5</v>
      </c>
      <c r="C19" s="14">
        <v>11</v>
      </c>
      <c r="D19" s="15">
        <f t="shared" si="0"/>
        <v>4.75</v>
      </c>
      <c r="E19" s="15">
        <f t="shared" si="3"/>
        <v>79.75</v>
      </c>
      <c r="F19" s="15">
        <f>IF(C19&lt;cutoff,C19*HP,C19*LP)</f>
        <v>110</v>
      </c>
      <c r="G19" s="16">
        <f t="shared" si="1"/>
        <v>-30.25</v>
      </c>
    </row>
    <row r="20" spans="2:7" x14ac:dyDescent="0.2">
      <c r="B20" s="13">
        <f t="shared" si="2"/>
        <v>11.5</v>
      </c>
      <c r="C20" s="14">
        <v>12</v>
      </c>
      <c r="D20" s="15">
        <f t="shared" si="0"/>
        <v>4.25</v>
      </c>
      <c r="E20" s="15">
        <f t="shared" si="3"/>
        <v>84</v>
      </c>
      <c r="F20" s="15">
        <f>IF(C20&lt;cutoff,C20*HP,C20*LP)</f>
        <v>120</v>
      </c>
      <c r="G20" s="16">
        <f t="shared" si="1"/>
        <v>-36</v>
      </c>
    </row>
    <row r="21" spans="2:7" x14ac:dyDescent="0.2">
      <c r="B21" s="13">
        <f t="shared" si="2"/>
        <v>12.5</v>
      </c>
      <c r="C21" s="14">
        <v>13</v>
      </c>
      <c r="D21" s="15">
        <f t="shared" si="0"/>
        <v>3.75</v>
      </c>
      <c r="E21" s="15">
        <f t="shared" si="3"/>
        <v>87.75</v>
      </c>
      <c r="F21" s="15">
        <f>IF(C21&lt;cutoff,C21*HP,C21*LP)</f>
        <v>130</v>
      </c>
      <c r="G21" s="16">
        <f t="shared" si="1"/>
        <v>-42.25</v>
      </c>
    </row>
    <row r="22" spans="2:7" x14ac:dyDescent="0.2">
      <c r="B22" s="13">
        <f t="shared" si="2"/>
        <v>13.5</v>
      </c>
      <c r="C22" s="14">
        <v>14</v>
      </c>
      <c r="D22" s="15">
        <f t="shared" si="0"/>
        <v>3.25</v>
      </c>
      <c r="E22" s="15">
        <f t="shared" si="3"/>
        <v>91</v>
      </c>
      <c r="F22" s="15">
        <f>IF(C22&lt;cutoff,C22*HP,C22*LP)</f>
        <v>140</v>
      </c>
      <c r="G22" s="16">
        <f t="shared" si="1"/>
        <v>-49</v>
      </c>
    </row>
    <row r="23" spans="2:7" x14ac:dyDescent="0.2">
      <c r="B23" s="13">
        <f t="shared" si="2"/>
        <v>14.5</v>
      </c>
      <c r="C23" s="14">
        <v>15</v>
      </c>
      <c r="D23" s="15">
        <f t="shared" si="0"/>
        <v>2.75</v>
      </c>
      <c r="E23" s="15">
        <f t="shared" si="3"/>
        <v>93.75</v>
      </c>
      <c r="F23" s="15">
        <f>IF(C23&lt;cutoff,C23*HP,C23*LP)</f>
        <v>150</v>
      </c>
      <c r="G23" s="16">
        <f t="shared" si="1"/>
        <v>-56.25</v>
      </c>
    </row>
    <row r="24" spans="2:7" x14ac:dyDescent="0.2">
      <c r="B24" s="13">
        <f t="shared" si="2"/>
        <v>15.5</v>
      </c>
      <c r="C24" s="14">
        <v>16</v>
      </c>
      <c r="D24" s="15">
        <f t="shared" si="0"/>
        <v>2.25</v>
      </c>
      <c r="E24" s="15">
        <f t="shared" si="3"/>
        <v>96</v>
      </c>
      <c r="F24" s="15">
        <f>IF(C24&lt;cutoff,C24*HP,C24*LP)</f>
        <v>96.000000000000099</v>
      </c>
      <c r="G24" s="16">
        <f t="shared" si="1"/>
        <v>0</v>
      </c>
    </row>
    <row r="25" spans="2:7" x14ac:dyDescent="0.2">
      <c r="B25" s="13">
        <f t="shared" si="2"/>
        <v>16.5</v>
      </c>
      <c r="C25" s="14">
        <v>17</v>
      </c>
      <c r="D25" s="15">
        <f t="shared" si="0"/>
        <v>1.75</v>
      </c>
      <c r="E25" s="15">
        <f t="shared" si="3"/>
        <v>97.75</v>
      </c>
      <c r="F25" s="15">
        <f>IF(C25&lt;cutoff,C25*HP,C25*LP)</f>
        <v>102.0000000000001</v>
      </c>
      <c r="G25" s="16">
        <f t="shared" si="1"/>
        <v>-4.2500000000000995</v>
      </c>
    </row>
    <row r="26" spans="2:7" x14ac:dyDescent="0.2">
      <c r="B26" s="13">
        <f t="shared" si="2"/>
        <v>17.5</v>
      </c>
      <c r="C26" s="14">
        <v>18</v>
      </c>
      <c r="D26" s="15">
        <f t="shared" si="0"/>
        <v>1.25</v>
      </c>
      <c r="E26" s="15">
        <f t="shared" si="3"/>
        <v>99</v>
      </c>
      <c r="F26" s="15">
        <f>IF(C26&lt;cutoff,C26*HP,C26*LP)</f>
        <v>108.00000000000011</v>
      </c>
      <c r="G26" s="16">
        <f t="shared" si="1"/>
        <v>-9.0000000000001137</v>
      </c>
    </row>
    <row r="27" spans="2:7" x14ac:dyDescent="0.2">
      <c r="B27" s="13">
        <f t="shared" si="2"/>
        <v>18.5</v>
      </c>
      <c r="C27" s="14">
        <v>19</v>
      </c>
      <c r="D27" s="15">
        <f t="shared" si="0"/>
        <v>0.75</v>
      </c>
      <c r="E27" s="15">
        <f t="shared" si="3"/>
        <v>99.75</v>
      </c>
      <c r="F27" s="15">
        <f>IF(C27&lt;cutoff,C27*HP,C27*LP)</f>
        <v>114.00000000000011</v>
      </c>
      <c r="G27" s="16">
        <f t="shared" si="1"/>
        <v>-14.250000000000114</v>
      </c>
    </row>
    <row r="28" spans="2:7" x14ac:dyDescent="0.2">
      <c r="B28" s="13">
        <f t="shared" si="2"/>
        <v>19.5</v>
      </c>
      <c r="C28" s="18">
        <v>20</v>
      </c>
      <c r="D28" s="15">
        <f t="shared" si="0"/>
        <v>0.25</v>
      </c>
      <c r="E28" s="15">
        <f t="shared" si="3"/>
        <v>100</v>
      </c>
      <c r="F28" s="15">
        <f>IF(C28&lt;cutoff,C28*HP,C28*LP)</f>
        <v>120.00000000000013</v>
      </c>
      <c r="G28" s="16">
        <f t="shared" si="1"/>
        <v>-20.000000000000128</v>
      </c>
    </row>
  </sheetData>
  <printOptions headings="1" gridLines="1"/>
  <pageMargins left="0.75" right="0.75" top="1" bottom="1" header="0.5" footer="0.5"/>
  <pageSetup scale="8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8"/>
  <sheetViews>
    <sheetView showGridLines="0" tabSelected="1" zoomScale="110" zoomScaleNormal="110" workbookViewId="0">
      <selection activeCell="J8" sqref="J8"/>
    </sheetView>
  </sheetViews>
  <sheetFormatPr defaultColWidth="13.7109375" defaultRowHeight="12.75" x14ac:dyDescent="0.2"/>
  <cols>
    <col min="1" max="1" width="3.7109375" style="2" customWidth="1"/>
    <col min="2" max="16384" width="13.7109375" style="2"/>
  </cols>
  <sheetData>
    <row r="2" spans="2:10" x14ac:dyDescent="0.2">
      <c r="D2" s="31" t="s">
        <v>17</v>
      </c>
      <c r="E2" s="32"/>
      <c r="G2" s="25" t="s">
        <v>1</v>
      </c>
      <c r="H2" s="26">
        <f>IF(G6&gt;=0,MATCH(G6,G9:G28,0),0)</f>
        <v>14</v>
      </c>
    </row>
    <row r="3" spans="2:10" x14ac:dyDescent="0.2">
      <c r="B3" s="4" t="s">
        <v>2</v>
      </c>
      <c r="D3" s="7" t="s">
        <v>15</v>
      </c>
      <c r="E3" s="10">
        <v>46.458038470331083</v>
      </c>
      <c r="G3" s="27" t="s">
        <v>4</v>
      </c>
      <c r="H3" s="28">
        <f>Fixed+H2*Var</f>
        <v>90.99989294801307</v>
      </c>
    </row>
    <row r="4" spans="2:10" x14ac:dyDescent="0.2">
      <c r="B4" s="12">
        <v>2</v>
      </c>
      <c r="D4" s="8" t="s">
        <v>16</v>
      </c>
      <c r="E4" s="11">
        <v>3.1815610341201417</v>
      </c>
      <c r="G4" s="29" t="s">
        <v>6</v>
      </c>
      <c r="H4" s="30">
        <f>H2*B4</f>
        <v>28</v>
      </c>
    </row>
    <row r="5" spans="2:10" x14ac:dyDescent="0.2">
      <c r="D5" s="1"/>
      <c r="G5" s="1"/>
      <c r="H5" s="3"/>
    </row>
    <row r="6" spans="2:10" x14ac:dyDescent="0.2">
      <c r="F6" s="24" t="s">
        <v>7</v>
      </c>
      <c r="G6" s="5">
        <f>IF(MAX(G9:G28)&gt;=0,MAX(G9:G28),0)</f>
        <v>1.0705198693017337E-4</v>
      </c>
    </row>
    <row r="7" spans="2:10" x14ac:dyDescent="0.2">
      <c r="F7" s="1"/>
    </row>
    <row r="8" spans="2:10" x14ac:dyDescent="0.2">
      <c r="B8" s="21" t="s">
        <v>8</v>
      </c>
      <c r="C8" s="22" t="s">
        <v>9</v>
      </c>
      <c r="D8" s="22" t="s">
        <v>10</v>
      </c>
      <c r="E8" s="22" t="s">
        <v>11</v>
      </c>
      <c r="F8" s="22" t="s">
        <v>12</v>
      </c>
      <c r="G8" s="23" t="s">
        <v>13</v>
      </c>
      <c r="H8" s="1"/>
      <c r="I8" s="24" t="s">
        <v>14</v>
      </c>
      <c r="J8" s="33">
        <f>H3-H4</f>
        <v>62.99989294801307</v>
      </c>
    </row>
    <row r="9" spans="2:10" x14ac:dyDescent="0.2">
      <c r="B9" s="13">
        <f>C9*0.5</f>
        <v>0.5</v>
      </c>
      <c r="C9" s="14">
        <v>1</v>
      </c>
      <c r="D9" s="15">
        <f>10-(B9/2)</f>
        <v>9.75</v>
      </c>
      <c r="E9" s="15">
        <f>D9</f>
        <v>9.75</v>
      </c>
      <c r="F9" s="15">
        <f>Fixed+C9*Var</f>
        <v>49.639599504451226</v>
      </c>
      <c r="G9" s="16">
        <f>E9-F9</f>
        <v>-39.889599504451226</v>
      </c>
      <c r="I9" s="3"/>
    </row>
    <row r="10" spans="2:10" x14ac:dyDescent="0.2">
      <c r="B10" s="13">
        <f>(C10+C9)/2</f>
        <v>1.5</v>
      </c>
      <c r="C10" s="14">
        <v>2</v>
      </c>
      <c r="D10" s="15">
        <f t="shared" ref="D10:D28" si="0">10-(B10/2)</f>
        <v>9.25</v>
      </c>
      <c r="E10" s="15">
        <f>E9+D10</f>
        <v>19</v>
      </c>
      <c r="F10" s="15">
        <f>Fixed+C10*Var</f>
        <v>52.821160538571363</v>
      </c>
      <c r="G10" s="16">
        <f t="shared" ref="G10:G28" si="1">E10-F10</f>
        <v>-33.821160538571363</v>
      </c>
    </row>
    <row r="11" spans="2:10" x14ac:dyDescent="0.2">
      <c r="B11" s="13">
        <f t="shared" ref="B11:B28" si="2">(C11+C10)/2</f>
        <v>2.5</v>
      </c>
      <c r="C11" s="14">
        <v>3</v>
      </c>
      <c r="D11" s="15">
        <f t="shared" si="0"/>
        <v>8.75</v>
      </c>
      <c r="E11" s="15">
        <f>E10+D11</f>
        <v>27.75</v>
      </c>
      <c r="F11" s="15">
        <f>Fixed+C11*Var</f>
        <v>56.002721572691506</v>
      </c>
      <c r="G11" s="16">
        <f t="shared" si="1"/>
        <v>-28.252721572691506</v>
      </c>
    </row>
    <row r="12" spans="2:10" x14ac:dyDescent="0.2">
      <c r="B12" s="13">
        <f t="shared" si="2"/>
        <v>3.5</v>
      </c>
      <c r="C12" s="14">
        <v>4</v>
      </c>
      <c r="D12" s="15">
        <f t="shared" si="0"/>
        <v>8.25</v>
      </c>
      <c r="E12" s="15">
        <f t="shared" ref="E12:E28" si="3">E11+D12</f>
        <v>36</v>
      </c>
      <c r="F12" s="15">
        <f>Fixed+C12*Var</f>
        <v>59.184282606811649</v>
      </c>
      <c r="G12" s="16">
        <f t="shared" si="1"/>
        <v>-23.184282606811649</v>
      </c>
    </row>
    <row r="13" spans="2:10" x14ac:dyDescent="0.2">
      <c r="B13" s="13">
        <f t="shared" si="2"/>
        <v>4.5</v>
      </c>
      <c r="C13" s="14">
        <v>5</v>
      </c>
      <c r="D13" s="15">
        <f t="shared" si="0"/>
        <v>7.75</v>
      </c>
      <c r="E13" s="15">
        <f t="shared" si="3"/>
        <v>43.75</v>
      </c>
      <c r="F13" s="15">
        <f>Fixed+C13*Var</f>
        <v>62.365843640931793</v>
      </c>
      <c r="G13" s="16">
        <f t="shared" si="1"/>
        <v>-18.615843640931793</v>
      </c>
    </row>
    <row r="14" spans="2:10" x14ac:dyDescent="0.2">
      <c r="B14" s="13">
        <f t="shared" si="2"/>
        <v>5.5</v>
      </c>
      <c r="C14" s="14">
        <v>6</v>
      </c>
      <c r="D14" s="15">
        <f t="shared" si="0"/>
        <v>7.25</v>
      </c>
      <c r="E14" s="15">
        <f t="shared" si="3"/>
        <v>51</v>
      </c>
      <c r="F14" s="15">
        <f>Fixed+C14*Var</f>
        <v>65.547404675051936</v>
      </c>
      <c r="G14" s="16">
        <f t="shared" si="1"/>
        <v>-14.547404675051936</v>
      </c>
    </row>
    <row r="15" spans="2:10" x14ac:dyDescent="0.2">
      <c r="B15" s="13">
        <f t="shared" si="2"/>
        <v>6.5</v>
      </c>
      <c r="C15" s="14">
        <v>7</v>
      </c>
      <c r="D15" s="15">
        <f t="shared" si="0"/>
        <v>6.75</v>
      </c>
      <c r="E15" s="15">
        <f t="shared" si="3"/>
        <v>57.75</v>
      </c>
      <c r="F15" s="15">
        <f>Fixed+C15*Var</f>
        <v>68.728965709172073</v>
      </c>
      <c r="G15" s="16">
        <f t="shared" si="1"/>
        <v>-10.978965709172073</v>
      </c>
    </row>
    <row r="16" spans="2:10" x14ac:dyDescent="0.2">
      <c r="B16" s="13">
        <f t="shared" si="2"/>
        <v>7.5</v>
      </c>
      <c r="C16" s="14">
        <v>8</v>
      </c>
      <c r="D16" s="15">
        <f t="shared" si="0"/>
        <v>6.25</v>
      </c>
      <c r="E16" s="15">
        <f t="shared" si="3"/>
        <v>64</v>
      </c>
      <c r="F16" s="15">
        <f>Fixed+C16*Var</f>
        <v>71.910526743292223</v>
      </c>
      <c r="G16" s="16">
        <f t="shared" si="1"/>
        <v>-7.9105267432922233</v>
      </c>
    </row>
    <row r="17" spans="2:7" x14ac:dyDescent="0.2">
      <c r="B17" s="13">
        <f t="shared" si="2"/>
        <v>8.5</v>
      </c>
      <c r="C17" s="14">
        <v>9</v>
      </c>
      <c r="D17" s="15">
        <f t="shared" si="0"/>
        <v>5.75</v>
      </c>
      <c r="E17" s="15">
        <f t="shared" si="3"/>
        <v>69.75</v>
      </c>
      <c r="F17" s="15">
        <f>Fixed+C17*Var</f>
        <v>75.09208777741236</v>
      </c>
      <c r="G17" s="16">
        <f t="shared" si="1"/>
        <v>-5.3420877774123596</v>
      </c>
    </row>
    <row r="18" spans="2:7" x14ac:dyDescent="0.2">
      <c r="B18" s="13">
        <f t="shared" si="2"/>
        <v>9.5</v>
      </c>
      <c r="C18" s="14">
        <v>10</v>
      </c>
      <c r="D18" s="15">
        <f t="shared" si="0"/>
        <v>5.25</v>
      </c>
      <c r="E18" s="15">
        <f t="shared" si="3"/>
        <v>75</v>
      </c>
      <c r="F18" s="15">
        <f>Fixed+C18*Var</f>
        <v>78.273648811532496</v>
      </c>
      <c r="G18" s="16">
        <f t="shared" si="1"/>
        <v>-3.273648811532496</v>
      </c>
    </row>
    <row r="19" spans="2:7" x14ac:dyDescent="0.2">
      <c r="B19" s="13">
        <f t="shared" si="2"/>
        <v>10.5</v>
      </c>
      <c r="C19" s="14">
        <v>11</v>
      </c>
      <c r="D19" s="15">
        <f t="shared" si="0"/>
        <v>4.75</v>
      </c>
      <c r="E19" s="15">
        <f t="shared" si="3"/>
        <v>79.75</v>
      </c>
      <c r="F19" s="15">
        <f>Fixed+C19*Var</f>
        <v>81.455209845652632</v>
      </c>
      <c r="G19" s="16">
        <f t="shared" si="1"/>
        <v>-1.7052098456526323</v>
      </c>
    </row>
    <row r="20" spans="2:7" x14ac:dyDescent="0.2">
      <c r="B20" s="13">
        <f t="shared" si="2"/>
        <v>11.5</v>
      </c>
      <c r="C20" s="14">
        <v>12</v>
      </c>
      <c r="D20" s="15">
        <f t="shared" si="0"/>
        <v>4.25</v>
      </c>
      <c r="E20" s="15">
        <f t="shared" si="3"/>
        <v>84</v>
      </c>
      <c r="F20" s="15">
        <f>Fixed+C20*Var</f>
        <v>84.636770879772783</v>
      </c>
      <c r="G20" s="16">
        <f t="shared" si="1"/>
        <v>-0.63677087977278291</v>
      </c>
    </row>
    <row r="21" spans="2:7" x14ac:dyDescent="0.2">
      <c r="B21" s="13">
        <f t="shared" si="2"/>
        <v>12.5</v>
      </c>
      <c r="C21" s="14">
        <v>13</v>
      </c>
      <c r="D21" s="15">
        <f t="shared" si="0"/>
        <v>3.75</v>
      </c>
      <c r="E21" s="15">
        <f t="shared" si="3"/>
        <v>87.75</v>
      </c>
      <c r="F21" s="15">
        <f>Fixed+C21*Var</f>
        <v>87.818331913892933</v>
      </c>
      <c r="G21" s="16">
        <f t="shared" si="1"/>
        <v>-6.8331913892933471E-2</v>
      </c>
    </row>
    <row r="22" spans="2:7" x14ac:dyDescent="0.2">
      <c r="B22" s="13">
        <f t="shared" si="2"/>
        <v>13.5</v>
      </c>
      <c r="C22" s="14">
        <v>14</v>
      </c>
      <c r="D22" s="15">
        <f t="shared" si="0"/>
        <v>3.25</v>
      </c>
      <c r="E22" s="15">
        <f t="shared" si="3"/>
        <v>91</v>
      </c>
      <c r="F22" s="15">
        <f>Fixed+C22*Var</f>
        <v>90.99989294801307</v>
      </c>
      <c r="G22" s="16">
        <f t="shared" si="1"/>
        <v>1.0705198693017337E-4</v>
      </c>
    </row>
    <row r="23" spans="2:7" x14ac:dyDescent="0.2">
      <c r="B23" s="13">
        <f t="shared" si="2"/>
        <v>14.5</v>
      </c>
      <c r="C23" s="14">
        <v>15</v>
      </c>
      <c r="D23" s="15">
        <f t="shared" si="0"/>
        <v>2.75</v>
      </c>
      <c r="E23" s="15">
        <f t="shared" si="3"/>
        <v>93.75</v>
      </c>
      <c r="F23" s="15">
        <f>Fixed+C23*Var</f>
        <v>94.181453982133206</v>
      </c>
      <c r="G23" s="16">
        <f t="shared" si="1"/>
        <v>-0.43145398213320618</v>
      </c>
    </row>
    <row r="24" spans="2:7" x14ac:dyDescent="0.2">
      <c r="B24" s="13">
        <f t="shared" si="2"/>
        <v>15.5</v>
      </c>
      <c r="C24" s="14">
        <v>16</v>
      </c>
      <c r="D24" s="15">
        <f t="shared" si="0"/>
        <v>2.25</v>
      </c>
      <c r="E24" s="15">
        <f t="shared" si="3"/>
        <v>96</v>
      </c>
      <c r="F24" s="15">
        <f>Fixed+C24*Var</f>
        <v>97.363015016253343</v>
      </c>
      <c r="G24" s="16">
        <f t="shared" si="1"/>
        <v>-1.3630150162533425</v>
      </c>
    </row>
    <row r="25" spans="2:7" x14ac:dyDescent="0.2">
      <c r="B25" s="13">
        <f t="shared" si="2"/>
        <v>16.5</v>
      </c>
      <c r="C25" s="14">
        <v>17</v>
      </c>
      <c r="D25" s="15">
        <f t="shared" si="0"/>
        <v>1.75</v>
      </c>
      <c r="E25" s="15">
        <f t="shared" si="3"/>
        <v>97.75</v>
      </c>
      <c r="F25" s="15">
        <f>Fixed+C25*Var</f>
        <v>100.54457605037349</v>
      </c>
      <c r="G25" s="16">
        <f t="shared" si="1"/>
        <v>-2.7945760503734931</v>
      </c>
    </row>
    <row r="26" spans="2:7" x14ac:dyDescent="0.2">
      <c r="B26" s="13">
        <f t="shared" si="2"/>
        <v>17.5</v>
      </c>
      <c r="C26" s="14">
        <v>18</v>
      </c>
      <c r="D26" s="15">
        <f t="shared" si="0"/>
        <v>1.25</v>
      </c>
      <c r="E26" s="15">
        <f t="shared" si="3"/>
        <v>99</v>
      </c>
      <c r="F26" s="15">
        <f>Fixed+C26*Var</f>
        <v>103.72613708449364</v>
      </c>
      <c r="G26" s="16">
        <f t="shared" si="1"/>
        <v>-4.7261370844936437</v>
      </c>
    </row>
    <row r="27" spans="2:7" x14ac:dyDescent="0.2">
      <c r="B27" s="13">
        <f t="shared" si="2"/>
        <v>18.5</v>
      </c>
      <c r="C27" s="14">
        <v>19</v>
      </c>
      <c r="D27" s="15">
        <f t="shared" si="0"/>
        <v>0.75</v>
      </c>
      <c r="E27" s="15">
        <f t="shared" si="3"/>
        <v>99.75</v>
      </c>
      <c r="F27" s="15">
        <f>Fixed+C27*Var</f>
        <v>106.90769811861378</v>
      </c>
      <c r="G27" s="16">
        <f t="shared" si="1"/>
        <v>-7.15769811861378</v>
      </c>
    </row>
    <row r="28" spans="2:7" x14ac:dyDescent="0.2">
      <c r="B28" s="13">
        <f t="shared" si="2"/>
        <v>19.5</v>
      </c>
      <c r="C28" s="18">
        <v>20</v>
      </c>
      <c r="D28" s="15">
        <f t="shared" si="0"/>
        <v>0.25</v>
      </c>
      <c r="E28" s="15">
        <f t="shared" si="3"/>
        <v>100</v>
      </c>
      <c r="F28" s="15">
        <f>Fixed+C28*Var</f>
        <v>110.08925915273392</v>
      </c>
      <c r="G28" s="16">
        <f t="shared" si="1"/>
        <v>-10.089259152733916</v>
      </c>
    </row>
  </sheetData>
  <mergeCells count="1">
    <mergeCell ref="D2:E2"/>
  </mergeCells>
  <printOptions headings="1" gridLines="1"/>
  <pageMargins left="0.75" right="0.75" top="1" bottom="1" header="0.5" footer="0.5"/>
  <pageSetup scale="88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8"/>
  <sheetViews>
    <sheetView showGridLines="0" zoomScale="110" zoomScaleNormal="110" workbookViewId="0">
      <selection activeCell="D2" sqref="D2:E4"/>
    </sheetView>
  </sheetViews>
  <sheetFormatPr defaultColWidth="13.7109375" defaultRowHeight="12.75" x14ac:dyDescent="0.2"/>
  <cols>
    <col min="1" max="1" width="3.7109375" style="2" customWidth="1"/>
    <col min="2" max="16384" width="13.7109375" style="2"/>
  </cols>
  <sheetData>
    <row r="2" spans="2:10" x14ac:dyDescent="0.2">
      <c r="D2" s="31" t="s">
        <v>17</v>
      </c>
      <c r="E2" s="32"/>
      <c r="G2" s="25" t="s">
        <v>1</v>
      </c>
      <c r="H2" s="26"/>
    </row>
    <row r="3" spans="2:10" x14ac:dyDescent="0.2">
      <c r="B3" s="4" t="s">
        <v>2</v>
      </c>
      <c r="D3" s="7" t="s">
        <v>15</v>
      </c>
      <c r="E3" s="10">
        <v>2</v>
      </c>
      <c r="G3" s="27" t="s">
        <v>4</v>
      </c>
      <c r="H3" s="28"/>
    </row>
    <row r="4" spans="2:10" x14ac:dyDescent="0.2">
      <c r="B4" s="12">
        <v>2</v>
      </c>
      <c r="D4" s="8" t="s">
        <v>16</v>
      </c>
      <c r="E4" s="11">
        <v>2</v>
      </c>
      <c r="G4" s="29" t="s">
        <v>6</v>
      </c>
      <c r="H4" s="30"/>
    </row>
    <row r="5" spans="2:10" x14ac:dyDescent="0.2">
      <c r="D5" s="1"/>
      <c r="G5" s="1"/>
      <c r="H5" s="3"/>
    </row>
    <row r="6" spans="2:10" x14ac:dyDescent="0.2">
      <c r="F6" s="24" t="s">
        <v>7</v>
      </c>
      <c r="G6" s="5"/>
    </row>
    <row r="7" spans="2:10" x14ac:dyDescent="0.2">
      <c r="F7" s="1"/>
    </row>
    <row r="8" spans="2:10" x14ac:dyDescent="0.2">
      <c r="B8" s="21" t="s">
        <v>8</v>
      </c>
      <c r="C8" s="22" t="s">
        <v>9</v>
      </c>
      <c r="D8" s="22" t="s">
        <v>10</v>
      </c>
      <c r="E8" s="22" t="s">
        <v>11</v>
      </c>
      <c r="F8" s="22" t="s">
        <v>12</v>
      </c>
      <c r="G8" s="23" t="s">
        <v>13</v>
      </c>
      <c r="H8" s="1"/>
      <c r="I8" s="24" t="s">
        <v>14</v>
      </c>
      <c r="J8" s="5"/>
    </row>
    <row r="9" spans="2:10" x14ac:dyDescent="0.2">
      <c r="B9" s="13"/>
      <c r="C9" s="14">
        <v>1</v>
      </c>
      <c r="D9" s="15"/>
      <c r="E9" s="15"/>
      <c r="F9" s="15"/>
      <c r="G9" s="16"/>
      <c r="I9" s="3"/>
    </row>
    <row r="10" spans="2:10" x14ac:dyDescent="0.2">
      <c r="B10" s="13"/>
      <c r="C10" s="14">
        <v>2</v>
      </c>
      <c r="D10" s="15"/>
      <c r="E10" s="15"/>
      <c r="F10" s="15"/>
      <c r="G10" s="16"/>
    </row>
    <row r="11" spans="2:10" x14ac:dyDescent="0.2">
      <c r="B11" s="13"/>
      <c r="C11" s="14">
        <v>3</v>
      </c>
      <c r="D11" s="15"/>
      <c r="E11" s="15"/>
      <c r="F11" s="15"/>
      <c r="G11" s="16"/>
    </row>
    <row r="12" spans="2:10" x14ac:dyDescent="0.2">
      <c r="B12" s="13"/>
      <c r="C12" s="14">
        <v>4</v>
      </c>
      <c r="D12" s="15"/>
      <c r="E12" s="15"/>
      <c r="F12" s="15"/>
      <c r="G12" s="16"/>
    </row>
    <row r="13" spans="2:10" x14ac:dyDescent="0.2">
      <c r="B13" s="13"/>
      <c r="C13" s="14">
        <v>5</v>
      </c>
      <c r="D13" s="15"/>
      <c r="E13" s="15"/>
      <c r="F13" s="15"/>
      <c r="G13" s="16"/>
    </row>
    <row r="14" spans="2:10" x14ac:dyDescent="0.2">
      <c r="B14" s="13"/>
      <c r="C14" s="14">
        <v>6</v>
      </c>
      <c r="D14" s="15"/>
      <c r="E14" s="15"/>
      <c r="F14" s="15"/>
      <c r="G14" s="16"/>
    </row>
    <row r="15" spans="2:10" x14ac:dyDescent="0.2">
      <c r="B15" s="13"/>
      <c r="C15" s="14">
        <v>7</v>
      </c>
      <c r="D15" s="15"/>
      <c r="E15" s="15"/>
      <c r="F15" s="15"/>
      <c r="G15" s="16"/>
    </row>
    <row r="16" spans="2:10" x14ac:dyDescent="0.2">
      <c r="B16" s="13"/>
      <c r="C16" s="14">
        <v>8</v>
      </c>
      <c r="D16" s="15"/>
      <c r="E16" s="15"/>
      <c r="F16" s="15"/>
      <c r="G16" s="16"/>
    </row>
    <row r="17" spans="2:7" x14ac:dyDescent="0.2">
      <c r="B17" s="13"/>
      <c r="C17" s="14">
        <v>9</v>
      </c>
      <c r="D17" s="15"/>
      <c r="E17" s="15"/>
      <c r="F17" s="15"/>
      <c r="G17" s="16"/>
    </row>
    <row r="18" spans="2:7" x14ac:dyDescent="0.2">
      <c r="B18" s="13"/>
      <c r="C18" s="14">
        <v>10</v>
      </c>
      <c r="D18" s="15"/>
      <c r="E18" s="15"/>
      <c r="F18" s="15"/>
      <c r="G18" s="16"/>
    </row>
    <row r="19" spans="2:7" x14ac:dyDescent="0.2">
      <c r="B19" s="13"/>
      <c r="C19" s="14">
        <v>11</v>
      </c>
      <c r="D19" s="15"/>
      <c r="E19" s="15"/>
      <c r="F19" s="15"/>
      <c r="G19" s="16"/>
    </row>
    <row r="20" spans="2:7" x14ac:dyDescent="0.2">
      <c r="B20" s="13"/>
      <c r="C20" s="14">
        <v>12</v>
      </c>
      <c r="D20" s="15"/>
      <c r="E20" s="15"/>
      <c r="F20" s="15"/>
      <c r="G20" s="16"/>
    </row>
    <row r="21" spans="2:7" x14ac:dyDescent="0.2">
      <c r="B21" s="13"/>
      <c r="C21" s="14">
        <v>13</v>
      </c>
      <c r="D21" s="15"/>
      <c r="E21" s="15"/>
      <c r="F21" s="15"/>
      <c r="G21" s="16"/>
    </row>
    <row r="22" spans="2:7" x14ac:dyDescent="0.2">
      <c r="B22" s="13"/>
      <c r="C22" s="14">
        <v>14</v>
      </c>
      <c r="D22" s="15"/>
      <c r="E22" s="15"/>
      <c r="F22" s="15"/>
      <c r="G22" s="16"/>
    </row>
    <row r="23" spans="2:7" x14ac:dyDescent="0.2">
      <c r="B23" s="13"/>
      <c r="C23" s="14">
        <v>15</v>
      </c>
      <c r="D23" s="15"/>
      <c r="E23" s="15"/>
      <c r="F23" s="15"/>
      <c r="G23" s="16"/>
    </row>
    <row r="24" spans="2:7" x14ac:dyDescent="0.2">
      <c r="B24" s="13"/>
      <c r="C24" s="14">
        <v>16</v>
      </c>
      <c r="D24" s="15"/>
      <c r="E24" s="15"/>
      <c r="F24" s="15"/>
      <c r="G24" s="16"/>
    </row>
    <row r="25" spans="2:7" x14ac:dyDescent="0.2">
      <c r="B25" s="13"/>
      <c r="C25" s="14">
        <v>17</v>
      </c>
      <c r="D25" s="15"/>
      <c r="E25" s="15"/>
      <c r="F25" s="15"/>
      <c r="G25" s="16"/>
    </row>
    <row r="26" spans="2:7" x14ac:dyDescent="0.2">
      <c r="B26" s="13"/>
      <c r="C26" s="14">
        <v>18</v>
      </c>
      <c r="D26" s="15"/>
      <c r="E26" s="15"/>
      <c r="F26" s="15"/>
      <c r="G26" s="16"/>
    </row>
    <row r="27" spans="2:7" x14ac:dyDescent="0.2">
      <c r="B27" s="13"/>
      <c r="C27" s="14">
        <v>19</v>
      </c>
      <c r="D27" s="15"/>
      <c r="E27" s="15"/>
      <c r="F27" s="15"/>
      <c r="G27" s="16"/>
    </row>
    <row r="28" spans="2:7" x14ac:dyDescent="0.2">
      <c r="B28" s="17"/>
      <c r="C28" s="18">
        <v>20</v>
      </c>
      <c r="D28" s="19"/>
      <c r="E28" s="19"/>
      <c r="F28" s="19"/>
      <c r="G28" s="20"/>
    </row>
  </sheetData>
  <mergeCells count="1">
    <mergeCell ref="D2:E2"/>
  </mergeCells>
  <printOptions headings="1" gridLines="1"/>
  <pageMargins left="0.75" right="0.75" top="1" bottom="1" header="0.5" footer="0.5"/>
  <pageSetup scale="8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Quantity (Standard)</vt:lpstr>
      <vt:lpstr>Quantity (Non-Standard)</vt:lpstr>
      <vt:lpstr>(Two_Steps)</vt:lpstr>
      <vt:lpstr>Two-step</vt:lpstr>
      <vt:lpstr>'(Two_Steps)'!cost</vt:lpstr>
      <vt:lpstr>'Quantity (Non-Standard)'!cost</vt:lpstr>
      <vt:lpstr>'Two-step'!cost</vt:lpstr>
      <vt:lpstr>cost</vt:lpstr>
      <vt:lpstr>'(Two_Steps)'!cutoff</vt:lpstr>
      <vt:lpstr>'Quantity (Non-Standard)'!cutoff</vt:lpstr>
      <vt:lpstr>'Two-step'!cutoff</vt:lpstr>
      <vt:lpstr>cutoff</vt:lpstr>
      <vt:lpstr>'(Two_Steps)'!Fixed</vt:lpstr>
      <vt:lpstr>'Quantity (Non-Standard)'!HP</vt:lpstr>
      <vt:lpstr>'Two-step'!HP</vt:lpstr>
      <vt:lpstr>HP</vt:lpstr>
      <vt:lpstr>'(Two_Steps)'!lookup</vt:lpstr>
      <vt:lpstr>'Quantity (Non-Standard)'!lookup</vt:lpstr>
      <vt:lpstr>'Two-step'!lookup</vt:lpstr>
      <vt:lpstr>lookup</vt:lpstr>
      <vt:lpstr>'Quantity (Non-Standard)'!LP</vt:lpstr>
      <vt:lpstr>LP</vt:lpstr>
      <vt:lpstr>'(Two_Steps)'!Var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2019-05-02T07:48:53Z</dcterms:modified>
</cp:coreProperties>
</file>