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Eric_Andrews\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C77" i="1"/>
  <c r="C68" i="1"/>
  <c r="D59" i="1" l="1"/>
  <c r="F114" i="1"/>
  <c r="E112" i="1"/>
  <c r="D113" i="1"/>
  <c r="C100" i="1"/>
  <c r="C80" i="1"/>
  <c r="C71" i="1"/>
  <c r="C49" i="1"/>
  <c r="D48" i="1"/>
  <c r="D47" i="1"/>
  <c r="D46" i="1"/>
  <c r="C92" i="1"/>
  <c r="C94" i="1"/>
  <c r="C124" i="1"/>
  <c r="D121" i="1"/>
  <c r="D122" i="1"/>
  <c r="D120" i="1" l="1"/>
  <c r="D119" i="1"/>
  <c r="D118" i="1"/>
  <c r="D117" i="1"/>
  <c r="D116" i="1"/>
  <c r="D115" i="1"/>
  <c r="D114" i="1"/>
  <c r="C96" i="1"/>
  <c r="F112" i="1" s="1"/>
  <c r="F113" i="1" s="1"/>
  <c r="F115" i="1" s="1"/>
  <c r="F116" i="1" s="1"/>
  <c r="F117" i="1" s="1"/>
  <c r="F118" i="1" s="1"/>
  <c r="F119" i="1" s="1"/>
  <c r="F120" i="1" s="1"/>
  <c r="F121" i="1" s="1"/>
  <c r="F122" i="1" s="1"/>
  <c r="C82" i="1"/>
  <c r="D77" i="1"/>
  <c r="C72" i="1"/>
  <c r="C70" i="1"/>
  <c r="C66" i="1"/>
  <c r="E53" i="1"/>
  <c r="E56" i="1" s="1"/>
  <c r="D55" i="1"/>
  <c r="D54" i="1"/>
  <c r="D56" i="1" s="1"/>
  <c r="D52" i="1"/>
  <c r="E45" i="1"/>
  <c r="E49" i="1" s="1"/>
  <c r="E58" i="1" s="1"/>
  <c r="E59" i="1" s="1"/>
  <c r="C67" i="1" s="1"/>
  <c r="D49" i="1"/>
  <c r="D58" i="1" l="1"/>
  <c r="C56" i="1" l="1"/>
  <c r="C58" i="1" l="1"/>
  <c r="C59" i="1" s="1"/>
</calcChain>
</file>

<file path=xl/sharedStrings.xml><?xml version="1.0" encoding="utf-8"?>
<sst xmlns="http://schemas.openxmlformats.org/spreadsheetml/2006/main" count="115" uniqueCount="102">
  <si>
    <t>Agenda</t>
  </si>
  <si>
    <t>Today's Lesson</t>
  </si>
  <si>
    <t xml:space="preserve">What does this tell us: </t>
  </si>
  <si>
    <t>Why this matters:</t>
  </si>
  <si>
    <t>Benchmarks</t>
  </si>
  <si>
    <t>Notes</t>
  </si>
  <si>
    <t>Average</t>
  </si>
  <si>
    <t>Gross Revenue</t>
  </si>
  <si>
    <t>Net Revenue</t>
  </si>
  <si>
    <t>Discounts</t>
  </si>
  <si>
    <t>Refunds</t>
  </si>
  <si>
    <t>COGS</t>
  </si>
  <si>
    <t>Hosting Costs</t>
  </si>
  <si>
    <t>Customer Service</t>
  </si>
  <si>
    <t>Credit Card Processing Fees</t>
  </si>
  <si>
    <t>Total COGS</t>
  </si>
  <si>
    <t xml:space="preserve">Gross Profit </t>
  </si>
  <si>
    <t>Gross Profit Margin</t>
  </si>
  <si>
    <t>Unit Economics Breakdown</t>
  </si>
  <si>
    <t>Income Statement</t>
  </si>
  <si>
    <t>Total Customers</t>
  </si>
  <si>
    <t>Per-Customer</t>
  </si>
  <si>
    <t>Gross Profit %</t>
  </si>
  <si>
    <t>Subscription Revenue</t>
  </si>
  <si>
    <t>Implementation Revenue</t>
  </si>
  <si>
    <t>New Customers</t>
  </si>
  <si>
    <t>Implementation Revenue / Customer</t>
  </si>
  <si>
    <t>Subscription Revenue / Customer</t>
  </si>
  <si>
    <t>Average Customer Lifetime (months vs. years)</t>
  </si>
  <si>
    <t>Implementation Costs</t>
  </si>
  <si>
    <t>GP %</t>
  </si>
  <si>
    <t>Implementation Gross Profit / Customer</t>
  </si>
  <si>
    <t>Subscription Gross Profit / Customer</t>
  </si>
  <si>
    <t>Total Lifetime Value - Subsciptions</t>
  </si>
  <si>
    <t>+ Implementations!</t>
  </si>
  <si>
    <t>Customer Lifetime Value</t>
  </si>
  <si>
    <t>3. Simple LTV formula</t>
  </si>
  <si>
    <t>1. What are unit economics for SaaS &amp; why are they important</t>
  </si>
  <si>
    <t>4. CAC for SaaS</t>
  </si>
  <si>
    <t xml:space="preserve">Unit Economics Definition: </t>
  </si>
  <si>
    <t>Total ad spend</t>
  </si>
  <si>
    <t>Total conferences</t>
  </si>
  <si>
    <t>Total sales team compensation</t>
  </si>
  <si>
    <t>Other marketing (software, etc)</t>
  </si>
  <si>
    <t>Total Sales &amp; Marketing Expenses</t>
  </si>
  <si>
    <t>Total S&amp;M Expenses</t>
  </si>
  <si>
    <t>New Customers Acquired</t>
  </si>
  <si>
    <t>Customer Acquisition Cost</t>
  </si>
  <si>
    <t>How many months into the customer lifetime do we payback our CAC?</t>
  </si>
  <si>
    <t>CAC</t>
  </si>
  <si>
    <t>CAC Payback Period - Months</t>
  </si>
  <si>
    <t>LTV: CAC Ratio</t>
  </si>
  <si>
    <t>Bad</t>
  </si>
  <si>
    <t>Excellent</t>
  </si>
  <si>
    <t>6. CAC payback period + benchmarks</t>
  </si>
  <si>
    <t>*Depends on stage!</t>
  </si>
  <si>
    <t>The financial breakdown of your relationship with one individual customer.</t>
  </si>
  <si>
    <t>Average lifetime revenue</t>
  </si>
  <si>
    <t>Average sales &amp; marketing cost to accquire a new customer =&gt; customer acquisition cost (CAC)</t>
  </si>
  <si>
    <t xml:space="preserve">Average length of customer lifetime </t>
  </si>
  <si>
    <t>CAC payback period =&gt; how long does it take to breakeven on your relationship with one customer?</t>
  </si>
  <si>
    <t>Average lifetime gross profit  =&gt; how much profit you make off each customer =&gt; aka customer lifetime value (LTV)</t>
  </si>
  <si>
    <t>SaaS LTV: CAC Benchmarks</t>
  </si>
  <si>
    <t>5-10+</t>
  </si>
  <si>
    <t>&lt;6</t>
  </si>
  <si>
    <t>B2B</t>
  </si>
  <si>
    <t>B2C</t>
  </si>
  <si>
    <t>1-3</t>
  </si>
  <si>
    <t>6-12</t>
  </si>
  <si>
    <t>12-24</t>
  </si>
  <si>
    <t>3-6</t>
  </si>
  <si>
    <t>*Depends 100% on LTV: CAC ratio! 12-24 months could be short if your LTV is super long.</t>
  </si>
  <si>
    <t>This is far less important than the LTV: CAC ratio!</t>
  </si>
  <si>
    <t>1-2</t>
  </si>
  <si>
    <t>2-5</t>
  </si>
  <si>
    <t>3-5+</t>
  </si>
  <si>
    <t>Unit Economics for SaaS | Calculating LTV, CAC &amp; Paypack Period</t>
  </si>
  <si>
    <t>Months</t>
  </si>
  <si>
    <t>Years</t>
  </si>
  <si>
    <t>Churn Rate - Monthly</t>
  </si>
  <si>
    <t>5. LTV: CAC ratio</t>
  </si>
  <si>
    <t>6. CAC Payback period + benchmarks</t>
  </si>
  <si>
    <t>LTV - CAC</t>
  </si>
  <si>
    <t>Month</t>
  </si>
  <si>
    <t>Gross Profit</t>
  </si>
  <si>
    <t>Cumulative Customer Lifetime Value - CAC              over the Customer Lifetime</t>
  </si>
  <si>
    <t xml:space="preserve">2. The components of SaaS unit economics </t>
  </si>
  <si>
    <t>Fundamentally, tells us if we make money on our relationship with each customer, and how much we make, and when.</t>
  </si>
  <si>
    <t xml:space="preserve">If you invest a certain amount in marketing, say $1000, you need to be making multiples of the $1000 back on the relationship with the customer. </t>
  </si>
  <si>
    <t>The ratio of lifetime profit: marketing, the customer lifetime duration, and the payback period are essential metrics for operating SaaS startups and attracting investors.</t>
  </si>
  <si>
    <t xml:space="preserve">So for each customer we break down our revenue, direct costs, marketing costs, and total profit on both a monthly basis + over the entire lifetime of a customer. </t>
  </si>
  <si>
    <t xml:space="preserve">If you aren't making money on each individual customer, you don't have a viable business. </t>
  </si>
  <si>
    <t>Most Important Unit Economics Metrics =&gt; PER CUSTOMER</t>
  </si>
  <si>
    <t>Average monthly revenue</t>
  </si>
  <si>
    <t xml:space="preserve">Average monthly gross profit </t>
  </si>
  <si>
    <t xml:space="preserve">Unit Economics refer to any metrics broken down on a per-customer basis. </t>
  </si>
  <si>
    <t>LTV: CAC ratio =&gt; how many multiples of your CAC do you make back in profit on a customer?</t>
  </si>
  <si>
    <t>Setup: B2B SaaS Business with Implementation Revenue</t>
  </si>
  <si>
    <t>Subscriptions</t>
  </si>
  <si>
    <t>Implementation</t>
  </si>
  <si>
    <t>Total Company</t>
  </si>
  <si>
    <t>Public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</si>
</sst>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??_);_(@_)"/>
    <numFmt numFmtId="179" formatCode="0.0%"/>
    <numFmt numFmtId="180" formatCode="0.0"/>
    <numFmt numFmtId="181" formatCode="_(* #,##0.0_);_(* \(#,##0.0\);_(* &quot;-&quot;??_);_(@_)"/>
  </numFmts>
  <fonts count="1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i/>
      <sz val="11"/>
      <color rgb="FF0070C0"/>
      <name val="맑은 고딕"/>
      <family val="2"/>
      <scheme val="minor"/>
    </font>
    <font>
      <b/>
      <u/>
      <sz val="11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i/>
      <u/>
      <sz val="11"/>
      <color theme="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u/>
      <sz val="11"/>
      <color rgb="FFFF0000"/>
      <name val="맑은 고딕"/>
      <family val="2"/>
      <scheme val="minor"/>
    </font>
    <font>
      <i/>
      <sz val="11"/>
      <color rgb="FF0000FF"/>
      <name val="맑은 고딕"/>
      <family val="2"/>
      <scheme val="minor"/>
    </font>
    <font>
      <sz val="8"/>
      <name val="맑은 고딕"/>
      <family val="2"/>
      <scheme val="minor"/>
    </font>
    <font>
      <i/>
      <sz val="11"/>
      <name val="맑은 고딕"/>
      <family val="2"/>
      <scheme val="minor"/>
    </font>
    <font>
      <u/>
      <sz val="1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7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  <xf numFmtId="0" fontId="6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1" fillId="2" borderId="0" xfId="0" quotePrefix="1" applyFont="1" applyFill="1" applyAlignment="1">
      <alignment horizontal="center"/>
    </xf>
    <xf numFmtId="0" fontId="4" fillId="2" borderId="0" xfId="0" applyFont="1" applyFill="1"/>
    <xf numFmtId="0" fontId="3" fillId="0" borderId="0" xfId="0" applyFont="1" applyAlignment="1">
      <alignment horizontal="left" indent="1"/>
    </xf>
    <xf numFmtId="0" fontId="1" fillId="0" borderId="0" xfId="0" quotePrefix="1" applyFont="1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4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2" fillId="0" borderId="0" xfId="0" applyFont="1"/>
    <xf numFmtId="0" fontId="0" fillId="0" borderId="0" xfId="0" quotePrefix="1" applyAlignment="1">
      <alignment horizontal="left"/>
    </xf>
    <xf numFmtId="0" fontId="14" fillId="0" borderId="0" xfId="0" applyFont="1"/>
    <xf numFmtId="0" fontId="3" fillId="0" borderId="0" xfId="0" quotePrefix="1" applyFont="1"/>
    <xf numFmtId="178" fontId="1" fillId="0" borderId="0" xfId="0" applyNumberFormat="1" applyFont="1"/>
    <xf numFmtId="178" fontId="1" fillId="3" borderId="0" xfId="0" applyNumberFormat="1" applyFont="1" applyFill="1"/>
    <xf numFmtId="0" fontId="0" fillId="0" borderId="0" xfId="0" applyAlignment="1">
      <alignment horizontal="left" indent="1"/>
    </xf>
    <xf numFmtId="0" fontId="3" fillId="0" borderId="0" xfId="0" quotePrefix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16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" fontId="1" fillId="4" borderId="0" xfId="0" quotePrefix="1" applyNumberFormat="1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178" fontId="0" fillId="0" borderId="0" xfId="1" applyNumberFormat="1" applyFont="1"/>
    <xf numFmtId="178" fontId="3" fillId="0" borderId="0" xfId="1" applyNumberFormat="1" applyFont="1"/>
    <xf numFmtId="178" fontId="9" fillId="0" borderId="0" xfId="1" applyNumberFormat="1" applyFont="1"/>
    <xf numFmtId="178" fontId="4" fillId="0" borderId="0" xfId="0" applyNumberFormat="1" applyFont="1"/>
    <xf numFmtId="178" fontId="10" fillId="0" borderId="0" xfId="1" applyNumberFormat="1" applyFont="1"/>
    <xf numFmtId="9" fontId="3" fillId="0" borderId="0" xfId="2" applyFont="1"/>
    <xf numFmtId="178" fontId="3" fillId="0" borderId="1" xfId="1" applyNumberFormat="1" applyFont="1" applyBorder="1"/>
    <xf numFmtId="178" fontId="10" fillId="0" borderId="1" xfId="1" applyNumberFormat="1" applyFont="1" applyBorder="1"/>
    <xf numFmtId="9" fontId="16" fillId="0" borderId="0" xfId="0" applyNumberFormat="1" applyFont="1"/>
    <xf numFmtId="179" fontId="14" fillId="0" borderId="0" xfId="2" applyNumberFormat="1" applyFont="1"/>
    <xf numFmtId="179" fontId="17" fillId="0" borderId="0" xfId="2" applyNumberFormat="1" applyFont="1" applyAlignment="1">
      <alignment horizontal="center"/>
    </xf>
    <xf numFmtId="178" fontId="9" fillId="0" borderId="1" xfId="1" applyNumberFormat="1" applyFont="1" applyBorder="1"/>
    <xf numFmtId="176" fontId="1" fillId="0" borderId="0" xfId="0" quotePrefix="1" applyNumberFormat="1" applyFont="1" applyAlignment="1">
      <alignment horizontal="center"/>
    </xf>
    <xf numFmtId="177" fontId="1" fillId="3" borderId="0" xfId="3" applyFont="1" applyFill="1"/>
    <xf numFmtId="178" fontId="4" fillId="6" borderId="0" xfId="0" applyNumberFormat="1" applyFont="1" applyFill="1"/>
    <xf numFmtId="178" fontId="4" fillId="7" borderId="0" xfId="0" applyNumberFormat="1" applyFont="1" applyFill="1"/>
    <xf numFmtId="180" fontId="1" fillId="8" borderId="0" xfId="0" applyNumberFormat="1" applyFont="1" applyFill="1"/>
    <xf numFmtId="178" fontId="10" fillId="5" borderId="0" xfId="1" applyNumberFormat="1" applyFont="1" applyFill="1"/>
    <xf numFmtId="178" fontId="0" fillId="5" borderId="0" xfId="0" applyNumberFormat="1" applyFill="1"/>
    <xf numFmtId="178" fontId="9" fillId="5" borderId="0" xfId="1" applyNumberFormat="1" applyFont="1" applyFill="1"/>
    <xf numFmtId="178" fontId="9" fillId="5" borderId="0" xfId="0" applyNumberFormat="1" applyFont="1" applyFill="1"/>
    <xf numFmtId="181" fontId="10" fillId="5" borderId="0" xfId="3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5"/>
  <sheetViews>
    <sheetView tabSelected="1" topLeftCell="A87" zoomScale="115" zoomScaleNormal="115" workbookViewId="0">
      <selection activeCell="E100" sqref="E100"/>
    </sheetView>
  </sheetViews>
  <sheetFormatPr defaultRowHeight="17.399999999999999" x14ac:dyDescent="0.4"/>
  <cols>
    <col min="1" max="1" width="2.3984375" customWidth="1"/>
    <col min="2" max="2" width="45.09765625" bestFit="1" customWidth="1"/>
    <col min="3" max="5" width="14.796875" customWidth="1"/>
    <col min="6" max="7" width="11" customWidth="1"/>
    <col min="8" max="8" width="11" style="3" customWidth="1"/>
    <col min="9" max="16" width="11" customWidth="1"/>
  </cols>
  <sheetData>
    <row r="1" spans="2:18" ht="21" x14ac:dyDescent="0.45">
      <c r="B1" s="5" t="s">
        <v>76</v>
      </c>
    </row>
    <row r="2" spans="2:18" x14ac:dyDescent="0.4">
      <c r="B2" s="1"/>
    </row>
    <row r="3" spans="2:18" s="7" customFormat="1" x14ac:dyDescent="0.4">
      <c r="B3" s="9" t="s">
        <v>0</v>
      </c>
      <c r="H3" s="8"/>
    </row>
    <row r="4" spans="2:18" x14ac:dyDescent="0.4">
      <c r="B4" s="1"/>
    </row>
    <row r="5" spans="2:18" x14ac:dyDescent="0.4">
      <c r="B5" s="2" t="s">
        <v>1</v>
      </c>
      <c r="H5" s="22"/>
    </row>
    <row r="6" spans="2:18" x14ac:dyDescent="0.4">
      <c r="B6" s="12" t="s">
        <v>37</v>
      </c>
      <c r="H6" s="6"/>
      <c r="R6" s="6"/>
    </row>
    <row r="7" spans="2:18" x14ac:dyDescent="0.4">
      <c r="B7" s="12" t="s">
        <v>86</v>
      </c>
      <c r="H7" s="6"/>
      <c r="R7" s="6"/>
    </row>
    <row r="8" spans="2:18" x14ac:dyDescent="0.4">
      <c r="B8" s="12" t="s">
        <v>36</v>
      </c>
      <c r="H8" s="6"/>
      <c r="R8" s="6"/>
    </row>
    <row r="9" spans="2:18" x14ac:dyDescent="0.4">
      <c r="B9" s="12" t="s">
        <v>38</v>
      </c>
      <c r="H9" s="6"/>
      <c r="R9" s="6"/>
    </row>
    <row r="10" spans="2:18" x14ac:dyDescent="0.4">
      <c r="B10" s="12" t="s">
        <v>80</v>
      </c>
      <c r="H10" s="6"/>
      <c r="R10" s="6"/>
    </row>
    <row r="11" spans="2:18" x14ac:dyDescent="0.4">
      <c r="B11" s="12" t="s">
        <v>81</v>
      </c>
      <c r="R11" s="6"/>
    </row>
    <row r="12" spans="2:18" x14ac:dyDescent="0.4">
      <c r="B12" s="12"/>
      <c r="R12" s="6"/>
    </row>
    <row r="13" spans="2:18" s="9" customFormat="1" x14ac:dyDescent="0.4">
      <c r="B13" s="9" t="s">
        <v>37</v>
      </c>
      <c r="E13" s="10"/>
      <c r="F13" s="10"/>
      <c r="H13" s="11"/>
      <c r="L13" s="11"/>
    </row>
    <row r="14" spans="2:18" x14ac:dyDescent="0.4">
      <c r="B14" s="12"/>
      <c r="R14" s="6"/>
    </row>
    <row r="15" spans="2:18" x14ac:dyDescent="0.4">
      <c r="B15" s="16" t="s">
        <v>39</v>
      </c>
      <c r="C15" s="18" t="s">
        <v>56</v>
      </c>
      <c r="D15" s="17"/>
      <c r="R15" s="6"/>
    </row>
    <row r="16" spans="2:18" x14ac:dyDescent="0.4">
      <c r="B16" s="16"/>
      <c r="D16" s="17"/>
      <c r="R16" s="6"/>
    </row>
    <row r="17" spans="2:18" x14ac:dyDescent="0.4">
      <c r="B17" s="16" t="s">
        <v>2</v>
      </c>
      <c r="C17" s="18" t="s">
        <v>87</v>
      </c>
      <c r="D17" s="17"/>
      <c r="R17" s="6"/>
    </row>
    <row r="18" spans="2:18" x14ac:dyDescent="0.4">
      <c r="B18" s="16"/>
      <c r="C18" s="18" t="s">
        <v>90</v>
      </c>
      <c r="D18" s="17"/>
      <c r="R18" s="6"/>
    </row>
    <row r="19" spans="2:18" x14ac:dyDescent="0.4">
      <c r="B19" s="16"/>
      <c r="C19" s="18"/>
      <c r="D19" s="17"/>
      <c r="R19" s="6"/>
    </row>
    <row r="20" spans="2:18" x14ac:dyDescent="0.4">
      <c r="B20" s="16" t="s">
        <v>3</v>
      </c>
      <c r="C20" s="17" t="s">
        <v>91</v>
      </c>
      <c r="D20" s="17"/>
      <c r="R20" s="6"/>
    </row>
    <row r="21" spans="2:18" x14ac:dyDescent="0.4">
      <c r="B21" s="16"/>
      <c r="C21" s="17" t="s">
        <v>88</v>
      </c>
      <c r="D21" s="17"/>
      <c r="R21" s="6"/>
    </row>
    <row r="22" spans="2:18" x14ac:dyDescent="0.4">
      <c r="B22" s="16"/>
      <c r="C22" s="17" t="s">
        <v>89</v>
      </c>
      <c r="D22" s="17"/>
      <c r="R22" s="6"/>
    </row>
    <row r="23" spans="2:18" x14ac:dyDescent="0.4">
      <c r="B23" s="16"/>
      <c r="C23" s="17"/>
      <c r="D23" s="17"/>
      <c r="R23" s="6"/>
    </row>
    <row r="24" spans="2:18" s="9" customFormat="1" x14ac:dyDescent="0.4">
      <c r="B24" s="9" t="s">
        <v>86</v>
      </c>
      <c r="E24" s="10"/>
      <c r="F24" s="10"/>
      <c r="H24" s="11"/>
      <c r="L24" s="11"/>
    </row>
    <row r="25" spans="2:18" x14ac:dyDescent="0.4">
      <c r="B25" s="16"/>
      <c r="C25" s="17"/>
      <c r="D25" s="17"/>
      <c r="R25" s="6"/>
    </row>
    <row r="26" spans="2:18" x14ac:dyDescent="0.4">
      <c r="B26" s="15" t="s">
        <v>95</v>
      </c>
      <c r="C26" s="17"/>
      <c r="D26" s="17"/>
      <c r="R26" s="6"/>
    </row>
    <row r="27" spans="2:18" x14ac:dyDescent="0.4">
      <c r="B27" s="16"/>
      <c r="C27" s="17"/>
      <c r="D27" s="17"/>
      <c r="R27" s="6"/>
    </row>
    <row r="28" spans="2:18" x14ac:dyDescent="0.4">
      <c r="B28" s="16" t="s">
        <v>92</v>
      </c>
      <c r="C28" s="34"/>
      <c r="D28" s="17"/>
      <c r="R28" s="6"/>
    </row>
    <row r="29" spans="2:18" x14ac:dyDescent="0.4">
      <c r="B29" s="35" t="s">
        <v>93</v>
      </c>
      <c r="C29" s="17"/>
      <c r="D29" s="17"/>
      <c r="R29" s="6"/>
    </row>
    <row r="30" spans="2:18" x14ac:dyDescent="0.4">
      <c r="B30" s="35" t="s">
        <v>94</v>
      </c>
      <c r="C30" s="17"/>
      <c r="D30" s="17"/>
      <c r="R30" s="6"/>
    </row>
    <row r="31" spans="2:18" x14ac:dyDescent="0.4">
      <c r="B31" s="35" t="s">
        <v>59</v>
      </c>
      <c r="C31" s="17"/>
      <c r="D31" s="17"/>
      <c r="R31" s="6"/>
    </row>
    <row r="32" spans="2:18" x14ac:dyDescent="0.4">
      <c r="B32" s="35" t="s">
        <v>57</v>
      </c>
      <c r="C32" s="17"/>
      <c r="D32" s="17"/>
      <c r="R32" s="6"/>
    </row>
    <row r="33" spans="2:18" x14ac:dyDescent="0.4">
      <c r="B33" s="35" t="s">
        <v>61</v>
      </c>
      <c r="C33" s="17"/>
      <c r="D33" s="17"/>
      <c r="R33" s="6"/>
    </row>
    <row r="34" spans="2:18" x14ac:dyDescent="0.4">
      <c r="B34" s="35" t="s">
        <v>58</v>
      </c>
      <c r="C34" s="17"/>
      <c r="D34" s="17"/>
      <c r="R34" s="6"/>
    </row>
    <row r="35" spans="2:18" x14ac:dyDescent="0.4">
      <c r="B35" s="35" t="s">
        <v>96</v>
      </c>
      <c r="C35" s="17"/>
      <c r="D35" s="17"/>
      <c r="R35" s="6"/>
    </row>
    <row r="36" spans="2:18" x14ac:dyDescent="0.4">
      <c r="B36" s="35" t="s">
        <v>60</v>
      </c>
      <c r="C36" s="17"/>
      <c r="D36" s="17"/>
      <c r="R36" s="6"/>
    </row>
    <row r="37" spans="2:18" x14ac:dyDescent="0.4">
      <c r="B37" s="12"/>
    </row>
    <row r="38" spans="2:18" s="9" customFormat="1" x14ac:dyDescent="0.4">
      <c r="B38" s="9" t="s">
        <v>36</v>
      </c>
      <c r="E38" s="10"/>
      <c r="F38" s="10"/>
      <c r="H38" s="11"/>
      <c r="L38" s="11"/>
    </row>
    <row r="39" spans="2:18" s="1" customFormat="1" x14ac:dyDescent="0.4">
      <c r="E39" s="13"/>
      <c r="F39" s="13"/>
      <c r="H39" s="14"/>
      <c r="L39" s="14"/>
    </row>
    <row r="40" spans="2:18" s="1" customFormat="1" x14ac:dyDescent="0.4">
      <c r="B40" s="15" t="s">
        <v>97</v>
      </c>
      <c r="E40" s="13"/>
      <c r="F40" s="13"/>
      <c r="H40" s="14"/>
      <c r="L40" s="14"/>
    </row>
    <row r="41" spans="2:18" s="1" customFormat="1" x14ac:dyDescent="0.4">
      <c r="E41" s="13"/>
      <c r="F41" s="13"/>
      <c r="H41" s="14"/>
      <c r="L41" s="14"/>
    </row>
    <row r="42" spans="2:18" s="1" customFormat="1" x14ac:dyDescent="0.4">
      <c r="B42" s="2" t="s">
        <v>19</v>
      </c>
      <c r="C42" s="20" t="s">
        <v>100</v>
      </c>
      <c r="D42" s="20" t="s">
        <v>98</v>
      </c>
      <c r="E42" s="13" t="s">
        <v>99</v>
      </c>
      <c r="H42" s="14"/>
      <c r="L42" s="14"/>
    </row>
    <row r="43" spans="2:18" s="1" customFormat="1" x14ac:dyDescent="0.4">
      <c r="C43" s="20"/>
      <c r="E43" s="13"/>
      <c r="H43" s="14"/>
      <c r="L43" s="14"/>
    </row>
    <row r="44" spans="2:18" s="1" customFormat="1" x14ac:dyDescent="0.4">
      <c r="B44" s="2" t="s">
        <v>7</v>
      </c>
      <c r="E44" s="13"/>
      <c r="F44" s="27"/>
      <c r="H44" s="14"/>
      <c r="L44" s="14"/>
    </row>
    <row r="45" spans="2:18" s="1" customFormat="1" x14ac:dyDescent="0.4">
      <c r="B45" s="3" t="s">
        <v>24</v>
      </c>
      <c r="C45" s="40">
        <v>48965</v>
      </c>
      <c r="D45" s="40"/>
      <c r="E45" s="40">
        <f>C45</f>
        <v>48965</v>
      </c>
      <c r="F45" s="27"/>
      <c r="H45" s="14"/>
      <c r="L45" s="14"/>
    </row>
    <row r="46" spans="2:18" s="1" customFormat="1" x14ac:dyDescent="0.4">
      <c r="B46" s="3" t="s">
        <v>23</v>
      </c>
      <c r="C46" s="40">
        <v>206856</v>
      </c>
      <c r="D46" s="40">
        <f>C46</f>
        <v>206856</v>
      </c>
      <c r="E46" s="40"/>
      <c r="F46" s="27"/>
      <c r="H46" s="14"/>
      <c r="L46" s="14"/>
    </row>
    <row r="47" spans="2:18" s="3" customFormat="1" x14ac:dyDescent="0.4">
      <c r="B47" s="3" t="s">
        <v>9</v>
      </c>
      <c r="C47" s="41">
        <v>-20365</v>
      </c>
      <c r="D47" s="41">
        <f>C47</f>
        <v>-20365</v>
      </c>
      <c r="E47" s="41"/>
      <c r="F47" s="27"/>
    </row>
    <row r="48" spans="2:18" s="3" customFormat="1" x14ac:dyDescent="0.4">
      <c r="B48" s="3" t="s">
        <v>10</v>
      </c>
      <c r="C48" s="46">
        <v>-2100</v>
      </c>
      <c r="D48" s="46">
        <f>C48</f>
        <v>-2100</v>
      </c>
      <c r="E48" s="46"/>
    </row>
    <row r="49" spans="2:12" s="1" customFormat="1" x14ac:dyDescent="0.4">
      <c r="B49" s="1" t="s">
        <v>8</v>
      </c>
      <c r="C49" s="30">
        <f>SUM(C45:C48)</f>
        <v>233356</v>
      </c>
      <c r="D49" s="30">
        <f>SUM(D45:D48)</f>
        <v>184391</v>
      </c>
      <c r="E49" s="30">
        <f>SUM(E45:E48)</f>
        <v>48965</v>
      </c>
      <c r="H49" s="14"/>
      <c r="L49" s="14"/>
    </row>
    <row r="50" spans="2:12" s="1" customFormat="1" x14ac:dyDescent="0.4">
      <c r="F50" s="27"/>
      <c r="H50" s="14"/>
      <c r="L50" s="14"/>
    </row>
    <row r="51" spans="2:12" s="1" customFormat="1" x14ac:dyDescent="0.4">
      <c r="B51" s="1" t="s">
        <v>11</v>
      </c>
      <c r="F51" s="27"/>
      <c r="H51" s="14"/>
      <c r="L51" s="14"/>
    </row>
    <row r="52" spans="2:12" s="1" customFormat="1" x14ac:dyDescent="0.4">
      <c r="B52" t="s">
        <v>12</v>
      </c>
      <c r="C52" s="40">
        <v>3750</v>
      </c>
      <c r="D52" s="40">
        <f>C52</f>
        <v>3750</v>
      </c>
      <c r="E52" s="40"/>
      <c r="F52" s="27"/>
      <c r="H52" s="14"/>
      <c r="L52" s="14"/>
    </row>
    <row r="53" spans="2:12" s="1" customFormat="1" x14ac:dyDescent="0.4">
      <c r="B53" t="s">
        <v>29</v>
      </c>
      <c r="C53" s="44">
        <v>23568</v>
      </c>
      <c r="D53" s="44"/>
      <c r="E53" s="44">
        <f>C53</f>
        <v>23568</v>
      </c>
      <c r="F53" s="27"/>
      <c r="H53" s="14"/>
      <c r="L53" s="14"/>
    </row>
    <row r="54" spans="2:12" s="1" customFormat="1" x14ac:dyDescent="0.4">
      <c r="B54" t="s">
        <v>13</v>
      </c>
      <c r="C54" s="44">
        <v>15689</v>
      </c>
      <c r="D54" s="40">
        <f>C54</f>
        <v>15689</v>
      </c>
      <c r="E54" s="44"/>
      <c r="F54" s="27"/>
      <c r="H54" s="14"/>
      <c r="L54" s="14"/>
    </row>
    <row r="55" spans="2:12" s="1" customFormat="1" x14ac:dyDescent="0.4">
      <c r="B55" t="s">
        <v>14</v>
      </c>
      <c r="C55" s="47">
        <v>5832</v>
      </c>
      <c r="D55" s="47">
        <f>C55</f>
        <v>5832</v>
      </c>
      <c r="E55" s="47"/>
      <c r="F55" s="4"/>
      <c r="H55" s="14"/>
      <c r="L55" s="14"/>
    </row>
    <row r="56" spans="2:12" s="1" customFormat="1" x14ac:dyDescent="0.4">
      <c r="B56" s="1" t="s">
        <v>15</v>
      </c>
      <c r="C56" s="30">
        <f>SUM(C52:C55)</f>
        <v>48839</v>
      </c>
      <c r="D56" s="30">
        <f>SUM(D52:D55)</f>
        <v>25271</v>
      </c>
      <c r="E56" s="30">
        <f>SUM(E52:E55)</f>
        <v>23568</v>
      </c>
      <c r="F56" s="13"/>
      <c r="H56" s="14"/>
      <c r="L56" s="14"/>
    </row>
    <row r="57" spans="2:12" s="1" customFormat="1" x14ac:dyDescent="0.4">
      <c r="F57" s="13"/>
      <c r="H57" s="14"/>
      <c r="L57" s="14"/>
    </row>
    <row r="58" spans="2:12" s="1" customFormat="1" x14ac:dyDescent="0.4">
      <c r="B58" s="1" t="s">
        <v>16</v>
      </c>
      <c r="C58" s="30">
        <f>C49-C56</f>
        <v>184517</v>
      </c>
      <c r="D58" s="30">
        <f>D49-D56</f>
        <v>159120</v>
      </c>
      <c r="E58" s="30">
        <f>E49-E56</f>
        <v>25397</v>
      </c>
      <c r="F58" s="13"/>
      <c r="H58" s="14"/>
      <c r="L58" s="14"/>
    </row>
    <row r="59" spans="2:12" s="14" customFormat="1" x14ac:dyDescent="0.4">
      <c r="B59" s="3" t="s">
        <v>17</v>
      </c>
      <c r="C59" s="45">
        <f>C58/C49</f>
        <v>0.79071033099641752</v>
      </c>
      <c r="D59" s="45">
        <f>D58/D49</f>
        <v>0.86294884240554037</v>
      </c>
      <c r="E59" s="45">
        <f>E58/E49</f>
        <v>0.51867660573879304</v>
      </c>
      <c r="F59" s="23"/>
    </row>
    <row r="60" spans="2:12" s="14" customFormat="1" x14ac:dyDescent="0.4">
      <c r="B60" s="3"/>
      <c r="F60" s="23"/>
    </row>
    <row r="61" spans="2:12" s="2" customFormat="1" x14ac:dyDescent="0.4">
      <c r="B61" s="2" t="s">
        <v>18</v>
      </c>
      <c r="C61" s="21" t="s">
        <v>21</v>
      </c>
      <c r="E61" s="25"/>
      <c r="F61" s="25"/>
    </row>
    <row r="62" spans="2:12" s="2" customFormat="1" x14ac:dyDescent="0.4">
      <c r="E62" s="25"/>
      <c r="F62" s="25"/>
    </row>
    <row r="63" spans="2:12" s="2" customFormat="1" x14ac:dyDescent="0.4">
      <c r="B63" t="s">
        <v>25</v>
      </c>
      <c r="C63" s="26">
        <v>6</v>
      </c>
      <c r="E63" s="25"/>
      <c r="F63" s="25"/>
    </row>
    <row r="64" spans="2:12" s="1" customFormat="1" x14ac:dyDescent="0.4">
      <c r="B64" t="s">
        <v>20</v>
      </c>
      <c r="C64" s="26">
        <v>96</v>
      </c>
      <c r="D64" s="26"/>
      <c r="E64" s="26"/>
      <c r="F64" s="13"/>
    </row>
    <row r="65" spans="2:6" s="1" customFormat="1" x14ac:dyDescent="0.4">
      <c r="C65" s="26"/>
      <c r="D65" s="26"/>
      <c r="E65" s="26"/>
      <c r="F65" s="13"/>
    </row>
    <row r="66" spans="2:6" s="1" customFormat="1" x14ac:dyDescent="0.4">
      <c r="B66" t="s">
        <v>26</v>
      </c>
      <c r="C66" s="59">
        <f>E49/C63</f>
        <v>8160.833333333333</v>
      </c>
      <c r="D66" s="26"/>
      <c r="E66" s="26"/>
      <c r="F66" s="13"/>
    </row>
    <row r="67" spans="2:6" s="14" customFormat="1" x14ac:dyDescent="0.4">
      <c r="B67" s="3" t="s">
        <v>30</v>
      </c>
      <c r="C67" s="48">
        <f>E59</f>
        <v>0.51867660573879304</v>
      </c>
      <c r="D67" s="28"/>
      <c r="E67" s="28"/>
      <c r="F67" s="23"/>
    </row>
    <row r="68" spans="2:6" s="1" customFormat="1" x14ac:dyDescent="0.4">
      <c r="B68" t="s">
        <v>31</v>
      </c>
      <c r="C68" s="60">
        <f>E58/C63</f>
        <v>4232.833333333333</v>
      </c>
      <c r="D68" s="26"/>
      <c r="E68" s="26"/>
      <c r="F68" s="13"/>
    </row>
    <row r="69" spans="2:6" s="1" customFormat="1" x14ac:dyDescent="0.4">
      <c r="B69"/>
      <c r="C69" s="26"/>
      <c r="D69" s="26"/>
      <c r="E69" s="26"/>
      <c r="F69" s="13"/>
    </row>
    <row r="70" spans="2:6" s="1" customFormat="1" x14ac:dyDescent="0.4">
      <c r="B70" t="s">
        <v>27</v>
      </c>
      <c r="C70" s="58">
        <f>D49/C64</f>
        <v>1920.7395833333333</v>
      </c>
      <c r="E70" s="52"/>
      <c r="F70" s="52"/>
    </row>
    <row r="71" spans="2:6" s="3" customFormat="1" x14ac:dyDescent="0.4">
      <c r="B71" s="3" t="s">
        <v>22</v>
      </c>
      <c r="C71" s="45">
        <f>D59</f>
        <v>0.86294884240554037</v>
      </c>
      <c r="E71" s="24"/>
      <c r="F71" s="24"/>
    </row>
    <row r="72" spans="2:6" s="1" customFormat="1" x14ac:dyDescent="0.4">
      <c r="B72" t="s">
        <v>32</v>
      </c>
      <c r="C72" s="58">
        <f>D58/C64</f>
        <v>1657.5</v>
      </c>
      <c r="E72" s="13"/>
      <c r="F72" s="13"/>
    </row>
    <row r="73" spans="2:6" s="1" customFormat="1" x14ac:dyDescent="0.4">
      <c r="B73"/>
      <c r="E73" s="13"/>
      <c r="F73" s="13"/>
    </row>
    <row r="74" spans="2:6" s="1" customFormat="1" x14ac:dyDescent="0.4">
      <c r="B74" t="s">
        <v>79</v>
      </c>
      <c r="C74" s="49">
        <v>1.7999999999999999E-2</v>
      </c>
      <c r="E74" s="13"/>
      <c r="F74" s="13"/>
    </row>
    <row r="75" spans="2:6" s="1" customFormat="1" x14ac:dyDescent="0.4">
      <c r="C75" s="49"/>
      <c r="E75" s="13"/>
      <c r="F75" s="13"/>
    </row>
    <row r="76" spans="2:6" s="1" customFormat="1" x14ac:dyDescent="0.4">
      <c r="C76" s="50" t="s">
        <v>77</v>
      </c>
      <c r="D76" s="50" t="s">
        <v>78</v>
      </c>
      <c r="E76" s="13"/>
      <c r="F76" s="13"/>
    </row>
    <row r="77" spans="2:6" s="1" customFormat="1" x14ac:dyDescent="0.4">
      <c r="B77" t="s">
        <v>28</v>
      </c>
      <c r="C77" s="61">
        <f>1/C74</f>
        <v>55.555555555555557</v>
      </c>
      <c r="D77" s="61">
        <f>C77/12</f>
        <v>4.6296296296296298</v>
      </c>
      <c r="E77" s="13"/>
      <c r="F77" s="13"/>
    </row>
    <row r="78" spans="2:6" s="1" customFormat="1" x14ac:dyDescent="0.4">
      <c r="E78" s="13"/>
      <c r="F78" s="13"/>
    </row>
    <row r="79" spans="2:6" s="1" customFormat="1" x14ac:dyDescent="0.4">
      <c r="B79" s="1" t="s">
        <v>33</v>
      </c>
      <c r="C79" s="57">
        <f>C72*C77</f>
        <v>92083.333333333343</v>
      </c>
      <c r="E79" s="13"/>
      <c r="F79" s="13"/>
    </row>
    <row r="80" spans="2:6" s="1" customFormat="1" x14ac:dyDescent="0.4">
      <c r="B80" s="29" t="s">
        <v>34</v>
      </c>
      <c r="C80" s="58">
        <f>C68</f>
        <v>4232.833333333333</v>
      </c>
      <c r="E80" s="13"/>
      <c r="F80" s="13"/>
    </row>
    <row r="81" spans="2:12" s="1" customFormat="1" x14ac:dyDescent="0.4">
      <c r="B81" s="29"/>
      <c r="E81" s="13"/>
      <c r="F81" s="13"/>
    </row>
    <row r="82" spans="2:12" s="14" customFormat="1" x14ac:dyDescent="0.4">
      <c r="B82" s="1" t="s">
        <v>35</v>
      </c>
      <c r="C82" s="31">
        <f>C79+C80</f>
        <v>96316.166666666672</v>
      </c>
      <c r="E82" s="23"/>
      <c r="F82" s="23"/>
    </row>
    <row r="83" spans="2:12" s="14" customFormat="1" x14ac:dyDescent="0.4">
      <c r="B83" s="1"/>
      <c r="E83" s="23"/>
      <c r="F83" s="23"/>
    </row>
    <row r="84" spans="2:12" s="9" customFormat="1" x14ac:dyDescent="0.4">
      <c r="B84" s="9" t="s">
        <v>38</v>
      </c>
      <c r="E84" s="10"/>
      <c r="F84" s="10"/>
      <c r="H84" s="11"/>
      <c r="L84" s="11"/>
    </row>
    <row r="85" spans="2:12" s="14" customFormat="1" x14ac:dyDescent="0.4">
      <c r="B85" s="1"/>
      <c r="E85" s="23"/>
      <c r="F85" s="23"/>
    </row>
    <row r="86" spans="2:12" s="14" customFormat="1" x14ac:dyDescent="0.4">
      <c r="B86" s="1" t="s">
        <v>44</v>
      </c>
      <c r="E86" s="23"/>
      <c r="F86" s="23"/>
    </row>
    <row r="87" spans="2:12" s="14" customFormat="1" x14ac:dyDescent="0.4">
      <c r="B87" t="s">
        <v>40</v>
      </c>
      <c r="C87" s="42">
        <v>34140</v>
      </c>
      <c r="E87" s="23"/>
      <c r="F87" s="23"/>
    </row>
    <row r="88" spans="2:12" s="14" customFormat="1" x14ac:dyDescent="0.4">
      <c r="B88" t="s">
        <v>41</v>
      </c>
      <c r="C88" s="42">
        <v>24689</v>
      </c>
      <c r="E88" s="23"/>
      <c r="F88" s="23"/>
    </row>
    <row r="89" spans="2:12" s="14" customFormat="1" x14ac:dyDescent="0.4">
      <c r="B89" t="s">
        <v>42</v>
      </c>
      <c r="C89" s="42">
        <v>52000</v>
      </c>
      <c r="E89" s="23"/>
      <c r="F89" s="23"/>
    </row>
    <row r="90" spans="2:12" s="14" customFormat="1" x14ac:dyDescent="0.4">
      <c r="B90" t="s">
        <v>101</v>
      </c>
      <c r="C90" s="42">
        <v>8000</v>
      </c>
      <c r="E90" s="23"/>
      <c r="F90" s="23"/>
    </row>
    <row r="91" spans="2:12" s="14" customFormat="1" x14ac:dyDescent="0.4">
      <c r="B91" t="s">
        <v>43</v>
      </c>
      <c r="C91" s="51">
        <v>2500</v>
      </c>
      <c r="E91" s="23"/>
      <c r="F91" s="23"/>
    </row>
    <row r="92" spans="2:12" s="14" customFormat="1" x14ac:dyDescent="0.4">
      <c r="B92" s="1" t="s">
        <v>45</v>
      </c>
      <c r="C92" s="30">
        <f>SUM(C87:C91)</f>
        <v>121329</v>
      </c>
      <c r="E92" s="23"/>
      <c r="F92" s="23"/>
    </row>
    <row r="93" spans="2:12" s="14" customFormat="1" x14ac:dyDescent="0.4">
      <c r="B93" s="1"/>
      <c r="C93" s="1"/>
      <c r="E93" s="23"/>
      <c r="F93" s="23"/>
    </row>
    <row r="94" spans="2:12" s="14" customFormat="1" x14ac:dyDescent="0.4">
      <c r="B94" s="1" t="s">
        <v>46</v>
      </c>
      <c r="C94" s="62">
        <f>C63</f>
        <v>6</v>
      </c>
      <c r="E94" s="23"/>
      <c r="F94" s="23"/>
    </row>
    <row r="95" spans="2:12" s="14" customFormat="1" x14ac:dyDescent="0.4">
      <c r="B95" s="1"/>
      <c r="C95" s="1"/>
      <c r="E95" s="23"/>
      <c r="F95" s="23"/>
    </row>
    <row r="96" spans="2:12" s="14" customFormat="1" x14ac:dyDescent="0.4">
      <c r="B96" s="1" t="s">
        <v>47</v>
      </c>
      <c r="C96" s="31">
        <f>C92/C94</f>
        <v>20221.5</v>
      </c>
      <c r="E96" s="23"/>
      <c r="F96" s="23"/>
    </row>
    <row r="97" spans="2:12" s="14" customFormat="1" x14ac:dyDescent="0.4">
      <c r="B97" s="1"/>
      <c r="E97" s="23"/>
      <c r="F97" s="23"/>
    </row>
    <row r="98" spans="2:12" s="9" customFormat="1" x14ac:dyDescent="0.4">
      <c r="B98" s="9" t="s">
        <v>80</v>
      </c>
      <c r="E98" s="10"/>
      <c r="F98" s="10"/>
      <c r="H98" s="11"/>
      <c r="L98" s="11"/>
    </row>
    <row r="99" spans="2:12" s="1" customFormat="1" x14ac:dyDescent="0.4">
      <c r="E99" s="13"/>
      <c r="F99" s="13"/>
      <c r="H99" s="14"/>
      <c r="L99" s="14"/>
    </row>
    <row r="100" spans="2:12" s="1" customFormat="1" x14ac:dyDescent="0.4">
      <c r="B100" s="1" t="s">
        <v>51</v>
      </c>
      <c r="C100" s="53">
        <f>C82/C96</f>
        <v>4.7630574718327852</v>
      </c>
      <c r="E100" s="13"/>
      <c r="F100" s="13"/>
      <c r="H100" s="14"/>
      <c r="L100" s="14"/>
    </row>
    <row r="101" spans="2:12" s="1" customFormat="1" x14ac:dyDescent="0.4">
      <c r="E101" s="13"/>
      <c r="F101" s="13"/>
      <c r="H101" s="14"/>
      <c r="L101" s="14"/>
    </row>
    <row r="102" spans="2:12" s="1" customFormat="1" x14ac:dyDescent="0.4">
      <c r="B102" s="1" t="s">
        <v>62</v>
      </c>
      <c r="C102" s="21" t="s">
        <v>65</v>
      </c>
      <c r="D102" s="21" t="s">
        <v>66</v>
      </c>
      <c r="E102" s="13"/>
      <c r="F102" s="19" t="s">
        <v>5</v>
      </c>
      <c r="H102" s="14"/>
      <c r="L102" s="14"/>
    </row>
    <row r="103" spans="2:12" s="1" customFormat="1" x14ac:dyDescent="0.4">
      <c r="B103" s="32" t="s">
        <v>52</v>
      </c>
      <c r="C103" s="38" t="s">
        <v>73</v>
      </c>
      <c r="D103" s="37">
        <v>1</v>
      </c>
      <c r="F103" s="33" t="s">
        <v>55</v>
      </c>
      <c r="H103" s="14"/>
      <c r="L103" s="14"/>
    </row>
    <row r="104" spans="2:12" s="1" customFormat="1" x14ac:dyDescent="0.4">
      <c r="B104" s="32" t="s">
        <v>6</v>
      </c>
      <c r="C104" s="39" t="s">
        <v>74</v>
      </c>
      <c r="D104" s="38" t="s">
        <v>67</v>
      </c>
      <c r="E104" s="13"/>
      <c r="F104" s="13"/>
      <c r="H104" s="14"/>
      <c r="L104" s="14"/>
    </row>
    <row r="105" spans="2:12" s="1" customFormat="1" x14ac:dyDescent="0.4">
      <c r="B105" s="32" t="s">
        <v>53</v>
      </c>
      <c r="C105" s="36" t="s">
        <v>63</v>
      </c>
      <c r="D105" s="38" t="s">
        <v>75</v>
      </c>
      <c r="E105" s="13"/>
      <c r="F105" s="13"/>
      <c r="H105" s="14"/>
      <c r="L105" s="14"/>
    </row>
    <row r="106" spans="2:12" s="1" customFormat="1" x14ac:dyDescent="0.4">
      <c r="E106" s="13"/>
      <c r="F106" s="13"/>
      <c r="H106" s="14"/>
      <c r="L106" s="14"/>
    </row>
    <row r="107" spans="2:12" s="9" customFormat="1" x14ac:dyDescent="0.4">
      <c r="B107" s="9" t="s">
        <v>54</v>
      </c>
      <c r="E107" s="10"/>
      <c r="F107" s="10"/>
      <c r="H107" s="11"/>
      <c r="L107" s="11"/>
    </row>
    <row r="108" spans="2:12" s="14" customFormat="1" x14ac:dyDescent="0.4">
      <c r="B108" s="1"/>
      <c r="E108" s="23"/>
      <c r="F108" s="23"/>
    </row>
    <row r="109" spans="2:12" s="14" customFormat="1" x14ac:dyDescent="0.4">
      <c r="B109" s="1" t="s">
        <v>48</v>
      </c>
      <c r="E109" s="23"/>
      <c r="F109" s="23"/>
    </row>
    <row r="110" spans="2:12" s="14" customFormat="1" x14ac:dyDescent="0.4">
      <c r="B110" s="1"/>
      <c r="E110" s="23"/>
      <c r="F110" s="23"/>
    </row>
    <row r="111" spans="2:12" s="14" customFormat="1" x14ac:dyDescent="0.4">
      <c r="B111" s="1"/>
      <c r="C111" s="21" t="s">
        <v>83</v>
      </c>
      <c r="D111" s="21" t="s">
        <v>84</v>
      </c>
      <c r="E111" s="21" t="s">
        <v>49</v>
      </c>
      <c r="F111" s="21" t="s">
        <v>82</v>
      </c>
    </row>
    <row r="112" spans="2:12" s="14" customFormat="1" x14ac:dyDescent="0.4">
      <c r="B112" s="63" t="s">
        <v>85</v>
      </c>
      <c r="C112" s="20">
        <v>0</v>
      </c>
      <c r="D112" s="43"/>
      <c r="E112" s="54">
        <f>-C96</f>
        <v>-20221.5</v>
      </c>
      <c r="F112" s="43">
        <f>E112</f>
        <v>-20221.5</v>
      </c>
    </row>
    <row r="113" spans="2:6" s="14" customFormat="1" x14ac:dyDescent="0.4">
      <c r="B113" s="63"/>
      <c r="C113" s="20">
        <v>1</v>
      </c>
      <c r="D113" s="55">
        <f>C68+C72</f>
        <v>5890.333333333333</v>
      </c>
      <c r="F113" s="43">
        <f t="shared" ref="F113:F122" si="0">F112+D113</f>
        <v>-14331.166666666668</v>
      </c>
    </row>
    <row r="114" spans="2:6" s="14" customFormat="1" x14ac:dyDescent="0.4">
      <c r="B114" s="63"/>
      <c r="C114" s="20">
        <v>2</v>
      </c>
      <c r="D114" s="55">
        <f>$C$72</f>
        <v>1657.5</v>
      </c>
      <c r="F114" s="43">
        <f t="shared" si="0"/>
        <v>-12673.666666666668</v>
      </c>
    </row>
    <row r="115" spans="2:6" s="14" customFormat="1" x14ac:dyDescent="0.4">
      <c r="B115" s="63"/>
      <c r="C115" s="20">
        <v>3</v>
      </c>
      <c r="D115" s="55">
        <f t="shared" ref="D115:D120" si="1">$C$72</f>
        <v>1657.5</v>
      </c>
      <c r="F115" s="43">
        <f t="shared" si="0"/>
        <v>-11016.166666666668</v>
      </c>
    </row>
    <row r="116" spans="2:6" s="14" customFormat="1" x14ac:dyDescent="0.4">
      <c r="B116" s="63"/>
      <c r="C116" s="20">
        <v>4</v>
      </c>
      <c r="D116" s="55">
        <f t="shared" si="1"/>
        <v>1657.5</v>
      </c>
      <c r="F116" s="43">
        <f t="shared" si="0"/>
        <v>-9358.6666666666679</v>
      </c>
    </row>
    <row r="117" spans="2:6" s="14" customFormat="1" x14ac:dyDescent="0.4">
      <c r="B117" s="63"/>
      <c r="C117" s="20">
        <v>5</v>
      </c>
      <c r="D117" s="55">
        <f t="shared" si="1"/>
        <v>1657.5</v>
      </c>
      <c r="F117" s="43">
        <f t="shared" si="0"/>
        <v>-7701.1666666666679</v>
      </c>
    </row>
    <row r="118" spans="2:6" s="14" customFormat="1" x14ac:dyDescent="0.4">
      <c r="B118" s="63"/>
      <c r="C118" s="20">
        <v>6</v>
      </c>
      <c r="D118" s="55">
        <f t="shared" si="1"/>
        <v>1657.5</v>
      </c>
      <c r="F118" s="43">
        <f t="shared" si="0"/>
        <v>-6043.6666666666679</v>
      </c>
    </row>
    <row r="119" spans="2:6" s="14" customFormat="1" x14ac:dyDescent="0.4">
      <c r="B119" s="63"/>
      <c r="C119" s="20">
        <v>7</v>
      </c>
      <c r="D119" s="55">
        <f t="shared" si="1"/>
        <v>1657.5</v>
      </c>
      <c r="F119" s="43">
        <f t="shared" si="0"/>
        <v>-4386.1666666666679</v>
      </c>
    </row>
    <row r="120" spans="2:6" s="14" customFormat="1" x14ac:dyDescent="0.4">
      <c r="B120" s="63"/>
      <c r="C120" s="20">
        <v>8</v>
      </c>
      <c r="D120" s="55">
        <f t="shared" si="1"/>
        <v>1657.5</v>
      </c>
      <c r="F120" s="43">
        <f t="shared" si="0"/>
        <v>-2728.6666666666679</v>
      </c>
    </row>
    <row r="121" spans="2:6" s="14" customFormat="1" x14ac:dyDescent="0.4">
      <c r="B121" s="63"/>
      <c r="C121" s="20">
        <v>9</v>
      </c>
      <c r="D121" s="55">
        <f>$C$72</f>
        <v>1657.5</v>
      </c>
      <c r="F121" s="43">
        <f t="shared" si="0"/>
        <v>-1071.1666666666679</v>
      </c>
    </row>
    <row r="122" spans="2:6" s="14" customFormat="1" x14ac:dyDescent="0.4">
      <c r="B122" s="63"/>
      <c r="C122" s="20">
        <v>10</v>
      </c>
      <c r="D122" s="55">
        <f>$C$72</f>
        <v>1657.5</v>
      </c>
      <c r="F122" s="43">
        <f t="shared" si="0"/>
        <v>586.33333333333212</v>
      </c>
    </row>
    <row r="123" spans="2:6" s="14" customFormat="1" x14ac:dyDescent="0.4">
      <c r="B123" s="1"/>
      <c r="C123" s="43"/>
      <c r="D123" s="43"/>
      <c r="E123" s="23"/>
      <c r="F123" s="23"/>
    </row>
    <row r="124" spans="2:6" s="14" customFormat="1" x14ac:dyDescent="0.4">
      <c r="B124" s="1" t="s">
        <v>50</v>
      </c>
      <c r="C124" s="56">
        <f>C122</f>
        <v>10</v>
      </c>
      <c r="E124" s="23"/>
      <c r="F124" s="23"/>
    </row>
    <row r="125" spans="2:6" s="14" customFormat="1" x14ac:dyDescent="0.4">
      <c r="B125" s="1"/>
      <c r="E125" s="23"/>
      <c r="F125" s="23"/>
    </row>
    <row r="126" spans="2:6" s="14" customFormat="1" x14ac:dyDescent="0.4">
      <c r="B126" s="1" t="s">
        <v>4</v>
      </c>
      <c r="C126" s="21" t="s">
        <v>65</v>
      </c>
      <c r="D126" s="21" t="s">
        <v>66</v>
      </c>
      <c r="E126" s="23"/>
      <c r="F126" s="19" t="s">
        <v>5</v>
      </c>
    </row>
    <row r="127" spans="2:6" s="14" customFormat="1" x14ac:dyDescent="0.4">
      <c r="B127" s="32" t="s">
        <v>52</v>
      </c>
      <c r="C127" s="38" t="s">
        <v>69</v>
      </c>
      <c r="D127" s="39" t="s">
        <v>68</v>
      </c>
      <c r="F127" s="33" t="s">
        <v>72</v>
      </c>
    </row>
    <row r="128" spans="2:6" s="14" customFormat="1" x14ac:dyDescent="0.4">
      <c r="B128" s="32" t="s">
        <v>6</v>
      </c>
      <c r="C128" s="38" t="s">
        <v>68</v>
      </c>
      <c r="D128" s="39" t="s">
        <v>70</v>
      </c>
      <c r="E128" s="23"/>
      <c r="F128" s="33" t="s">
        <v>71</v>
      </c>
    </row>
    <row r="129" spans="2:6" s="14" customFormat="1" x14ac:dyDescent="0.4">
      <c r="B129" s="32" t="s">
        <v>53</v>
      </c>
      <c r="C129" s="37" t="s">
        <v>64</v>
      </c>
      <c r="D129" s="39" t="s">
        <v>67</v>
      </c>
      <c r="E129" s="23"/>
      <c r="F129" s="23"/>
    </row>
    <row r="130" spans="2:6" s="14" customFormat="1" x14ac:dyDescent="0.4">
      <c r="B130" s="1"/>
      <c r="E130" s="23"/>
      <c r="F130" s="23"/>
    </row>
    <row r="132" spans="2:6" x14ac:dyDescent="0.4">
      <c r="C132" s="6"/>
    </row>
    <row r="133" spans="2:6" x14ac:dyDescent="0.4">
      <c r="C133" s="6"/>
    </row>
    <row r="134" spans="2:6" x14ac:dyDescent="0.4">
      <c r="C134" s="6"/>
    </row>
    <row r="135" spans="2:6" x14ac:dyDescent="0.4">
      <c r="C135" s="6"/>
    </row>
    <row r="136" spans="2:6" x14ac:dyDescent="0.4">
      <c r="C136" s="6"/>
    </row>
    <row r="137" spans="2:6" x14ac:dyDescent="0.4">
      <c r="C137" s="6"/>
    </row>
    <row r="138" spans="2:6" x14ac:dyDescent="0.4">
      <c r="C138" s="6"/>
    </row>
    <row r="139" spans="2:6" x14ac:dyDescent="0.4">
      <c r="C139" s="6"/>
    </row>
    <row r="140" spans="2:6" x14ac:dyDescent="0.4">
      <c r="C140" s="6"/>
    </row>
    <row r="141" spans="2:6" x14ac:dyDescent="0.4">
      <c r="C141" s="6"/>
    </row>
    <row r="144" spans="2:6" x14ac:dyDescent="0.4">
      <c r="C144" s="6"/>
    </row>
    <row r="145" spans="3:3" x14ac:dyDescent="0.4">
      <c r="C145" s="6"/>
    </row>
  </sheetData>
  <mergeCells count="1">
    <mergeCell ref="B112:B12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jinyoung</cp:lastModifiedBy>
  <dcterms:created xsi:type="dcterms:W3CDTF">2022-08-16T16:36:12Z</dcterms:created>
  <dcterms:modified xsi:type="dcterms:W3CDTF">2023-10-09T19:48:40Z</dcterms:modified>
</cp:coreProperties>
</file>