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\\Mac\Home\Desktop\Youtube\Finance Case Study Example\"/>
    </mc:Choice>
  </mc:AlternateContent>
  <xr:revisionPtr revIDLastSave="0" documentId="13_ncr:1_{55DA91D2-698E-4546-B5FD-B4D3FE60EEDD}" xr6:coauthVersionLast="45" xr6:coauthVersionMax="46" xr10:uidLastSave="{00000000-0000-0000-0000-000000000000}"/>
  <bookViews>
    <workbookView xWindow="-120" yWindow="-120" windowWidth="21840" windowHeight="13740" xr2:uid="{FDE0BE4F-E06E-4FAB-92A3-3523F37C7AC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51" i="1" l="1"/>
  <c r="E53" i="1" s="1"/>
  <c r="E36" i="1" s="1"/>
  <c r="E35" i="1"/>
  <c r="D35" i="1"/>
  <c r="C35" i="1"/>
  <c r="B35" i="1"/>
  <c r="E34" i="1"/>
  <c r="D34" i="1"/>
  <c r="C34" i="1"/>
  <c r="B34" i="1"/>
  <c r="E27" i="1"/>
  <c r="D27" i="1"/>
  <c r="C27" i="1"/>
  <c r="B27" i="1"/>
  <c r="E26" i="1"/>
  <c r="E28" i="1" s="1"/>
  <c r="D26" i="1"/>
  <c r="D28" i="1" s="1"/>
  <c r="C26" i="1"/>
  <c r="C28" i="1" s="1"/>
  <c r="B26" i="1"/>
  <c r="B28" i="1" s="1"/>
  <c r="A27" i="1"/>
  <c r="A26" i="1"/>
  <c r="E23" i="1"/>
  <c r="E30" i="1" s="1"/>
  <c r="E31" i="1" s="1"/>
  <c r="D23" i="1"/>
  <c r="D30" i="1" s="1"/>
  <c r="D31" i="1" s="1"/>
  <c r="C23" i="1"/>
  <c r="C30" i="1" s="1"/>
  <c r="C31" i="1" s="1"/>
  <c r="B23" i="1"/>
  <c r="B30" i="1" s="1"/>
  <c r="B31" i="1" s="1"/>
  <c r="B57" i="1" l="1"/>
  <c r="E37" i="1"/>
  <c r="E39" i="1" s="1"/>
  <c r="E47" i="1" s="1"/>
  <c r="B53" i="1"/>
  <c r="B36" i="1" s="1"/>
  <c r="B37" i="1" s="1"/>
  <c r="B39" i="1" s="1"/>
  <c r="B47" i="1" s="1"/>
  <c r="D53" i="1"/>
  <c r="D36" i="1" s="1"/>
  <c r="D37" i="1" s="1"/>
  <c r="D39" i="1" s="1"/>
  <c r="D47" i="1" s="1"/>
  <c r="C53" i="1"/>
  <c r="C36" i="1" s="1"/>
  <c r="C37" i="1" s="1"/>
  <c r="C39" i="1" s="1"/>
  <c r="C47" i="1" s="1"/>
  <c r="D48" i="1" l="1"/>
  <c r="D56" i="1"/>
  <c r="D58" i="1" s="1"/>
  <c r="E48" i="1"/>
  <c r="E56" i="1"/>
  <c r="E58" i="1" s="1"/>
  <c r="C48" i="1"/>
  <c r="C56" i="1"/>
  <c r="C58" i="1" s="1"/>
  <c r="B48" i="1"/>
  <c r="B56" i="1"/>
  <c r="B58" i="1" s="1"/>
  <c r="B59" i="1" s="1"/>
  <c r="C59" i="1" s="1"/>
  <c r="D59" i="1" s="1"/>
  <c r="E59" i="1" s="1"/>
  <c r="D40" i="1"/>
  <c r="D42" i="1"/>
  <c r="D44" i="1" s="1"/>
  <c r="D45" i="1" s="1"/>
  <c r="E40" i="1"/>
  <c r="E42" i="1"/>
  <c r="E44" i="1" s="1"/>
  <c r="E45" i="1" s="1"/>
  <c r="C40" i="1"/>
  <c r="C44" i="1"/>
  <c r="C45" i="1" s="1"/>
  <c r="B40" i="1"/>
  <c r="B44" i="1"/>
  <c r="B45" i="1" s="1"/>
</calcChain>
</file>

<file path=xl/sharedStrings.xml><?xml version="1.0" encoding="utf-8"?>
<sst xmlns="http://schemas.openxmlformats.org/spreadsheetml/2006/main" count="57" uniqueCount="54">
  <si>
    <t>Case Study Data</t>
  </si>
  <si>
    <t xml:space="preserve">Setup: complete case study and offer recommendation (open ended discussion). </t>
  </si>
  <si>
    <t>Asked to find</t>
  </si>
  <si>
    <t>Revenue</t>
  </si>
  <si>
    <t>Gross profit</t>
  </si>
  <si>
    <t>FINANCE CASE STUDY</t>
  </si>
  <si>
    <t>Make a recommendation</t>
  </si>
  <si>
    <t>capex buildout of whilelabeling platform</t>
  </si>
  <si>
    <t>Price per customer</t>
  </si>
  <si>
    <t>Revenue share (to us)</t>
  </si>
  <si>
    <t>Support rep cost / account</t>
  </si>
  <si>
    <t>Hosting cost / account</t>
  </si>
  <si>
    <t>Gross profit margin</t>
  </si>
  <si>
    <t>COGS</t>
  </si>
  <si>
    <t>Operating Expenses</t>
  </si>
  <si>
    <t>Operating Income</t>
  </si>
  <si>
    <t>Net Income</t>
  </si>
  <si>
    <t>Quantitative things to evaluate</t>
  </si>
  <si>
    <t>Qualitative things to evaluate</t>
  </si>
  <si>
    <t xml:space="preserve">Looking to partner with another company by letting them use &amp; sell our software platform as a service, white labeled, in exchange for a revenue share. </t>
  </si>
  <si>
    <t xml:space="preserve">Total new customers 2 in first year, then 25 in year 2, then 100 in year 3, then 150 in year 4. </t>
  </si>
  <si>
    <t>new office for whitelabel team (annual)</t>
  </si>
  <si>
    <t>overhead payroll for whitelabel team (annual)</t>
  </si>
  <si>
    <t>Depreciation</t>
  </si>
  <si>
    <t>Year 1</t>
  </si>
  <si>
    <t>Year 2</t>
  </si>
  <si>
    <t>Year 3</t>
  </si>
  <si>
    <t>Year 4</t>
  </si>
  <si>
    <t>Total COGS</t>
  </si>
  <si>
    <t>Office</t>
  </si>
  <si>
    <t>Payroll</t>
  </si>
  <si>
    <t>Capex</t>
  </si>
  <si>
    <t>Useful Life</t>
  </si>
  <si>
    <t>Depreciation Schedule</t>
  </si>
  <si>
    <t>Total OPEX</t>
  </si>
  <si>
    <t>EBIT %</t>
  </si>
  <si>
    <t>Taxes</t>
  </si>
  <si>
    <t>EBITDA</t>
  </si>
  <si>
    <t>NI %</t>
  </si>
  <si>
    <t>Cash Flow</t>
  </si>
  <si>
    <t>CAPEX</t>
  </si>
  <si>
    <t>Net Cash Flow</t>
  </si>
  <si>
    <t>Cumulative Cash Flow</t>
  </si>
  <si>
    <t>p&amp;l vs. cash flow</t>
  </si>
  <si>
    <t>payback period</t>
  </si>
  <si>
    <t>3.5 years</t>
  </si>
  <si>
    <t>how long do we think the partnership could last?</t>
  </si>
  <si>
    <t>how would we finance the project? Debt? Equity? Our own cash?</t>
  </si>
  <si>
    <t>How do the margins compare to the overall company?</t>
  </si>
  <si>
    <t xml:space="preserve">What is the probability of success? </t>
  </si>
  <si>
    <t>What is the overall goal of the company?</t>
  </si>
  <si>
    <t xml:space="preserve">Risk of project - financial, technological, opeartional - take our eye off the ball with our own business. </t>
  </si>
  <si>
    <t>Opportunity cost - are margins better or worse than other opportunities?</t>
  </si>
  <si>
    <t>My recommendation: financial profile very appealing, as long as this poses no strategic risks to the company - let's do it!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</si>
</sst>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164" formatCode="&quot;$&quot;#,##0_);[Red]\(&quot;$&quot;#,##0\)"/>
    <numFmt numFmtId="165" formatCode="_(&quot;$&quot;* #,##0.00_);_(&quot;$&quot;* \(#,##0.00\);_(&quot;$&quot;* &quot;-&quot;??_);_(@_)"/>
    <numFmt numFmtId="166" formatCode="_(&quot;$&quot;* #,##0_);_(&quot;$&quot;* \(#,##0\);_(&quot;$&quot;* &quot;-&quot;??_);_(@_)"/>
    <numFmt numFmtId="167" formatCode="0.0%"/>
    <numFmt numFmtId="168" formatCode="0.0"/>
    <numFmt numFmtId="170" formatCode="_-&quot;$&quot;* #,##0_-;\-&quot;$&quot;* #,##0_-;_-&quot;$&quot;* &quot;-&quot;?_-;_-@_-"/>
  </numFmts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"/>
      <name val="Calibri"/>
      <family val="2"/>
      <scheme val="minor"/>
    </font>
    <font>
      <sz val="11"/>
      <color rgb="FF000099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3">
    <xf numFmtId="0" fontId="0" fillId="0" borderId="0"/>
    <xf numFmtId="165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22">
    <xf numFmtId="0" fontId="0" fillId="0" borderId="0" xfId="0"/>
    <xf numFmtId="0" fontId="2" fillId="0" borderId="0" xfId="0" applyFont="1"/>
    <xf numFmtId="0" fontId="3" fillId="0" borderId="0" xfId="0" applyFont="1"/>
    <xf numFmtId="9" fontId="0" fillId="0" borderId="0" xfId="0" applyNumberFormat="1"/>
    <xf numFmtId="0" fontId="0" fillId="0" borderId="0" xfId="0" applyAlignment="1">
      <alignment horizontal="center"/>
    </xf>
    <xf numFmtId="164" fontId="0" fillId="0" borderId="0" xfId="0" applyNumberFormat="1"/>
    <xf numFmtId="166" fontId="0" fillId="0" borderId="0" xfId="1" applyNumberFormat="1" applyFont="1"/>
    <xf numFmtId="0" fontId="0" fillId="0" borderId="0" xfId="0" applyFont="1"/>
    <xf numFmtId="0" fontId="5" fillId="0" borderId="0" xfId="0" applyFont="1"/>
    <xf numFmtId="0" fontId="3" fillId="0" borderId="0" xfId="0" applyFont="1" applyAlignment="1">
      <alignment horizontal="center"/>
    </xf>
    <xf numFmtId="164" fontId="0" fillId="0" borderId="1" xfId="0" applyNumberFormat="1" applyBorder="1"/>
    <xf numFmtId="164" fontId="2" fillId="0" borderId="0" xfId="0" applyNumberFormat="1" applyFont="1"/>
    <xf numFmtId="167" fontId="0" fillId="0" borderId="0" xfId="2" applyNumberFormat="1" applyFont="1"/>
    <xf numFmtId="166" fontId="0" fillId="0" borderId="0" xfId="0" applyNumberFormat="1"/>
    <xf numFmtId="168" fontId="6" fillId="0" borderId="0" xfId="0" applyNumberFormat="1" applyFont="1"/>
    <xf numFmtId="170" fontId="0" fillId="0" borderId="0" xfId="0" applyNumberFormat="1"/>
    <xf numFmtId="170" fontId="0" fillId="0" borderId="1" xfId="0" applyNumberFormat="1" applyBorder="1"/>
    <xf numFmtId="170" fontId="2" fillId="0" borderId="0" xfId="0" applyNumberFormat="1" applyFont="1" applyBorder="1"/>
    <xf numFmtId="0" fontId="7" fillId="0" borderId="0" xfId="0" applyFont="1"/>
    <xf numFmtId="9" fontId="7" fillId="0" borderId="0" xfId="2" applyFont="1"/>
    <xf numFmtId="166" fontId="2" fillId="0" borderId="0" xfId="1" applyNumberFormat="1" applyFont="1"/>
    <xf numFmtId="166" fontId="2" fillId="0" borderId="0" xfId="0" applyNumberFormat="1" applyFont="1"/>
  </cellXfs>
  <cellStyles count="3">
    <cellStyle name="Currency" xfId="1" builtinId="4"/>
    <cellStyle name="Normal" xfId="0" builtinId="0"/>
    <cellStyle name="Percent" xfId="2" builtinId="5"/>
  </cellStyles>
  <dxfs count="0"/>
  <tableStyles count="0" defaultTableStyle="TableStyleMedium2" defaultPivotStyle="PivotStyleLight16"/>
  <colors>
    <mruColors>
      <color rgb="FF0000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1B40EC-59A7-4674-A420-080F9F263C01}">
  <dimension ref="A1:G76"/>
  <sheetViews>
    <sheetView tabSelected="1" zoomScale="120" zoomScaleNormal="120" workbookViewId="0"/>
  </sheetViews>
  <sheetFormatPr defaultRowHeight="15" x14ac:dyDescent="0.25"/>
  <cols>
    <col min="1" max="1" width="41.28515625" customWidth="1"/>
    <col min="2" max="5" width="13.28515625" customWidth="1"/>
  </cols>
  <sheetData>
    <row r="1" spans="1:5" x14ac:dyDescent="0.25">
      <c r="A1" s="1" t="s">
        <v>5</v>
      </c>
    </row>
    <row r="3" spans="1:5" x14ac:dyDescent="0.25">
      <c r="A3" t="s">
        <v>1</v>
      </c>
    </row>
    <row r="5" spans="1:5" x14ac:dyDescent="0.25">
      <c r="A5" s="2" t="s">
        <v>0</v>
      </c>
      <c r="B5" s="9" t="s">
        <v>24</v>
      </c>
      <c r="C5" s="9" t="s">
        <v>25</v>
      </c>
      <c r="D5" s="9" t="s">
        <v>26</v>
      </c>
      <c r="E5" s="9" t="s">
        <v>27</v>
      </c>
    </row>
    <row r="6" spans="1:5" x14ac:dyDescent="0.25">
      <c r="B6" s="4"/>
    </row>
    <row r="7" spans="1:5" x14ac:dyDescent="0.25">
      <c r="A7" t="s">
        <v>19</v>
      </c>
    </row>
    <row r="9" spans="1:5" x14ac:dyDescent="0.25">
      <c r="A9" t="s">
        <v>8</v>
      </c>
      <c r="B9" s="5">
        <v>40000</v>
      </c>
      <c r="C9" s="5">
        <v>40000</v>
      </c>
      <c r="D9" s="5">
        <v>40000</v>
      </c>
      <c r="E9" s="5">
        <v>40000</v>
      </c>
    </row>
    <row r="10" spans="1:5" x14ac:dyDescent="0.25">
      <c r="A10" t="s">
        <v>9</v>
      </c>
      <c r="B10" s="3">
        <v>0.4</v>
      </c>
      <c r="C10" s="3">
        <v>0.4</v>
      </c>
      <c r="D10" s="3">
        <v>0.4</v>
      </c>
      <c r="E10" s="3">
        <v>0.4</v>
      </c>
    </row>
    <row r="11" spans="1:5" x14ac:dyDescent="0.25">
      <c r="A11" t="s">
        <v>20</v>
      </c>
      <c r="B11">
        <v>2</v>
      </c>
      <c r="C11">
        <v>25</v>
      </c>
      <c r="D11">
        <v>100</v>
      </c>
      <c r="E11">
        <v>150</v>
      </c>
    </row>
    <row r="13" spans="1:5" x14ac:dyDescent="0.25">
      <c r="A13" t="s">
        <v>10</v>
      </c>
      <c r="B13" s="5">
        <v>2000</v>
      </c>
      <c r="C13" s="5">
        <v>2000</v>
      </c>
      <c r="D13" s="5">
        <v>2000</v>
      </c>
      <c r="E13" s="5">
        <v>2000</v>
      </c>
    </row>
    <row r="14" spans="1:5" x14ac:dyDescent="0.25">
      <c r="A14" t="s">
        <v>11</v>
      </c>
      <c r="B14" s="5">
        <v>500</v>
      </c>
      <c r="C14" s="5">
        <v>500</v>
      </c>
      <c r="D14" s="5">
        <v>500</v>
      </c>
      <c r="E14" s="5">
        <v>500</v>
      </c>
    </row>
    <row r="16" spans="1:5" x14ac:dyDescent="0.25">
      <c r="A16" t="s">
        <v>21</v>
      </c>
      <c r="B16" s="6">
        <v>75000</v>
      </c>
      <c r="C16" s="6">
        <v>75000</v>
      </c>
      <c r="D16" s="6">
        <v>75000</v>
      </c>
      <c r="E16" s="6">
        <v>75000</v>
      </c>
    </row>
    <row r="17" spans="1:7" x14ac:dyDescent="0.25">
      <c r="A17" t="s">
        <v>22</v>
      </c>
      <c r="B17" s="6">
        <v>600000</v>
      </c>
      <c r="C17" s="6">
        <v>600000</v>
      </c>
      <c r="D17" s="6">
        <v>600000</v>
      </c>
      <c r="E17" s="6">
        <v>600000</v>
      </c>
    </row>
    <row r="18" spans="1:7" x14ac:dyDescent="0.25">
      <c r="B18" s="6"/>
      <c r="C18" s="6"/>
      <c r="D18" s="6"/>
      <c r="E18" s="6"/>
    </row>
    <row r="19" spans="1:7" x14ac:dyDescent="0.25">
      <c r="A19" t="s">
        <v>7</v>
      </c>
      <c r="B19" s="6">
        <v>750000</v>
      </c>
    </row>
    <row r="21" spans="1:7" x14ac:dyDescent="0.25">
      <c r="A21" s="2" t="s">
        <v>2</v>
      </c>
    </row>
    <row r="23" spans="1:7" s="1" customFormat="1" x14ac:dyDescent="0.25">
      <c r="A23" s="1" t="s">
        <v>3</v>
      </c>
      <c r="B23" s="11">
        <f>B11*B9*B10</f>
        <v>32000</v>
      </c>
      <c r="C23" s="11">
        <f t="shared" ref="C23:E23" si="0">C11*C9*C10</f>
        <v>400000</v>
      </c>
      <c r="D23" s="11">
        <f t="shared" si="0"/>
        <v>1600000</v>
      </c>
      <c r="E23" s="11">
        <f t="shared" si="0"/>
        <v>2400000</v>
      </c>
    </row>
    <row r="24" spans="1:7" s="7" customFormat="1" x14ac:dyDescent="0.25">
      <c r="B24" s="5"/>
      <c r="C24" s="5"/>
      <c r="D24" s="5"/>
      <c r="E24" s="5"/>
    </row>
    <row r="25" spans="1:7" s="7" customFormat="1" x14ac:dyDescent="0.25">
      <c r="A25" t="s">
        <v>13</v>
      </c>
      <c r="B25"/>
      <c r="C25"/>
      <c r="D25"/>
      <c r="E25"/>
      <c r="F25"/>
      <c r="G25"/>
    </row>
    <row r="26" spans="1:7" s="7" customFormat="1" x14ac:dyDescent="0.25">
      <c r="A26" t="str">
        <f>A13</f>
        <v>Support rep cost / account</v>
      </c>
      <c r="B26" s="5">
        <f>B13*B$11</f>
        <v>4000</v>
      </c>
      <c r="C26" s="5">
        <f t="shared" ref="C26:E26" si="1">C13*C$11</f>
        <v>50000</v>
      </c>
      <c r="D26" s="5">
        <f t="shared" si="1"/>
        <v>200000</v>
      </c>
      <c r="E26" s="5">
        <f t="shared" si="1"/>
        <v>300000</v>
      </c>
      <c r="F26"/>
      <c r="G26"/>
    </row>
    <row r="27" spans="1:7" s="7" customFormat="1" x14ac:dyDescent="0.25">
      <c r="A27" t="str">
        <f>A14</f>
        <v>Hosting cost / account</v>
      </c>
      <c r="B27" s="10">
        <f>B14*B$11</f>
        <v>1000</v>
      </c>
      <c r="C27" s="10">
        <f t="shared" ref="C27:E27" si="2">C14*C$11</f>
        <v>12500</v>
      </c>
      <c r="D27" s="10">
        <f t="shared" si="2"/>
        <v>50000</v>
      </c>
      <c r="E27" s="10">
        <f t="shared" si="2"/>
        <v>75000</v>
      </c>
      <c r="F27"/>
      <c r="G27"/>
    </row>
    <row r="28" spans="1:7" s="1" customFormat="1" x14ac:dyDescent="0.25">
      <c r="A28" s="1" t="s">
        <v>28</v>
      </c>
      <c r="B28" s="11">
        <f>SUM(B26:B27)</f>
        <v>5000</v>
      </c>
      <c r="C28" s="11">
        <f>SUM(C26:C27)</f>
        <v>62500</v>
      </c>
      <c r="D28" s="11">
        <f>SUM(D26:D27)</f>
        <v>250000</v>
      </c>
      <c r="E28" s="11">
        <f>SUM(E26:E27)</f>
        <v>375000</v>
      </c>
    </row>
    <row r="29" spans="1:7" s="7" customFormat="1" x14ac:dyDescent="0.25">
      <c r="A29"/>
      <c r="B29"/>
      <c r="C29"/>
      <c r="D29"/>
      <c r="E29"/>
      <c r="F29"/>
      <c r="G29"/>
    </row>
    <row r="30" spans="1:7" s="1" customFormat="1" x14ac:dyDescent="0.25">
      <c r="A30" s="1" t="s">
        <v>4</v>
      </c>
      <c r="B30" s="11">
        <f>B23-B28</f>
        <v>27000</v>
      </c>
      <c r="C30" s="11">
        <f>C23-C28</f>
        <v>337500</v>
      </c>
      <c r="D30" s="11">
        <f>D23-D28</f>
        <v>1350000</v>
      </c>
      <c r="E30" s="11">
        <f>E23-E28</f>
        <v>2025000</v>
      </c>
    </row>
    <row r="31" spans="1:7" s="7" customFormat="1" x14ac:dyDescent="0.25">
      <c r="A31" t="s">
        <v>12</v>
      </c>
      <c r="B31" s="12">
        <f>B30/B23</f>
        <v>0.84375</v>
      </c>
      <c r="C31" s="12">
        <f t="shared" ref="C31:E31" si="3">C30/C23</f>
        <v>0.84375</v>
      </c>
      <c r="D31" s="12">
        <f t="shared" si="3"/>
        <v>0.84375</v>
      </c>
      <c r="E31" s="12">
        <f t="shared" si="3"/>
        <v>0.84375</v>
      </c>
      <c r="F31"/>
      <c r="G31"/>
    </row>
    <row r="32" spans="1:7" s="7" customFormat="1" x14ac:dyDescent="0.25">
      <c r="A32"/>
      <c r="B32"/>
      <c r="C32"/>
      <c r="D32"/>
      <c r="E32"/>
      <c r="F32"/>
      <c r="G32"/>
    </row>
    <row r="33" spans="1:7" s="7" customFormat="1" x14ac:dyDescent="0.25">
      <c r="A33" t="s">
        <v>14</v>
      </c>
      <c r="B33"/>
      <c r="C33"/>
      <c r="D33"/>
      <c r="E33"/>
      <c r="F33"/>
      <c r="G33"/>
    </row>
    <row r="34" spans="1:7" s="7" customFormat="1" x14ac:dyDescent="0.25">
      <c r="A34" t="s">
        <v>29</v>
      </c>
      <c r="B34" s="13">
        <f>B16</f>
        <v>75000</v>
      </c>
      <c r="C34" s="13">
        <f t="shared" ref="C34:E35" si="4">C16</f>
        <v>75000</v>
      </c>
      <c r="D34" s="13">
        <f t="shared" si="4"/>
        <v>75000</v>
      </c>
      <c r="E34" s="13">
        <f t="shared" si="4"/>
        <v>75000</v>
      </c>
      <c r="F34"/>
      <c r="G34"/>
    </row>
    <row r="35" spans="1:7" s="7" customFormat="1" x14ac:dyDescent="0.25">
      <c r="A35" t="s">
        <v>30</v>
      </c>
      <c r="B35" s="13">
        <f>B17</f>
        <v>600000</v>
      </c>
      <c r="C35" s="13">
        <f t="shared" si="4"/>
        <v>600000</v>
      </c>
      <c r="D35" s="13">
        <f t="shared" si="4"/>
        <v>600000</v>
      </c>
      <c r="E35" s="13">
        <f t="shared" si="4"/>
        <v>600000</v>
      </c>
      <c r="F35"/>
      <c r="G35"/>
    </row>
    <row r="36" spans="1:7" s="7" customFormat="1" x14ac:dyDescent="0.25">
      <c r="A36" t="s">
        <v>23</v>
      </c>
      <c r="B36" s="16">
        <f>B53</f>
        <v>187500</v>
      </c>
      <c r="C36" s="16">
        <f>C53</f>
        <v>187500</v>
      </c>
      <c r="D36" s="16">
        <f>D53</f>
        <v>187500</v>
      </c>
      <c r="E36" s="16">
        <f>E53</f>
        <v>187500</v>
      </c>
      <c r="F36"/>
      <c r="G36"/>
    </row>
    <row r="37" spans="1:7" s="1" customFormat="1" x14ac:dyDescent="0.25">
      <c r="A37" s="1" t="s">
        <v>34</v>
      </c>
      <c r="B37" s="17">
        <f>SUM(B34:B36)</f>
        <v>862500</v>
      </c>
      <c r="C37" s="17">
        <f>SUM(C34:C36)</f>
        <v>862500</v>
      </c>
      <c r="D37" s="17">
        <f>SUM(D34:D36)</f>
        <v>862500</v>
      </c>
      <c r="E37" s="17">
        <f>SUM(E34:E36)</f>
        <v>862500</v>
      </c>
    </row>
    <row r="38" spans="1:7" s="7" customFormat="1" x14ac:dyDescent="0.25">
      <c r="A38"/>
      <c r="B38"/>
      <c r="C38"/>
      <c r="D38"/>
      <c r="E38"/>
      <c r="F38"/>
      <c r="G38"/>
    </row>
    <row r="39" spans="1:7" s="1" customFormat="1" x14ac:dyDescent="0.25">
      <c r="A39" s="1" t="s">
        <v>15</v>
      </c>
      <c r="B39" s="20">
        <f>B30-B37</f>
        <v>-835500</v>
      </c>
      <c r="C39" s="20">
        <f>C30-C37</f>
        <v>-525000</v>
      </c>
      <c r="D39" s="20">
        <f>D30-D37</f>
        <v>487500</v>
      </c>
      <c r="E39" s="20">
        <f>E30-E37</f>
        <v>1162500</v>
      </c>
    </row>
    <row r="40" spans="1:7" s="18" customFormat="1" x14ac:dyDescent="0.25">
      <c r="A40" s="18" t="s">
        <v>35</v>
      </c>
      <c r="B40" s="19">
        <f>B39/B30</f>
        <v>-30.944444444444443</v>
      </c>
      <c r="C40" s="19">
        <f>C39/C30</f>
        <v>-1.5555555555555556</v>
      </c>
      <c r="D40" s="19">
        <f>D39/D30</f>
        <v>0.3611111111111111</v>
      </c>
      <c r="E40" s="19">
        <f>E39/E30</f>
        <v>0.57407407407407407</v>
      </c>
    </row>
    <row r="41" spans="1:7" s="7" customFormat="1" x14ac:dyDescent="0.25">
      <c r="A41"/>
      <c r="B41" s="6"/>
      <c r="C41" s="6"/>
      <c r="D41" s="6"/>
      <c r="E41" s="6"/>
      <c r="F41"/>
      <c r="G41"/>
    </row>
    <row r="42" spans="1:7" s="7" customFormat="1" x14ac:dyDescent="0.25">
      <c r="A42" t="s">
        <v>36</v>
      </c>
      <c r="B42" s="6"/>
      <c r="C42" s="6"/>
      <c r="D42" s="6">
        <f>D39*0.21</f>
        <v>102375</v>
      </c>
      <c r="E42" s="6">
        <f>E39*0.21</f>
        <v>244125</v>
      </c>
      <c r="F42"/>
      <c r="G42"/>
    </row>
    <row r="43" spans="1:7" s="7" customFormat="1" x14ac:dyDescent="0.25">
      <c r="A43"/>
      <c r="B43" s="6"/>
      <c r="C43" s="6"/>
      <c r="D43" s="6"/>
      <c r="E43" s="6"/>
      <c r="F43"/>
      <c r="G43"/>
    </row>
    <row r="44" spans="1:7" s="1" customFormat="1" x14ac:dyDescent="0.25">
      <c r="A44" s="1" t="s">
        <v>16</v>
      </c>
      <c r="B44" s="21">
        <f>B39-B42</f>
        <v>-835500</v>
      </c>
      <c r="C44" s="21">
        <f>C39-C42</f>
        <v>-525000</v>
      </c>
      <c r="D44" s="21">
        <f>D39-D42</f>
        <v>385125</v>
      </c>
      <c r="E44" s="21">
        <f>E39-E42</f>
        <v>918375</v>
      </c>
    </row>
    <row r="45" spans="1:7" s="18" customFormat="1" x14ac:dyDescent="0.25">
      <c r="A45" s="18" t="s">
        <v>38</v>
      </c>
      <c r="B45" s="19">
        <f>B44/B23</f>
        <v>-26.109375</v>
      </c>
      <c r="C45" s="19">
        <f>C44/C23</f>
        <v>-1.3125</v>
      </c>
      <c r="D45" s="19">
        <f>D44/D23</f>
        <v>0.24070312499999999</v>
      </c>
      <c r="E45" s="19">
        <f>E44/E23</f>
        <v>0.38265624999999998</v>
      </c>
    </row>
    <row r="46" spans="1:7" s="1" customFormat="1" x14ac:dyDescent="0.25">
      <c r="B46" s="21"/>
      <c r="C46" s="21"/>
      <c r="D46" s="21"/>
      <c r="E46" s="21"/>
    </row>
    <row r="47" spans="1:7" s="1" customFormat="1" x14ac:dyDescent="0.25">
      <c r="A47" s="1" t="s">
        <v>37</v>
      </c>
      <c r="B47" s="21">
        <f>B39+B36</f>
        <v>-648000</v>
      </c>
      <c r="C47" s="21">
        <f>C39+C36</f>
        <v>-337500</v>
      </c>
      <c r="D47" s="21">
        <f>D39+D36</f>
        <v>675000</v>
      </c>
      <c r="E47" s="21">
        <f>E39+E36</f>
        <v>1350000</v>
      </c>
    </row>
    <row r="48" spans="1:7" s="18" customFormat="1" x14ac:dyDescent="0.25">
      <c r="A48" s="18" t="s">
        <v>37</v>
      </c>
      <c r="B48" s="19">
        <f>B47/B23</f>
        <v>-20.25</v>
      </c>
      <c r="C48" s="19">
        <f>C47/C23</f>
        <v>-0.84375</v>
      </c>
      <c r="D48" s="19">
        <f>D47/D23</f>
        <v>0.421875</v>
      </c>
      <c r="E48" s="19">
        <f>E47/E23</f>
        <v>0.5625</v>
      </c>
    </row>
    <row r="49" spans="1:7" s="7" customFormat="1" x14ac:dyDescent="0.25">
      <c r="A49"/>
      <c r="B49"/>
      <c r="C49"/>
      <c r="D49"/>
      <c r="E49"/>
      <c r="F49"/>
      <c r="G49"/>
    </row>
    <row r="50" spans="1:7" s="7" customFormat="1" x14ac:dyDescent="0.25">
      <c r="A50" s="2" t="s">
        <v>23</v>
      </c>
      <c r="B50"/>
      <c r="C50"/>
      <c r="D50"/>
      <c r="E50" s="13"/>
      <c r="F50"/>
      <c r="G50"/>
    </row>
    <row r="51" spans="1:7" s="7" customFormat="1" x14ac:dyDescent="0.25">
      <c r="A51" t="s">
        <v>31</v>
      </c>
      <c r="B51" s="13">
        <f>B19</f>
        <v>750000</v>
      </c>
      <c r="C51"/>
      <c r="D51"/>
      <c r="E51"/>
      <c r="F51"/>
      <c r="G51"/>
    </row>
    <row r="52" spans="1:7" s="7" customFormat="1" x14ac:dyDescent="0.25">
      <c r="A52" t="s">
        <v>32</v>
      </c>
      <c r="B52" s="14">
        <v>4</v>
      </c>
      <c r="C52"/>
      <c r="D52"/>
      <c r="E52"/>
      <c r="F52"/>
      <c r="G52"/>
    </row>
    <row r="53" spans="1:7" s="7" customFormat="1" x14ac:dyDescent="0.25">
      <c r="A53" t="s">
        <v>33</v>
      </c>
      <c r="B53" s="15">
        <f>$B$51/$B$52</f>
        <v>187500</v>
      </c>
      <c r="C53" s="15">
        <f>$B$51/$B$52</f>
        <v>187500</v>
      </c>
      <c r="D53" s="15">
        <f>$B$51/$B$52</f>
        <v>187500</v>
      </c>
      <c r="E53" s="15">
        <f>$B$51/$B$52</f>
        <v>187500</v>
      </c>
      <c r="F53"/>
      <c r="G53"/>
    </row>
    <row r="54" spans="1:7" s="7" customFormat="1" x14ac:dyDescent="0.25">
      <c r="A54"/>
      <c r="B54"/>
      <c r="C54"/>
      <c r="D54"/>
      <c r="E54"/>
      <c r="F54"/>
      <c r="G54"/>
    </row>
    <row r="55" spans="1:7" s="7" customFormat="1" x14ac:dyDescent="0.25">
      <c r="A55" s="2" t="s">
        <v>39</v>
      </c>
      <c r="B55"/>
      <c r="C55"/>
      <c r="D55"/>
      <c r="E55"/>
      <c r="F55"/>
      <c r="G55"/>
    </row>
    <row r="56" spans="1:7" s="7" customFormat="1" x14ac:dyDescent="0.25">
      <c r="A56" t="s">
        <v>37</v>
      </c>
      <c r="B56" s="13">
        <f>B47</f>
        <v>-648000</v>
      </c>
      <c r="C56" s="13">
        <f>C47</f>
        <v>-337500</v>
      </c>
      <c r="D56" s="13">
        <f>D47</f>
        <v>675000</v>
      </c>
      <c r="E56" s="13">
        <f>E47</f>
        <v>1350000</v>
      </c>
      <c r="F56"/>
      <c r="G56"/>
    </row>
    <row r="57" spans="1:7" s="7" customFormat="1" x14ac:dyDescent="0.25">
      <c r="A57" t="s">
        <v>40</v>
      </c>
      <c r="B57" s="13">
        <f>B51</f>
        <v>750000</v>
      </c>
      <c r="C57"/>
      <c r="D57"/>
      <c r="E57"/>
      <c r="F57"/>
      <c r="G57"/>
    </row>
    <row r="58" spans="1:7" s="7" customFormat="1" x14ac:dyDescent="0.25">
      <c r="A58" t="s">
        <v>41</v>
      </c>
      <c r="B58" s="13">
        <f>B56-B57</f>
        <v>-1398000</v>
      </c>
      <c r="C58" s="13">
        <f>C56-C57</f>
        <v>-337500</v>
      </c>
      <c r="D58" s="13">
        <f>D56-D57</f>
        <v>675000</v>
      </c>
      <c r="E58" s="13">
        <f>E56-E57</f>
        <v>1350000</v>
      </c>
      <c r="F58"/>
      <c r="G58"/>
    </row>
    <row r="59" spans="1:7" s="7" customFormat="1" x14ac:dyDescent="0.25">
      <c r="A59" t="s">
        <v>42</v>
      </c>
      <c r="B59" s="13">
        <f>B58</f>
        <v>-1398000</v>
      </c>
      <c r="C59" s="13">
        <f>B59+C58</f>
        <v>-1735500</v>
      </c>
      <c r="D59" s="13">
        <f>C59+D58</f>
        <v>-1060500</v>
      </c>
      <c r="E59" s="13">
        <f>D59+E58</f>
        <v>289500</v>
      </c>
      <c r="F59"/>
      <c r="G59"/>
    </row>
    <row r="60" spans="1:7" s="7" customFormat="1" x14ac:dyDescent="0.25">
      <c r="A60"/>
      <c r="B60"/>
      <c r="C60"/>
      <c r="D60"/>
      <c r="E60"/>
      <c r="F60"/>
      <c r="G60"/>
    </row>
    <row r="61" spans="1:7" x14ac:dyDescent="0.25">
      <c r="A61" s="2" t="s">
        <v>6</v>
      </c>
    </row>
    <row r="62" spans="1:7" x14ac:dyDescent="0.25">
      <c r="A62" s="1"/>
    </row>
    <row r="63" spans="1:7" x14ac:dyDescent="0.25">
      <c r="A63" s="8" t="s">
        <v>17</v>
      </c>
    </row>
    <row r="64" spans="1:7" x14ac:dyDescent="0.25">
      <c r="A64" s="7" t="s">
        <v>43</v>
      </c>
    </row>
    <row r="65" spans="1:2" s="7" customFormat="1" x14ac:dyDescent="0.25">
      <c r="A65" s="7" t="s">
        <v>44</v>
      </c>
      <c r="B65" s="7" t="s">
        <v>45</v>
      </c>
    </row>
    <row r="66" spans="1:2" s="7" customFormat="1" x14ac:dyDescent="0.25">
      <c r="A66" s="7" t="s">
        <v>46</v>
      </c>
    </row>
    <row r="67" spans="1:2" s="7" customFormat="1" x14ac:dyDescent="0.25">
      <c r="A67" s="7" t="s">
        <v>47</v>
      </c>
    </row>
    <row r="68" spans="1:2" s="7" customFormat="1" x14ac:dyDescent="0.25">
      <c r="A68" s="7" t="s">
        <v>48</v>
      </c>
    </row>
    <row r="69" spans="1:2" s="7" customFormat="1" x14ac:dyDescent="0.25"/>
    <row r="70" spans="1:2" x14ac:dyDescent="0.25">
      <c r="A70" s="8" t="s">
        <v>18</v>
      </c>
    </row>
    <row r="71" spans="1:2" s="7" customFormat="1" x14ac:dyDescent="0.25">
      <c r="A71" s="7" t="s">
        <v>49</v>
      </c>
    </row>
    <row r="72" spans="1:2" s="7" customFormat="1" x14ac:dyDescent="0.25">
      <c r="A72" s="7" t="s">
        <v>50</v>
      </c>
    </row>
    <row r="73" spans="1:2" s="7" customFormat="1" x14ac:dyDescent="0.25">
      <c r="A73" s="7" t="s">
        <v>51</v>
      </c>
    </row>
    <row r="74" spans="1:2" s="7" customFormat="1" x14ac:dyDescent="0.25">
      <c r="A74" s="7" t="s">
        <v>52</v>
      </c>
    </row>
    <row r="75" spans="1:2" s="7" customFormat="1" x14ac:dyDescent="0.25"/>
    <row r="76" spans="1:2" x14ac:dyDescent="0.25">
      <c r="A76" s="1" t="s">
        <v>53</v>
      </c>
    </row>
  </sheetData>
  <phoneticPr fontId="4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ericandrews</cp:lastModifiedBy>
  <dcterms:created xsi:type="dcterms:W3CDTF">2021-02-09T15:47:56Z</dcterms:created>
  <dcterms:modified xsi:type="dcterms:W3CDTF">2021-02-11T22:20:12Z</dcterms:modified>
</cp:coreProperties>
</file>