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inyoung\Documents\Growth\Excel\오빠두엑셀\Excel_File\"/>
    </mc:Choice>
  </mc:AlternateContent>
  <bookViews>
    <workbookView xWindow="0" yWindow="0" windowWidth="23040" windowHeight="9192"/>
  </bookViews>
  <sheets>
    <sheet name="투두리스트" sheetId="1" r:id="rId1"/>
    <sheet name="색상표" sheetId="2" r:id="rId2"/>
    <sheet name="공휴일" sheetId="3" r:id="rId3"/>
  </sheets>
  <definedNames>
    <definedName name="_xlnm._FilterDatabase" localSheetId="2" hidden="1">공휴일!$C$1:$F$37</definedName>
    <definedName name="초기화">투두리스트!$J$20:$AQ$34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" l="1"/>
  <c r="AG34" i="1" l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K22" i="1"/>
  <c r="J22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AD14" i="1" a="1"/>
  <c r="AD14" i="1" s="1"/>
  <c r="AC14" i="1" a="1"/>
  <c r="AC14" i="1" s="1"/>
  <c r="AB14" i="1" a="1"/>
  <c r="AB14" i="1" s="1"/>
  <c r="AA14" i="1" a="1"/>
  <c r="AA14" i="1" s="1"/>
  <c r="Y14" i="1" a="1"/>
  <c r="Y14" i="1" s="1"/>
  <c r="I12" i="1"/>
  <c r="I11" i="1" s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G33" i="1" s="1" a="1"/>
  <c r="G33" i="1" s="1"/>
  <c r="F34" i="1"/>
  <c r="AL19" i="1"/>
  <c r="AL18" i="1" s="1"/>
  <c r="AM19" i="1"/>
  <c r="AM18" i="1" s="1"/>
  <c r="AN19" i="1"/>
  <c r="AN17" i="1" s="1"/>
  <c r="K19" i="1"/>
  <c r="K17" i="1" s="1"/>
  <c r="L19" i="1"/>
  <c r="L17" i="1" s="1"/>
  <c r="M19" i="1"/>
  <c r="M18" i="1" s="1"/>
  <c r="N19" i="1"/>
  <c r="N18" i="1" s="1"/>
  <c r="O19" i="1"/>
  <c r="O18" i="1" s="1"/>
  <c r="P19" i="1"/>
  <c r="P18" i="1" s="1"/>
  <c r="Q19" i="1"/>
  <c r="Q18" i="1" s="1"/>
  <c r="R19" i="1"/>
  <c r="R18" i="1" s="1"/>
  <c r="S19" i="1"/>
  <c r="S18" i="1" s="1"/>
  <c r="T19" i="1"/>
  <c r="T18" i="1" s="1"/>
  <c r="U19" i="1"/>
  <c r="U14" i="1" s="1" a="1"/>
  <c r="U14" i="1" s="1"/>
  <c r="V19" i="1"/>
  <c r="V18" i="1" s="1"/>
  <c r="W19" i="1"/>
  <c r="W18" i="1" s="1"/>
  <c r="X19" i="1"/>
  <c r="X18" i="1" s="1"/>
  <c r="Y19" i="1"/>
  <c r="Y18" i="1" s="1"/>
  <c r="Z19" i="1"/>
  <c r="Z18" i="1" s="1"/>
  <c r="AA19" i="1"/>
  <c r="AB19" i="1"/>
  <c r="AB17" i="1" s="1"/>
  <c r="AC19" i="1"/>
  <c r="AD19" i="1"/>
  <c r="AD18" i="1" s="1"/>
  <c r="AE19" i="1"/>
  <c r="AE18" i="1" s="1"/>
  <c r="AF19" i="1"/>
  <c r="AF18" i="1" s="1"/>
  <c r="AG19" i="1"/>
  <c r="AG17" i="1" s="1"/>
  <c r="AH19" i="1"/>
  <c r="AH17" i="1" s="1"/>
  <c r="AI19" i="1"/>
  <c r="AI17" i="1" s="1"/>
  <c r="AJ19" i="1"/>
  <c r="AJ17" i="1" s="1"/>
  <c r="AK19" i="1"/>
  <c r="AK17" i="1" s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I10" i="1"/>
  <c r="X14" i="1" l="1" a="1"/>
  <c r="X14" i="1" s="1"/>
  <c r="AE14" i="1" a="1"/>
  <c r="AE14" i="1" s="1"/>
  <c r="AF14" i="1" a="1"/>
  <c r="AF14" i="1" s="1"/>
  <c r="W14" i="1" a="1"/>
  <c r="W14" i="1" s="1"/>
  <c r="R14" i="1" a="1"/>
  <c r="R14" i="1" s="1"/>
  <c r="T14" i="1" a="1"/>
  <c r="T14" i="1" s="1"/>
  <c r="V14" i="1" a="1"/>
  <c r="V14" i="1" s="1"/>
  <c r="Z14" i="1" a="1"/>
  <c r="Z14" i="1" s="1"/>
  <c r="AK14" i="1" a="1"/>
  <c r="AK14" i="1" s="1"/>
  <c r="AL14" i="1" a="1"/>
  <c r="AL14" i="1" s="1"/>
  <c r="AM14" i="1" a="1"/>
  <c r="AM14" i="1" s="1"/>
  <c r="AG14" i="1" a="1"/>
  <c r="AG14" i="1" s="1"/>
  <c r="AN14" i="1" a="1"/>
  <c r="AN14" i="1" s="1"/>
  <c r="K14" i="1" a="1"/>
  <c r="K14" i="1" s="1"/>
  <c r="M14" i="1" a="1"/>
  <c r="M14" i="1" s="1"/>
  <c r="N14" i="1" a="1"/>
  <c r="N14" i="1" s="1"/>
  <c r="O14" i="1" a="1"/>
  <c r="O14" i="1" s="1"/>
  <c r="P14" i="1" a="1"/>
  <c r="P14" i="1" s="1"/>
  <c r="S14" i="1" a="1"/>
  <c r="S14" i="1" s="1"/>
  <c r="AH14" i="1" a="1"/>
  <c r="AH14" i="1" s="1"/>
  <c r="AI14" i="1" a="1"/>
  <c r="AI14" i="1" s="1"/>
  <c r="AJ14" i="1" a="1"/>
  <c r="AJ14" i="1" s="1"/>
  <c r="L14" i="1" a="1"/>
  <c r="L14" i="1" s="1"/>
  <c r="Q14" i="1" a="1"/>
  <c r="Q14" i="1" s="1"/>
  <c r="W36" i="1"/>
  <c r="P36" i="1"/>
  <c r="J36" i="1"/>
  <c r="AK36" i="1"/>
  <c r="AD36" i="1"/>
  <c r="AH36" i="1"/>
  <c r="AL36" i="1"/>
  <c r="AM36" i="1"/>
  <c r="AN36" i="1"/>
  <c r="AI36" i="1"/>
  <c r="AJ36" i="1"/>
  <c r="AF36" i="1"/>
  <c r="AE36" i="1"/>
  <c r="AG36" i="1"/>
  <c r="Z36" i="1"/>
  <c r="AA36" i="1"/>
  <c r="AB36" i="1"/>
  <c r="X36" i="1"/>
  <c r="Y36" i="1"/>
  <c r="AC36" i="1"/>
  <c r="S36" i="1"/>
  <c r="T36" i="1"/>
  <c r="U36" i="1"/>
  <c r="Q36" i="1"/>
  <c r="V36" i="1"/>
  <c r="R36" i="1"/>
  <c r="K36" i="1"/>
  <c r="L36" i="1"/>
  <c r="M36" i="1"/>
  <c r="N36" i="1"/>
  <c r="O36" i="1"/>
  <c r="AF17" i="1"/>
  <c r="U17" i="1"/>
  <c r="M17" i="1"/>
  <c r="W17" i="1"/>
  <c r="V17" i="1"/>
  <c r="AD17" i="1"/>
  <c r="AC17" i="1"/>
  <c r="Z17" i="1"/>
  <c r="Y17" i="1"/>
  <c r="X17" i="1"/>
  <c r="AE17" i="1"/>
  <c r="Q17" i="1"/>
  <c r="P17" i="1"/>
  <c r="R17" i="1"/>
  <c r="N17" i="1"/>
  <c r="AN18" i="1"/>
  <c r="AC18" i="1"/>
  <c r="AB18" i="1"/>
  <c r="U18" i="1"/>
  <c r="L18" i="1"/>
  <c r="S17" i="1"/>
  <c r="AL17" i="1"/>
  <c r="K18" i="1"/>
  <c r="AM17" i="1"/>
  <c r="AJ18" i="1"/>
  <c r="AK18" i="1"/>
  <c r="AI18" i="1"/>
  <c r="AH18" i="1"/>
  <c r="AG18" i="1"/>
  <c r="AA17" i="1"/>
  <c r="AA18" i="1"/>
  <c r="T17" i="1"/>
  <c r="O17" i="1"/>
  <c r="AP33" i="1"/>
  <c r="AQ33" i="1" s="1"/>
  <c r="J19" i="1"/>
  <c r="J14" i="1" s="1" a="1"/>
  <c r="J14" i="1" s="1"/>
  <c r="J17" i="1" l="1"/>
  <c r="J18" i="1"/>
  <c r="G28" i="1" a="1"/>
  <c r="G25" i="1" a="1"/>
  <c r="G22" i="1" a="1"/>
  <c r="G20" i="1" a="1"/>
  <c r="G31" i="1" a="1"/>
  <c r="G27" i="1" a="1"/>
  <c r="G23" i="1" a="1"/>
  <c r="G30" i="1" a="1"/>
  <c r="G34" i="1" a="1"/>
  <c r="G26" i="1" a="1"/>
  <c r="G32" i="1" a="1"/>
  <c r="G29" i="1" a="1"/>
  <c r="G24" i="1" a="1"/>
  <c r="G21" i="1" a="1"/>
  <c r="G21" i="1" l="1"/>
  <c r="AP21" i="1" s="1"/>
  <c r="AQ21" i="1" s="1"/>
  <c r="G24" i="1"/>
  <c r="AP24" i="1" s="1"/>
  <c r="AQ24" i="1" s="1"/>
  <c r="G29" i="1"/>
  <c r="AP29" i="1" s="1"/>
  <c r="AQ29" i="1" s="1"/>
  <c r="G32" i="1"/>
  <c r="AP32" i="1" s="1"/>
  <c r="AQ32" i="1" s="1"/>
  <c r="G26" i="1"/>
  <c r="AP26" i="1" s="1"/>
  <c r="AQ26" i="1" s="1"/>
  <c r="G34" i="1"/>
  <c r="AP34" i="1" s="1"/>
  <c r="AQ34" i="1" s="1"/>
  <c r="G30" i="1"/>
  <c r="AP30" i="1" s="1"/>
  <c r="AQ30" i="1" s="1"/>
  <c r="G23" i="1"/>
  <c r="AP23" i="1" s="1"/>
  <c r="AQ23" i="1" s="1"/>
  <c r="G27" i="1"/>
  <c r="AP27" i="1" s="1"/>
  <c r="AQ27" i="1" s="1"/>
  <c r="G31" i="1"/>
  <c r="AP31" i="1" s="1"/>
  <c r="AQ31" i="1" s="1"/>
  <c r="G20" i="1"/>
  <c r="G22" i="1"/>
  <c r="AP22" i="1" s="1"/>
  <c r="AQ22" i="1" s="1"/>
  <c r="G25" i="1"/>
  <c r="AP25" i="1" s="1"/>
  <c r="AQ25" i="1" s="1"/>
  <c r="G28" i="1"/>
  <c r="AP28" i="1" s="1"/>
  <c r="AQ28" i="1" s="1"/>
  <c r="AP20" i="1" l="1"/>
  <c r="AQ20" i="1" s="1"/>
  <c r="AP36" i="1"/>
  <c r="AP3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<sst xmlns="http://schemas.openxmlformats.org/spreadsheetml/2006/main" count="201" uniqueCount="108">
  <si>
    <t>해야 할 일</t>
    <phoneticPr fontId="1" type="noConversion"/>
  </si>
  <si>
    <t xml:space="preserve"> </t>
    <phoneticPr fontId="1" type="noConversion"/>
  </si>
  <si>
    <t>색1</t>
    <phoneticPr fontId="1" type="noConversion"/>
  </si>
  <si>
    <t>#DA85FF</t>
    <phoneticPr fontId="1" type="noConversion"/>
  </si>
  <si>
    <t>#BE7FFE</t>
    <phoneticPr fontId="1" type="noConversion"/>
  </si>
  <si>
    <t>색2</t>
    <phoneticPr fontId="1" type="noConversion"/>
  </si>
  <si>
    <t>색3</t>
  </si>
  <si>
    <t>색4</t>
  </si>
  <si>
    <t>색5</t>
  </si>
  <si>
    <t>색6</t>
  </si>
  <si>
    <t>#A27AFD</t>
    <phoneticPr fontId="1" type="noConversion"/>
  </si>
  <si>
    <t>#8774FD</t>
    <phoneticPr fontId="1" type="noConversion"/>
  </si>
  <si>
    <t>#6B6FFC</t>
    <phoneticPr fontId="1" type="noConversion"/>
  </si>
  <si>
    <t>#4F69FB</t>
    <phoneticPr fontId="1" type="noConversion"/>
  </si>
  <si>
    <t>#8859EE</t>
    <phoneticPr fontId="1" type="noConversion"/>
  </si>
  <si>
    <t>색7</t>
    <phoneticPr fontId="1" type="noConversion"/>
  </si>
  <si>
    <t>HEX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</si>
  <si>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</si>
  <si>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</si>
  <si>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</si>
  <si>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#F9BAFF</t>
  </si>
  <si>
    <t>#E4BCFF</t>
  </si>
  <si>
    <t>#CFBFFF</t>
  </si>
  <si>
    <t>#BAC1FF</t>
  </si>
  <si>
    <t>#A5C4FF</t>
  </si>
  <si>
    <t>#90C6FF</t>
  </si>
  <si>
    <t>#B294F4</t>
  </si>
  <si>
    <t>-</t>
    <phoneticPr fontId="1" type="noConversion"/>
  </si>
  <si>
    <t>#FCDAFF</t>
  </si>
  <si>
    <t>#EFDAFF</t>
  </si>
  <si>
    <t>#E2DBFF</t>
  </si>
  <si>
    <t>#D5DBFF</t>
  </si>
  <si>
    <t>#C8DCFF</t>
  </si>
  <si>
    <t>#BBDCFF</t>
  </si>
  <si>
    <t>#D9CAFA</t>
    <phoneticPr fontId="1" type="noConversion"/>
  </si>
  <si>
    <t>월간 투두 리스트</t>
    <phoneticPr fontId="1" type="noConversion"/>
  </si>
  <si>
    <t>년도와 월을 선택하세요  ▶</t>
    <phoneticPr fontId="1" type="noConversion"/>
  </si>
  <si>
    <t>아침 명상 하기</t>
    <phoneticPr fontId="1" type="noConversion"/>
  </si>
  <si>
    <t>침대 정리하기</t>
    <phoneticPr fontId="1" type="noConversion"/>
  </si>
  <si>
    <t>밖에서 10분이상 걷기</t>
    <phoneticPr fontId="1" type="noConversion"/>
  </si>
  <si>
    <t>스트레칭 하기</t>
    <phoneticPr fontId="1" type="noConversion"/>
  </si>
  <si>
    <t>팔굽혀펴기 30개</t>
    <phoneticPr fontId="1" type="noConversion"/>
  </si>
  <si>
    <t>스쿼트 50개</t>
    <phoneticPr fontId="1" type="noConversion"/>
  </si>
  <si>
    <t>플랭크 3분</t>
    <phoneticPr fontId="1" type="noConversion"/>
  </si>
  <si>
    <t>홈페이지 게시물 작성</t>
    <phoneticPr fontId="1" type="noConversion"/>
  </si>
  <si>
    <t>댓글 / 답변 관리</t>
    <phoneticPr fontId="1" type="noConversion"/>
  </si>
  <si>
    <t>유튜브 긴 영상 업로드</t>
    <phoneticPr fontId="1" type="noConversion"/>
  </si>
  <si>
    <t>쇼츠 영상 업로드</t>
    <phoneticPr fontId="1" type="noConversion"/>
  </si>
  <si>
    <t>책 읽기 (10분)</t>
    <phoneticPr fontId="1" type="noConversion"/>
  </si>
  <si>
    <t>현장 강의</t>
    <phoneticPr fontId="1" type="noConversion"/>
  </si>
  <si>
    <t>라이브 강의</t>
    <phoneticPr fontId="1" type="noConversion"/>
  </si>
  <si>
    <t>VOD/교재 출간 준비</t>
    <phoneticPr fontId="1" type="noConversion"/>
  </si>
  <si>
    <t>횟수</t>
    <phoneticPr fontId="1" type="noConversion"/>
  </si>
  <si>
    <t>평일 수</t>
    <phoneticPr fontId="1" type="noConversion"/>
  </si>
  <si>
    <t>신정</t>
  </si>
  <si>
    <t>광복절</t>
  </si>
  <si>
    <t>개천절</t>
  </si>
  <si>
    <t>추석</t>
  </si>
  <si>
    <t>한글날</t>
  </si>
  <si>
    <t>현충일</t>
  </si>
  <si>
    <t>어린이날</t>
  </si>
  <si>
    <t>설날</t>
  </si>
  <si>
    <t>dateName</t>
  </si>
  <si>
    <t>isHoliday</t>
  </si>
  <si>
    <t>locdate</t>
  </si>
  <si>
    <t>seq</t>
  </si>
  <si>
    <t>Y</t>
  </si>
  <si>
    <t>대체공휴일(설날)</t>
  </si>
  <si>
    <t>삼일절</t>
  </si>
  <si>
    <t>대체공휴일(어린이날)</t>
  </si>
  <si>
    <t>대체공휴일</t>
  </si>
  <si>
    <t>date</t>
    <phoneticPr fontId="1" type="noConversion"/>
  </si>
  <si>
    <t>https://www.data.go.kr/data/15012690/openapi.do</t>
    <phoneticPr fontId="1" type="noConversion"/>
  </si>
  <si>
    <t>공공데이터포털 - 한국천문연구원_특일 정보</t>
    <phoneticPr fontId="1" type="noConversion"/>
  </si>
  <si>
    <t>출처</t>
    <phoneticPr fontId="1" type="noConversion"/>
  </si>
  <si>
    <t>주 번호</t>
    <phoneticPr fontId="1" type="noConversion"/>
  </si>
  <si>
    <t>전체 일 수</t>
    <phoneticPr fontId="1" type="noConversion"/>
  </si>
  <si>
    <t>공휴일 제외</t>
    <phoneticPr fontId="1" type="noConversion"/>
  </si>
  <si>
    <t>주말 기준</t>
    <phoneticPr fontId="1" type="noConversion"/>
  </si>
  <si>
    <t>주1회</t>
  </si>
  <si>
    <t>주2회</t>
  </si>
  <si>
    <t>DisplayName</t>
    <phoneticPr fontId="1" type="noConversion"/>
  </si>
  <si>
    <t>선거일</t>
    <phoneticPr fontId="1" type="noConversion"/>
  </si>
  <si>
    <t>성탄절</t>
    <phoneticPr fontId="1" type="noConversion"/>
  </si>
  <si>
    <t>부처님</t>
    <phoneticPr fontId="1" type="noConversion"/>
  </si>
  <si>
    <t>평일여부</t>
    <phoneticPr fontId="1" type="noConversion"/>
  </si>
  <si>
    <t>숫자</t>
    <phoneticPr fontId="1" type="noConversion"/>
  </si>
  <si>
    <t>월1회</t>
  </si>
  <si>
    <t>#</t>
    <phoneticPr fontId="1" type="noConversion"/>
  </si>
  <si>
    <t>🌱</t>
  </si>
  <si>
    <t>🏠</t>
  </si>
  <si>
    <t>💪</t>
  </si>
  <si>
    <t>📚</t>
  </si>
  <si>
    <t>💼</t>
  </si>
  <si>
    <t>🎓</t>
  </si>
  <si>
    <t>항목별</t>
    <phoneticPr fontId="1" type="noConversion"/>
  </si>
  <si>
    <t>완료 현황</t>
    <phoneticPr fontId="1" type="noConversion"/>
  </si>
  <si>
    <t>목표횟수</t>
    <phoneticPr fontId="1" type="noConversion"/>
  </si>
  <si>
    <r>
      <rPr>
        <sz val="9"/>
        <color theme="1"/>
        <rFont val="Segoe UI Symbol"/>
        <family val="3"/>
      </rPr>
      <t>●</t>
    </r>
    <r>
      <rPr>
        <sz val="9"/>
        <color theme="1"/>
        <rFont val="맑은 고딕"/>
        <family val="3"/>
        <charset val="129"/>
        <scheme val="minor"/>
      </rPr>
      <t xml:space="preserve"> 그라데이션 강추 사이트</t>
    </r>
    <phoneticPr fontId="1" type="noConversion"/>
  </si>
  <si>
    <t>https://coolors.co/gradient-palette/ea98da-5b6cf9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</si>
  <si>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</si>
  <si>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</si>
  <si>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</si>
  <si>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</si>
  <si>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</si>
  <si>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</si>
  <si>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</si>
  <si>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← 휴일을 1로 체크하세요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</si>
</sst>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d"/>
    <numFmt numFmtId="177" formatCode="_ \☑\️;;\_xd83d_\_xdd32_"/>
    <numFmt numFmtId="178" formatCode="0.0%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color theme="1"/>
      <name val="나눔스퀘어"/>
      <family val="3"/>
      <charset val="129"/>
    </font>
    <font>
      <sz val="10"/>
      <color theme="0"/>
      <name val="나눔스퀘어"/>
      <family val="3"/>
      <charset val="129"/>
    </font>
    <font>
      <sz val="10"/>
      <name val="나눔스퀘어"/>
      <family val="3"/>
      <charset val="129"/>
    </font>
    <font>
      <sz val="10"/>
      <color theme="1" tint="0.34998626667073579"/>
      <name val="나눔스퀘어"/>
      <family val="3"/>
      <charset val="129"/>
    </font>
    <font>
      <sz val="10"/>
      <color rgb="FF6B6FFC"/>
      <name val="나눔스퀘어"/>
      <family val="3"/>
      <charset val="129"/>
    </font>
    <font>
      <b/>
      <sz val="10"/>
      <name val="나눔스퀘어"/>
      <family val="3"/>
      <charset val="129"/>
    </font>
    <font>
      <b/>
      <sz val="10"/>
      <color rgb="FF0043FE"/>
      <name val="나눔스퀘어"/>
      <family val="3"/>
      <charset val="129"/>
    </font>
    <font>
      <sz val="12"/>
      <color theme="1" tint="0.249977111117893"/>
      <name val="나눔스퀘어"/>
      <family val="3"/>
      <charset val="129"/>
    </font>
    <font>
      <sz val="12"/>
      <color theme="0"/>
      <name val="나눔스퀘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Segoe UI Symbol"/>
      <family val="3"/>
    </font>
    <font>
      <u/>
      <sz val="9"/>
      <color theme="10"/>
      <name val="맑은 고딕"/>
      <family val="2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5F7F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96FFF"/>
        <bgColor indexed="64"/>
      </patternFill>
    </fill>
    <fill>
      <patternFill patternType="solid">
        <fgColor rgb="FFDA85FF"/>
        <bgColor indexed="64"/>
      </patternFill>
    </fill>
    <fill>
      <patternFill patternType="solid">
        <fgColor rgb="FFBE7FFE"/>
        <bgColor indexed="64"/>
      </patternFill>
    </fill>
    <fill>
      <patternFill patternType="solid">
        <fgColor rgb="FFA27AFD"/>
        <bgColor indexed="64"/>
      </patternFill>
    </fill>
    <fill>
      <patternFill patternType="solid">
        <fgColor rgb="FF8774FD"/>
        <bgColor indexed="64"/>
      </patternFill>
    </fill>
    <fill>
      <patternFill patternType="solid">
        <fgColor rgb="FF6B6FFC"/>
        <bgColor indexed="64"/>
      </patternFill>
    </fill>
    <fill>
      <patternFill patternType="solid">
        <fgColor rgb="FF4F69FB"/>
        <bgColor indexed="64"/>
      </patternFill>
    </fill>
    <fill>
      <patternFill patternType="solid">
        <fgColor rgb="FF8859EE"/>
        <bgColor indexed="64"/>
      </patternFill>
    </fill>
    <fill>
      <patternFill patternType="solid">
        <fgColor rgb="FFF9BAFF"/>
        <bgColor indexed="64"/>
      </patternFill>
    </fill>
    <fill>
      <patternFill patternType="solid">
        <fgColor rgb="FFE4BCFF"/>
        <bgColor indexed="64"/>
      </patternFill>
    </fill>
    <fill>
      <patternFill patternType="solid">
        <fgColor rgb="FFCFBFFF"/>
        <bgColor indexed="64"/>
      </patternFill>
    </fill>
    <fill>
      <patternFill patternType="solid">
        <fgColor rgb="FFBAC1FF"/>
        <bgColor indexed="64"/>
      </patternFill>
    </fill>
    <fill>
      <patternFill patternType="solid">
        <fgColor rgb="FFA5C4FF"/>
        <bgColor indexed="64"/>
      </patternFill>
    </fill>
    <fill>
      <patternFill patternType="solid">
        <fgColor rgb="FF90C6FF"/>
        <bgColor indexed="64"/>
      </patternFill>
    </fill>
    <fill>
      <patternFill patternType="solid">
        <fgColor rgb="FFB294F4"/>
        <bgColor indexed="64"/>
      </patternFill>
    </fill>
    <fill>
      <patternFill patternType="solid">
        <fgColor rgb="FFFCDAFF"/>
        <bgColor indexed="64"/>
      </patternFill>
    </fill>
    <fill>
      <patternFill patternType="solid">
        <fgColor rgb="FFEFDAFF"/>
        <bgColor indexed="64"/>
      </patternFill>
    </fill>
    <fill>
      <patternFill patternType="solid">
        <fgColor rgb="FFE2DBFF"/>
        <bgColor indexed="64"/>
      </patternFill>
    </fill>
    <fill>
      <patternFill patternType="solid">
        <fgColor rgb="FFD5DBFF"/>
        <bgColor indexed="64"/>
      </patternFill>
    </fill>
    <fill>
      <patternFill patternType="solid">
        <fgColor rgb="FFC8DCFF"/>
        <bgColor indexed="64"/>
      </patternFill>
    </fill>
    <fill>
      <patternFill patternType="solid">
        <fgColor rgb="FFBBDCFF"/>
        <bgColor indexed="64"/>
      </patternFill>
    </fill>
    <fill>
      <patternFill patternType="solid">
        <fgColor rgb="FFD9CAFA"/>
        <bgColor indexed="64"/>
      </patternFill>
    </fill>
    <fill>
      <patternFill patternType="solid">
        <fgColor rgb="FFD1E7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177" fontId="7" fillId="3" borderId="0" xfId="0" applyNumberFormat="1" applyFont="1" applyFill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9" fontId="6" fillId="3" borderId="0" xfId="0" applyNumberFormat="1" applyFont="1" applyFill="1" applyAlignment="1">
      <alignment horizontal="center" vertical="center"/>
    </xf>
    <xf numFmtId="14" fontId="0" fillId="0" borderId="0" xfId="0" applyNumberFormat="1">
      <alignment vertical="center"/>
    </xf>
    <xf numFmtId="0" fontId="4" fillId="2" borderId="0" xfId="0" applyFont="1" applyFill="1" applyAlignment="1">
      <alignment vertical="center" shrinkToFit="1"/>
    </xf>
    <xf numFmtId="0" fontId="4" fillId="2" borderId="0" xfId="0" applyFont="1" applyFill="1" applyAlignment="1">
      <alignment horizontal="right" vertical="center" shrinkToFit="1"/>
    </xf>
    <xf numFmtId="0" fontId="6" fillId="3" borderId="0" xfId="0" applyFont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/>
    </xf>
    <xf numFmtId="49" fontId="4" fillId="26" borderId="1" xfId="0" quotePrefix="1" applyNumberFormat="1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shrinkToFit="1"/>
    </xf>
    <xf numFmtId="0" fontId="8" fillId="3" borderId="0" xfId="0" applyFont="1" applyFill="1" applyAlignment="1">
      <alignment horizontal="center" vertical="center"/>
    </xf>
    <xf numFmtId="3" fontId="8" fillId="3" borderId="0" xfId="0" applyNumberFormat="1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0" fillId="2" borderId="0" xfId="0" applyFont="1" applyFill="1" applyAlignment="1">
      <alignment vertical="center" shrinkToFit="1"/>
    </xf>
    <xf numFmtId="176" fontId="10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2" borderId="0" xfId="0" applyFont="1" applyFill="1">
      <alignment vertical="center"/>
    </xf>
    <xf numFmtId="3" fontId="11" fillId="3" borderId="0" xfId="0" applyNumberFormat="1" applyFont="1" applyFill="1" applyAlignment="1">
      <alignment horizontal="center" vertical="center"/>
    </xf>
    <xf numFmtId="9" fontId="4" fillId="3" borderId="0" xfId="0" applyNumberFormat="1" applyFont="1" applyFill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10" borderId="0" xfId="0" applyFont="1" applyFill="1" applyAlignment="1">
      <alignment horizontal="center" vertical="center" shrinkToFit="1"/>
    </xf>
    <xf numFmtId="0" fontId="12" fillId="7" borderId="0" xfId="0" applyFont="1" applyFill="1">
      <alignment vertical="center"/>
    </xf>
    <xf numFmtId="9" fontId="4" fillId="2" borderId="0" xfId="0" applyNumberFormat="1" applyFont="1" applyFill="1" applyAlignment="1">
      <alignment horizontal="center" vertical="center"/>
    </xf>
    <xf numFmtId="9" fontId="12" fillId="7" borderId="0" xfId="0" applyNumberFormat="1" applyFont="1" applyFill="1">
      <alignment vertical="center"/>
    </xf>
    <xf numFmtId="178" fontId="4" fillId="2" borderId="0" xfId="0" applyNumberFormat="1" applyFont="1" applyFill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78" fontId="4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0" borderId="0" xfId="1" quotePrefix="1">
      <alignment vertical="center"/>
    </xf>
    <xf numFmtId="0" fontId="2" fillId="0" borderId="0" xfId="0" applyFont="1" applyAlignment="1">
      <alignment horizontal="left" vertical="center"/>
    </xf>
    <xf numFmtId="0" fontId="15" fillId="0" borderId="0" xfId="1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4">
    <dxf>
      <numFmt numFmtId="19" formatCode="yyyy/mm/dd"/>
    </dxf>
    <dxf>
      <numFmt numFmtId="19" formatCode="yyyy/mm/dd"/>
    </dxf>
    <dxf>
      <font>
        <color theme="0" tint="-4.9989318521683403E-2"/>
      </font>
    </dxf>
    <dxf>
      <font>
        <color rgb="FFDA85FF"/>
      </font>
    </dxf>
    <dxf>
      <font>
        <color rgb="FFBE7FFE"/>
      </font>
    </dxf>
    <dxf>
      <font>
        <color rgb="FFA27AFD"/>
      </font>
    </dxf>
    <dxf>
      <font>
        <color rgb="FF8774FD"/>
      </font>
    </dxf>
    <dxf>
      <font>
        <color rgb="FF6B6FFC"/>
      </font>
    </dxf>
    <dxf>
      <font>
        <color rgb="FF4F69FB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5F7FB"/>
      </font>
      <fill>
        <patternFill>
          <bgColor rgb="FFF5F7FB"/>
        </patternFill>
      </fill>
    </dxf>
    <dxf>
      <fill>
        <patternFill>
          <bgColor rgb="FFFCDAFF"/>
        </patternFill>
      </fill>
    </dxf>
    <dxf>
      <fill>
        <patternFill>
          <bgColor rgb="FFEFDAFF"/>
        </patternFill>
      </fill>
    </dxf>
    <dxf>
      <fill>
        <patternFill>
          <bgColor rgb="FFE2DBFF"/>
        </patternFill>
      </fill>
    </dxf>
    <dxf>
      <fill>
        <patternFill>
          <bgColor rgb="FFD5DBFF"/>
        </patternFill>
      </fill>
    </dxf>
    <dxf>
      <fill>
        <patternFill>
          <bgColor rgb="FFC8DCFF"/>
        </patternFill>
      </fill>
    </dxf>
    <dxf>
      <fill>
        <patternFill>
          <bgColor rgb="FFBBDCFF"/>
        </patternFill>
      </fill>
    </dxf>
    <dxf>
      <font>
        <color rgb="FFF5F7FB"/>
      </font>
      <fill>
        <patternFill>
          <bgColor rgb="FFF5F7FB"/>
        </patternFill>
      </fill>
    </dxf>
  </dxfs>
  <tableStyles count="0" defaultTableStyle="TableStyleMedium2" defaultPivotStyle="PivotStyleLight16"/>
  <colors>
    <mruColors>
      <color rgb="FF4F69FB"/>
      <color rgb="FF29CC42"/>
      <color rgb="FFFBBE31"/>
      <color rgb="FFF86158"/>
      <color rgb="FFDFE0E5"/>
      <color rgb="FFC0C2CA"/>
      <color rgb="FFA3A6B3"/>
      <color rgb="FF767B8D"/>
      <color rgb="FF7084FC"/>
      <color rgb="FF647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2/11/relationships/FeaturePropertyBag" Target="featurePropertyBag/featurePropertyBag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spPr>
            <a:gradFill>
              <a:gsLst>
                <a:gs pos="100000">
                  <a:schemeClr val="accent1">
                    <a:lumMod val="5000"/>
                    <a:lumOff val="95000"/>
                  </a:schemeClr>
                </a:gs>
                <a:gs pos="62000">
                  <a:srgbClr val="D5DBFF"/>
                </a:gs>
              </a:gsLst>
              <a:lin ang="5400000" scaled="1"/>
            </a:gradFill>
            <a:ln w="28575">
              <a:noFill/>
            </a:ln>
            <a:effectLst/>
          </c:spPr>
          <c:cat>
            <c:numRef>
              <c:f>투두리스트!$J$19:$AN$19</c:f>
              <c:numCache>
                <c:formatCode>d</c:formatCode>
                <c:ptCount val="31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  <c:pt idx="30">
                  <c:v>45322</c:v>
                </c:pt>
              </c:numCache>
            </c:numRef>
          </c:cat>
          <c:val>
            <c:numRef>
              <c:f>투두리스트!$J$36:$AN$36</c:f>
              <c:numCache>
                <c:formatCode>General</c:formatCode>
                <c:ptCount val="31"/>
                <c:pt idx="0">
                  <c:v>7</c:v>
                </c:pt>
                <c:pt idx="1">
                  <c:v>10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5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5</c:v>
                </c:pt>
                <c:pt idx="13">
                  <c:v>9</c:v>
                </c:pt>
                <c:pt idx="14">
                  <c:v>9</c:v>
                </c:pt>
                <c:pt idx="15">
                  <c:v>13</c:v>
                </c:pt>
                <c:pt idx="16">
                  <c:v>11</c:v>
                </c:pt>
                <c:pt idx="17">
                  <c:v>3</c:v>
                </c:pt>
                <c:pt idx="18">
                  <c:v>7</c:v>
                </c:pt>
                <c:pt idx="19">
                  <c:v>7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A4-45D0-BE84-5470C22EF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74112"/>
        <c:axId val="179714880"/>
      </c:area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4F69FB"/>
              </a:solidFill>
              <a:round/>
            </a:ln>
            <a:effectLst/>
          </c:spPr>
          <c:marker>
            <c:symbol val="none"/>
          </c:marker>
          <c:val>
            <c:numRef>
              <c:f>투두리스트!$J$36:$AN$36</c:f>
              <c:numCache>
                <c:formatCode>General</c:formatCode>
                <c:ptCount val="31"/>
                <c:pt idx="0">
                  <c:v>7</c:v>
                </c:pt>
                <c:pt idx="1">
                  <c:v>10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5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5</c:v>
                </c:pt>
                <c:pt idx="13">
                  <c:v>9</c:v>
                </c:pt>
                <c:pt idx="14">
                  <c:v>9</c:v>
                </c:pt>
                <c:pt idx="15">
                  <c:v>13</c:v>
                </c:pt>
                <c:pt idx="16">
                  <c:v>11</c:v>
                </c:pt>
                <c:pt idx="17">
                  <c:v>3</c:v>
                </c:pt>
                <c:pt idx="18">
                  <c:v>7</c:v>
                </c:pt>
                <c:pt idx="19">
                  <c:v>7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4F-48BE-860D-B48F86B2A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174112"/>
        <c:axId val="179714880"/>
      </c:lineChart>
      <c:dateAx>
        <c:axId val="179174112"/>
        <c:scaling>
          <c:orientation val="minMax"/>
        </c:scaling>
        <c:delete val="1"/>
        <c:axPos val="b"/>
        <c:numFmt formatCode="d" sourceLinked="1"/>
        <c:majorTickMark val="out"/>
        <c:minorTickMark val="none"/>
        <c:tickLblPos val="nextTo"/>
        <c:crossAx val="179714880"/>
        <c:crosses val="autoZero"/>
        <c:auto val="1"/>
        <c:lblOffset val="100"/>
        <c:baseTimeUnit val="days"/>
      </c:dateAx>
      <c:valAx>
        <c:axId val="179714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917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BE7FF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463-44FD-B529-3470441EE9A9}"/>
              </c:ext>
            </c:extLst>
          </c:dPt>
          <c:dPt>
            <c:idx val="1"/>
            <c:bubble3D val="0"/>
            <c:spPr>
              <a:solidFill>
                <a:srgbClr val="ECE7F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463-44FD-B529-3470441EE9A9}"/>
              </c:ext>
            </c:extLst>
          </c:dPt>
          <c:val>
            <c:numRef>
              <c:f>투두리스트!$AP$36:$AP$37</c:f>
              <c:numCache>
                <c:formatCode>0.0%</c:formatCode>
                <c:ptCount val="2"/>
                <c:pt idx="0">
                  <c:v>0.84331797235023043</c:v>
                </c:pt>
                <c:pt idx="1">
                  <c:v>0.15668202764976957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63-44FD-B529-3470441EE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uct.kyobobook.co.kr/detail/S000001952241" TargetMode="External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0</xdr:rowOff>
    </xdr:from>
    <xdr:to>
      <xdr:col>43</xdr:col>
      <xdr:colOff>0</xdr:colOff>
      <xdr:row>1</xdr:row>
      <xdr:rowOff>85724</xdr:rowOff>
    </xdr:to>
    <xdr:sp macro="" textlink="">
      <xdr:nvSpPr>
        <xdr:cNvPr id="2" name="사각형: 둥근 모서리 10">
          <a:extLst>
            <a:ext uri="{FF2B5EF4-FFF2-40B4-BE49-F238E27FC236}">
              <a16:creationId xmlns:a16="http://schemas.microsoft.com/office/drawing/2014/main" id="{AED4F001-FADF-42C5-A958-200489DA4E10}"/>
            </a:ext>
          </a:extLst>
        </xdr:cNvPr>
        <xdr:cNvSpPr/>
      </xdr:nvSpPr>
      <xdr:spPr>
        <a:xfrm>
          <a:off x="2" y="0"/>
          <a:ext cx="16373473" cy="361949"/>
        </a:xfrm>
        <a:prstGeom prst="roundRect">
          <a:avLst>
            <a:gd name="adj" fmla="val 14447"/>
          </a:avLst>
        </a:prstGeom>
        <a:solidFill>
          <a:schemeClr val="bg1"/>
        </a:solidFill>
        <a:ln>
          <a:noFill/>
        </a:ln>
        <a:effectLst>
          <a:outerShdw blurRad="63500" dist="38100" dir="2700000" algn="tl" rotWithShape="0">
            <a:prstClr val="black">
              <a:alpha val="7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33</xdr:row>
      <xdr:rowOff>256761</xdr:rowOff>
    </xdr:to>
    <xdr:sp macro="" textlink="">
      <xdr:nvSpPr>
        <xdr:cNvPr id="3" name="사각형: 둥근 모서리 10">
          <a:extLst>
            <a:ext uri="{FF2B5EF4-FFF2-40B4-BE49-F238E27FC236}">
              <a16:creationId xmlns:a16="http://schemas.microsoft.com/office/drawing/2014/main" id="{648AC28F-7077-4C55-9FFB-843425A5478B}"/>
            </a:ext>
          </a:extLst>
        </xdr:cNvPr>
        <xdr:cNvSpPr/>
      </xdr:nvSpPr>
      <xdr:spPr>
        <a:xfrm>
          <a:off x="0" y="0"/>
          <a:ext cx="1143000" cy="9642549"/>
        </a:xfrm>
        <a:prstGeom prst="roundRect">
          <a:avLst>
            <a:gd name="adj" fmla="val 11378"/>
          </a:avLst>
        </a:prstGeom>
        <a:solidFill>
          <a:srgbClr val="121212"/>
        </a:solidFill>
        <a:ln>
          <a:noFill/>
        </a:ln>
        <a:effectLst>
          <a:outerShdw blurRad="63500" dist="38100" dir="2700000" algn="tl" rotWithShape="0">
            <a:prstClr val="black">
              <a:alpha val="7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82825</xdr:colOff>
      <xdr:row>1</xdr:row>
      <xdr:rowOff>189671</xdr:rowOff>
    </xdr:from>
    <xdr:to>
      <xdr:col>39</xdr:col>
      <xdr:colOff>275486</xdr:colOff>
      <xdr:row>8</xdr:row>
      <xdr:rowOff>140804</xdr:rowOff>
    </xdr:to>
    <xdr:sp macro="" textlink="">
      <xdr:nvSpPr>
        <xdr:cNvPr id="4" name="사각형: 둥근 모서리 10">
          <a:extLst>
            <a:ext uri="{FF2B5EF4-FFF2-40B4-BE49-F238E27FC236}">
              <a16:creationId xmlns:a16="http://schemas.microsoft.com/office/drawing/2014/main" id="{0FDB3031-50CE-4C38-AE40-7AEC286BA8C4}"/>
            </a:ext>
          </a:extLst>
        </xdr:cNvPr>
        <xdr:cNvSpPr/>
      </xdr:nvSpPr>
      <xdr:spPr>
        <a:xfrm>
          <a:off x="4116943" y="469818"/>
          <a:ext cx="9941778" cy="2315574"/>
        </a:xfrm>
        <a:prstGeom prst="roundRect">
          <a:avLst>
            <a:gd name="adj" fmla="val 8753"/>
          </a:avLst>
        </a:prstGeom>
        <a:solidFill>
          <a:schemeClr val="bg1"/>
        </a:solidFill>
        <a:ln>
          <a:noFill/>
        </a:ln>
        <a:effectLst>
          <a:outerShdw blurRad="63500" dist="38100" dir="2700000" algn="tl" rotWithShape="0">
            <a:prstClr val="black">
              <a:alpha val="7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159795</xdr:colOff>
      <xdr:row>2</xdr:row>
      <xdr:rowOff>11182</xdr:rowOff>
    </xdr:from>
    <xdr:to>
      <xdr:col>39</xdr:col>
      <xdr:colOff>276225</xdr:colOff>
      <xdr:row>8</xdr:row>
      <xdr:rowOff>165652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B64D5C9-0E84-E8AF-9B59-BDC9B2E10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1</xdr:colOff>
      <xdr:row>1</xdr:row>
      <xdr:rowOff>197100</xdr:rowOff>
    </xdr:from>
    <xdr:to>
      <xdr:col>43</xdr:col>
      <xdr:colOff>0</xdr:colOff>
      <xdr:row>8</xdr:row>
      <xdr:rowOff>124239</xdr:rowOff>
    </xdr:to>
    <xdr:sp macro="" textlink="">
      <xdr:nvSpPr>
        <xdr:cNvPr id="7" name="사각형: 둥근 모서리 10">
          <a:extLst>
            <a:ext uri="{FF2B5EF4-FFF2-40B4-BE49-F238E27FC236}">
              <a16:creationId xmlns:a16="http://schemas.microsoft.com/office/drawing/2014/main" id="{141B0CBD-480D-46AC-BD2B-41FD174F4B0A}"/>
            </a:ext>
          </a:extLst>
        </xdr:cNvPr>
        <xdr:cNvSpPr/>
      </xdr:nvSpPr>
      <xdr:spPr>
        <a:xfrm>
          <a:off x="15397371" y="470426"/>
          <a:ext cx="2236303" cy="2237987"/>
        </a:xfrm>
        <a:prstGeom prst="roundRect">
          <a:avLst>
            <a:gd name="adj" fmla="val 8753"/>
          </a:avLst>
        </a:prstGeom>
        <a:solidFill>
          <a:schemeClr val="bg1"/>
        </a:solidFill>
        <a:ln>
          <a:noFill/>
        </a:ln>
        <a:effectLst>
          <a:outerShdw blurRad="63500" dist="38100" dir="2700000" algn="tl" rotWithShape="0">
            <a:prstClr val="black">
              <a:alpha val="7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42862</xdr:colOff>
      <xdr:row>2</xdr:row>
      <xdr:rowOff>188636</xdr:rowOff>
    </xdr:from>
    <xdr:to>
      <xdr:col>42</xdr:col>
      <xdr:colOff>1685925</xdr:colOff>
      <xdr:row>8</xdr:row>
      <xdr:rowOff>117198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1398755-6ADB-BB66-E7E5-61A9107D0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240921</xdr:colOff>
      <xdr:row>4</xdr:row>
      <xdr:rowOff>167205</xdr:rowOff>
    </xdr:from>
    <xdr:to>
      <xdr:col>42</xdr:col>
      <xdr:colOff>974346</xdr:colOff>
      <xdr:row>6</xdr:row>
      <xdr:rowOff>138630</xdr:rowOff>
    </xdr:to>
    <xdr:sp macro="" textlink="$AP$36">
      <xdr:nvSpPr>
        <xdr:cNvPr id="9" name="TextBox 8">
          <a:extLst>
            <a:ext uri="{FF2B5EF4-FFF2-40B4-BE49-F238E27FC236}">
              <a16:creationId xmlns:a16="http://schemas.microsoft.com/office/drawing/2014/main" id="{6DAA991F-63C3-8C79-5629-D015E759FC1C}"/>
            </a:ext>
          </a:extLst>
        </xdr:cNvPr>
        <xdr:cNvSpPr txBox="1"/>
      </xdr:nvSpPr>
      <xdr:spPr>
        <a:xfrm>
          <a:off x="16151812" y="1393031"/>
          <a:ext cx="733425" cy="650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10172EB-C61F-4306-B8F1-0F253C086014}" type="TxLink">
            <a:rPr lang="en-US" altLang="en-US" sz="1400" b="1" i="0" u="none" strike="noStrike">
              <a:solidFill>
                <a:srgbClr val="000000"/>
              </a:solidFill>
              <a:latin typeface="나눔스퀘어"/>
              <a:ea typeface="나눔스퀘어"/>
            </a:rPr>
            <a:pPr algn="ctr"/>
            <a:t>84.3%</a:t>
          </a:fld>
          <a:endParaRPr lang="ko-KR" altLang="en-US" sz="1800" b="1"/>
        </a:p>
      </xdr:txBody>
    </xdr:sp>
    <xdr:clientData/>
  </xdr:twoCellAnchor>
  <xdr:twoCellAnchor>
    <xdr:from>
      <xdr:col>41</xdr:col>
      <xdr:colOff>24848</xdr:colOff>
      <xdr:row>1</xdr:row>
      <xdr:rowOff>250030</xdr:rowOff>
    </xdr:from>
    <xdr:to>
      <xdr:col>42</xdr:col>
      <xdr:colOff>1639956</xdr:colOff>
      <xdr:row>2</xdr:row>
      <xdr:rowOff>248478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DD1C313-C094-4ECF-AA50-4C14AA45B5F1}"/>
            </a:ext>
          </a:extLst>
        </xdr:cNvPr>
        <xdr:cNvSpPr txBox="1"/>
      </xdr:nvSpPr>
      <xdr:spPr>
        <a:xfrm>
          <a:off x="13972761" y="523356"/>
          <a:ext cx="2128630" cy="271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50" b="1" i="0" u="none" strike="noStrike">
              <a:solidFill>
                <a:srgbClr val="000000"/>
              </a:solidFill>
              <a:latin typeface="나눔스퀘어"/>
              <a:ea typeface="나눔스퀘어"/>
            </a:rPr>
            <a:t>전체 진행 현황</a:t>
          </a:r>
          <a:endParaRPr lang="en-US" altLang="en-US" sz="1050" b="1" i="0" u="none" strike="noStrike">
            <a:solidFill>
              <a:srgbClr val="000000"/>
            </a:solidFill>
            <a:latin typeface="나눔스퀘어"/>
            <a:ea typeface="나눔스퀘어"/>
          </a:endParaRPr>
        </a:p>
      </xdr:txBody>
    </xdr:sp>
    <xdr:clientData/>
  </xdr:twoCellAnchor>
  <xdr:twoCellAnchor>
    <xdr:from>
      <xdr:col>21</xdr:col>
      <xdr:colOff>83905</xdr:colOff>
      <xdr:row>1</xdr:row>
      <xdr:rowOff>245061</xdr:rowOff>
    </xdr:from>
    <xdr:to>
      <xdr:col>27</xdr:col>
      <xdr:colOff>274405</xdr:colOff>
      <xdr:row>2</xdr:row>
      <xdr:rowOff>243509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90211F-B497-4DBC-BB12-6A8BE04701D5}"/>
            </a:ext>
          </a:extLst>
        </xdr:cNvPr>
        <xdr:cNvSpPr txBox="1"/>
      </xdr:nvSpPr>
      <xdr:spPr>
        <a:xfrm>
          <a:off x="7811579" y="518387"/>
          <a:ext cx="2128630" cy="271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 i="0" u="none" strike="noStrike">
              <a:solidFill>
                <a:srgbClr val="000000"/>
              </a:solidFill>
              <a:latin typeface="나눔스퀘어"/>
              <a:ea typeface="나눔스퀘어"/>
            </a:rPr>
            <a:t>일별 진행 현황</a:t>
          </a:r>
          <a:endParaRPr lang="en-US" altLang="en-US" sz="1100" b="1" i="0" u="none" strike="noStrike">
            <a:solidFill>
              <a:srgbClr val="000000"/>
            </a:solidFill>
            <a:latin typeface="나눔스퀘어"/>
            <a:ea typeface="나눔스퀘어"/>
          </a:endParaRPr>
        </a:p>
      </xdr:txBody>
    </xdr:sp>
    <xdr:clientData/>
  </xdr:twoCellAnchor>
  <xdr:twoCellAnchor>
    <xdr:from>
      <xdr:col>0</xdr:col>
      <xdr:colOff>231672</xdr:colOff>
      <xdr:row>0</xdr:row>
      <xdr:rowOff>185280</xdr:rowOff>
    </xdr:from>
    <xdr:to>
      <xdr:col>2</xdr:col>
      <xdr:colOff>188641</xdr:colOff>
      <xdr:row>1</xdr:row>
      <xdr:rowOff>236322</xdr:rowOff>
    </xdr:to>
    <xdr:grpSp>
      <xdr:nvGrpSpPr>
        <xdr:cNvPr id="20" name="그룹 19">
          <a:extLst>
            <a:ext uri="{FF2B5EF4-FFF2-40B4-BE49-F238E27FC236}">
              <a16:creationId xmlns:a16="http://schemas.microsoft.com/office/drawing/2014/main" id="{CDC01B2C-F500-C1E5-5EA4-8B111EADEBEF}"/>
            </a:ext>
          </a:extLst>
        </xdr:cNvPr>
        <xdr:cNvGrpSpPr/>
      </xdr:nvGrpSpPr>
      <xdr:grpSpPr>
        <a:xfrm>
          <a:off x="231672" y="185280"/>
          <a:ext cx="897873" cy="322712"/>
          <a:chOff x="140412" y="89452"/>
          <a:chExt cx="789000" cy="283917"/>
        </a:xfrm>
      </xdr:grpSpPr>
      <xdr:pic>
        <xdr:nvPicPr>
          <xdr:cNvPr id="17" name="그림 16" descr="텍스트, 폰트, 그래픽, 상징이(가) 표시된 사진&#10;&#10;자동 생성된 설명">
            <a:extLst>
              <a:ext uri="{FF2B5EF4-FFF2-40B4-BE49-F238E27FC236}">
                <a16:creationId xmlns:a16="http://schemas.microsoft.com/office/drawing/2014/main" id="{8F7E4879-2A9F-AAF8-5917-C1306EEA5B5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1397"/>
          <a:stretch/>
        </xdr:blipFill>
        <xdr:spPr>
          <a:xfrm>
            <a:off x="395288" y="89452"/>
            <a:ext cx="534124" cy="283917"/>
          </a:xfrm>
          <a:prstGeom prst="rect">
            <a:avLst/>
          </a:prstGeom>
        </xdr:spPr>
      </xdr:pic>
      <xdr:pic>
        <xdr:nvPicPr>
          <xdr:cNvPr id="19" name="그림 18" descr="그래픽, 원, 그래픽 디자인, 클립아트이(가) 표시된 사진&#10;&#10;자동 생성된 설명">
            <a:extLst>
              <a:ext uri="{FF2B5EF4-FFF2-40B4-BE49-F238E27FC236}">
                <a16:creationId xmlns:a16="http://schemas.microsoft.com/office/drawing/2014/main" id="{01EBD132-C352-D5C2-2028-E66147FDF4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0412" y="107365"/>
            <a:ext cx="238207" cy="24118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207062</xdr:colOff>
      <xdr:row>18</xdr:row>
      <xdr:rowOff>240197</xdr:rowOff>
    </xdr:from>
    <xdr:to>
      <xdr:col>2</xdr:col>
      <xdr:colOff>472108</xdr:colOff>
      <xdr:row>32</xdr:row>
      <xdr:rowOff>173935</xdr:rowOff>
    </xdr:to>
    <xdr:grpSp>
      <xdr:nvGrpSpPr>
        <xdr:cNvPr id="31" name="그룹 30">
          <a:extLst>
            <a:ext uri="{FF2B5EF4-FFF2-40B4-BE49-F238E27FC236}">
              <a16:creationId xmlns:a16="http://schemas.microsoft.com/office/drawing/2014/main" id="{2B87190C-B047-8967-F60A-3EAA668ACD04}"/>
            </a:ext>
          </a:extLst>
        </xdr:cNvPr>
        <xdr:cNvGrpSpPr/>
      </xdr:nvGrpSpPr>
      <xdr:grpSpPr>
        <a:xfrm>
          <a:off x="207062" y="3745397"/>
          <a:ext cx="1205950" cy="3809999"/>
          <a:chOff x="198780" y="3669196"/>
          <a:chExt cx="1225829" cy="3826564"/>
        </a:xfrm>
      </xdr:grpSpPr>
      <xdr:sp macro="" textlink="">
        <xdr:nvSpPr>
          <xdr:cNvPr id="13" name="사각형: 둥근 모서리 12">
            <a:extLst>
              <a:ext uri="{FF2B5EF4-FFF2-40B4-BE49-F238E27FC236}">
                <a16:creationId xmlns:a16="http://schemas.microsoft.com/office/drawing/2014/main" id="{6FA07584-4F4D-5181-B0C9-3F2DDB1A89A5}"/>
              </a:ext>
            </a:extLst>
          </xdr:cNvPr>
          <xdr:cNvSpPr/>
        </xdr:nvSpPr>
        <xdr:spPr>
          <a:xfrm rot="10800000">
            <a:off x="198780" y="4025348"/>
            <a:ext cx="1225823" cy="3470412"/>
          </a:xfrm>
          <a:prstGeom prst="roundRect">
            <a:avLst>
              <a:gd name="adj" fmla="val 14036"/>
            </a:avLst>
          </a:prstGeom>
          <a:gradFill flip="none" rotWithShape="1">
            <a:gsLst>
              <a:gs pos="100000">
                <a:srgbClr val="4F69FB"/>
              </a:gs>
              <a:gs pos="0">
                <a:srgbClr val="8774FD"/>
              </a:gs>
            </a:gsLst>
            <a:lin ang="13500000" scaled="1"/>
            <a:tileRect/>
          </a:gra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4" name="그룹 23">
            <a:extLst>
              <a:ext uri="{FF2B5EF4-FFF2-40B4-BE49-F238E27FC236}">
                <a16:creationId xmlns:a16="http://schemas.microsoft.com/office/drawing/2014/main" id="{D31E97CA-4CE5-6603-BC7B-E5CFB44762BF}"/>
              </a:ext>
            </a:extLst>
          </xdr:cNvPr>
          <xdr:cNvGrpSpPr/>
        </xdr:nvGrpSpPr>
        <xdr:grpSpPr>
          <a:xfrm>
            <a:off x="447261" y="3669196"/>
            <a:ext cx="745434" cy="745434"/>
            <a:chOff x="438979" y="4861891"/>
            <a:chExt cx="745434" cy="745434"/>
          </a:xfrm>
        </xdr:grpSpPr>
        <xdr:sp macro="" textlink="">
          <xdr:nvSpPr>
            <xdr:cNvPr id="14" name="타원 13">
              <a:extLst>
                <a:ext uri="{FF2B5EF4-FFF2-40B4-BE49-F238E27FC236}">
                  <a16:creationId xmlns:a16="http://schemas.microsoft.com/office/drawing/2014/main" id="{DCD91550-AC0A-B1DB-68DB-68F76307A523}"/>
                </a:ext>
              </a:extLst>
            </xdr:cNvPr>
            <xdr:cNvSpPr/>
          </xdr:nvSpPr>
          <xdr:spPr>
            <a:xfrm>
              <a:off x="438979" y="4861891"/>
              <a:ext cx="745434" cy="745434"/>
            </a:xfrm>
            <a:prstGeom prst="ellipse">
              <a:avLst/>
            </a:prstGeom>
            <a:gradFill flip="none" rotWithShape="1">
              <a:gsLst>
                <a:gs pos="100000">
                  <a:srgbClr val="4F69FB"/>
                </a:gs>
                <a:gs pos="0">
                  <a:srgbClr val="8774FD"/>
                </a:gs>
              </a:gsLst>
              <a:lin ang="13500000" scaled="1"/>
              <a:tileRect/>
            </a:gradFill>
            <a:ln w="28575">
              <a:solidFill>
                <a:srgbClr val="121212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ko-KR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pic>
          <xdr:nvPicPr>
            <xdr:cNvPr id="23" name="그림 22" descr="만화 영화, 그래픽, 다채로움, 예술이(가) 표시된 사진&#10;&#10;자동 생성된 설명">
              <a:extLst>
                <a:ext uri="{FF2B5EF4-FFF2-40B4-BE49-F238E27FC236}">
                  <a16:creationId xmlns:a16="http://schemas.microsoft.com/office/drawing/2014/main" id="{74C78CC4-76F6-CFB3-4D29-E8AF7ACB078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01318" y="5024230"/>
              <a:ext cx="420756" cy="420756"/>
            </a:xfrm>
            <a:prstGeom prst="rect">
              <a:avLst/>
            </a:prstGeom>
          </xdr:spPr>
        </xdr:pic>
      </xdr:grp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C9B36411-2B79-574D-2CB5-B178FAB020D1}"/>
              </a:ext>
            </a:extLst>
          </xdr:cNvPr>
          <xdr:cNvSpPr txBox="1"/>
        </xdr:nvSpPr>
        <xdr:spPr>
          <a:xfrm>
            <a:off x="266121" y="4373218"/>
            <a:ext cx="1067378" cy="9607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000" b="1" i="0" u="none" strike="noStrike">
                <a:solidFill>
                  <a:schemeClr val="bg1"/>
                </a:solidFill>
                <a:latin typeface="+mj-ea"/>
                <a:ea typeface="+mj-ea"/>
              </a:rPr>
              <a:t>진짜 실무에</a:t>
            </a:r>
            <a:r>
              <a:rPr lang="en-US" altLang="ko-KR" sz="1000" b="1" i="0" u="none" strike="noStrike" baseline="0">
                <a:solidFill>
                  <a:schemeClr val="bg1"/>
                </a:solidFill>
                <a:latin typeface="+mj-ea"/>
                <a:ea typeface="+mj-ea"/>
              </a:rPr>
              <a:t> </a:t>
            </a:r>
            <a:r>
              <a:rPr lang="ko-KR" altLang="en-US" sz="1000" b="1" i="0" u="none" strike="noStrike" baseline="0">
                <a:solidFill>
                  <a:schemeClr val="bg1"/>
                </a:solidFill>
                <a:latin typeface="+mj-ea"/>
                <a:ea typeface="+mj-ea"/>
              </a:rPr>
              <a:t>꼭</a:t>
            </a:r>
            <a:endParaRPr lang="en-US" altLang="ko-KR" sz="1000" b="1" i="0" u="none" strike="noStrike" baseline="0">
              <a:solidFill>
                <a:schemeClr val="bg1"/>
              </a:solidFill>
              <a:latin typeface="+mj-ea"/>
              <a:ea typeface="+mj-ea"/>
            </a:endParaRPr>
          </a:p>
          <a:p>
            <a:pPr algn="ctr"/>
            <a:r>
              <a:rPr lang="ko-KR" altLang="en-US" sz="1000" b="1" i="0" u="none" strike="noStrike">
                <a:solidFill>
                  <a:schemeClr val="bg1"/>
                </a:solidFill>
                <a:latin typeface="+mj-ea"/>
                <a:ea typeface="+mj-ea"/>
              </a:rPr>
              <a:t>필요한 엑셀</a:t>
            </a:r>
            <a:endParaRPr lang="en-US" altLang="ko-KR" sz="1000" b="1" i="0" u="none" strike="noStrike">
              <a:solidFill>
                <a:schemeClr val="bg1"/>
              </a:solidFill>
              <a:latin typeface="+mj-ea"/>
              <a:ea typeface="+mj-ea"/>
            </a:endParaRPr>
          </a:p>
          <a:p>
            <a:pPr algn="ctr"/>
            <a:r>
              <a:rPr lang="ko-KR" altLang="en-US" sz="1000" b="1" i="0" u="none" strike="noStrike">
                <a:solidFill>
                  <a:schemeClr val="bg1"/>
                </a:solidFill>
                <a:latin typeface="+mj-ea"/>
                <a:ea typeface="+mj-ea"/>
              </a:rPr>
              <a:t>여기에 다 있다</a:t>
            </a:r>
            <a:r>
              <a:rPr lang="en-US" altLang="ko-KR" sz="1000" b="1" i="0" u="none" strike="noStrike">
                <a:solidFill>
                  <a:schemeClr val="bg1"/>
                </a:solidFill>
                <a:latin typeface="+mj-ea"/>
                <a:ea typeface="+mj-ea"/>
              </a:rPr>
              <a:t>!</a:t>
            </a:r>
          </a:p>
        </xdr:txBody>
      </xdr:sp>
      <xdr:pic>
        <xdr:nvPicPr>
          <xdr:cNvPr id="27" name="그림 26">
            <a:extLst>
              <a:ext uri="{FF2B5EF4-FFF2-40B4-BE49-F238E27FC236}">
                <a16:creationId xmlns:a16="http://schemas.microsoft.com/office/drawing/2014/main" id="{0108F4AD-1F70-7CF1-406C-7B7A7FDC17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2608" y="5325718"/>
            <a:ext cx="279952" cy="279952"/>
          </a:xfrm>
          <a:prstGeom prst="rect">
            <a:avLst/>
          </a:prstGeom>
        </xdr:spPr>
      </xdr:pic>
      <xdr:pic>
        <xdr:nvPicPr>
          <xdr:cNvPr id="29" name="그림 28" descr="텍스트, 로고, 라벨, 반창고이(가) 표시된 사진&#10;&#10;자동 생성된 설명">
            <a:extLst>
              <a:ext uri="{FF2B5EF4-FFF2-40B4-BE49-F238E27FC236}">
                <a16:creationId xmlns:a16="http://schemas.microsoft.com/office/drawing/2014/main" id="{247EE7F8-F4AE-FB5C-4091-29D39D24DF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3630" y="5676899"/>
            <a:ext cx="1200979" cy="1200979"/>
          </a:xfrm>
          <a:prstGeom prst="rect">
            <a:avLst/>
          </a:prstGeom>
        </xdr:spPr>
      </xdr:pic>
      <xdr:sp macro="" textlink="">
        <xdr:nvSpPr>
          <xdr:cNvPr id="30" name="사각형: 둥근 모서리 29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DFB00B19-8CDD-4970-B1D7-7475271C8519}"/>
              </a:ext>
            </a:extLst>
          </xdr:cNvPr>
          <xdr:cNvSpPr/>
        </xdr:nvSpPr>
        <xdr:spPr>
          <a:xfrm>
            <a:off x="299739" y="6955642"/>
            <a:ext cx="1007168" cy="353324"/>
          </a:xfrm>
          <a:prstGeom prst="roundRect">
            <a:avLst>
              <a:gd name="adj" fmla="val 14036"/>
            </a:avLst>
          </a:prstGeom>
          <a:gradFill flip="none" rotWithShape="1">
            <a:gsLst>
              <a:gs pos="100000">
                <a:srgbClr val="6B6FFC"/>
              </a:gs>
              <a:gs pos="0">
                <a:srgbClr val="8F75FD"/>
              </a:gs>
            </a:gsLst>
            <a:lin ang="13500000" scaled="1"/>
            <a:tileRect/>
          </a:gradFill>
          <a:ln w="63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800" b="1"/>
              <a:t>교재 구매하기</a:t>
            </a:r>
          </a:p>
        </xdr:txBody>
      </xdr:sp>
    </xdr:grpSp>
    <xdr:clientData/>
  </xdr:twoCellAnchor>
  <xdr:twoCellAnchor>
    <xdr:from>
      <xdr:col>0</xdr:col>
      <xdr:colOff>0</xdr:colOff>
      <xdr:row>10</xdr:row>
      <xdr:rowOff>115958</xdr:rowOff>
    </xdr:from>
    <xdr:to>
      <xdr:col>2</xdr:col>
      <xdr:colOff>637760</xdr:colOff>
      <xdr:row>10</xdr:row>
      <xdr:rowOff>115958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AE38679F-332E-9CA8-238C-3F8588A42348}"/>
            </a:ext>
          </a:extLst>
        </xdr:cNvPr>
        <xdr:cNvCxnSpPr/>
      </xdr:nvCxnSpPr>
      <xdr:spPr>
        <a:xfrm>
          <a:off x="0" y="3329610"/>
          <a:ext cx="1598543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55329</xdr:colOff>
      <xdr:row>0</xdr:row>
      <xdr:rowOff>45036</xdr:rowOff>
    </xdr:from>
    <xdr:to>
      <xdr:col>16</xdr:col>
      <xdr:colOff>47625</xdr:colOff>
      <xdr:row>1</xdr:row>
      <xdr:rowOff>38100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E31011D-0560-8098-C303-D7D71C716314}"/>
            </a:ext>
          </a:extLst>
        </xdr:cNvPr>
        <xdr:cNvSpPr txBox="1"/>
      </xdr:nvSpPr>
      <xdr:spPr>
        <a:xfrm>
          <a:off x="1646004" y="45036"/>
          <a:ext cx="4678596" cy="269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1050" b="1" i="0" u="none" strike="noStrike">
              <a:solidFill>
                <a:srgbClr val="000000"/>
              </a:solidFill>
              <a:latin typeface="나눔스퀘어"/>
              <a:ea typeface="나눔스퀘어"/>
            </a:rPr>
            <a:t>[2024.01.06</a:t>
          </a:r>
          <a:r>
            <a:rPr lang="en-US" altLang="ko-KR" sz="1050" b="1" i="0" u="none" strike="noStrike" baseline="0">
              <a:solidFill>
                <a:srgbClr val="000000"/>
              </a:solidFill>
              <a:latin typeface="나눔스퀘어"/>
              <a:ea typeface="나눔스퀘어"/>
            </a:rPr>
            <a:t> </a:t>
          </a:r>
          <a:r>
            <a:rPr lang="ko-KR" altLang="en-US" sz="1050" b="1" i="0" u="none" strike="noStrike">
              <a:solidFill>
                <a:srgbClr val="000000"/>
              </a:solidFill>
              <a:latin typeface="나눔스퀘어"/>
              <a:ea typeface="나눔스퀘어"/>
            </a:rPr>
            <a:t>오빠두엑셀  라이브 </a:t>
          </a:r>
          <a:r>
            <a:rPr lang="en-US" altLang="ko-KR" sz="1050" b="1" i="0" u="none" strike="noStrike">
              <a:solidFill>
                <a:srgbClr val="000000"/>
              </a:solidFill>
              <a:latin typeface="나눔스퀘어"/>
              <a:ea typeface="나눔스퀘어"/>
            </a:rPr>
            <a:t>161</a:t>
          </a:r>
          <a:r>
            <a:rPr lang="ko-KR" altLang="en-US" sz="1050" b="1" i="0" u="none" strike="noStrike">
              <a:solidFill>
                <a:srgbClr val="000000"/>
              </a:solidFill>
              <a:latin typeface="나눔스퀘어"/>
              <a:ea typeface="나눔스퀘어"/>
            </a:rPr>
            <a:t>회</a:t>
          </a:r>
          <a:r>
            <a:rPr lang="en-US" altLang="ko-KR" sz="1050" b="1" i="0" u="none" strike="noStrike">
              <a:solidFill>
                <a:srgbClr val="000000"/>
              </a:solidFill>
              <a:latin typeface="나눔스퀘어"/>
              <a:ea typeface="나눔스퀘어"/>
            </a:rPr>
            <a:t>]</a:t>
          </a:r>
          <a:r>
            <a:rPr lang="ko-KR" altLang="en-US" sz="1050" b="1" i="0" u="none" strike="noStrike">
              <a:solidFill>
                <a:srgbClr val="000000"/>
              </a:solidFill>
              <a:latin typeface="나눔스퀘어"/>
              <a:ea typeface="나눔스퀘어"/>
            </a:rPr>
            <a:t> </a:t>
          </a:r>
          <a:r>
            <a:rPr lang="en-US" altLang="ko-KR" sz="1050" b="1" i="0" u="none" strike="noStrike">
              <a:solidFill>
                <a:srgbClr val="000000"/>
              </a:solidFill>
              <a:latin typeface="나눔스퀘어"/>
              <a:ea typeface="나눔스퀘어"/>
            </a:rPr>
            <a:t>- </a:t>
          </a:r>
          <a:r>
            <a:rPr lang="ko-KR" altLang="en-US" sz="1050" b="1" i="0" u="none" strike="noStrike">
              <a:solidFill>
                <a:srgbClr val="000000"/>
              </a:solidFill>
              <a:latin typeface="나눔스퀘어"/>
              <a:ea typeface="나눔스퀘어"/>
            </a:rPr>
            <a:t>월별 투두리스트 만들기</a:t>
          </a:r>
          <a:endParaRPr lang="en-US" altLang="en-US" sz="1050" b="1" i="0" u="none" strike="noStrike">
            <a:solidFill>
              <a:srgbClr val="000000"/>
            </a:solidFill>
            <a:latin typeface="나눔스퀘어"/>
            <a:ea typeface="나눔스퀘어"/>
          </a:endParaRPr>
        </a:p>
      </xdr:txBody>
    </xdr:sp>
    <xdr:clientData/>
  </xdr:twoCellAnchor>
  <xdr:twoCellAnchor>
    <xdr:from>
      <xdr:col>42</xdr:col>
      <xdr:colOff>806903</xdr:colOff>
      <xdr:row>0</xdr:row>
      <xdr:rowOff>73479</xdr:rowOff>
    </xdr:from>
    <xdr:to>
      <xdr:col>42</xdr:col>
      <xdr:colOff>1019175</xdr:colOff>
      <xdr:row>1</xdr:row>
      <xdr:rowOff>8165</xdr:rowOff>
    </xdr:to>
    <xdr:sp macro="" textlink="">
      <xdr:nvSpPr>
        <xdr:cNvPr id="39" name="타원 38">
          <a:extLst>
            <a:ext uri="{FF2B5EF4-FFF2-40B4-BE49-F238E27FC236}">
              <a16:creationId xmlns:a16="http://schemas.microsoft.com/office/drawing/2014/main" id="{DFBD6E89-01DE-F02E-0259-55753031F7AB}"/>
            </a:ext>
          </a:extLst>
        </xdr:cNvPr>
        <xdr:cNvSpPr/>
      </xdr:nvSpPr>
      <xdr:spPr>
        <a:xfrm>
          <a:off x="15456353" y="73479"/>
          <a:ext cx="212272" cy="210911"/>
        </a:xfrm>
        <a:prstGeom prst="ellipse">
          <a:avLst/>
        </a:prstGeom>
        <a:solidFill>
          <a:srgbClr val="F86158"/>
        </a:solidFill>
        <a:ln w="63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1104220</xdr:colOff>
      <xdr:row>0</xdr:row>
      <xdr:rowOff>73479</xdr:rowOff>
    </xdr:from>
    <xdr:to>
      <xdr:col>42</xdr:col>
      <xdr:colOff>1315131</xdr:colOff>
      <xdr:row>1</xdr:row>
      <xdr:rowOff>8165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0B57F579-C981-B5C3-9447-CA9B91BE4989}"/>
            </a:ext>
          </a:extLst>
        </xdr:cNvPr>
        <xdr:cNvSpPr/>
      </xdr:nvSpPr>
      <xdr:spPr>
        <a:xfrm>
          <a:off x="15753670" y="73479"/>
          <a:ext cx="210911" cy="210911"/>
        </a:xfrm>
        <a:prstGeom prst="ellipse">
          <a:avLst/>
        </a:prstGeom>
        <a:solidFill>
          <a:srgbClr val="FBBE31"/>
        </a:solidFill>
        <a:ln w="63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1400176</xdr:colOff>
      <xdr:row>0</xdr:row>
      <xdr:rowOff>73479</xdr:rowOff>
    </xdr:from>
    <xdr:to>
      <xdr:col>42</xdr:col>
      <xdr:colOff>1609726</xdr:colOff>
      <xdr:row>1</xdr:row>
      <xdr:rowOff>8165</xdr:rowOff>
    </xdr:to>
    <xdr:sp macro="" textlink="">
      <xdr:nvSpPr>
        <xdr:cNvPr id="41" name="타원 40">
          <a:extLst>
            <a:ext uri="{FF2B5EF4-FFF2-40B4-BE49-F238E27FC236}">
              <a16:creationId xmlns:a16="http://schemas.microsoft.com/office/drawing/2014/main" id="{DA34D566-4E67-E966-10F7-49DB1545A57C}"/>
            </a:ext>
          </a:extLst>
        </xdr:cNvPr>
        <xdr:cNvSpPr/>
      </xdr:nvSpPr>
      <xdr:spPr>
        <a:xfrm>
          <a:off x="16049626" y="73479"/>
          <a:ext cx="209550" cy="210911"/>
        </a:xfrm>
        <a:prstGeom prst="ellipse">
          <a:avLst/>
        </a:prstGeom>
        <a:solidFill>
          <a:srgbClr val="29CC42"/>
        </a:solidFill>
        <a:ln w="63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</xdr:col>
      <xdr:colOff>198120</xdr:colOff>
      <xdr:row>2</xdr:row>
      <xdr:rowOff>76199</xdr:rowOff>
    </xdr:from>
    <xdr:to>
      <xdr:col>8</xdr:col>
      <xdr:colOff>880256</xdr:colOff>
      <xdr:row>8</xdr:row>
      <xdr:rowOff>1754</xdr:rowOff>
    </xdr:to>
    <xdr:pic>
      <xdr:nvPicPr>
        <xdr:cNvPr id="18" name="그림 17" descr="스크린샷, 그래픽, 폰트, 로고이(가) 표시된 사진&#10;&#10;자동 생성된 설명">
          <a:extLst>
            <a:ext uri="{FF2B5EF4-FFF2-40B4-BE49-F238E27FC236}">
              <a16:creationId xmlns:a16="http://schemas.microsoft.com/office/drawing/2014/main" id="{0B918B1B-3178-9F12-38FB-66B0D4421A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343" t="18732" r="21614" b="15562"/>
        <a:stretch/>
      </xdr:blipFill>
      <xdr:spPr>
        <a:xfrm>
          <a:off x="2004060" y="624839"/>
          <a:ext cx="1661160" cy="19829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685799</xdr:colOff>
      <xdr:row>19</xdr:row>
      <xdr:rowOff>2</xdr:rowOff>
    </xdr:from>
    <xdr:to>
      <xdr:col>6</xdr:col>
      <xdr:colOff>4141</xdr:colOff>
      <xdr:row>26</xdr:row>
      <xdr:rowOff>0</xdr:rowOff>
    </xdr:to>
    <xdr:pic>
      <xdr:nvPicPr>
        <xdr:cNvPr id="3" name="그림 2" descr="라일락, 바이올렛색, 마젠타, 다채로움이(가) 표시된 사진&#10;&#10;자동 생성된 설명">
          <a:extLst>
            <a:ext uri="{FF2B5EF4-FFF2-40B4-BE49-F238E27FC236}">
              <a16:creationId xmlns:a16="http://schemas.microsoft.com/office/drawing/2014/main" id="{AD7F9CBF-0BD6-ABE8-E82C-3A82C2C0B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907031" y="704850"/>
          <a:ext cx="1466848" cy="476251"/>
        </a:xfrm>
        <a:prstGeom prst="roundRect">
          <a:avLst>
            <a:gd name="adj" fmla="val 4445"/>
          </a:avLst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4141</xdr:colOff>
      <xdr:row>17</xdr:row>
      <xdr:rowOff>3571</xdr:rowOff>
    </xdr:to>
    <xdr:pic>
      <xdr:nvPicPr>
        <xdr:cNvPr id="4" name="그림 3" descr="라일락, 보라색, 핑크, 마젠타이(가) 표시된 사진&#10;&#10;자동 생성된 설명">
          <a:extLst>
            <a:ext uri="{FF2B5EF4-FFF2-40B4-BE49-F238E27FC236}">
              <a16:creationId xmlns:a16="http://schemas.microsoft.com/office/drawing/2014/main" id="{F130BA4C-570F-DDAB-9030-2FA377390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 flipH="1">
          <a:off x="2907030" y="2590800"/>
          <a:ext cx="1466850" cy="476250"/>
        </a:xfrm>
        <a:prstGeom prst="roundRect">
          <a:avLst>
            <a:gd name="adj" fmla="val 8334"/>
          </a:avLst>
        </a:prstGeom>
      </xdr:spPr>
    </xdr:pic>
    <xdr:clientData/>
  </xdr:twoCellAnchor>
  <xdr:twoCellAnchor editAs="oneCell">
    <xdr:from>
      <xdr:col>5</xdr:col>
      <xdr:colOff>1</xdr:colOff>
      <xdr:row>0</xdr:row>
      <xdr:rowOff>194350</xdr:rowOff>
    </xdr:from>
    <xdr:to>
      <xdr:col>5</xdr:col>
      <xdr:colOff>468630</xdr:colOff>
      <xdr:row>8</xdr:row>
      <xdr:rowOff>0</xdr:rowOff>
    </xdr:to>
    <xdr:pic>
      <xdr:nvPicPr>
        <xdr:cNvPr id="5" name="그림 4" descr="라일락, 블루, 블러이(가) 표시된 사진&#10;&#10;자동 생성된 설명">
          <a:extLst>
            <a:ext uri="{FF2B5EF4-FFF2-40B4-BE49-F238E27FC236}">
              <a16:creationId xmlns:a16="http://schemas.microsoft.com/office/drawing/2014/main" id="{2180BBB8-584A-2647-2866-3ACE9968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6200000">
          <a:off x="2901097" y="4442957"/>
          <a:ext cx="1472525" cy="476249"/>
        </a:xfrm>
        <a:prstGeom prst="roundRect">
          <a:avLst>
            <a:gd name="adj" fmla="val 3139"/>
          </a:avLst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id="1" name="표1" displayName="표1" ref="A1:F37" totalsRowShown="0">
  <autoFilter ref="A1:F37"/>
  <tableColumns count="6">
    <tableColumn id="1" name="date" dataDxfId="1"/>
    <tableColumn id="6" name="DisplayName" dataDxfId="0">
      <calculatedColumnFormula>IF(ISNUMBER(SEARCH("대체",표1[[#This Row],[dateName]])),"대.휴",표1[[#This Row],[dateName]])</calculatedColumnFormula>
    </tableColumn>
    <tableColumn id="2" name="dateName"/>
    <tableColumn id="3" name="isHoliday"/>
    <tableColumn id="4" name="locdate"/>
    <tableColumn id="5" name="s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oolors.co/gradient-palette/ea98da-5b6cf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data.go.kr/data/15012690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U37"/>
  <sheetViews>
    <sheetView tabSelected="1" topLeftCell="A16" zoomScale="115" zoomScaleNormal="115" workbookViewId="0">
      <selection activeCell="K28" sqref="K28"/>
    </sheetView>
  </sheetViews>
  <sheetFormatPr defaultColWidth="9" defaultRowHeight="21.75" customHeight="1" outlineLevelRow="1" outlineLevelCol="1"/>
  <cols>
    <col min="1" max="2" width="6.19921875" style="17" customWidth="1"/>
    <col min="3" max="3" width="8.3984375" style="17" customWidth="1"/>
    <col min="4" max="4" width="2.8984375" style="17" customWidth="1"/>
    <col min="5" max="5" width="9.19921875" style="17" customWidth="1"/>
    <col min="6" max="6" width="9.19921875" style="17" hidden="1" customWidth="1" outlineLevel="1"/>
    <col min="7" max="7" width="9.69921875" style="17" hidden="1" customWidth="1" outlineLevel="1"/>
    <col min="8" max="8" width="3.59765625" style="41" customWidth="1" collapsed="1"/>
    <col min="9" max="9" width="16" style="30" customWidth="1"/>
    <col min="10" max="40" width="4.19921875" style="18" customWidth="1"/>
    <col min="41" max="41" width="1.09765625" style="18" customWidth="1"/>
    <col min="42" max="42" width="6.69921875" style="52" customWidth="1"/>
    <col min="43" max="43" width="22.59765625" style="18" customWidth="1"/>
    <col min="44" max="47" width="9" style="18"/>
    <col min="48" max="16384" width="9" style="17"/>
  </cols>
  <sheetData>
    <row r="1" spans="4:40" ht="21.75" customHeight="1">
      <c r="H1" s="17"/>
      <c r="J1" s="18" t="s">
        <v>1</v>
      </c>
    </row>
    <row r="2" spans="4:40" ht="21.75" customHeight="1">
      <c r="H2" s="17"/>
    </row>
    <row r="3" spans="4:40" ht="27" customHeight="1">
      <c r="E3" s="30"/>
      <c r="F3" s="30"/>
      <c r="G3" s="30"/>
      <c r="H3" s="30"/>
    </row>
    <row r="4" spans="4:40" ht="27" customHeight="1">
      <c r="E4" s="30"/>
      <c r="F4" s="30"/>
      <c r="G4" s="30"/>
      <c r="H4" s="30"/>
    </row>
    <row r="5" spans="4:40" ht="27" customHeight="1">
      <c r="E5" s="30"/>
      <c r="F5" s="30"/>
      <c r="G5" s="30"/>
      <c r="H5" s="30"/>
    </row>
    <row r="6" spans="4:40" ht="27" customHeight="1">
      <c r="E6" s="30"/>
      <c r="F6" s="30"/>
      <c r="G6" s="30"/>
      <c r="H6" s="30"/>
    </row>
    <row r="7" spans="4:40" ht="27" customHeight="1">
      <c r="E7" s="30"/>
      <c r="F7" s="30"/>
      <c r="G7" s="30"/>
      <c r="H7" s="30"/>
    </row>
    <row r="8" spans="4:40" ht="27" customHeight="1">
      <c r="E8" s="30"/>
      <c r="F8" s="30"/>
      <c r="G8" s="30"/>
      <c r="H8" s="30"/>
    </row>
    <row r="9" spans="4:40" ht="27.75" customHeight="1">
      <c r="E9" s="30"/>
      <c r="F9" s="30"/>
      <c r="G9" s="30"/>
      <c r="H9" s="30"/>
    </row>
    <row r="10" spans="4:40" ht="21.75" hidden="1" customHeight="1" outlineLevel="1">
      <c r="E10" s="61" t="s">
        <v>76</v>
      </c>
      <c r="F10" s="61"/>
      <c r="G10" s="61"/>
      <c r="H10" s="62"/>
      <c r="I10" s="34">
        <f>DATE(J16,L16+1,1)-DATE(J16,L16,1)</f>
        <v>31</v>
      </c>
      <c r="V10" s="17"/>
      <c r="W10" s="17"/>
      <c r="X10" s="17"/>
      <c r="Y10" s="17"/>
      <c r="Z10" s="17"/>
    </row>
    <row r="11" spans="4:40" ht="21.75" hidden="1" customHeight="1" outlineLevel="1">
      <c r="E11" s="61" t="s">
        <v>53</v>
      </c>
      <c r="F11" s="61"/>
      <c r="G11" s="61"/>
      <c r="H11" s="62"/>
      <c r="I11" s="34">
        <f>NETWORKDAYS.INTL(DATE(J16,L16,1),DATE(J16,L16+1,1)-1,I12,IF(I13=TRUE,표1[date],A1))</f>
        <v>26</v>
      </c>
      <c r="J11" s="18" t="s">
        <v>100</v>
      </c>
      <c r="K11" s="18" t="s">
        <v>101</v>
      </c>
      <c r="L11" s="18" t="s">
        <v>102</v>
      </c>
      <c r="M11" s="18" t="s">
        <v>103</v>
      </c>
      <c r="N11" s="18" t="s">
        <v>104</v>
      </c>
      <c r="O11" s="18" t="s">
        <v>105</v>
      </c>
      <c r="P11" s="18" t="s">
        <v>106</v>
      </c>
      <c r="V11" s="17"/>
      <c r="W11" s="17"/>
      <c r="X11" s="17"/>
      <c r="Y11" s="17"/>
      <c r="Z11" s="17"/>
    </row>
    <row r="12" spans="4:40" ht="21.75" hidden="1" customHeight="1" outlineLevel="1">
      <c r="E12" s="61" t="s">
        <v>78</v>
      </c>
      <c r="F12" s="61"/>
      <c r="G12" s="61"/>
      <c r="H12" s="62"/>
      <c r="I12" s="35" t="str">
        <f>J12&amp;K12&amp;L12&amp;M12&amp;N12&amp;O12&amp;P12</f>
        <v>0000001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1</v>
      </c>
      <c r="Q12" s="60" t="s">
        <v>107</v>
      </c>
      <c r="U12" s="17"/>
      <c r="V12" s="17"/>
      <c r="W12" s="17"/>
      <c r="X12" s="17"/>
      <c r="Y12" s="17"/>
      <c r="Z12" s="17"/>
    </row>
    <row r="13" spans="4:40" ht="21.75" hidden="1" customHeight="1" outlineLevel="1">
      <c r="E13" s="61" t="s">
        <v>77</v>
      </c>
      <c r="F13" s="61"/>
      <c r="G13" s="61"/>
      <c r="H13" s="62"/>
      <c r="I13" s="36" t="b">
        <v>1</v>
      </c>
      <c r="V13" s="17"/>
      <c r="W13" s="17"/>
      <c r="X13" s="17"/>
      <c r="Y13" s="17"/>
      <c r="Z13" s="17"/>
    </row>
    <row r="14" spans="4:40" ht="21.75" hidden="1" customHeight="1" outlineLevel="1">
      <c r="E14" s="61" t="s">
        <v>85</v>
      </c>
      <c r="F14" s="61"/>
      <c r="G14" s="61"/>
      <c r="H14" s="61"/>
      <c r="I14" s="62"/>
      <c r="J14" s="34" cm="1">
        <f t="array" ref="J14">MAX(0,SIGN(IF(AND(MONTH(J19)=$L$16,INDEX($J$12:$Q$12,WEEKDAY(J19,2))=0),1,0)-IF($I$13=TRUE,COUNTIF(공휴일!$A:$A,J19))))</f>
        <v>0</v>
      </c>
      <c r="K14" s="34" cm="1">
        <f t="array" ref="K14">MAX(0,SIGN(IF(AND(MONTH(K19)=$L$16,INDEX($J$12:$Q$12,WEEKDAY(K19,2))=0),1,0)-IF($I$13=TRUE,COUNTIF(공휴일!$A:$A,K19))))</f>
        <v>1</v>
      </c>
      <c r="L14" s="34" cm="1">
        <f t="array" ref="L14">MAX(0,SIGN(IF(AND(MONTH(L19)=$L$16,INDEX($J$12:$Q$12,WEEKDAY(L19,2))=0),1,0)-IF($I$13=TRUE,COUNTIF(공휴일!$A:$A,L19))))</f>
        <v>1</v>
      </c>
      <c r="M14" s="34" cm="1">
        <f t="array" ref="M14">MAX(0,SIGN(IF(AND(MONTH(M19)=$L$16,INDEX($J$12:$Q$12,WEEKDAY(M19,2))=0),1,0)-IF($I$13=TRUE,COUNTIF(공휴일!$A:$A,M19))))</f>
        <v>1</v>
      </c>
      <c r="N14" s="34" cm="1">
        <f t="array" ref="N14">MAX(0,SIGN(IF(AND(MONTH(N19)=$L$16,INDEX($J$12:$Q$12,WEEKDAY(N19,2))=0),1,0)-IF($I$13=TRUE,COUNTIF(공휴일!$A:$A,N19))))</f>
        <v>1</v>
      </c>
      <c r="O14" s="34" cm="1">
        <f t="array" ref="O14">MAX(0,SIGN(IF(AND(MONTH(O19)=$L$16,INDEX($J$12:$Q$12,WEEKDAY(O19,2))=0),1,0)-IF($I$13=TRUE,COUNTIF(공휴일!$A:$A,O19))))</f>
        <v>1</v>
      </c>
      <c r="P14" s="34" cm="1">
        <f t="array" ref="P14">MAX(0,SIGN(IF(AND(MONTH(P19)=$L$16,INDEX($J$12:$Q$12,WEEKDAY(P19,2))=0),1,0)-IF($I$13=TRUE,COUNTIF(공휴일!$A:$A,P19))))</f>
        <v>0</v>
      </c>
      <c r="Q14" s="34" cm="1">
        <f t="array" ref="Q14">MAX(0,SIGN(IF(AND(MONTH(Q19)=$L$16,INDEX($J$12:$Q$12,WEEKDAY(Q19,2))=0),1,0)-IF($I$13=TRUE,COUNTIF(공휴일!$A:$A,Q19))))</f>
        <v>1</v>
      </c>
      <c r="R14" s="34" cm="1">
        <f t="array" ref="R14">MAX(0,SIGN(IF(AND(MONTH(R19)=$L$16,INDEX($J$12:$Q$12,WEEKDAY(R19,2))=0),1,0)-IF($I$13=TRUE,COUNTIF(공휴일!$A:$A,R19))))</f>
        <v>1</v>
      </c>
      <c r="S14" s="34" cm="1">
        <f t="array" ref="S14">MAX(0,SIGN(IF(AND(MONTH(S19)=$L$16,INDEX($J$12:$Q$12,WEEKDAY(S19,2))=0),1,0)-IF($I$13=TRUE,COUNTIF(공휴일!$A:$A,S19))))</f>
        <v>1</v>
      </c>
      <c r="T14" s="34" cm="1">
        <f t="array" ref="T14">MAX(0,SIGN(IF(AND(MONTH(T19)=$L$16,INDEX($J$12:$Q$12,WEEKDAY(T19,2))=0),1,0)-IF($I$13=TRUE,COUNTIF(공휴일!$A:$A,T19))))</f>
        <v>1</v>
      </c>
      <c r="U14" s="34" cm="1">
        <f t="array" ref="U14">MAX(0,SIGN(IF(AND(MONTH(U19)=$L$16,INDEX($J$12:$Q$12,WEEKDAY(U19,2))=0),1,0)-IF($I$13=TRUE,COUNTIF(공휴일!$A:$A,U19))))</f>
        <v>1</v>
      </c>
      <c r="V14" s="34" cm="1">
        <f t="array" ref="V14">MAX(0,SIGN(IF(AND(MONTH(V19)=$L$16,INDEX($J$12:$Q$12,WEEKDAY(V19,2))=0),1,0)-IF($I$13=TRUE,COUNTIF(공휴일!$A:$A,V19))))</f>
        <v>1</v>
      </c>
      <c r="W14" s="34" cm="1">
        <f t="array" ref="W14">MAX(0,SIGN(IF(AND(MONTH(W19)=$L$16,INDEX($J$12:$Q$12,WEEKDAY(W19,2))=0),1,0)-IF($I$13=TRUE,COUNTIF(공휴일!$A:$A,W19))))</f>
        <v>0</v>
      </c>
      <c r="X14" s="34" cm="1">
        <f t="array" ref="X14">MAX(0,SIGN(IF(AND(MONTH(X19)=$L$16,INDEX($J$12:$Q$12,WEEKDAY(X19,2))=0),1,0)-IF($I$13=TRUE,COUNTIF(공휴일!$A:$A,X19))))</f>
        <v>1</v>
      </c>
      <c r="Y14" s="34" cm="1">
        <f t="array" ref="Y14">MAX(0,SIGN(IF(AND(MONTH(Y19)=$L$16,INDEX($J$12:$Q$12,WEEKDAY(Y19,2))=0),1,0)-IF($I$13=TRUE,COUNTIF(공휴일!$A:$A,Y19))))</f>
        <v>1</v>
      </c>
      <c r="Z14" s="34" cm="1">
        <f t="array" ref="Z14">MAX(0,SIGN(IF(AND(MONTH(Z19)=$L$16,INDEX($J$12:$Q$12,WEEKDAY(Z19,2))=0),1,0)-IF($I$13=TRUE,COUNTIF(공휴일!$A:$A,Z19))))</f>
        <v>1</v>
      </c>
      <c r="AA14" s="34" cm="1">
        <f t="array" ref="AA14">MAX(0,SIGN(IF(AND(MONTH(AA19)=$L$16,INDEX($J$12:$Q$12,WEEKDAY(AA19,2))=0),1,0)-IF($I$13=TRUE,COUNTIF(공휴일!$A:$A,AA19))))</f>
        <v>1</v>
      </c>
      <c r="AB14" s="34" cm="1">
        <f t="array" ref="AB14">MAX(0,SIGN(IF(AND(MONTH(AB19)=$L$16,INDEX($J$12:$Q$12,WEEKDAY(AB19,2))=0),1,0)-IF($I$13=TRUE,COUNTIF(공휴일!$A:$A,AB19))))</f>
        <v>1</v>
      </c>
      <c r="AC14" s="34" cm="1">
        <f t="array" ref="AC14">MAX(0,SIGN(IF(AND(MONTH(AC19)=$L$16,INDEX($J$12:$Q$12,WEEKDAY(AC19,2))=0),1,0)-IF($I$13=TRUE,COUNTIF(공휴일!$A:$A,AC19))))</f>
        <v>1</v>
      </c>
      <c r="AD14" s="34" cm="1">
        <f t="array" ref="AD14">MAX(0,SIGN(IF(AND(MONTH(AD19)=$L$16,INDEX($J$12:$Q$12,WEEKDAY(AD19,2))=0),1,0)-IF($I$13=TRUE,COUNTIF(공휴일!$A:$A,AD19))))</f>
        <v>0</v>
      </c>
      <c r="AE14" s="34" cm="1">
        <f t="array" ref="AE14">MAX(0,SIGN(IF(AND(MONTH(AE19)=$L$16,INDEX($J$12:$Q$12,WEEKDAY(AE19,2))=0),1,0)-IF($I$13=TRUE,COUNTIF(공휴일!$A:$A,AE19))))</f>
        <v>1</v>
      </c>
      <c r="AF14" s="34" cm="1">
        <f t="array" ref="AF14">MAX(0,SIGN(IF(AND(MONTH(AF19)=$L$16,INDEX($J$12:$Q$12,WEEKDAY(AF19,2))=0),1,0)-IF($I$13=TRUE,COUNTIF(공휴일!$A:$A,AF19))))</f>
        <v>1</v>
      </c>
      <c r="AG14" s="34" cm="1">
        <f t="array" ref="AG14">MAX(0,SIGN(IF(AND(MONTH(AG19)=$L$16,INDEX($J$12:$Q$12,WEEKDAY(AG19,2))=0),1,0)-IF($I$13=TRUE,COUNTIF(공휴일!$A:$A,AG19))))</f>
        <v>1</v>
      </c>
      <c r="AH14" s="34" cm="1">
        <f t="array" ref="AH14">MAX(0,SIGN(IF(AND(MONTH(AH19)=$L$16,INDEX($J$12:$Q$12,WEEKDAY(AH19,2))=0),1,0)-IF($I$13=TRUE,COUNTIF(공휴일!$A:$A,AH19))))</f>
        <v>1</v>
      </c>
      <c r="AI14" s="34" cm="1">
        <f t="array" ref="AI14">MAX(0,SIGN(IF(AND(MONTH(AI19)=$L$16,INDEX($J$12:$Q$12,WEEKDAY(AI19,2))=0),1,0)-IF($I$13=TRUE,COUNTIF(공휴일!$A:$A,AI19))))</f>
        <v>1</v>
      </c>
      <c r="AJ14" s="34" cm="1">
        <f t="array" ref="AJ14">MAX(0,SIGN(IF(AND(MONTH(AJ19)=$L$16,INDEX($J$12:$Q$12,WEEKDAY(AJ19,2))=0),1,0)-IF($I$13=TRUE,COUNTIF(공휴일!$A:$A,AJ19))))</f>
        <v>1</v>
      </c>
      <c r="AK14" s="34" cm="1">
        <f t="array" ref="AK14">MAX(0,SIGN(IF(AND(MONTH(AK19)=$L$16,INDEX($J$12:$Q$12,WEEKDAY(AK19,2))=0),1,0)-IF($I$13=TRUE,COUNTIF(공휴일!$A:$A,AK19))))</f>
        <v>0</v>
      </c>
      <c r="AL14" s="34" cm="1">
        <f t="array" ref="AL14">MAX(0,SIGN(IF(AND(MONTH(AL19)=$L$16,INDEX($J$12:$Q$12,WEEKDAY(AL19,2))=0),1,0)-IF($I$13=TRUE,COUNTIF(공휴일!$A:$A,AL19))))</f>
        <v>1</v>
      </c>
      <c r="AM14" s="34" cm="1">
        <f t="array" ref="AM14">MAX(0,SIGN(IF(AND(MONTH(AM19)=$L$16,INDEX($J$12:$Q$12,WEEKDAY(AM19,2))=0),1,0)-IF($I$13=TRUE,COUNTIF(공휴일!$A:$A,AM19))))</f>
        <v>1</v>
      </c>
      <c r="AN14" s="34" cm="1">
        <f t="array" ref="AN14">MAX(0,SIGN(IF(AND(MONTH(AN19)=$L$16,INDEX($J$12:$Q$12,WEEKDAY(AN19,2))=0),1,0)-IF($I$13=TRUE,COUNTIF(공휴일!$A:$A,AN19))))</f>
        <v>1</v>
      </c>
    </row>
    <row r="15" spans="4:40" ht="21.75" hidden="1" customHeight="1" outlineLevel="1">
      <c r="H15" s="17"/>
    </row>
    <row r="16" spans="4:40" ht="21.75" customHeight="1" collapsed="1">
      <c r="D16" s="18"/>
      <c r="E16" s="18"/>
      <c r="F16" s="18"/>
      <c r="G16" s="18"/>
      <c r="H16" s="18"/>
      <c r="I16" s="31" t="s">
        <v>36</v>
      </c>
      <c r="J16" s="65">
        <v>2024</v>
      </c>
      <c r="K16" s="65"/>
      <c r="L16" s="65">
        <v>1</v>
      </c>
      <c r="M16" s="65"/>
    </row>
    <row r="17" spans="4:43" ht="21.75" customHeight="1">
      <c r="E17" s="64" t="s">
        <v>35</v>
      </c>
      <c r="F17" s="64"/>
      <c r="G17" s="64"/>
      <c r="H17" s="64"/>
      <c r="I17" s="64"/>
      <c r="J17" s="37" t="str">
        <f>IF(COUNTIF(공휴일!$A:$A,투두리스트!J19)&gt;0,VLOOKUP(투두리스트!J19,공휴일!$A:$C,2,0),TEXT(J19,"aaa"))</f>
        <v>신정</v>
      </c>
      <c r="K17" s="37" t="str">
        <f>IF(COUNTIF(공휴일!$A:$A,투두리스트!K19)&gt;0,VLOOKUP(투두리스트!K19,공휴일!$A:$C,2,0),TEXT(K19,"aaa"))</f>
        <v>화</v>
      </c>
      <c r="L17" s="37" t="str">
        <f>IF(COUNTIF(공휴일!$A:$A,투두리스트!L19)&gt;0,VLOOKUP(투두리스트!L19,공휴일!$A:$C,2,0),TEXT(L19,"aaa"))</f>
        <v>수</v>
      </c>
      <c r="M17" s="37" t="str">
        <f>IF(COUNTIF(공휴일!$A:$A,투두리스트!M19)&gt;0,VLOOKUP(투두리스트!M19,공휴일!$A:$C,2,0),TEXT(M19,"aaa"))</f>
        <v>목</v>
      </c>
      <c r="N17" s="37" t="str">
        <f>IF(COUNTIF(공휴일!$A:$A,투두리스트!N19)&gt;0,VLOOKUP(투두리스트!N19,공휴일!$A:$C,2,0),TEXT(N19,"aaa"))</f>
        <v>금</v>
      </c>
      <c r="O17" s="37" t="str">
        <f>IF(COUNTIF(공휴일!$A:$A,투두리스트!O19)&gt;0,VLOOKUP(투두리스트!O19,공휴일!$A:$C,2,0),TEXT(O19,"aaa"))</f>
        <v>토</v>
      </c>
      <c r="P17" s="37" t="str">
        <f>IF(COUNTIF(공휴일!$A:$A,투두리스트!P19)&gt;0,VLOOKUP(투두리스트!P19,공휴일!$A:$C,2,0),TEXT(P19,"aaa"))</f>
        <v>일</v>
      </c>
      <c r="Q17" s="37" t="str">
        <f>IF(COUNTIF(공휴일!$A:$A,투두리스트!Q19)&gt;0,VLOOKUP(투두리스트!Q19,공휴일!$A:$C,2,0),TEXT(Q19,"aaa"))</f>
        <v>월</v>
      </c>
      <c r="R17" s="37" t="str">
        <f>IF(COUNTIF(공휴일!$A:$A,투두리스트!R19)&gt;0,VLOOKUP(투두리스트!R19,공휴일!$A:$C,2,0),TEXT(R19,"aaa"))</f>
        <v>화</v>
      </c>
      <c r="S17" s="37" t="str">
        <f>IF(COUNTIF(공휴일!$A:$A,투두리스트!S19)&gt;0,VLOOKUP(투두리스트!S19,공휴일!$A:$C,2,0),TEXT(S19,"aaa"))</f>
        <v>수</v>
      </c>
      <c r="T17" s="37" t="str">
        <f>IF(COUNTIF(공휴일!$A:$A,투두리스트!T19)&gt;0,VLOOKUP(투두리스트!T19,공휴일!$A:$C,2,0),TEXT(T19,"aaa"))</f>
        <v>목</v>
      </c>
      <c r="U17" s="37" t="str">
        <f>IF(COUNTIF(공휴일!$A:$A,투두리스트!U19)&gt;0,VLOOKUP(투두리스트!U19,공휴일!$A:$C,2,0),TEXT(U19,"aaa"))</f>
        <v>금</v>
      </c>
      <c r="V17" s="37" t="str">
        <f>IF(COUNTIF(공휴일!$A:$A,투두리스트!V19)&gt;0,VLOOKUP(투두리스트!V19,공휴일!$A:$C,2,0),TEXT(V19,"aaa"))</f>
        <v>토</v>
      </c>
      <c r="W17" s="37" t="str">
        <f>IF(COUNTIF(공휴일!$A:$A,투두리스트!W19)&gt;0,VLOOKUP(투두리스트!W19,공휴일!$A:$C,2,0),TEXT(W19,"aaa"))</f>
        <v>일</v>
      </c>
      <c r="X17" s="37" t="str">
        <f>IF(COUNTIF(공휴일!$A:$A,투두리스트!X19)&gt;0,VLOOKUP(투두리스트!X19,공휴일!$A:$C,2,0),TEXT(X19,"aaa"))</f>
        <v>월</v>
      </c>
      <c r="Y17" s="37" t="str">
        <f>IF(COUNTIF(공휴일!$A:$A,투두리스트!Y19)&gt;0,VLOOKUP(투두리스트!Y19,공휴일!$A:$C,2,0),TEXT(Y19,"aaa"))</f>
        <v>화</v>
      </c>
      <c r="Z17" s="37" t="str">
        <f>IF(COUNTIF(공휴일!$A:$A,투두리스트!Z19)&gt;0,VLOOKUP(투두리스트!Z19,공휴일!$A:$C,2,0),TEXT(Z19,"aaa"))</f>
        <v>수</v>
      </c>
      <c r="AA17" s="37" t="str">
        <f>IF(COUNTIF(공휴일!$A:$A,투두리스트!AA19)&gt;0,VLOOKUP(투두리스트!AA19,공휴일!$A:$C,2,0),TEXT(AA19,"aaa"))</f>
        <v>목</v>
      </c>
      <c r="AB17" s="37" t="str">
        <f>IF(COUNTIF(공휴일!$A:$A,투두리스트!AB19)&gt;0,VLOOKUP(투두리스트!AB19,공휴일!$A:$C,2,0),TEXT(AB19,"aaa"))</f>
        <v>금</v>
      </c>
      <c r="AC17" s="37" t="str">
        <f>IF(COUNTIF(공휴일!$A:$A,투두리스트!AC19)&gt;0,VLOOKUP(투두리스트!AC19,공휴일!$A:$C,2,0),TEXT(AC19,"aaa"))</f>
        <v>토</v>
      </c>
      <c r="AD17" s="37" t="str">
        <f>IF(COUNTIF(공휴일!$A:$A,투두리스트!AD19)&gt;0,VLOOKUP(투두리스트!AD19,공휴일!$A:$C,2,0),TEXT(AD19,"aaa"))</f>
        <v>일</v>
      </c>
      <c r="AE17" s="37" t="str">
        <f>IF(COUNTIF(공휴일!$A:$A,투두리스트!AE19)&gt;0,VLOOKUP(투두리스트!AE19,공휴일!$A:$C,2,0),TEXT(AE19,"aaa"))</f>
        <v>월</v>
      </c>
      <c r="AF17" s="37" t="str">
        <f>IF(COUNTIF(공휴일!$A:$A,투두리스트!AF19)&gt;0,VLOOKUP(투두리스트!AF19,공휴일!$A:$C,2,0),TEXT(AF19,"aaa"))</f>
        <v>화</v>
      </c>
      <c r="AG17" s="37" t="str">
        <f>IF(COUNTIF(공휴일!$A:$A,투두리스트!AG19)&gt;0,VLOOKUP(투두리스트!AG19,공휴일!$A:$C,2,0),TEXT(AG19,"aaa"))</f>
        <v>수</v>
      </c>
      <c r="AH17" s="37" t="str">
        <f>IF(COUNTIF(공휴일!$A:$A,투두리스트!AH19)&gt;0,VLOOKUP(투두리스트!AH19,공휴일!$A:$C,2,0),TEXT(AH19,"aaa"))</f>
        <v>목</v>
      </c>
      <c r="AI17" s="37" t="str">
        <f>IF(COUNTIF(공휴일!$A:$A,투두리스트!AI19)&gt;0,VLOOKUP(투두리스트!AI19,공휴일!$A:$C,2,0),TEXT(AI19,"aaa"))</f>
        <v>금</v>
      </c>
      <c r="AJ17" s="37" t="str">
        <f>IF(COUNTIF(공휴일!$A:$A,투두리스트!AJ19)&gt;0,VLOOKUP(투두리스트!AJ19,공휴일!$A:$C,2,0),TEXT(AJ19,"aaa"))</f>
        <v>토</v>
      </c>
      <c r="AK17" s="37" t="str">
        <f>IF(COUNTIF(공휴일!$A:$A,투두리스트!AK19)&gt;0,VLOOKUP(투두리스트!AK19,공휴일!$A:$C,2,0),TEXT(AK19,"aaa"))</f>
        <v>일</v>
      </c>
      <c r="AL17" s="37" t="str">
        <f>IF(COUNTIF(공휴일!$A:$A,투두리스트!AL19)&gt;0,VLOOKUP(투두리스트!AL19,공휴일!$A:$C,2,0),TEXT(AL19,"aaa"))</f>
        <v>월</v>
      </c>
      <c r="AM17" s="37" t="str">
        <f>IF(COUNTIF(공휴일!$A:$A,투두리스트!AM19)&gt;0,VLOOKUP(투두리스트!AM19,공휴일!$A:$C,2,0),TEXT(AM19,"aaa"))</f>
        <v>화</v>
      </c>
      <c r="AN17" s="37" t="str">
        <f>IF(COUNTIF(공휴일!$A:$A,투두리스트!AN19)&gt;0,VLOOKUP(투두리스트!AN19,공휴일!$A:$C,2,0),TEXT(AN19,"aaa"))</f>
        <v>수</v>
      </c>
      <c r="AO17" s="37"/>
      <c r="AP17" s="63" t="s">
        <v>95</v>
      </c>
      <c r="AQ17" s="63"/>
    </row>
    <row r="18" spans="4:43" ht="21.75" hidden="1" customHeight="1" outlineLevel="1">
      <c r="E18" s="64" t="s">
        <v>75</v>
      </c>
      <c r="F18" s="64"/>
      <c r="G18" s="64"/>
      <c r="H18" s="64"/>
      <c r="I18" s="64"/>
      <c r="J18" s="18">
        <f>WEEKNUM(J19,2)-WEEKNUM(EOMONTH(J19,-1)+1,2)+1</f>
        <v>1</v>
      </c>
      <c r="K18" s="18">
        <f t="shared" ref="K18:AN18" si="0">WEEKNUM(K19,2)-WEEKNUM(EOMONTH(K19,-1)+1,2)+1</f>
        <v>1</v>
      </c>
      <c r="L18" s="18">
        <f t="shared" si="0"/>
        <v>1</v>
      </c>
      <c r="M18" s="18">
        <f t="shared" si="0"/>
        <v>1</v>
      </c>
      <c r="N18" s="18">
        <f t="shared" si="0"/>
        <v>1</v>
      </c>
      <c r="O18" s="18">
        <f t="shared" si="0"/>
        <v>1</v>
      </c>
      <c r="P18" s="18">
        <f t="shared" si="0"/>
        <v>1</v>
      </c>
      <c r="Q18" s="18">
        <f t="shared" si="0"/>
        <v>2</v>
      </c>
      <c r="R18" s="18">
        <f t="shared" si="0"/>
        <v>2</v>
      </c>
      <c r="S18" s="18">
        <f t="shared" si="0"/>
        <v>2</v>
      </c>
      <c r="T18" s="18">
        <f t="shared" si="0"/>
        <v>2</v>
      </c>
      <c r="U18" s="18">
        <f t="shared" si="0"/>
        <v>2</v>
      </c>
      <c r="V18" s="18">
        <f t="shared" si="0"/>
        <v>2</v>
      </c>
      <c r="W18" s="18">
        <f t="shared" si="0"/>
        <v>2</v>
      </c>
      <c r="X18" s="18">
        <f t="shared" si="0"/>
        <v>3</v>
      </c>
      <c r="Y18" s="18">
        <f t="shared" si="0"/>
        <v>3</v>
      </c>
      <c r="Z18" s="18">
        <f t="shared" si="0"/>
        <v>3</v>
      </c>
      <c r="AA18" s="18">
        <f t="shared" si="0"/>
        <v>3</v>
      </c>
      <c r="AB18" s="18">
        <f t="shared" si="0"/>
        <v>3</v>
      </c>
      <c r="AC18" s="18">
        <f t="shared" si="0"/>
        <v>3</v>
      </c>
      <c r="AD18" s="18">
        <f t="shared" si="0"/>
        <v>3</v>
      </c>
      <c r="AE18" s="18">
        <f t="shared" si="0"/>
        <v>4</v>
      </c>
      <c r="AF18" s="18">
        <f t="shared" si="0"/>
        <v>4</v>
      </c>
      <c r="AG18" s="18">
        <f t="shared" si="0"/>
        <v>4</v>
      </c>
      <c r="AH18" s="18">
        <f t="shared" si="0"/>
        <v>4</v>
      </c>
      <c r="AI18" s="18">
        <f t="shared" si="0"/>
        <v>4</v>
      </c>
      <c r="AJ18" s="18">
        <f t="shared" si="0"/>
        <v>4</v>
      </c>
      <c r="AK18" s="18">
        <f t="shared" si="0"/>
        <v>4</v>
      </c>
      <c r="AL18" s="18">
        <f t="shared" si="0"/>
        <v>5</v>
      </c>
      <c r="AM18" s="18">
        <f t="shared" si="0"/>
        <v>5</v>
      </c>
      <c r="AN18" s="18">
        <f t="shared" si="0"/>
        <v>5</v>
      </c>
      <c r="AO18" s="37"/>
      <c r="AP18" s="53"/>
      <c r="AQ18" s="51"/>
    </row>
    <row r="19" spans="4:43" ht="27" customHeight="1" collapsed="1">
      <c r="D19" s="18"/>
      <c r="E19" s="40" t="s">
        <v>97</v>
      </c>
      <c r="F19" s="40" t="s">
        <v>86</v>
      </c>
      <c r="G19" s="40" t="s">
        <v>52</v>
      </c>
      <c r="H19" s="40" t="s">
        <v>88</v>
      </c>
      <c r="I19" s="50" t="s">
        <v>0</v>
      </c>
      <c r="J19" s="19">
        <f t="shared" ref="J19:AN19" si="1">DATE($J$16,$L$16,COLUMN(A1))</f>
        <v>45292</v>
      </c>
      <c r="K19" s="19">
        <f t="shared" si="1"/>
        <v>45293</v>
      </c>
      <c r="L19" s="19">
        <f t="shared" si="1"/>
        <v>45294</v>
      </c>
      <c r="M19" s="19">
        <f t="shared" si="1"/>
        <v>45295</v>
      </c>
      <c r="N19" s="19">
        <f t="shared" si="1"/>
        <v>45296</v>
      </c>
      <c r="O19" s="19">
        <f t="shared" si="1"/>
        <v>45297</v>
      </c>
      <c r="P19" s="19">
        <f t="shared" si="1"/>
        <v>45298</v>
      </c>
      <c r="Q19" s="19">
        <f t="shared" si="1"/>
        <v>45299</v>
      </c>
      <c r="R19" s="19">
        <f t="shared" si="1"/>
        <v>45300</v>
      </c>
      <c r="S19" s="19">
        <f t="shared" si="1"/>
        <v>45301</v>
      </c>
      <c r="T19" s="19">
        <f t="shared" si="1"/>
        <v>45302</v>
      </c>
      <c r="U19" s="19">
        <f t="shared" si="1"/>
        <v>45303</v>
      </c>
      <c r="V19" s="19">
        <f t="shared" si="1"/>
        <v>45304</v>
      </c>
      <c r="W19" s="19">
        <f t="shared" si="1"/>
        <v>45305</v>
      </c>
      <c r="X19" s="19">
        <f t="shared" si="1"/>
        <v>45306</v>
      </c>
      <c r="Y19" s="19">
        <f t="shared" si="1"/>
        <v>45307</v>
      </c>
      <c r="Z19" s="19">
        <f t="shared" si="1"/>
        <v>45308</v>
      </c>
      <c r="AA19" s="19">
        <f t="shared" si="1"/>
        <v>45309</v>
      </c>
      <c r="AB19" s="19">
        <f t="shared" si="1"/>
        <v>45310</v>
      </c>
      <c r="AC19" s="19">
        <f t="shared" si="1"/>
        <v>45311</v>
      </c>
      <c r="AD19" s="19">
        <f t="shared" si="1"/>
        <v>45312</v>
      </c>
      <c r="AE19" s="19">
        <f t="shared" si="1"/>
        <v>45313</v>
      </c>
      <c r="AF19" s="19">
        <f t="shared" si="1"/>
        <v>45314</v>
      </c>
      <c r="AG19" s="19">
        <f t="shared" si="1"/>
        <v>45315</v>
      </c>
      <c r="AH19" s="19">
        <f t="shared" si="1"/>
        <v>45316</v>
      </c>
      <c r="AI19" s="19">
        <f t="shared" si="1"/>
        <v>45317</v>
      </c>
      <c r="AJ19" s="19">
        <f t="shared" si="1"/>
        <v>45318</v>
      </c>
      <c r="AK19" s="19">
        <f t="shared" si="1"/>
        <v>45319</v>
      </c>
      <c r="AL19" s="19">
        <f t="shared" si="1"/>
        <v>45320</v>
      </c>
      <c r="AM19" s="19">
        <f t="shared" si="1"/>
        <v>45321</v>
      </c>
      <c r="AN19" s="19">
        <f t="shared" si="1"/>
        <v>45322</v>
      </c>
      <c r="AO19" s="37"/>
      <c r="AP19" s="63" t="s">
        <v>96</v>
      </c>
      <c r="AQ19" s="63"/>
    </row>
    <row r="20" spans="4:43" ht="21.75" customHeight="1">
      <c r="D20" s="18"/>
      <c r="E20" s="28"/>
      <c r="F20" s="38">
        <f>IFERROR(IF(OR(E20="",E20="매일"),7,TRIM(SUBSTITUTE(SUBSTITUTE(SUBSTITUTE(E20,"주",""),"회",""),"월","")))*1,0)</f>
        <v>7</v>
      </c>
      <c r="G20" s="39" cm="1">
        <f t="array" aca="1" ref="G20" ca="1">IF(ISNUMBER(SEARCH("월",E20)),F20,SUM(IF(SUMIFS($J$14:$AN$14,$J$18:$AN$18,ROW(INDIRECT("A1:A"&amp;MAX($J$18:$AN$18))))&gt;F20,F20,SUMIFS($J$14:$AN$14,$J$18:$AN$18,ROW(INDIRECT("A1:A"&amp;MAX($J$18:$AN$18)))))))</f>
        <v>26</v>
      </c>
      <c r="H20" s="48" t="s">
        <v>89</v>
      </c>
      <c r="I20" s="32" t="s">
        <v>37</v>
      </c>
      <c r="J20" s="27">
        <f ca="1">RANDBETWEEN(0,1)</f>
        <v>0</v>
      </c>
      <c r="K20" s="27">
        <f t="shared" ref="K20:Z34" ca="1" si="2">RANDBETWEEN(0,1)</f>
        <v>0</v>
      </c>
      <c r="L20" s="27">
        <f t="shared" ca="1" si="2"/>
        <v>1</v>
      </c>
      <c r="M20" s="27">
        <f t="shared" ca="1" si="2"/>
        <v>0</v>
      </c>
      <c r="N20" s="27">
        <f t="shared" ca="1" si="2"/>
        <v>1</v>
      </c>
      <c r="O20" s="27">
        <f t="shared" ca="1" si="2"/>
        <v>0</v>
      </c>
      <c r="P20" s="27">
        <f t="shared" ca="1" si="2"/>
        <v>0</v>
      </c>
      <c r="Q20" s="27">
        <f t="shared" ca="1" si="2"/>
        <v>0</v>
      </c>
      <c r="R20" s="27">
        <f t="shared" ca="1" si="2"/>
        <v>0</v>
      </c>
      <c r="S20" s="27">
        <f t="shared" ca="1" si="2"/>
        <v>1</v>
      </c>
      <c r="T20" s="27">
        <f t="shared" ca="1" si="2"/>
        <v>0</v>
      </c>
      <c r="U20" s="27">
        <f t="shared" ca="1" si="2"/>
        <v>0</v>
      </c>
      <c r="V20" s="27">
        <f t="shared" ca="1" si="2"/>
        <v>0</v>
      </c>
      <c r="W20" s="27">
        <f t="shared" ca="1" si="2"/>
        <v>0</v>
      </c>
      <c r="X20" s="27">
        <f t="shared" ca="1" si="2"/>
        <v>1</v>
      </c>
      <c r="Y20" s="27">
        <f t="shared" ca="1" si="2"/>
        <v>1</v>
      </c>
      <c r="Z20" s="27">
        <f t="shared" ca="1" si="2"/>
        <v>0</v>
      </c>
      <c r="AA20" s="27">
        <f t="shared" ref="AA20:AG34" ca="1" si="3">RANDBETWEEN(0,1)</f>
        <v>0</v>
      </c>
      <c r="AB20" s="27">
        <f t="shared" ca="1" si="3"/>
        <v>1</v>
      </c>
      <c r="AC20" s="27">
        <f t="shared" ca="1" si="3"/>
        <v>0</v>
      </c>
      <c r="AD20" s="27">
        <f t="shared" ca="1" si="3"/>
        <v>0</v>
      </c>
      <c r="AE20" s="27">
        <f t="shared" ca="1" si="3"/>
        <v>0</v>
      </c>
      <c r="AF20" s="27">
        <f t="shared" ca="1" si="3"/>
        <v>1</v>
      </c>
      <c r="AG20" s="27">
        <f t="shared" ca="1" si="3"/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37"/>
      <c r="AP20" s="49">
        <f t="shared" ref="AP20:AP34" ca="1" si="4">SUM(J20:AN20)/G20</f>
        <v>0.26923076923076922</v>
      </c>
      <c r="AQ20" s="49">
        <f ca="1">AP20</f>
        <v>0.26923076923076922</v>
      </c>
    </row>
    <row r="21" spans="4:43" ht="21.75" customHeight="1">
      <c r="D21" s="18"/>
      <c r="E21" s="28"/>
      <c r="F21" s="38">
        <f t="shared" ref="F21:F23" si="5">IFERROR(IF(OR(E21="",E21="매일"),7,TRIM(SUBSTITUTE(SUBSTITUTE(SUBSTITUTE(E21,"주",""),"회",""),"월","")))*1,0)</f>
        <v>7</v>
      </c>
      <c r="G21" s="39" cm="1">
        <f t="array" aca="1" ref="G21" ca="1">IF(ISNUMBER(SEARCH("월",E21)),F21,SUM(IF(SUMIFS($J$14:$AN$14,$J$18:$AN$18,ROW(INDIRECT("A1:A"&amp;MAX($J$18:$AN$18))))&gt;F21,F21,SUMIFS($J$14:$AN$14,$J$18:$AN$18,ROW(INDIRECT("A1:A"&amp;MAX($J$18:$AN$18)))))))</f>
        <v>26</v>
      </c>
      <c r="H21" s="48" t="s">
        <v>90</v>
      </c>
      <c r="I21" s="33" t="s">
        <v>38</v>
      </c>
      <c r="J21" s="27">
        <f t="shared" ref="J21:J34" ca="1" si="6">RANDBETWEEN(0,1)</f>
        <v>0</v>
      </c>
      <c r="K21" s="27">
        <f t="shared" ca="1" si="2"/>
        <v>0</v>
      </c>
      <c r="L21" s="27">
        <f t="shared" ca="1" si="2"/>
        <v>0</v>
      </c>
      <c r="M21" s="27">
        <f t="shared" ca="1" si="2"/>
        <v>1</v>
      </c>
      <c r="N21" s="27">
        <f t="shared" ca="1" si="2"/>
        <v>0</v>
      </c>
      <c r="O21" s="27">
        <f t="shared" ca="1" si="2"/>
        <v>0</v>
      </c>
      <c r="P21" s="27">
        <f t="shared" ca="1" si="2"/>
        <v>1</v>
      </c>
      <c r="Q21" s="27">
        <f t="shared" ca="1" si="2"/>
        <v>1</v>
      </c>
      <c r="R21" s="27">
        <f t="shared" ca="1" si="2"/>
        <v>1</v>
      </c>
      <c r="S21" s="27">
        <f t="shared" ca="1" si="2"/>
        <v>0</v>
      </c>
      <c r="T21" s="27">
        <f t="shared" ca="1" si="2"/>
        <v>1</v>
      </c>
      <c r="U21" s="27">
        <f t="shared" ca="1" si="2"/>
        <v>0</v>
      </c>
      <c r="V21" s="27">
        <f t="shared" ca="1" si="2"/>
        <v>0</v>
      </c>
      <c r="W21" s="27">
        <f t="shared" ca="1" si="2"/>
        <v>1</v>
      </c>
      <c r="X21" s="27">
        <f t="shared" ca="1" si="2"/>
        <v>0</v>
      </c>
      <c r="Y21" s="27">
        <f t="shared" ca="1" si="2"/>
        <v>1</v>
      </c>
      <c r="Z21" s="27">
        <f t="shared" ca="1" si="2"/>
        <v>1</v>
      </c>
      <c r="AA21" s="27">
        <f t="shared" ca="1" si="3"/>
        <v>1</v>
      </c>
      <c r="AB21" s="27">
        <f t="shared" ca="1" si="3"/>
        <v>1</v>
      </c>
      <c r="AC21" s="27">
        <f t="shared" ca="1" si="3"/>
        <v>0</v>
      </c>
      <c r="AD21" s="27">
        <f t="shared" ca="1" si="3"/>
        <v>1</v>
      </c>
      <c r="AE21" s="27">
        <f t="shared" ca="1" si="3"/>
        <v>0</v>
      </c>
      <c r="AF21" s="27">
        <f t="shared" ca="1" si="3"/>
        <v>1</v>
      </c>
      <c r="AG21" s="27">
        <f t="shared" ca="1" si="3"/>
        <v>0</v>
      </c>
      <c r="AH21" s="27">
        <v>0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37"/>
      <c r="AP21" s="49">
        <f t="shared" ca="1" si="4"/>
        <v>0.46153846153846156</v>
      </c>
      <c r="AQ21" s="49">
        <f t="shared" ref="AQ21:AQ34" ca="1" si="7">AP21</f>
        <v>0.46153846153846156</v>
      </c>
    </row>
    <row r="22" spans="4:43" ht="21.75" customHeight="1">
      <c r="D22" s="18"/>
      <c r="E22" s="28"/>
      <c r="F22" s="38">
        <f t="shared" si="5"/>
        <v>7</v>
      </c>
      <c r="G22" s="39" cm="1">
        <f t="array" aca="1" ref="G22" ca="1">IF(ISNUMBER(SEARCH("월",E22)),F22,SUM(IF(SUMIFS($J$14:$AN$14,$J$18:$AN$18,ROW(INDIRECT("A1:A"&amp;MAX($J$18:$AN$18))))&gt;F22,F22,SUMIFS($J$14:$AN$14,$J$18:$AN$18,ROW(INDIRECT("A1:A"&amp;MAX($J$18:$AN$18)))))))</f>
        <v>26</v>
      </c>
      <c r="H22" s="48" t="s">
        <v>89</v>
      </c>
      <c r="I22" s="33" t="s">
        <v>39</v>
      </c>
      <c r="J22" s="27">
        <f t="shared" ca="1" si="6"/>
        <v>1</v>
      </c>
      <c r="K22" s="27">
        <f t="shared" ca="1" si="2"/>
        <v>1</v>
      </c>
      <c r="L22" s="27">
        <f ca="1">RANDBETWEEN(0,1)</f>
        <v>1</v>
      </c>
      <c r="M22" s="27">
        <f t="shared" ca="1" si="2"/>
        <v>1</v>
      </c>
      <c r="N22" s="27">
        <f t="shared" ca="1" si="2"/>
        <v>0</v>
      </c>
      <c r="O22" s="27">
        <f t="shared" ca="1" si="2"/>
        <v>0</v>
      </c>
      <c r="P22" s="27">
        <f t="shared" ca="1" si="2"/>
        <v>0</v>
      </c>
      <c r="Q22" s="27">
        <f t="shared" ca="1" si="2"/>
        <v>1</v>
      </c>
      <c r="R22" s="27">
        <f t="shared" ca="1" si="2"/>
        <v>0</v>
      </c>
      <c r="S22" s="27">
        <f t="shared" ca="1" si="2"/>
        <v>0</v>
      </c>
      <c r="T22" s="27">
        <f t="shared" ca="1" si="2"/>
        <v>0</v>
      </c>
      <c r="U22" s="27">
        <f t="shared" ca="1" si="2"/>
        <v>1</v>
      </c>
      <c r="V22" s="27">
        <f t="shared" ca="1" si="2"/>
        <v>1</v>
      </c>
      <c r="W22" s="27">
        <f t="shared" ca="1" si="2"/>
        <v>1</v>
      </c>
      <c r="X22" s="27">
        <f t="shared" ca="1" si="2"/>
        <v>1</v>
      </c>
      <c r="Y22" s="27">
        <f t="shared" ca="1" si="2"/>
        <v>1</v>
      </c>
      <c r="Z22" s="27">
        <f t="shared" ca="1" si="2"/>
        <v>1</v>
      </c>
      <c r="AA22" s="27">
        <f t="shared" ca="1" si="3"/>
        <v>0</v>
      </c>
      <c r="AB22" s="27">
        <f t="shared" ca="1" si="3"/>
        <v>0</v>
      </c>
      <c r="AC22" s="27">
        <f t="shared" ca="1" si="3"/>
        <v>0</v>
      </c>
      <c r="AD22" s="27">
        <f t="shared" ca="1" si="3"/>
        <v>0</v>
      </c>
      <c r="AE22" s="27">
        <f t="shared" ca="1" si="3"/>
        <v>0</v>
      </c>
      <c r="AF22" s="27">
        <f t="shared" ca="1" si="3"/>
        <v>0</v>
      </c>
      <c r="AG22" s="27">
        <f t="shared" ca="1" si="3"/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37"/>
      <c r="AP22" s="49">
        <f t="shared" ca="1" si="4"/>
        <v>0.42307692307692307</v>
      </c>
      <c r="AQ22" s="49">
        <f t="shared" ca="1" si="7"/>
        <v>0.42307692307692307</v>
      </c>
    </row>
    <row r="23" spans="4:43" ht="21.75" customHeight="1">
      <c r="D23" s="18"/>
      <c r="E23" s="28" t="s">
        <v>80</v>
      </c>
      <c r="F23" s="38">
        <f t="shared" si="5"/>
        <v>2</v>
      </c>
      <c r="G23" s="39" cm="1">
        <f t="array" aca="1" ref="G23" ca="1">IF(ISNUMBER(SEARCH("월",E23)),F23,SUM(IF(SUMIFS($J$14:$AN$14,$J$18:$AN$18,ROW(INDIRECT("A1:A"&amp;MAX($J$18:$AN$18))))&gt;F23,F23,SUMIFS($J$14:$AN$14,$J$18:$AN$18,ROW(INDIRECT("A1:A"&amp;MAX($J$18:$AN$18)))))))</f>
        <v>10</v>
      </c>
      <c r="H23" s="48" t="s">
        <v>92</v>
      </c>
      <c r="I23" s="33" t="s">
        <v>48</v>
      </c>
      <c r="J23" s="27">
        <f t="shared" ca="1" si="6"/>
        <v>1</v>
      </c>
      <c r="K23" s="27">
        <f t="shared" ca="1" si="2"/>
        <v>1</v>
      </c>
      <c r="L23" s="27">
        <f t="shared" ca="1" si="2"/>
        <v>1</v>
      </c>
      <c r="M23" s="27">
        <f t="shared" ca="1" si="2"/>
        <v>1</v>
      </c>
      <c r="N23" s="27">
        <f t="shared" ca="1" si="2"/>
        <v>1</v>
      </c>
      <c r="O23" s="27">
        <f t="shared" ca="1" si="2"/>
        <v>0</v>
      </c>
      <c r="P23" s="27">
        <f t="shared" ca="1" si="2"/>
        <v>0</v>
      </c>
      <c r="Q23" s="27">
        <f t="shared" ca="1" si="2"/>
        <v>0</v>
      </c>
      <c r="R23" s="27">
        <f t="shared" ca="1" si="2"/>
        <v>0</v>
      </c>
      <c r="S23" s="27">
        <f t="shared" ca="1" si="2"/>
        <v>0</v>
      </c>
      <c r="T23" s="27">
        <f t="shared" ca="1" si="2"/>
        <v>1</v>
      </c>
      <c r="U23" s="27">
        <f t="shared" ca="1" si="2"/>
        <v>0</v>
      </c>
      <c r="V23" s="27">
        <f t="shared" ca="1" si="2"/>
        <v>0</v>
      </c>
      <c r="W23" s="27">
        <f t="shared" ca="1" si="2"/>
        <v>1</v>
      </c>
      <c r="X23" s="27">
        <f t="shared" ca="1" si="2"/>
        <v>1</v>
      </c>
      <c r="Y23" s="27">
        <f t="shared" ca="1" si="2"/>
        <v>1</v>
      </c>
      <c r="Z23" s="27">
        <f t="shared" ca="1" si="2"/>
        <v>1</v>
      </c>
      <c r="AA23" s="27">
        <f t="shared" ca="1" si="3"/>
        <v>0</v>
      </c>
      <c r="AB23" s="27">
        <f t="shared" ca="1" si="3"/>
        <v>1</v>
      </c>
      <c r="AC23" s="27">
        <f t="shared" ca="1" si="3"/>
        <v>1</v>
      </c>
      <c r="AD23" s="27">
        <f t="shared" ca="1" si="3"/>
        <v>0</v>
      </c>
      <c r="AE23" s="27">
        <f t="shared" ca="1" si="3"/>
        <v>0</v>
      </c>
      <c r="AF23" s="27">
        <f t="shared" ca="1" si="3"/>
        <v>0</v>
      </c>
      <c r="AG23" s="27">
        <f t="shared" ca="1" si="3"/>
        <v>0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37"/>
      <c r="AP23" s="49">
        <f t="shared" ca="1" si="4"/>
        <v>1.2</v>
      </c>
      <c r="AQ23" s="49">
        <f t="shared" ca="1" si="7"/>
        <v>1.2</v>
      </c>
    </row>
    <row r="24" spans="4:43" ht="21.75" customHeight="1">
      <c r="D24" s="18"/>
      <c r="E24" s="28"/>
      <c r="F24" s="38">
        <f t="shared" ref="F24:F27" si="8">IFERROR(IF(OR(E24="",E24="매일"),7,TRIM(SUBSTITUTE(SUBSTITUTE(SUBSTITUTE(E24,"주",""),"회",""),"월","")))*1,0)</f>
        <v>7</v>
      </c>
      <c r="G24" s="39" cm="1">
        <f t="array" aca="1" ref="G24" ca="1">IF(ISNUMBER(SEARCH("월",E24)),F24,SUM(IF(SUMIFS($J$14:$AN$14,$J$18:$AN$18,ROW(INDIRECT("A1:A"&amp;MAX($J$18:$AN$18))))&gt;F24,F24,SUMIFS($J$14:$AN$14,$J$18:$AN$18,ROW(INDIRECT("A1:A"&amp;MAX($J$18:$AN$18)))))))</f>
        <v>26</v>
      </c>
      <c r="H24" s="48" t="s">
        <v>91</v>
      </c>
      <c r="I24" s="33" t="s">
        <v>40</v>
      </c>
      <c r="J24" s="27">
        <f t="shared" ca="1" si="6"/>
        <v>1</v>
      </c>
      <c r="K24" s="27">
        <f t="shared" ca="1" si="2"/>
        <v>1</v>
      </c>
      <c r="L24" s="27">
        <f t="shared" ca="1" si="2"/>
        <v>0</v>
      </c>
      <c r="M24" s="27">
        <f t="shared" ca="1" si="2"/>
        <v>0</v>
      </c>
      <c r="N24" s="27">
        <f t="shared" ca="1" si="2"/>
        <v>0</v>
      </c>
      <c r="O24" s="27">
        <f t="shared" ca="1" si="2"/>
        <v>0</v>
      </c>
      <c r="P24" s="27">
        <f t="shared" ca="1" si="2"/>
        <v>0</v>
      </c>
      <c r="Q24" s="27">
        <f t="shared" ca="1" si="2"/>
        <v>0</v>
      </c>
      <c r="R24" s="27">
        <f t="shared" ca="1" si="2"/>
        <v>1</v>
      </c>
      <c r="S24" s="27">
        <f t="shared" ca="1" si="2"/>
        <v>0</v>
      </c>
      <c r="T24" s="27">
        <f t="shared" ca="1" si="2"/>
        <v>1</v>
      </c>
      <c r="U24" s="27">
        <f t="shared" ca="1" si="2"/>
        <v>1</v>
      </c>
      <c r="V24" s="27">
        <f t="shared" ca="1" si="2"/>
        <v>0</v>
      </c>
      <c r="W24" s="27">
        <f t="shared" ca="1" si="2"/>
        <v>0</v>
      </c>
      <c r="X24" s="27">
        <f t="shared" ca="1" si="2"/>
        <v>1</v>
      </c>
      <c r="Y24" s="27">
        <f t="shared" ca="1" si="2"/>
        <v>1</v>
      </c>
      <c r="Z24" s="27">
        <f t="shared" ca="1" si="2"/>
        <v>1</v>
      </c>
      <c r="AA24" s="27">
        <f t="shared" ca="1" si="3"/>
        <v>0</v>
      </c>
      <c r="AB24" s="27">
        <f t="shared" ca="1" si="3"/>
        <v>0</v>
      </c>
      <c r="AC24" s="27">
        <f t="shared" ca="1" si="3"/>
        <v>1</v>
      </c>
      <c r="AD24" s="27">
        <f t="shared" ca="1" si="3"/>
        <v>0</v>
      </c>
      <c r="AE24" s="27">
        <f t="shared" ca="1" si="3"/>
        <v>0</v>
      </c>
      <c r="AF24" s="27">
        <f t="shared" ca="1" si="3"/>
        <v>0</v>
      </c>
      <c r="AG24" s="27">
        <f t="shared" ca="1" si="3"/>
        <v>0</v>
      </c>
      <c r="AH24" s="27">
        <v>0</v>
      </c>
      <c r="AI24" s="27">
        <v>0</v>
      </c>
      <c r="AJ24" s="27">
        <v>0</v>
      </c>
      <c r="AK24" s="27">
        <v>0</v>
      </c>
      <c r="AL24" s="27">
        <v>0</v>
      </c>
      <c r="AM24" s="27">
        <v>0</v>
      </c>
      <c r="AN24" s="27">
        <v>0</v>
      </c>
      <c r="AO24" s="37"/>
      <c r="AP24" s="49">
        <f t="shared" ca="1" si="4"/>
        <v>0.34615384615384615</v>
      </c>
      <c r="AQ24" s="49">
        <f t="shared" ca="1" si="7"/>
        <v>0.34615384615384615</v>
      </c>
    </row>
    <row r="25" spans="4:43" ht="21.75" customHeight="1">
      <c r="D25" s="18"/>
      <c r="E25" s="28" t="s">
        <v>80</v>
      </c>
      <c r="F25" s="38">
        <f t="shared" si="8"/>
        <v>2</v>
      </c>
      <c r="G25" s="39" cm="1">
        <f t="array" aca="1" ref="G25" ca="1">IF(ISNUMBER(SEARCH("월",E25)),F25,SUM(IF(SUMIFS($J$14:$AN$14,$J$18:$AN$18,ROW(INDIRECT("A1:A"&amp;MAX($J$18:$AN$18))))&gt;F25,F25,SUMIFS($J$14:$AN$14,$J$18:$AN$18,ROW(INDIRECT("A1:A"&amp;MAX($J$18:$AN$18)))))))</f>
        <v>10</v>
      </c>
      <c r="H25" s="48" t="s">
        <v>91</v>
      </c>
      <c r="I25" s="33" t="s">
        <v>41</v>
      </c>
      <c r="J25" s="27">
        <f t="shared" ca="1" si="6"/>
        <v>0</v>
      </c>
      <c r="K25" s="27">
        <f t="shared" ca="1" si="2"/>
        <v>1</v>
      </c>
      <c r="L25" s="27">
        <f t="shared" ca="1" si="2"/>
        <v>1</v>
      </c>
      <c r="M25" s="27">
        <f t="shared" ca="1" si="2"/>
        <v>1</v>
      </c>
      <c r="N25" s="27">
        <f t="shared" ca="1" si="2"/>
        <v>1</v>
      </c>
      <c r="O25" s="27">
        <f t="shared" ca="1" si="2"/>
        <v>0</v>
      </c>
      <c r="P25" s="27">
        <f t="shared" ca="1" si="2"/>
        <v>1</v>
      </c>
      <c r="Q25" s="27">
        <f t="shared" ca="1" si="2"/>
        <v>1</v>
      </c>
      <c r="R25" s="27">
        <f t="shared" ca="1" si="2"/>
        <v>1</v>
      </c>
      <c r="S25" s="27">
        <f t="shared" ca="1" si="2"/>
        <v>1</v>
      </c>
      <c r="T25" s="27">
        <f t="shared" ca="1" si="2"/>
        <v>1</v>
      </c>
      <c r="U25" s="27">
        <f t="shared" ca="1" si="2"/>
        <v>1</v>
      </c>
      <c r="V25" s="27">
        <f t="shared" ca="1" si="2"/>
        <v>0</v>
      </c>
      <c r="W25" s="27">
        <f t="shared" ca="1" si="2"/>
        <v>1</v>
      </c>
      <c r="X25" s="27">
        <f t="shared" ca="1" si="2"/>
        <v>1</v>
      </c>
      <c r="Y25" s="27">
        <f t="shared" ca="1" si="2"/>
        <v>0</v>
      </c>
      <c r="Z25" s="27">
        <f t="shared" ca="1" si="2"/>
        <v>1</v>
      </c>
      <c r="AA25" s="27">
        <f t="shared" ca="1" si="3"/>
        <v>0</v>
      </c>
      <c r="AB25" s="27">
        <f t="shared" ca="1" si="3"/>
        <v>1</v>
      </c>
      <c r="AC25" s="27">
        <f t="shared" ca="1" si="3"/>
        <v>1</v>
      </c>
      <c r="AD25" s="27">
        <f t="shared" ca="1" si="3"/>
        <v>0</v>
      </c>
      <c r="AE25" s="27">
        <f t="shared" ca="1" si="3"/>
        <v>1</v>
      </c>
      <c r="AF25" s="27">
        <f t="shared" ca="1" si="3"/>
        <v>0</v>
      </c>
      <c r="AG25" s="27">
        <f t="shared" ca="1" si="3"/>
        <v>1</v>
      </c>
      <c r="AH25" s="27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37"/>
      <c r="AP25" s="49">
        <f t="shared" ca="1" si="4"/>
        <v>1.7</v>
      </c>
      <c r="AQ25" s="49">
        <f t="shared" ca="1" si="7"/>
        <v>1.7</v>
      </c>
    </row>
    <row r="26" spans="4:43" ht="21.75" customHeight="1">
      <c r="D26" s="18"/>
      <c r="E26" s="28" t="s">
        <v>80</v>
      </c>
      <c r="F26" s="38">
        <f t="shared" si="8"/>
        <v>2</v>
      </c>
      <c r="G26" s="39" cm="1">
        <f t="array" aca="1" ref="G26" ca="1">IF(ISNUMBER(SEARCH("월",E26)),F26,SUM(IF(SUMIFS($J$14:$AN$14,$J$18:$AN$18,ROW(INDIRECT("A1:A"&amp;MAX($J$18:$AN$18))))&gt;F26,F26,SUMIFS($J$14:$AN$14,$J$18:$AN$18,ROW(INDIRECT("A1:A"&amp;MAX($J$18:$AN$18)))))))</f>
        <v>10</v>
      </c>
      <c r="H26" s="48" t="s">
        <v>91</v>
      </c>
      <c r="I26" s="33" t="s">
        <v>42</v>
      </c>
      <c r="J26" s="27">
        <f t="shared" ca="1" si="6"/>
        <v>0</v>
      </c>
      <c r="K26" s="27">
        <f t="shared" ca="1" si="2"/>
        <v>0</v>
      </c>
      <c r="L26" s="27">
        <f t="shared" ca="1" si="2"/>
        <v>0</v>
      </c>
      <c r="M26" s="27">
        <f t="shared" ca="1" si="2"/>
        <v>0</v>
      </c>
      <c r="N26" s="27">
        <f t="shared" ca="1" si="2"/>
        <v>0</v>
      </c>
      <c r="O26" s="27">
        <f t="shared" ca="1" si="2"/>
        <v>0</v>
      </c>
      <c r="P26" s="27">
        <f t="shared" ca="1" si="2"/>
        <v>1</v>
      </c>
      <c r="Q26" s="27">
        <f t="shared" ca="1" si="2"/>
        <v>1</v>
      </c>
      <c r="R26" s="27">
        <f t="shared" ca="1" si="2"/>
        <v>0</v>
      </c>
      <c r="S26" s="27">
        <f t="shared" ca="1" si="2"/>
        <v>0</v>
      </c>
      <c r="T26" s="27">
        <f t="shared" ca="1" si="2"/>
        <v>0</v>
      </c>
      <c r="U26" s="27">
        <f t="shared" ca="1" si="2"/>
        <v>1</v>
      </c>
      <c r="V26" s="27">
        <f t="shared" ca="1" si="2"/>
        <v>0</v>
      </c>
      <c r="W26" s="27">
        <f t="shared" ca="1" si="2"/>
        <v>1</v>
      </c>
      <c r="X26" s="27">
        <f t="shared" ca="1" si="2"/>
        <v>0</v>
      </c>
      <c r="Y26" s="27">
        <f t="shared" ca="1" si="2"/>
        <v>1</v>
      </c>
      <c r="Z26" s="27">
        <f t="shared" ca="1" si="2"/>
        <v>0</v>
      </c>
      <c r="AA26" s="27">
        <f t="shared" ca="1" si="3"/>
        <v>0</v>
      </c>
      <c r="AB26" s="27">
        <f t="shared" ca="1" si="3"/>
        <v>1</v>
      </c>
      <c r="AC26" s="27">
        <f t="shared" ca="1" si="3"/>
        <v>0</v>
      </c>
      <c r="AD26" s="27">
        <f t="shared" ca="1" si="3"/>
        <v>0</v>
      </c>
      <c r="AE26" s="27">
        <f t="shared" ca="1" si="3"/>
        <v>1</v>
      </c>
      <c r="AF26" s="27">
        <f t="shared" ca="1" si="3"/>
        <v>1</v>
      </c>
      <c r="AG26" s="27">
        <f t="shared" ca="1" si="3"/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37"/>
      <c r="AP26" s="49">
        <f t="shared" ca="1" si="4"/>
        <v>0.8</v>
      </c>
      <c r="AQ26" s="49">
        <f t="shared" ca="1" si="7"/>
        <v>0.8</v>
      </c>
    </row>
    <row r="27" spans="4:43" ht="21.75" customHeight="1">
      <c r="D27" s="18"/>
      <c r="E27" s="28" t="s">
        <v>80</v>
      </c>
      <c r="F27" s="38">
        <f t="shared" si="8"/>
        <v>2</v>
      </c>
      <c r="G27" s="39" cm="1">
        <f t="array" aca="1" ref="G27" ca="1">IF(ISNUMBER(SEARCH("월",E27)),F27,SUM(IF(SUMIFS($J$14:$AN$14,$J$18:$AN$18,ROW(INDIRECT("A1:A"&amp;MAX($J$18:$AN$18))))&gt;F27,F27,SUMIFS($J$14:$AN$14,$J$18:$AN$18,ROW(INDIRECT("A1:A"&amp;MAX($J$18:$AN$18)))))))</f>
        <v>10</v>
      </c>
      <c r="H27" s="48" t="s">
        <v>91</v>
      </c>
      <c r="I27" s="33" t="s">
        <v>43</v>
      </c>
      <c r="J27" s="27">
        <f t="shared" ca="1" si="6"/>
        <v>1</v>
      </c>
      <c r="K27" s="27">
        <f t="shared" ca="1" si="2"/>
        <v>1</v>
      </c>
      <c r="L27" s="27">
        <f t="shared" ca="1" si="2"/>
        <v>1</v>
      </c>
      <c r="M27" s="27">
        <f t="shared" ca="1" si="2"/>
        <v>1</v>
      </c>
      <c r="N27" s="27">
        <f t="shared" ca="1" si="2"/>
        <v>1</v>
      </c>
      <c r="O27" s="27">
        <f t="shared" ca="1" si="2"/>
        <v>0</v>
      </c>
      <c r="P27" s="27">
        <f t="shared" ca="1" si="2"/>
        <v>1</v>
      </c>
      <c r="Q27" s="27">
        <f t="shared" ca="1" si="2"/>
        <v>1</v>
      </c>
      <c r="R27" s="27">
        <f t="shared" ca="1" si="2"/>
        <v>1</v>
      </c>
      <c r="S27" s="27">
        <f t="shared" ca="1" si="2"/>
        <v>1</v>
      </c>
      <c r="T27" s="27">
        <f t="shared" ca="1" si="2"/>
        <v>0</v>
      </c>
      <c r="U27" s="27">
        <f t="shared" ca="1" si="2"/>
        <v>0</v>
      </c>
      <c r="V27" s="27">
        <f t="shared" ca="1" si="2"/>
        <v>1</v>
      </c>
      <c r="W27" s="27">
        <f t="shared" ca="1" si="2"/>
        <v>1</v>
      </c>
      <c r="X27" s="27">
        <f t="shared" ca="1" si="2"/>
        <v>0</v>
      </c>
      <c r="Y27" s="27">
        <f t="shared" ca="1" si="2"/>
        <v>0</v>
      </c>
      <c r="Z27" s="27">
        <f t="shared" ca="1" si="2"/>
        <v>1</v>
      </c>
      <c r="AA27" s="27">
        <f t="shared" ca="1" si="3"/>
        <v>0</v>
      </c>
      <c r="AB27" s="27">
        <f t="shared" ca="1" si="3"/>
        <v>0</v>
      </c>
      <c r="AC27" s="27">
        <f t="shared" ca="1" si="3"/>
        <v>0</v>
      </c>
      <c r="AD27" s="27">
        <f t="shared" ca="1" si="3"/>
        <v>0</v>
      </c>
      <c r="AE27" s="27">
        <f t="shared" ca="1" si="3"/>
        <v>0</v>
      </c>
      <c r="AF27" s="27">
        <f t="shared" ca="1" si="3"/>
        <v>1</v>
      </c>
      <c r="AG27" s="27">
        <f t="shared" ca="1" si="3"/>
        <v>0</v>
      </c>
      <c r="AH27" s="27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  <c r="AO27" s="37"/>
      <c r="AP27" s="49">
        <f t="shared" ca="1" si="4"/>
        <v>1.3</v>
      </c>
      <c r="AQ27" s="49">
        <f t="shared" ca="1" si="7"/>
        <v>1.3</v>
      </c>
    </row>
    <row r="28" spans="4:43" ht="21.75" customHeight="1">
      <c r="D28" s="18"/>
      <c r="E28" s="28"/>
      <c r="F28" s="38">
        <f t="shared" ref="F28:F34" si="9">IFERROR(IF(OR(E28="",E28="매일"),7,TRIM(SUBSTITUTE(SUBSTITUTE(SUBSTITUTE(E28,"주",""),"회",""),"월","")))*1,0)</f>
        <v>7</v>
      </c>
      <c r="G28" s="39" cm="1">
        <f t="array" aca="1" ref="G28" ca="1">IF(ISNUMBER(SEARCH("월",E28)),F28,SUM(IF(SUMIFS($J$14:$AN$14,$J$18:$AN$18,ROW(INDIRECT("A1:A"&amp;MAX($J$18:$AN$18))))&gt;F28,F28,SUMIFS($J$14:$AN$14,$J$18:$AN$18,ROW(INDIRECT("A1:A"&amp;MAX($J$18:$AN$18)))))))</f>
        <v>26</v>
      </c>
      <c r="H28" s="48" t="s">
        <v>93</v>
      </c>
      <c r="I28" s="33" t="s">
        <v>51</v>
      </c>
      <c r="J28" s="27">
        <f t="shared" ca="1" si="6"/>
        <v>0</v>
      </c>
      <c r="K28" s="27">
        <f t="shared" ca="1" si="2"/>
        <v>1</v>
      </c>
      <c r="L28" s="27">
        <f t="shared" ca="1" si="2"/>
        <v>1</v>
      </c>
      <c r="M28" s="27">
        <f t="shared" ca="1" si="2"/>
        <v>1</v>
      </c>
      <c r="N28" s="27">
        <f t="shared" ca="1" si="2"/>
        <v>0</v>
      </c>
      <c r="O28" s="27">
        <f t="shared" ca="1" si="2"/>
        <v>1</v>
      </c>
      <c r="P28" s="27">
        <f t="shared" ca="1" si="2"/>
        <v>1</v>
      </c>
      <c r="Q28" s="27">
        <f t="shared" ca="1" si="2"/>
        <v>1</v>
      </c>
      <c r="R28" s="27">
        <f t="shared" ca="1" si="2"/>
        <v>1</v>
      </c>
      <c r="S28" s="27">
        <f t="shared" ca="1" si="2"/>
        <v>1</v>
      </c>
      <c r="T28" s="27">
        <f t="shared" ca="1" si="2"/>
        <v>1</v>
      </c>
      <c r="U28" s="27">
        <f t="shared" ca="1" si="2"/>
        <v>1</v>
      </c>
      <c r="V28" s="27">
        <f t="shared" ca="1" si="2"/>
        <v>1</v>
      </c>
      <c r="W28" s="27">
        <f t="shared" ca="1" si="2"/>
        <v>0</v>
      </c>
      <c r="X28" s="27">
        <f t="shared" ca="1" si="2"/>
        <v>0</v>
      </c>
      <c r="Y28" s="27">
        <f t="shared" ca="1" si="2"/>
        <v>1</v>
      </c>
      <c r="Z28" s="27">
        <f t="shared" ca="1" si="2"/>
        <v>0</v>
      </c>
      <c r="AA28" s="27">
        <f t="shared" ca="1" si="3"/>
        <v>0</v>
      </c>
      <c r="AB28" s="27">
        <f t="shared" ca="1" si="3"/>
        <v>0</v>
      </c>
      <c r="AC28" s="27">
        <f t="shared" ca="1" si="3"/>
        <v>0</v>
      </c>
      <c r="AD28" s="27">
        <f t="shared" ca="1" si="3"/>
        <v>0</v>
      </c>
      <c r="AE28" s="27">
        <f t="shared" ca="1" si="3"/>
        <v>1</v>
      </c>
      <c r="AF28" s="27">
        <f t="shared" ca="1" si="3"/>
        <v>1</v>
      </c>
      <c r="AG28" s="27">
        <f t="shared" ca="1" si="3"/>
        <v>1</v>
      </c>
      <c r="AH28" s="27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37"/>
      <c r="AP28" s="49">
        <f t="shared" ca="1" si="4"/>
        <v>0.57692307692307687</v>
      </c>
      <c r="AQ28" s="49">
        <f t="shared" ca="1" si="7"/>
        <v>0.57692307692307687</v>
      </c>
    </row>
    <row r="29" spans="4:43" ht="21.75" customHeight="1">
      <c r="D29" s="18"/>
      <c r="E29" s="28"/>
      <c r="F29" s="38">
        <f t="shared" si="9"/>
        <v>7</v>
      </c>
      <c r="G29" s="39" cm="1">
        <f t="array" aca="1" ref="G29" ca="1">IF(ISNUMBER(SEARCH("월",E29)),F29,SUM(IF(SUMIFS($J$14:$AN$14,$J$18:$AN$18,ROW(INDIRECT("A1:A"&amp;MAX($J$18:$AN$18))))&gt;F29,F29,SUMIFS($J$14:$AN$14,$J$18:$AN$18,ROW(INDIRECT("A1:A"&amp;MAX($J$18:$AN$18)))))))</f>
        <v>26</v>
      </c>
      <c r="H29" s="48" t="s">
        <v>93</v>
      </c>
      <c r="I29" s="33" t="s">
        <v>45</v>
      </c>
      <c r="J29" s="27">
        <f t="shared" ca="1" si="6"/>
        <v>0</v>
      </c>
      <c r="K29" s="27">
        <f t="shared" ca="1" si="2"/>
        <v>1</v>
      </c>
      <c r="L29" s="27">
        <f t="shared" ca="1" si="2"/>
        <v>0</v>
      </c>
      <c r="M29" s="27">
        <f t="shared" ca="1" si="2"/>
        <v>0</v>
      </c>
      <c r="N29" s="27">
        <f t="shared" ca="1" si="2"/>
        <v>0</v>
      </c>
      <c r="O29" s="27">
        <f t="shared" ca="1" si="2"/>
        <v>0</v>
      </c>
      <c r="P29" s="27">
        <f t="shared" ca="1" si="2"/>
        <v>0</v>
      </c>
      <c r="Q29" s="27">
        <f t="shared" ca="1" si="2"/>
        <v>0</v>
      </c>
      <c r="R29" s="27">
        <f t="shared" ca="1" si="2"/>
        <v>0</v>
      </c>
      <c r="S29" s="27">
        <f t="shared" ca="1" si="2"/>
        <v>1</v>
      </c>
      <c r="T29" s="27">
        <f t="shared" ca="1" si="2"/>
        <v>1</v>
      </c>
      <c r="U29" s="27">
        <f t="shared" ca="1" si="2"/>
        <v>0</v>
      </c>
      <c r="V29" s="27">
        <f t="shared" ca="1" si="2"/>
        <v>0</v>
      </c>
      <c r="W29" s="27">
        <f t="shared" ca="1" si="2"/>
        <v>0</v>
      </c>
      <c r="X29" s="27">
        <f t="shared" ca="1" si="2"/>
        <v>1</v>
      </c>
      <c r="Y29" s="27">
        <f t="shared" ca="1" si="2"/>
        <v>1</v>
      </c>
      <c r="Z29" s="27">
        <f t="shared" ca="1" si="2"/>
        <v>0</v>
      </c>
      <c r="AA29" s="27">
        <f t="shared" ca="1" si="3"/>
        <v>1</v>
      </c>
      <c r="AB29" s="27">
        <f t="shared" ca="1" si="3"/>
        <v>1</v>
      </c>
      <c r="AC29" s="27">
        <f t="shared" ca="1" si="3"/>
        <v>1</v>
      </c>
      <c r="AD29" s="27">
        <f t="shared" ca="1" si="3"/>
        <v>1</v>
      </c>
      <c r="AE29" s="27">
        <f t="shared" ca="1" si="3"/>
        <v>1</v>
      </c>
      <c r="AF29" s="27">
        <f t="shared" ca="1" si="3"/>
        <v>0</v>
      </c>
      <c r="AG29" s="27">
        <f t="shared" ca="1" si="3"/>
        <v>1</v>
      </c>
      <c r="AH29" s="27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37"/>
      <c r="AP29" s="49">
        <f t="shared" ca="1" si="4"/>
        <v>0.42307692307692307</v>
      </c>
      <c r="AQ29" s="49">
        <f t="shared" ca="1" si="7"/>
        <v>0.42307692307692307</v>
      </c>
    </row>
    <row r="30" spans="4:43" ht="21.75" customHeight="1">
      <c r="D30" s="18"/>
      <c r="E30" s="28" t="s">
        <v>79</v>
      </c>
      <c r="F30" s="38">
        <f t="shared" si="9"/>
        <v>1</v>
      </c>
      <c r="G30" s="39" cm="1">
        <f t="array" aca="1" ref="G30" ca="1">IF(ISNUMBER(SEARCH("월",E30)),F30,SUM(IF(SUMIFS($J$14:$AN$14,$J$18:$AN$18,ROW(INDIRECT("A1:A"&amp;MAX($J$18:$AN$18))))&gt;F30,F30,SUMIFS($J$14:$AN$14,$J$18:$AN$18,ROW(INDIRECT("A1:A"&amp;MAX($J$18:$AN$18)))))))</f>
        <v>5</v>
      </c>
      <c r="H30" s="48" t="s">
        <v>93</v>
      </c>
      <c r="I30" s="33" t="s">
        <v>44</v>
      </c>
      <c r="J30" s="27">
        <f t="shared" ca="1" si="6"/>
        <v>1</v>
      </c>
      <c r="K30" s="27">
        <f t="shared" ca="1" si="2"/>
        <v>1</v>
      </c>
      <c r="L30" s="27">
        <f t="shared" ca="1" si="2"/>
        <v>1</v>
      </c>
      <c r="M30" s="27">
        <f t="shared" ca="1" si="2"/>
        <v>0</v>
      </c>
      <c r="N30" s="27">
        <f t="shared" ca="1" si="2"/>
        <v>1</v>
      </c>
      <c r="O30" s="27">
        <f t="shared" ca="1" si="2"/>
        <v>1</v>
      </c>
      <c r="P30" s="27">
        <f t="shared" ca="1" si="2"/>
        <v>1</v>
      </c>
      <c r="Q30" s="27">
        <f t="shared" ca="1" si="2"/>
        <v>1</v>
      </c>
      <c r="R30" s="27">
        <f t="shared" ca="1" si="2"/>
        <v>1</v>
      </c>
      <c r="S30" s="27">
        <f t="shared" ca="1" si="2"/>
        <v>1</v>
      </c>
      <c r="T30" s="27">
        <f t="shared" ca="1" si="2"/>
        <v>1</v>
      </c>
      <c r="U30" s="27">
        <f t="shared" ca="1" si="2"/>
        <v>1</v>
      </c>
      <c r="V30" s="27">
        <f t="shared" ca="1" si="2"/>
        <v>0</v>
      </c>
      <c r="W30" s="27">
        <f t="shared" ca="1" si="2"/>
        <v>1</v>
      </c>
      <c r="X30" s="27">
        <f t="shared" ca="1" si="2"/>
        <v>1</v>
      </c>
      <c r="Y30" s="27">
        <f t="shared" ca="1" si="2"/>
        <v>1</v>
      </c>
      <c r="Z30" s="27">
        <f t="shared" ca="1" si="2"/>
        <v>1</v>
      </c>
      <c r="AA30" s="27">
        <f t="shared" ca="1" si="3"/>
        <v>0</v>
      </c>
      <c r="AB30" s="27">
        <f t="shared" ca="1" si="3"/>
        <v>0</v>
      </c>
      <c r="AC30" s="27">
        <f t="shared" ca="1" si="3"/>
        <v>0</v>
      </c>
      <c r="AD30" s="27">
        <f t="shared" ca="1" si="3"/>
        <v>0</v>
      </c>
      <c r="AE30" s="27">
        <f t="shared" ca="1" si="3"/>
        <v>0</v>
      </c>
      <c r="AF30" s="27">
        <f t="shared" ca="1" si="3"/>
        <v>0</v>
      </c>
      <c r="AG30" s="27">
        <f t="shared" ca="1" si="3"/>
        <v>0</v>
      </c>
      <c r="AH30" s="27">
        <v>0</v>
      </c>
      <c r="AI30" s="27">
        <v>0</v>
      </c>
      <c r="AJ30" s="27">
        <v>0</v>
      </c>
      <c r="AK30" s="27">
        <v>0</v>
      </c>
      <c r="AL30" s="27">
        <v>0</v>
      </c>
      <c r="AM30" s="27">
        <v>0</v>
      </c>
      <c r="AN30" s="27">
        <v>0</v>
      </c>
      <c r="AO30" s="37"/>
      <c r="AP30" s="49">
        <f t="shared" ca="1" si="4"/>
        <v>3</v>
      </c>
      <c r="AQ30" s="49">
        <f t="shared" ca="1" si="7"/>
        <v>3</v>
      </c>
    </row>
    <row r="31" spans="4:43" ht="21.75" customHeight="1">
      <c r="D31" s="18"/>
      <c r="E31" s="28" t="s">
        <v>79</v>
      </c>
      <c r="F31" s="38">
        <f t="shared" si="9"/>
        <v>1</v>
      </c>
      <c r="G31" s="39" cm="1">
        <f t="array" aca="1" ref="G31" ca="1">IF(ISNUMBER(SEARCH("월",E31)),F31,SUM(IF(SUMIFS($J$14:$AN$14,$J$18:$AN$18,ROW(INDIRECT("A1:A"&amp;MAX($J$18:$AN$18))))&gt;F31,F31,SUMIFS($J$14:$AN$14,$J$18:$AN$18,ROW(INDIRECT("A1:A"&amp;MAX($J$18:$AN$18)))))))</f>
        <v>5</v>
      </c>
      <c r="H31" s="48" t="s">
        <v>93</v>
      </c>
      <c r="I31" s="33" t="s">
        <v>46</v>
      </c>
      <c r="J31" s="27">
        <f t="shared" ca="1" si="6"/>
        <v>0</v>
      </c>
      <c r="K31" s="27">
        <f t="shared" ca="1" si="2"/>
        <v>0</v>
      </c>
      <c r="L31" s="27">
        <f t="shared" ca="1" si="2"/>
        <v>0</v>
      </c>
      <c r="M31" s="27">
        <f t="shared" ca="1" si="2"/>
        <v>1</v>
      </c>
      <c r="N31" s="27">
        <f t="shared" ca="1" si="2"/>
        <v>0</v>
      </c>
      <c r="O31" s="27">
        <f t="shared" ca="1" si="2"/>
        <v>1</v>
      </c>
      <c r="P31" s="27">
        <f t="shared" ca="1" si="2"/>
        <v>1</v>
      </c>
      <c r="Q31" s="27">
        <f t="shared" ca="1" si="2"/>
        <v>1</v>
      </c>
      <c r="R31" s="27">
        <f t="shared" ca="1" si="2"/>
        <v>0</v>
      </c>
      <c r="S31" s="27">
        <f t="shared" ca="1" si="2"/>
        <v>1</v>
      </c>
      <c r="T31" s="27">
        <f t="shared" ca="1" si="2"/>
        <v>1</v>
      </c>
      <c r="U31" s="27">
        <f t="shared" ca="1" si="2"/>
        <v>1</v>
      </c>
      <c r="V31" s="27">
        <f t="shared" ca="1" si="2"/>
        <v>0</v>
      </c>
      <c r="W31" s="27">
        <f t="shared" ca="1" si="2"/>
        <v>0</v>
      </c>
      <c r="X31" s="27">
        <f t="shared" ca="1" si="2"/>
        <v>0</v>
      </c>
      <c r="Y31" s="27">
        <f t="shared" ca="1" si="2"/>
        <v>1</v>
      </c>
      <c r="Z31" s="27">
        <f t="shared" ca="1" si="2"/>
        <v>1</v>
      </c>
      <c r="AA31" s="27">
        <f t="shared" ca="1" si="3"/>
        <v>0</v>
      </c>
      <c r="AB31" s="27">
        <f t="shared" ca="1" si="3"/>
        <v>0</v>
      </c>
      <c r="AC31" s="27">
        <f t="shared" ca="1" si="3"/>
        <v>0</v>
      </c>
      <c r="AD31" s="27">
        <f t="shared" ca="1" si="3"/>
        <v>1</v>
      </c>
      <c r="AE31" s="27">
        <f t="shared" ca="1" si="3"/>
        <v>0</v>
      </c>
      <c r="AF31" s="27">
        <f t="shared" ca="1" si="3"/>
        <v>0</v>
      </c>
      <c r="AG31" s="27">
        <f t="shared" ca="1" si="3"/>
        <v>1</v>
      </c>
      <c r="AH31" s="27">
        <v>0</v>
      </c>
      <c r="AI31" s="27">
        <v>0</v>
      </c>
      <c r="AJ31" s="27">
        <v>0</v>
      </c>
      <c r="AK31" s="27">
        <v>0</v>
      </c>
      <c r="AL31" s="27">
        <v>0</v>
      </c>
      <c r="AM31" s="27">
        <v>0</v>
      </c>
      <c r="AN31" s="27">
        <v>0</v>
      </c>
      <c r="AO31" s="37"/>
      <c r="AP31" s="49">
        <f t="shared" ca="1" si="4"/>
        <v>2.2000000000000002</v>
      </c>
      <c r="AQ31" s="49">
        <f t="shared" ca="1" si="7"/>
        <v>2.2000000000000002</v>
      </c>
    </row>
    <row r="32" spans="4:43" ht="21.75" customHeight="1">
      <c r="D32" s="18"/>
      <c r="E32" s="28" t="s">
        <v>79</v>
      </c>
      <c r="F32" s="38">
        <f t="shared" si="9"/>
        <v>1</v>
      </c>
      <c r="G32" s="39" cm="1">
        <f t="array" aca="1" ref="G32" ca="1">IF(ISNUMBER(SEARCH("월",E32)),F32,SUM(IF(SUMIFS($J$14:$AN$14,$J$18:$AN$18,ROW(INDIRECT("A1:A"&amp;MAX($J$18:$AN$18))))&gt;F32,F32,SUMIFS($J$14:$AN$14,$J$18:$AN$18,ROW(INDIRECT("A1:A"&amp;MAX($J$18:$AN$18)))))))</f>
        <v>5</v>
      </c>
      <c r="H32" s="48" t="s">
        <v>93</v>
      </c>
      <c r="I32" s="33" t="s">
        <v>47</v>
      </c>
      <c r="J32" s="27">
        <f t="shared" ca="1" si="6"/>
        <v>1</v>
      </c>
      <c r="K32" s="27">
        <f t="shared" ca="1" si="2"/>
        <v>0</v>
      </c>
      <c r="L32" s="27">
        <f t="shared" ca="1" si="2"/>
        <v>1</v>
      </c>
      <c r="M32" s="27">
        <f t="shared" ca="1" si="2"/>
        <v>0</v>
      </c>
      <c r="N32" s="27">
        <f t="shared" ca="1" si="2"/>
        <v>1</v>
      </c>
      <c r="O32" s="27">
        <f t="shared" ca="1" si="2"/>
        <v>0</v>
      </c>
      <c r="P32" s="27">
        <f t="shared" ca="1" si="2"/>
        <v>0</v>
      </c>
      <c r="Q32" s="27">
        <f t="shared" ca="1" si="2"/>
        <v>0</v>
      </c>
      <c r="R32" s="27">
        <f t="shared" ca="1" si="2"/>
        <v>1</v>
      </c>
      <c r="S32" s="27">
        <f t="shared" ca="1" si="2"/>
        <v>0</v>
      </c>
      <c r="T32" s="27">
        <f t="shared" ca="1" si="2"/>
        <v>0</v>
      </c>
      <c r="U32" s="27">
        <f t="shared" ca="1" si="2"/>
        <v>0</v>
      </c>
      <c r="V32" s="27">
        <f t="shared" ca="1" si="2"/>
        <v>1</v>
      </c>
      <c r="W32" s="27">
        <f t="shared" ca="1" si="2"/>
        <v>0</v>
      </c>
      <c r="X32" s="27">
        <f t="shared" ca="1" si="2"/>
        <v>0</v>
      </c>
      <c r="Y32" s="27">
        <f t="shared" ca="1" si="2"/>
        <v>1</v>
      </c>
      <c r="Z32" s="27">
        <f t="shared" ca="1" si="2"/>
        <v>1</v>
      </c>
      <c r="AA32" s="27">
        <f t="shared" ca="1" si="3"/>
        <v>1</v>
      </c>
      <c r="AB32" s="27">
        <f t="shared" ca="1" si="3"/>
        <v>0</v>
      </c>
      <c r="AC32" s="27">
        <f t="shared" ca="1" si="3"/>
        <v>1</v>
      </c>
      <c r="AD32" s="27">
        <f t="shared" ca="1" si="3"/>
        <v>1</v>
      </c>
      <c r="AE32" s="27">
        <f t="shared" ca="1" si="3"/>
        <v>1</v>
      </c>
      <c r="AF32" s="27">
        <f t="shared" ca="1" si="3"/>
        <v>0</v>
      </c>
      <c r="AG32" s="27">
        <f t="shared" ca="1" si="3"/>
        <v>0</v>
      </c>
      <c r="AH32" s="27">
        <v>0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37"/>
      <c r="AP32" s="49">
        <f t="shared" ca="1" si="4"/>
        <v>2.2000000000000002</v>
      </c>
      <c r="AQ32" s="49">
        <f t="shared" ca="1" si="7"/>
        <v>2.2000000000000002</v>
      </c>
    </row>
    <row r="33" spans="3:47" ht="21.75" customHeight="1">
      <c r="D33" s="18"/>
      <c r="E33" s="28" t="s">
        <v>87</v>
      </c>
      <c r="F33" s="38">
        <f t="shared" si="9"/>
        <v>1</v>
      </c>
      <c r="G33" s="39" cm="1">
        <f t="array" aca="1" ref="G33" ca="1">IF(ISNUMBER(SEARCH("월",E33)),F33,SUM(IF(SUMIFS($J$14:$AN$14,$J$18:$AN$18,ROW(INDIRECT("A1:A"&amp;MAX($J$18:$AN$18))))&gt;F33,F33,SUMIFS($J$14:$AN$14,$J$18:$AN$18,ROW(INDIRECT("A1:A"&amp;MAX($J$18:$AN$18)))))))</f>
        <v>1</v>
      </c>
      <c r="H33" s="48" t="s">
        <v>94</v>
      </c>
      <c r="I33" s="33" t="s">
        <v>49</v>
      </c>
      <c r="J33" s="27">
        <f t="shared" ca="1" si="6"/>
        <v>0</v>
      </c>
      <c r="K33" s="27">
        <f t="shared" ca="1" si="2"/>
        <v>1</v>
      </c>
      <c r="L33" s="27">
        <f t="shared" ca="1" si="2"/>
        <v>1</v>
      </c>
      <c r="M33" s="27">
        <f t="shared" ca="1" si="2"/>
        <v>1</v>
      </c>
      <c r="N33" s="27">
        <f t="shared" ca="1" si="2"/>
        <v>0</v>
      </c>
      <c r="O33" s="27">
        <f t="shared" ca="1" si="2"/>
        <v>1</v>
      </c>
      <c r="P33" s="27">
        <f t="shared" ca="1" si="2"/>
        <v>1</v>
      </c>
      <c r="Q33" s="27">
        <f t="shared" ca="1" si="2"/>
        <v>0</v>
      </c>
      <c r="R33" s="27">
        <f t="shared" ca="1" si="2"/>
        <v>1</v>
      </c>
      <c r="S33" s="27">
        <f t="shared" ca="1" si="2"/>
        <v>1</v>
      </c>
      <c r="T33" s="27">
        <f t="shared" ca="1" si="2"/>
        <v>1</v>
      </c>
      <c r="U33" s="27">
        <f t="shared" ca="1" si="2"/>
        <v>1</v>
      </c>
      <c r="V33" s="27">
        <f t="shared" ca="1" si="2"/>
        <v>0</v>
      </c>
      <c r="W33" s="27">
        <f t="shared" ca="1" si="2"/>
        <v>1</v>
      </c>
      <c r="X33" s="27">
        <f t="shared" ca="1" si="2"/>
        <v>1</v>
      </c>
      <c r="Y33" s="27">
        <f t="shared" ca="1" si="2"/>
        <v>1</v>
      </c>
      <c r="Z33" s="27">
        <f t="shared" ca="1" si="2"/>
        <v>1</v>
      </c>
      <c r="AA33" s="27">
        <f t="shared" ca="1" si="3"/>
        <v>0</v>
      </c>
      <c r="AB33" s="27">
        <f t="shared" ca="1" si="3"/>
        <v>1</v>
      </c>
      <c r="AC33" s="27">
        <f t="shared" ca="1" si="3"/>
        <v>1</v>
      </c>
      <c r="AD33" s="27">
        <f t="shared" ca="1" si="3"/>
        <v>1</v>
      </c>
      <c r="AE33" s="27">
        <f t="shared" ca="1" si="3"/>
        <v>0</v>
      </c>
      <c r="AF33" s="27">
        <f t="shared" ca="1" si="3"/>
        <v>0</v>
      </c>
      <c r="AG33" s="27">
        <f t="shared" ca="1" si="3"/>
        <v>1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37"/>
      <c r="AP33" s="49">
        <f t="shared" ca="1" si="4"/>
        <v>17</v>
      </c>
      <c r="AQ33" s="49">
        <f t="shared" ca="1" si="7"/>
        <v>17</v>
      </c>
    </row>
    <row r="34" spans="3:47" ht="21.75" customHeight="1">
      <c r="D34" s="18"/>
      <c r="E34" s="28" t="s">
        <v>79</v>
      </c>
      <c r="F34" s="38">
        <f t="shared" si="9"/>
        <v>1</v>
      </c>
      <c r="G34" s="39" cm="1">
        <f t="array" aca="1" ref="G34" ca="1">IF(ISNUMBER(SEARCH("월",E34)),F34,SUM(IF(SUMIFS($J$14:$AN$14,$J$18:$AN$18,ROW(INDIRECT("A1:A"&amp;MAX($J$18:$AN$18))))&gt;F34,F34,SUMIFS($J$14:$AN$14,$J$18:$AN$18,ROW(INDIRECT("A1:A"&amp;MAX($J$18:$AN$18)))))))</f>
        <v>5</v>
      </c>
      <c r="H34" s="48" t="s">
        <v>94</v>
      </c>
      <c r="I34" s="33" t="s">
        <v>50</v>
      </c>
      <c r="J34" s="27">
        <f t="shared" ca="1" si="6"/>
        <v>1</v>
      </c>
      <c r="K34" s="27">
        <f t="shared" ca="1" si="2"/>
        <v>1</v>
      </c>
      <c r="L34" s="27">
        <f t="shared" ca="1" si="2"/>
        <v>1</v>
      </c>
      <c r="M34" s="27">
        <f t="shared" ca="1" si="2"/>
        <v>0</v>
      </c>
      <c r="N34" s="27">
        <f t="shared" ca="1" si="2"/>
        <v>0</v>
      </c>
      <c r="O34" s="27">
        <f t="shared" ca="1" si="2"/>
        <v>1</v>
      </c>
      <c r="P34" s="27">
        <f t="shared" ca="1" si="2"/>
        <v>0</v>
      </c>
      <c r="Q34" s="27">
        <f t="shared" ca="1" si="2"/>
        <v>0</v>
      </c>
      <c r="R34" s="27">
        <f t="shared" ca="1" si="2"/>
        <v>1</v>
      </c>
      <c r="S34" s="27">
        <f t="shared" ca="1" si="2"/>
        <v>1</v>
      </c>
      <c r="T34" s="27">
        <f t="shared" ca="1" si="2"/>
        <v>0</v>
      </c>
      <c r="U34" s="27">
        <f t="shared" ca="1" si="2"/>
        <v>0</v>
      </c>
      <c r="V34" s="27">
        <f t="shared" ca="1" si="2"/>
        <v>1</v>
      </c>
      <c r="W34" s="27">
        <f t="shared" ca="1" si="2"/>
        <v>1</v>
      </c>
      <c r="X34" s="27">
        <f t="shared" ca="1" si="2"/>
        <v>1</v>
      </c>
      <c r="Y34" s="27">
        <f t="shared" ca="1" si="2"/>
        <v>1</v>
      </c>
      <c r="Z34" s="27">
        <f t="shared" ca="1" si="2"/>
        <v>1</v>
      </c>
      <c r="AA34" s="27">
        <f t="shared" ca="1" si="3"/>
        <v>0</v>
      </c>
      <c r="AB34" s="27">
        <f t="shared" ca="1" si="3"/>
        <v>0</v>
      </c>
      <c r="AC34" s="27">
        <f t="shared" ca="1" si="3"/>
        <v>1</v>
      </c>
      <c r="AD34" s="27">
        <f t="shared" ca="1" si="3"/>
        <v>0</v>
      </c>
      <c r="AE34" s="27">
        <f t="shared" ca="1" si="3"/>
        <v>1</v>
      </c>
      <c r="AF34" s="27">
        <f t="shared" ca="1" si="3"/>
        <v>1</v>
      </c>
      <c r="AG34" s="27">
        <f t="shared" ca="1" si="3"/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27">
        <v>0</v>
      </c>
      <c r="AO34" s="37"/>
      <c r="AP34" s="49">
        <f t="shared" ca="1" si="4"/>
        <v>2.8</v>
      </c>
      <c r="AQ34" s="49">
        <f t="shared" ca="1" si="7"/>
        <v>2.8</v>
      </c>
    </row>
    <row r="35" spans="3:47" ht="21.75" customHeight="1">
      <c r="D35" s="18"/>
      <c r="E35" s="18"/>
      <c r="F35" s="18"/>
      <c r="G35" s="18"/>
      <c r="H35" s="56"/>
      <c r="I35" s="37"/>
      <c r="AO35" s="37"/>
      <c r="AQ35" s="19"/>
    </row>
    <row r="36" spans="3:47" s="42" customFormat="1" ht="0.15" customHeight="1">
      <c r="C36" s="17"/>
      <c r="H36" s="47"/>
      <c r="I36" s="43"/>
      <c r="J36" s="46">
        <f ca="1">SUM(J20:J34)</f>
        <v>7</v>
      </c>
      <c r="K36" s="46">
        <f t="shared" ref="K36:AN36" ca="1" si="10">SUM(K20:K34)</f>
        <v>10</v>
      </c>
      <c r="L36" s="46">
        <f t="shared" ca="1" si="10"/>
        <v>10</v>
      </c>
      <c r="M36" s="46">
        <f t="shared" ca="1" si="10"/>
        <v>8</v>
      </c>
      <c r="N36" s="46">
        <f t="shared" ca="1" si="10"/>
        <v>6</v>
      </c>
      <c r="O36" s="46">
        <f t="shared" ca="1" si="10"/>
        <v>5</v>
      </c>
      <c r="P36" s="46">
        <f t="shared" ca="1" si="10"/>
        <v>8</v>
      </c>
      <c r="Q36" s="46">
        <f t="shared" ca="1" si="10"/>
        <v>8</v>
      </c>
      <c r="R36" s="46">
        <f t="shared" ca="1" si="10"/>
        <v>9</v>
      </c>
      <c r="S36" s="46">
        <f t="shared" ca="1" si="10"/>
        <v>9</v>
      </c>
      <c r="T36" s="46">
        <f t="shared" ca="1" si="10"/>
        <v>9</v>
      </c>
      <c r="U36" s="46">
        <f t="shared" ca="1" si="10"/>
        <v>8</v>
      </c>
      <c r="V36" s="46">
        <f t="shared" ca="1" si="10"/>
        <v>5</v>
      </c>
      <c r="W36" s="46">
        <f t="shared" ca="1" si="10"/>
        <v>9</v>
      </c>
      <c r="X36" s="46">
        <f t="shared" ca="1" si="10"/>
        <v>9</v>
      </c>
      <c r="Y36" s="46">
        <f t="shared" ca="1" si="10"/>
        <v>13</v>
      </c>
      <c r="Z36" s="46">
        <f t="shared" ca="1" si="10"/>
        <v>11</v>
      </c>
      <c r="AA36" s="46">
        <f t="shared" ca="1" si="10"/>
        <v>3</v>
      </c>
      <c r="AB36" s="46">
        <f t="shared" ca="1" si="10"/>
        <v>7</v>
      </c>
      <c r="AC36" s="46">
        <f t="shared" ca="1" si="10"/>
        <v>7</v>
      </c>
      <c r="AD36" s="46">
        <f t="shared" ca="1" si="10"/>
        <v>5</v>
      </c>
      <c r="AE36" s="46">
        <f t="shared" ca="1" si="10"/>
        <v>6</v>
      </c>
      <c r="AF36" s="46">
        <f t="shared" ca="1" si="10"/>
        <v>6</v>
      </c>
      <c r="AG36" s="46">
        <f t="shared" ca="1" si="10"/>
        <v>5</v>
      </c>
      <c r="AH36" s="46">
        <f t="shared" si="10"/>
        <v>0</v>
      </c>
      <c r="AI36" s="46">
        <f t="shared" si="10"/>
        <v>0</v>
      </c>
      <c r="AJ36" s="46">
        <f t="shared" si="10"/>
        <v>0</v>
      </c>
      <c r="AK36" s="46">
        <f t="shared" si="10"/>
        <v>0</v>
      </c>
      <c r="AL36" s="46">
        <f t="shared" si="10"/>
        <v>0</v>
      </c>
      <c r="AM36" s="46">
        <f t="shared" si="10"/>
        <v>0</v>
      </c>
      <c r="AN36" s="46">
        <f t="shared" si="10"/>
        <v>0</v>
      </c>
      <c r="AO36" s="46"/>
      <c r="AP36" s="54">
        <f ca="1">SUM(J20:AN34)/SUM(G20:G34)</f>
        <v>0.84331797235023043</v>
      </c>
      <c r="AQ36" s="44"/>
      <c r="AR36" s="45"/>
      <c r="AS36" s="45"/>
      <c r="AT36" s="45"/>
      <c r="AU36" s="45"/>
    </row>
    <row r="37" spans="3:47" ht="0.15" customHeight="1">
      <c r="AP37" s="55">
        <f ca="1">1-AP36</f>
        <v>0.15668202764976957</v>
      </c>
      <c r="AQ37" s="19"/>
    </row>
  </sheetData>
  <mergeCells count="11">
    <mergeCell ref="AP17:AQ17"/>
    <mergeCell ref="AP19:AQ19"/>
    <mergeCell ref="E17:I17"/>
    <mergeCell ref="J16:K16"/>
    <mergeCell ref="L16:M16"/>
    <mergeCell ref="E18:I18"/>
    <mergeCell ref="E11:H11"/>
    <mergeCell ref="E12:H12"/>
    <mergeCell ref="E13:H13"/>
    <mergeCell ref="E14:I14"/>
    <mergeCell ref="E10:H10"/>
  </mergeCells>
  <phoneticPr fontId="1" type="noConversion"/>
  <conditionalFormatting sqref="J17:AO19 AO17:AO35">
    <cfRule type="expression" dxfId="23" priority="18">
      <formula>MONTH(J$19)&lt;&gt;$L$16</formula>
    </cfRule>
    <cfRule type="expression" dxfId="22" priority="45">
      <formula>J$18=6</formula>
    </cfRule>
    <cfRule type="expression" dxfId="21" priority="46">
      <formula>J$18=5</formula>
    </cfRule>
    <cfRule type="expression" dxfId="20" priority="47">
      <formula>J$18=4</formula>
    </cfRule>
    <cfRule type="expression" dxfId="19" priority="48">
      <formula>J$18=3</formula>
    </cfRule>
    <cfRule type="expression" dxfId="18" priority="49">
      <formula>J$18=2</formula>
    </cfRule>
    <cfRule type="expression" dxfId="17" priority="50">
      <formula>J$18=1</formula>
    </cfRule>
  </conditionalFormatting>
  <conditionalFormatting sqref="J20:AO34">
    <cfRule type="expression" dxfId="16" priority="51">
      <formula>MONTH(J$19)&lt;&gt;$L$16</formula>
    </cfRule>
    <cfRule type="expression" dxfId="15" priority="53">
      <formula>AND(J$17="월",$J$12=1)</formula>
    </cfRule>
    <cfRule type="expression" dxfId="14" priority="54">
      <formula>AND(J$17="화",$K$12=1)</formula>
    </cfRule>
    <cfRule type="expression" dxfId="13" priority="55">
      <formula>AND(J$17="수",$L$12=1)</formula>
    </cfRule>
    <cfRule type="expression" dxfId="12" priority="56">
      <formula>AND(J$17="목",$M$12=1)</formula>
    </cfRule>
    <cfRule type="expression" dxfId="11" priority="57">
      <formula>AND(J$17="금",$N$12=1)</formula>
    </cfRule>
    <cfRule type="expression" dxfId="10" priority="58">
      <formula>AND(J$17="토",$O$12=1)</formula>
    </cfRule>
    <cfRule type="expression" dxfId="9" priority="59">
      <formula>AND(J$17="일",$P$12=1)</formula>
    </cfRule>
    <cfRule type="expression" dxfId="8" priority="60">
      <formula>J$18=6</formula>
    </cfRule>
    <cfRule type="expression" dxfId="7" priority="61">
      <formula>J$18=5</formula>
    </cfRule>
    <cfRule type="expression" dxfId="6" priority="62">
      <formula>J$18=4</formula>
    </cfRule>
    <cfRule type="expression" dxfId="5" priority="63">
      <formula>J$18=3</formula>
    </cfRule>
    <cfRule type="expression" dxfId="4" priority="64">
      <formula>J$18=2</formula>
    </cfRule>
    <cfRule type="expression" dxfId="3" priority="65">
      <formula>J$18=1</formula>
    </cfRule>
  </conditionalFormatting>
  <conditionalFormatting sqref="AQ20:AQ34">
    <cfRule type="dataBar" priority="1">
      <dataBar showValue="0">
        <cfvo type="num" val="0"/>
        <cfvo type="num" val="1"/>
        <color rgb="FFEFDAFF"/>
      </dataBar>
      <extLst>
        <ext xmlns:x14="http://schemas.microsoft.com/office/spreadsheetml/2009/9/main" uri="{B025F937-C7B1-47D3-B67F-A62EFF666E3E}">
          <x14:id>{02375BF2-7729-4110-B02A-722480F39D12}</x14:id>
        </ext>
      </extLst>
    </cfRule>
  </conditionalFormatting>
  <dataValidations disablePrompts="1" count="5">
    <dataValidation type="list" allowBlank="1" showInputMessage="1" showErrorMessage="1" sqref="J16:K16">
      <formula1>"2023,2024,2025,2026"</formula1>
    </dataValidation>
    <dataValidation type="list" allowBlank="1" showInputMessage="1" showErrorMessage="1" sqref="L16:M16">
      <formula1>"1,2,3,4,5,6,7,8,9,10,11,12"</formula1>
    </dataValidation>
    <dataValidation type="list" allowBlank="1" showInputMessage="1" showErrorMessage="1" sqref="I13">
      <formula1>"TRUE,FALSE"</formula1>
    </dataValidation>
    <dataValidation type="list" allowBlank="1" showInputMessage="1" showErrorMessage="1" sqref="E20:E34">
      <formula1>"주1회,주2회,주3회,월1회,월2회,월3회"</formula1>
    </dataValidation>
    <dataValidation type="list" allowBlank="1" showInputMessage="1" showErrorMessage="1" sqref="H20:H34">
      <formula1>"🏠,💪,📚,💼,✈️,🎨,🌱,☕,🎓"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2375BF2-7729-4110-B02A-722480F39D1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AQ20:AQ34</xm:sqref>
        </x14:conditionalFormatting>
        <x14:conditionalFormatting xmlns:xm="http://schemas.microsoft.com/office/excel/2006/main">
          <x14:cfRule type="expression" priority="52" id="{B42E7B0F-2FCE-4BDA-AE68-FD1D74657ED8}">
            <xm:f>AND($I$13=TRUE,COUNTIF(공휴일!$A:$A,J$19)&gt;0)</xm:f>
            <x14:dxf>
              <font>
                <color theme="0" tint="-4.9989318521683403E-2"/>
              </font>
            </x14:dxf>
          </x14:cfRule>
          <xm:sqref>J20:AO34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6"/>
  <sheetViews>
    <sheetView zoomScale="160" zoomScaleNormal="160" workbookViewId="0"/>
  </sheetViews>
  <sheetFormatPr defaultColWidth="9" defaultRowHeight="16.5" customHeight="1"/>
  <cols>
    <col min="1" max="1" width="5.59765625" style="1" customWidth="1"/>
    <col min="2" max="2" width="12" style="1" customWidth="1"/>
    <col min="3" max="5" width="9" style="1"/>
    <col min="6" max="6" width="6.19921875" style="1" customWidth="1"/>
    <col min="7" max="16384" width="9" style="1"/>
  </cols>
  <sheetData>
    <row r="1" spans="1:8" ht="16.2" customHeight="1">
      <c r="A1" s="22"/>
      <c r="B1" s="22" t="s">
        <v>16</v>
      </c>
      <c r="C1" s="22" t="s">
        <v>17</v>
      </c>
      <c r="D1" s="22" t="s">
        <v>18</v>
      </c>
      <c r="E1" s="22" t="s">
        <v>19</v>
      </c>
      <c r="H1" s="58" t="s">
        <v>98</v>
      </c>
    </row>
    <row r="2" spans="1:8" ht="16.5" customHeight="1">
      <c r="A2" s="20" t="s">
        <v>2</v>
      </c>
      <c r="B2" s="1" t="s">
        <v>28</v>
      </c>
      <c r="C2" s="1">
        <v>252</v>
      </c>
      <c r="D2" s="1">
        <v>218</v>
      </c>
      <c r="E2" s="1">
        <v>255</v>
      </c>
      <c r="H2" s="59" t="s">
        <v>99</v>
      </c>
    </row>
    <row r="3" spans="1:8" ht="16.5" customHeight="1">
      <c r="A3" s="21" t="s">
        <v>5</v>
      </c>
      <c r="B3" s="1" t="s">
        <v>29</v>
      </c>
      <c r="C3" s="1">
        <v>239</v>
      </c>
      <c r="D3" s="1">
        <v>218</v>
      </c>
      <c r="E3" s="1">
        <v>255</v>
      </c>
    </row>
    <row r="4" spans="1:8" ht="16.5" customHeight="1">
      <c r="A4" s="22" t="s">
        <v>6</v>
      </c>
      <c r="B4" s="1" t="s">
        <v>30</v>
      </c>
      <c r="C4" s="1">
        <v>226</v>
      </c>
      <c r="D4" s="1">
        <v>219</v>
      </c>
      <c r="E4" s="1">
        <v>255</v>
      </c>
    </row>
    <row r="5" spans="1:8" ht="16.5" customHeight="1">
      <c r="A5" s="23" t="s">
        <v>7</v>
      </c>
      <c r="B5" s="1" t="s">
        <v>31</v>
      </c>
      <c r="C5" s="1">
        <v>213</v>
      </c>
      <c r="D5" s="1">
        <v>219</v>
      </c>
      <c r="E5" s="1">
        <v>255</v>
      </c>
    </row>
    <row r="6" spans="1:8" ht="16.5" customHeight="1">
      <c r="A6" s="24" t="s">
        <v>8</v>
      </c>
      <c r="B6" s="1" t="s">
        <v>32</v>
      </c>
      <c r="C6" s="1">
        <v>200</v>
      </c>
      <c r="D6" s="1">
        <v>220</v>
      </c>
      <c r="E6" s="1">
        <v>255</v>
      </c>
    </row>
    <row r="7" spans="1:8" ht="16.5" customHeight="1">
      <c r="A7" s="25" t="s">
        <v>9</v>
      </c>
      <c r="B7" s="1" t="s">
        <v>33</v>
      </c>
      <c r="C7" s="1">
        <v>187</v>
      </c>
      <c r="D7" s="1">
        <v>220</v>
      </c>
      <c r="E7" s="1">
        <v>255</v>
      </c>
    </row>
    <row r="8" spans="1:8" ht="16.5" customHeight="1">
      <c r="A8" s="26" t="s">
        <v>15</v>
      </c>
      <c r="B8" s="1" t="s">
        <v>34</v>
      </c>
      <c r="C8" s="1">
        <v>217</v>
      </c>
      <c r="D8" s="1">
        <v>202</v>
      </c>
      <c r="E8" s="1">
        <v>250</v>
      </c>
    </row>
    <row r="10" spans="1:8" ht="16.5" customHeight="1">
      <c r="A10" s="5"/>
      <c r="B10" s="5" t="s">
        <v>16</v>
      </c>
      <c r="C10" s="5" t="s">
        <v>17</v>
      </c>
      <c r="D10" s="5" t="s">
        <v>18</v>
      </c>
      <c r="E10" s="5" t="s">
        <v>19</v>
      </c>
    </row>
    <row r="11" spans="1:8" ht="16.5" customHeight="1">
      <c r="A11" s="2" t="s">
        <v>2</v>
      </c>
      <c r="B11" s="1" t="s">
        <v>20</v>
      </c>
      <c r="C11" s="1">
        <v>249</v>
      </c>
      <c r="D11" s="1">
        <v>186</v>
      </c>
      <c r="E11" s="1">
        <v>255</v>
      </c>
    </row>
    <row r="12" spans="1:8" ht="16.5" customHeight="1">
      <c r="A12" s="3" t="s">
        <v>5</v>
      </c>
      <c r="B12" s="1" t="s">
        <v>21</v>
      </c>
      <c r="C12" s="1">
        <v>228</v>
      </c>
      <c r="D12" s="1">
        <v>188</v>
      </c>
      <c r="E12" s="1">
        <v>255</v>
      </c>
    </row>
    <row r="13" spans="1:8" ht="16.5" customHeight="1">
      <c r="A13" s="4" t="s">
        <v>6</v>
      </c>
      <c r="B13" s="1" t="s">
        <v>22</v>
      </c>
      <c r="C13" s="1">
        <v>207</v>
      </c>
      <c r="D13" s="1">
        <v>191</v>
      </c>
      <c r="E13" s="1">
        <v>255</v>
      </c>
    </row>
    <row r="14" spans="1:8" ht="16.5" customHeight="1">
      <c r="A14" s="5" t="s">
        <v>7</v>
      </c>
      <c r="B14" s="1" t="s">
        <v>23</v>
      </c>
      <c r="C14" s="1">
        <v>186</v>
      </c>
      <c r="D14" s="1">
        <v>193</v>
      </c>
      <c r="E14" s="1">
        <v>255</v>
      </c>
    </row>
    <row r="15" spans="1:8" ht="16.5" customHeight="1">
      <c r="A15" s="6" t="s">
        <v>8</v>
      </c>
      <c r="B15" s="1" t="s">
        <v>24</v>
      </c>
      <c r="C15" s="1">
        <v>165</v>
      </c>
      <c r="D15" s="1">
        <v>196</v>
      </c>
      <c r="E15" s="1">
        <v>255</v>
      </c>
    </row>
    <row r="16" spans="1:8" ht="16.5" customHeight="1">
      <c r="A16" s="7" t="s">
        <v>9</v>
      </c>
      <c r="B16" s="1" t="s">
        <v>25</v>
      </c>
      <c r="C16" s="1">
        <v>144</v>
      </c>
      <c r="D16" s="1">
        <v>198</v>
      </c>
      <c r="E16" s="1">
        <v>255</v>
      </c>
    </row>
    <row r="17" spans="1:5" ht="16.5" customHeight="1">
      <c r="A17" s="8" t="s">
        <v>15</v>
      </c>
      <c r="B17" s="1" t="s">
        <v>26</v>
      </c>
      <c r="C17" s="1">
        <v>178</v>
      </c>
      <c r="D17" s="1">
        <v>148</v>
      </c>
      <c r="E17" s="1">
        <v>244</v>
      </c>
    </row>
    <row r="19" spans="1:5" ht="16.5" customHeight="1">
      <c r="A19" s="16" t="s">
        <v>27</v>
      </c>
      <c r="B19" s="16" t="s">
        <v>16</v>
      </c>
      <c r="C19" s="16" t="s">
        <v>17</v>
      </c>
      <c r="D19" s="16" t="s">
        <v>18</v>
      </c>
      <c r="E19" s="16" t="s">
        <v>19</v>
      </c>
    </row>
    <row r="20" spans="1:5" ht="16.5" customHeight="1">
      <c r="A20" s="9" t="s">
        <v>2</v>
      </c>
      <c r="B20" s="1" t="s">
        <v>3</v>
      </c>
      <c r="C20" s="1">
        <v>218</v>
      </c>
      <c r="D20" s="1">
        <v>133</v>
      </c>
      <c r="E20" s="1">
        <v>255</v>
      </c>
    </row>
    <row r="21" spans="1:5" ht="16.5" customHeight="1">
      <c r="A21" s="10" t="s">
        <v>5</v>
      </c>
      <c r="B21" s="1" t="s">
        <v>4</v>
      </c>
      <c r="C21" s="1">
        <v>190</v>
      </c>
      <c r="D21" s="1">
        <v>127</v>
      </c>
      <c r="E21" s="1">
        <v>254</v>
      </c>
    </row>
    <row r="22" spans="1:5" ht="16.5" customHeight="1">
      <c r="A22" s="11" t="s">
        <v>6</v>
      </c>
      <c r="B22" s="1" t="s">
        <v>10</v>
      </c>
      <c r="C22" s="1">
        <v>162</v>
      </c>
      <c r="D22" s="1">
        <v>122</v>
      </c>
      <c r="E22" s="1">
        <v>253</v>
      </c>
    </row>
    <row r="23" spans="1:5" ht="16.5" customHeight="1">
      <c r="A23" s="12" t="s">
        <v>7</v>
      </c>
      <c r="B23" s="1" t="s">
        <v>11</v>
      </c>
      <c r="C23" s="1">
        <v>135</v>
      </c>
      <c r="D23" s="1">
        <v>116</v>
      </c>
      <c r="E23" s="1">
        <v>253</v>
      </c>
    </row>
    <row r="24" spans="1:5" ht="16.5" customHeight="1">
      <c r="A24" s="13" t="s">
        <v>8</v>
      </c>
      <c r="B24" s="1" t="s">
        <v>12</v>
      </c>
      <c r="C24" s="1">
        <v>107</v>
      </c>
      <c r="D24" s="1">
        <v>111</v>
      </c>
      <c r="E24" s="1">
        <v>252</v>
      </c>
    </row>
    <row r="25" spans="1:5" ht="16.5" customHeight="1">
      <c r="A25" s="14" t="s">
        <v>9</v>
      </c>
      <c r="B25" s="1" t="s">
        <v>13</v>
      </c>
      <c r="C25" s="1">
        <v>79</v>
      </c>
      <c r="D25" s="1">
        <v>105</v>
      </c>
      <c r="E25" s="1">
        <v>251</v>
      </c>
    </row>
    <row r="26" spans="1:5" ht="16.5" customHeight="1">
      <c r="A26" s="15" t="s">
        <v>15</v>
      </c>
      <c r="B26" s="1" t="s">
        <v>14</v>
      </c>
      <c r="C26" s="1">
        <v>136</v>
      </c>
      <c r="D26" s="1">
        <v>89</v>
      </c>
      <c r="E26" s="1">
        <v>238</v>
      </c>
    </row>
  </sheetData>
  <phoneticPr fontId="1" type="noConversion"/>
  <hyperlinks>
    <hyperlink ref="H2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="115" zoomScaleNormal="115" workbookViewId="0"/>
  </sheetViews>
  <sheetFormatPr defaultRowHeight="17.399999999999999"/>
  <cols>
    <col min="1" max="2" width="13.59765625" customWidth="1"/>
    <col min="3" max="3" width="16" customWidth="1"/>
    <col min="4" max="6" width="14.09765625" customWidth="1"/>
  </cols>
  <sheetData>
    <row r="1" spans="1:8">
      <c r="A1" t="s">
        <v>71</v>
      </c>
      <c r="B1" t="s">
        <v>81</v>
      </c>
      <c r="C1" t="s">
        <v>62</v>
      </c>
      <c r="D1" t="s">
        <v>63</v>
      </c>
      <c r="E1" t="s">
        <v>64</v>
      </c>
      <c r="F1" t="s">
        <v>65</v>
      </c>
      <c r="H1" t="s">
        <v>74</v>
      </c>
    </row>
    <row r="2" spans="1:8">
      <c r="A2" s="29">
        <v>45292</v>
      </c>
      <c r="B2" s="29" t="str">
        <f>IF(ISNUMBER(SEARCH("대체",표1[[#This Row],[dateName]])),"대.휴",표1[[#This Row],[dateName]])</f>
        <v>신정</v>
      </c>
      <c r="C2" t="s">
        <v>54</v>
      </c>
      <c r="D2" t="s">
        <v>66</v>
      </c>
      <c r="E2">
        <v>20240101</v>
      </c>
      <c r="F2">
        <v>1</v>
      </c>
      <c r="H2" s="57" t="s">
        <v>72</v>
      </c>
    </row>
    <row r="3" spans="1:8">
      <c r="A3" s="29">
        <v>45331</v>
      </c>
      <c r="B3" s="29" t="str">
        <f>IF(ISNUMBER(SEARCH("대체",표1[[#This Row],[dateName]])),"대.휴",표1[[#This Row],[dateName]])</f>
        <v>설날</v>
      </c>
      <c r="C3" t="s">
        <v>61</v>
      </c>
      <c r="D3" t="s">
        <v>66</v>
      </c>
      <c r="E3">
        <v>20240209</v>
      </c>
      <c r="F3">
        <v>1</v>
      </c>
      <c r="H3" t="s">
        <v>73</v>
      </c>
    </row>
    <row r="4" spans="1:8">
      <c r="A4" s="29">
        <v>45332</v>
      </c>
      <c r="B4" s="29" t="str">
        <f>IF(ISNUMBER(SEARCH("대체",표1[[#This Row],[dateName]])),"대.휴",표1[[#This Row],[dateName]])</f>
        <v>설날</v>
      </c>
      <c r="C4" t="s">
        <v>61</v>
      </c>
      <c r="D4" t="s">
        <v>66</v>
      </c>
      <c r="E4">
        <v>20240210</v>
      </c>
      <c r="F4">
        <v>1</v>
      </c>
    </row>
    <row r="5" spans="1:8">
      <c r="A5" s="29">
        <v>45333</v>
      </c>
      <c r="B5" s="29" t="str">
        <f>IF(ISNUMBER(SEARCH("대체",표1[[#This Row],[dateName]])),"대.휴",표1[[#This Row],[dateName]])</f>
        <v>설날</v>
      </c>
      <c r="C5" t="s">
        <v>61</v>
      </c>
      <c r="D5" t="s">
        <v>66</v>
      </c>
      <c r="E5">
        <v>20240211</v>
      </c>
      <c r="F5">
        <v>1</v>
      </c>
    </row>
    <row r="6" spans="1:8">
      <c r="A6" s="29">
        <v>45334</v>
      </c>
      <c r="B6" s="29" t="str">
        <f>IF(ISNUMBER(SEARCH("대체",표1[[#This Row],[dateName]])),"대.휴",표1[[#This Row],[dateName]])</f>
        <v>대.휴</v>
      </c>
      <c r="C6" t="s">
        <v>67</v>
      </c>
      <c r="D6" t="s">
        <v>66</v>
      </c>
      <c r="E6">
        <v>20240212</v>
      </c>
      <c r="F6">
        <v>1</v>
      </c>
    </row>
    <row r="7" spans="1:8">
      <c r="A7" s="29">
        <v>45352</v>
      </c>
      <c r="B7" s="29" t="str">
        <f>IF(ISNUMBER(SEARCH("대체",표1[[#This Row],[dateName]])),"대.휴",표1[[#This Row],[dateName]])</f>
        <v>삼일절</v>
      </c>
      <c r="C7" t="s">
        <v>68</v>
      </c>
      <c r="D7" t="s">
        <v>66</v>
      </c>
      <c r="E7">
        <v>20240301</v>
      </c>
      <c r="F7">
        <v>1</v>
      </c>
    </row>
    <row r="8" spans="1:8">
      <c r="A8" s="29">
        <v>45392</v>
      </c>
      <c r="B8" s="29" t="str">
        <f>IF(ISNUMBER(SEARCH("대체",표1[[#This Row],[dateName]])),"대.휴",표1[[#This Row],[dateName]])</f>
        <v>선거일</v>
      </c>
      <c r="C8" t="s">
        <v>82</v>
      </c>
      <c r="D8" t="s">
        <v>66</v>
      </c>
      <c r="E8">
        <v>20240410</v>
      </c>
      <c r="F8">
        <v>1</v>
      </c>
    </row>
    <row r="9" spans="1:8">
      <c r="A9" s="29">
        <v>45417</v>
      </c>
      <c r="B9" s="29" t="str">
        <f>IF(ISNUMBER(SEARCH("대체",표1[[#This Row],[dateName]])),"대.휴",표1[[#This Row],[dateName]])</f>
        <v>어린이날</v>
      </c>
      <c r="C9" t="s">
        <v>60</v>
      </c>
      <c r="D9" t="s">
        <v>66</v>
      </c>
      <c r="E9">
        <v>20240505</v>
      </c>
      <c r="F9">
        <v>1</v>
      </c>
    </row>
    <row r="10" spans="1:8">
      <c r="A10" s="29">
        <v>45418</v>
      </c>
      <c r="B10" s="29" t="str">
        <f>IF(ISNUMBER(SEARCH("대체",표1[[#This Row],[dateName]])),"대.휴",표1[[#This Row],[dateName]])</f>
        <v>대.휴</v>
      </c>
      <c r="C10" t="s">
        <v>69</v>
      </c>
      <c r="D10" t="s">
        <v>66</v>
      </c>
      <c r="E10">
        <v>20240506</v>
      </c>
      <c r="F10">
        <v>1</v>
      </c>
    </row>
    <row r="11" spans="1:8">
      <c r="A11" s="29">
        <v>45427</v>
      </c>
      <c r="B11" s="29" t="str">
        <f>IF(ISNUMBER(SEARCH("대체",표1[[#This Row],[dateName]])),"대.휴",표1[[#This Row],[dateName]])</f>
        <v>부처님</v>
      </c>
      <c r="C11" t="s">
        <v>84</v>
      </c>
      <c r="D11" t="s">
        <v>66</v>
      </c>
      <c r="E11">
        <v>20240515</v>
      </c>
      <c r="F11">
        <v>1</v>
      </c>
    </row>
    <row r="12" spans="1:8">
      <c r="A12" s="29">
        <v>45449</v>
      </c>
      <c r="B12" s="29" t="str">
        <f>IF(ISNUMBER(SEARCH("대체",표1[[#This Row],[dateName]])),"대.휴",표1[[#This Row],[dateName]])</f>
        <v>현충일</v>
      </c>
      <c r="C12" t="s">
        <v>59</v>
      </c>
      <c r="D12" t="s">
        <v>66</v>
      </c>
      <c r="E12">
        <v>20240606</v>
      </c>
      <c r="F12">
        <v>1</v>
      </c>
    </row>
    <row r="13" spans="1:8">
      <c r="A13" s="29">
        <v>45519</v>
      </c>
      <c r="B13" s="29" t="str">
        <f>IF(ISNUMBER(SEARCH("대체",표1[[#This Row],[dateName]])),"대.휴",표1[[#This Row],[dateName]])</f>
        <v>광복절</v>
      </c>
      <c r="C13" t="s">
        <v>55</v>
      </c>
      <c r="D13" t="s">
        <v>66</v>
      </c>
      <c r="E13">
        <v>20240815</v>
      </c>
      <c r="F13">
        <v>1</v>
      </c>
    </row>
    <row r="14" spans="1:8">
      <c r="A14" s="29">
        <v>45551</v>
      </c>
      <c r="B14" s="29" t="str">
        <f>IF(ISNUMBER(SEARCH("대체",표1[[#This Row],[dateName]])),"대.휴",표1[[#This Row],[dateName]])</f>
        <v>추석</v>
      </c>
      <c r="C14" t="s">
        <v>57</v>
      </c>
      <c r="D14" t="s">
        <v>66</v>
      </c>
      <c r="E14">
        <v>20240916</v>
      </c>
      <c r="F14">
        <v>1</v>
      </c>
    </row>
    <row r="15" spans="1:8">
      <c r="A15" s="29">
        <v>45552</v>
      </c>
      <c r="B15" s="29" t="str">
        <f>IF(ISNUMBER(SEARCH("대체",표1[[#This Row],[dateName]])),"대.휴",표1[[#This Row],[dateName]])</f>
        <v>추석</v>
      </c>
      <c r="C15" t="s">
        <v>57</v>
      </c>
      <c r="D15" t="s">
        <v>66</v>
      </c>
      <c r="E15">
        <v>20240917</v>
      </c>
      <c r="F15">
        <v>1</v>
      </c>
    </row>
    <row r="16" spans="1:8">
      <c r="A16" s="29">
        <v>45553</v>
      </c>
      <c r="B16" s="29" t="str">
        <f>IF(ISNUMBER(SEARCH("대체",표1[[#This Row],[dateName]])),"대.휴",표1[[#This Row],[dateName]])</f>
        <v>추석</v>
      </c>
      <c r="C16" t="s">
        <v>57</v>
      </c>
      <c r="D16" t="s">
        <v>66</v>
      </c>
      <c r="E16">
        <v>20240918</v>
      </c>
      <c r="F16">
        <v>1</v>
      </c>
    </row>
    <row r="17" spans="1:6">
      <c r="A17" s="29">
        <v>45568</v>
      </c>
      <c r="B17" s="29" t="str">
        <f>IF(ISNUMBER(SEARCH("대체",표1[[#This Row],[dateName]])),"대.휴",표1[[#This Row],[dateName]])</f>
        <v>개천절</v>
      </c>
      <c r="C17" t="s">
        <v>56</v>
      </c>
      <c r="D17" t="s">
        <v>66</v>
      </c>
      <c r="E17">
        <v>20241003</v>
      </c>
      <c r="F17">
        <v>1</v>
      </c>
    </row>
    <row r="18" spans="1:6">
      <c r="A18" s="29">
        <v>45574</v>
      </c>
      <c r="B18" s="29" t="str">
        <f>IF(ISNUMBER(SEARCH("대체",표1[[#This Row],[dateName]])),"대.휴",표1[[#This Row],[dateName]])</f>
        <v>한글날</v>
      </c>
      <c r="C18" t="s">
        <v>58</v>
      </c>
      <c r="D18" t="s">
        <v>66</v>
      </c>
      <c r="E18">
        <v>20241009</v>
      </c>
      <c r="F18">
        <v>1</v>
      </c>
    </row>
    <row r="19" spans="1:6">
      <c r="A19" s="29">
        <v>45651</v>
      </c>
      <c r="B19" s="29" t="str">
        <f>IF(ISNUMBER(SEARCH("대체",표1[[#This Row],[dateName]])),"대.휴",표1[[#This Row],[dateName]])</f>
        <v>성탄절</v>
      </c>
      <c r="C19" t="s">
        <v>83</v>
      </c>
      <c r="D19" t="s">
        <v>66</v>
      </c>
      <c r="E19">
        <v>20241225</v>
      </c>
      <c r="F19">
        <v>1</v>
      </c>
    </row>
    <row r="20" spans="1:6">
      <c r="A20" s="29">
        <v>45658</v>
      </c>
      <c r="B20" s="29" t="str">
        <f>IF(ISNUMBER(SEARCH("대체",표1[[#This Row],[dateName]])),"대.휴",표1[[#This Row],[dateName]])</f>
        <v>신정</v>
      </c>
      <c r="C20" t="s">
        <v>54</v>
      </c>
      <c r="D20" t="s">
        <v>66</v>
      </c>
      <c r="E20">
        <v>20250101</v>
      </c>
      <c r="F20">
        <v>1</v>
      </c>
    </row>
    <row r="21" spans="1:6">
      <c r="A21" s="29">
        <v>45685</v>
      </c>
      <c r="B21" s="29" t="str">
        <f>IF(ISNUMBER(SEARCH("대체",표1[[#This Row],[dateName]])),"대.휴",표1[[#This Row],[dateName]])</f>
        <v>설날</v>
      </c>
      <c r="C21" t="s">
        <v>61</v>
      </c>
      <c r="D21" t="s">
        <v>66</v>
      </c>
      <c r="E21">
        <v>20250128</v>
      </c>
      <c r="F21">
        <v>1</v>
      </c>
    </row>
    <row r="22" spans="1:6">
      <c r="A22" s="29">
        <v>45686</v>
      </c>
      <c r="B22" s="29" t="str">
        <f>IF(ISNUMBER(SEARCH("대체",표1[[#This Row],[dateName]])),"대.휴",표1[[#This Row],[dateName]])</f>
        <v>설날</v>
      </c>
      <c r="C22" t="s">
        <v>61</v>
      </c>
      <c r="D22" t="s">
        <v>66</v>
      </c>
      <c r="E22">
        <v>20250129</v>
      </c>
      <c r="F22">
        <v>1</v>
      </c>
    </row>
    <row r="23" spans="1:6">
      <c r="A23" s="29">
        <v>45687</v>
      </c>
      <c r="B23" s="29" t="str">
        <f>IF(ISNUMBER(SEARCH("대체",표1[[#This Row],[dateName]])),"대.휴",표1[[#This Row],[dateName]])</f>
        <v>설날</v>
      </c>
      <c r="C23" t="s">
        <v>61</v>
      </c>
      <c r="D23" t="s">
        <v>66</v>
      </c>
      <c r="E23">
        <v>20250130</v>
      </c>
      <c r="F23">
        <v>1</v>
      </c>
    </row>
    <row r="24" spans="1:6">
      <c r="A24" s="29">
        <v>45717</v>
      </c>
      <c r="B24" s="29" t="str">
        <f>IF(ISNUMBER(SEARCH("대체",표1[[#This Row],[dateName]])),"대.휴",표1[[#This Row],[dateName]])</f>
        <v>삼일절</v>
      </c>
      <c r="C24" t="s">
        <v>68</v>
      </c>
      <c r="D24" t="s">
        <v>66</v>
      </c>
      <c r="E24">
        <v>20250301</v>
      </c>
      <c r="F24">
        <v>1</v>
      </c>
    </row>
    <row r="25" spans="1:6">
      <c r="A25" s="29">
        <v>45719</v>
      </c>
      <c r="B25" s="29" t="str">
        <f>IF(ISNUMBER(SEARCH("대체",표1[[#This Row],[dateName]])),"대.휴",표1[[#This Row],[dateName]])</f>
        <v>대.휴</v>
      </c>
      <c r="C25" t="s">
        <v>70</v>
      </c>
      <c r="D25" t="s">
        <v>66</v>
      </c>
      <c r="E25">
        <v>20250303</v>
      </c>
      <c r="F25">
        <v>1</v>
      </c>
    </row>
    <row r="26" spans="1:6">
      <c r="A26" s="29">
        <v>45782</v>
      </c>
      <c r="B26" s="29" t="str">
        <f>IF(ISNUMBER(SEARCH("대체",표1[[#This Row],[dateName]])),"대.휴",표1[[#This Row],[dateName]])</f>
        <v>어린이날</v>
      </c>
      <c r="C26" t="s">
        <v>60</v>
      </c>
      <c r="D26" t="s">
        <v>66</v>
      </c>
      <c r="E26">
        <v>20250505</v>
      </c>
      <c r="F26">
        <v>1</v>
      </c>
    </row>
    <row r="27" spans="1:6">
      <c r="A27" s="29">
        <v>45782</v>
      </c>
      <c r="B27" s="29" t="str">
        <f>IF(ISNUMBER(SEARCH("대체",표1[[#This Row],[dateName]])),"대.휴",표1[[#This Row],[dateName]])</f>
        <v>부처님</v>
      </c>
      <c r="C27" t="s">
        <v>84</v>
      </c>
      <c r="D27" t="s">
        <v>66</v>
      </c>
      <c r="E27">
        <v>20250505</v>
      </c>
      <c r="F27">
        <v>2</v>
      </c>
    </row>
    <row r="28" spans="1:6">
      <c r="A28" s="29">
        <v>45783</v>
      </c>
      <c r="B28" s="29" t="str">
        <f>IF(ISNUMBER(SEARCH("대체",표1[[#This Row],[dateName]])),"대.휴",표1[[#This Row],[dateName]])</f>
        <v>대.휴</v>
      </c>
      <c r="C28" t="s">
        <v>70</v>
      </c>
      <c r="D28" t="s">
        <v>66</v>
      </c>
      <c r="E28">
        <v>20250506</v>
      </c>
      <c r="F28">
        <v>1</v>
      </c>
    </row>
    <row r="29" spans="1:6">
      <c r="A29" s="29">
        <v>45814</v>
      </c>
      <c r="B29" s="29" t="str">
        <f>IF(ISNUMBER(SEARCH("대체",표1[[#This Row],[dateName]])),"대.휴",표1[[#This Row],[dateName]])</f>
        <v>현충일</v>
      </c>
      <c r="C29" t="s">
        <v>59</v>
      </c>
      <c r="D29" t="s">
        <v>66</v>
      </c>
      <c r="E29">
        <v>20250606</v>
      </c>
      <c r="F29">
        <v>1</v>
      </c>
    </row>
    <row r="30" spans="1:6">
      <c r="A30" s="29">
        <v>45884</v>
      </c>
      <c r="B30" s="29" t="str">
        <f>IF(ISNUMBER(SEARCH("대체",표1[[#This Row],[dateName]])),"대.휴",표1[[#This Row],[dateName]])</f>
        <v>광복절</v>
      </c>
      <c r="C30" t="s">
        <v>55</v>
      </c>
      <c r="D30" t="s">
        <v>66</v>
      </c>
      <c r="E30">
        <v>20250815</v>
      </c>
      <c r="F30">
        <v>1</v>
      </c>
    </row>
    <row r="31" spans="1:6">
      <c r="A31" s="29">
        <v>45933</v>
      </c>
      <c r="B31" s="29" t="str">
        <f>IF(ISNUMBER(SEARCH("대체",표1[[#This Row],[dateName]])),"대.휴",표1[[#This Row],[dateName]])</f>
        <v>개천절</v>
      </c>
      <c r="C31" t="s">
        <v>56</v>
      </c>
      <c r="D31" t="s">
        <v>66</v>
      </c>
      <c r="E31">
        <v>20251003</v>
      </c>
      <c r="F31">
        <v>1</v>
      </c>
    </row>
    <row r="32" spans="1:6">
      <c r="A32" s="29">
        <v>45935</v>
      </c>
      <c r="B32" s="29" t="str">
        <f>IF(ISNUMBER(SEARCH("대체",표1[[#This Row],[dateName]])),"대.휴",표1[[#This Row],[dateName]])</f>
        <v>추석</v>
      </c>
      <c r="C32" t="s">
        <v>57</v>
      </c>
      <c r="D32" t="s">
        <v>66</v>
      </c>
      <c r="E32">
        <v>20251005</v>
      </c>
      <c r="F32">
        <v>1</v>
      </c>
    </row>
    <row r="33" spans="1:6">
      <c r="A33" s="29">
        <v>45936</v>
      </c>
      <c r="B33" s="29" t="str">
        <f>IF(ISNUMBER(SEARCH("대체",표1[[#This Row],[dateName]])),"대.휴",표1[[#This Row],[dateName]])</f>
        <v>추석</v>
      </c>
      <c r="C33" t="s">
        <v>57</v>
      </c>
      <c r="D33" t="s">
        <v>66</v>
      </c>
      <c r="E33">
        <v>20251006</v>
      </c>
      <c r="F33">
        <v>1</v>
      </c>
    </row>
    <row r="34" spans="1:6">
      <c r="A34" s="29">
        <v>45937</v>
      </c>
      <c r="B34" s="29" t="str">
        <f>IF(ISNUMBER(SEARCH("대체",표1[[#This Row],[dateName]])),"대.휴",표1[[#This Row],[dateName]])</f>
        <v>추석</v>
      </c>
      <c r="C34" t="s">
        <v>57</v>
      </c>
      <c r="D34" t="s">
        <v>66</v>
      </c>
      <c r="E34">
        <v>20251007</v>
      </c>
      <c r="F34">
        <v>1</v>
      </c>
    </row>
    <row r="35" spans="1:6">
      <c r="A35" s="29">
        <v>45938</v>
      </c>
      <c r="B35" s="29" t="str">
        <f>IF(ISNUMBER(SEARCH("대체",표1[[#This Row],[dateName]])),"대.휴",표1[[#This Row],[dateName]])</f>
        <v>대.휴</v>
      </c>
      <c r="C35" t="s">
        <v>70</v>
      </c>
      <c r="D35" t="s">
        <v>66</v>
      </c>
      <c r="E35">
        <v>20251008</v>
      </c>
      <c r="F35">
        <v>1</v>
      </c>
    </row>
    <row r="36" spans="1:6">
      <c r="A36" s="29">
        <v>45939</v>
      </c>
      <c r="B36" s="29" t="str">
        <f>IF(ISNUMBER(SEARCH("대체",표1[[#This Row],[dateName]])),"대.휴",표1[[#This Row],[dateName]])</f>
        <v>한글날</v>
      </c>
      <c r="C36" t="s">
        <v>58</v>
      </c>
      <c r="D36" t="s">
        <v>66</v>
      </c>
      <c r="E36">
        <v>20251009</v>
      </c>
      <c r="F36">
        <v>1</v>
      </c>
    </row>
    <row r="37" spans="1:6">
      <c r="A37" s="29">
        <v>46016</v>
      </c>
      <c r="B37" s="29" t="str">
        <f>IF(ISNUMBER(SEARCH("대체",표1[[#This Row],[dateName]])),"대.휴",표1[[#This Row],[dateName]])</f>
        <v>성탄절</v>
      </c>
      <c r="C37" t="s">
        <v>83</v>
      </c>
      <c r="D37" t="s">
        <v>66</v>
      </c>
      <c r="E37">
        <v>20251225</v>
      </c>
      <c r="F37">
        <v>1</v>
      </c>
    </row>
  </sheetData>
  <phoneticPr fontId="1" type="noConversion"/>
  <hyperlinks>
    <hyperlink ref="H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투두리스트</vt:lpstr>
      <vt:lpstr>색상표</vt:lpstr>
      <vt:lpstr>공휴일</vt:lpstr>
      <vt:lpstr>초기화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jinyoung</cp:lastModifiedBy>
  <dcterms:created xsi:type="dcterms:W3CDTF">2024-01-05T16:26:50Z</dcterms:created>
  <dcterms:modified xsi:type="dcterms:W3CDTF">2024-01-17T04:49:12Z</dcterms:modified>
</cp:coreProperties>
</file>