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c5d5c8c4852779/Desktop/"/>
    </mc:Choice>
  </mc:AlternateContent>
  <xr:revisionPtr revIDLastSave="0" documentId="8_{65238EEA-4F7B-4457-95E8-61AF6B3C1E42}" xr6:coauthVersionLast="47" xr6:coauthVersionMax="47" xr10:uidLastSave="{00000000-0000-0000-0000-000000000000}"/>
  <bookViews>
    <workbookView xWindow="-80" yWindow="-80" windowWidth="19360" windowHeight="11440" xr2:uid="{4881A54C-A23F-4A49-B8EC-C0336DF10239}"/>
  </bookViews>
  <sheets>
    <sheet name="DCF" sheetId="1" r:id="rId1"/>
    <sheet name="IS" sheetId="2" r:id="rId2"/>
    <sheet name="CFS" sheetId="3" r:id="rId3"/>
  </sheets>
  <externalReferences>
    <externalReference r:id="rId4"/>
  </externalReferences>
  <definedNames>
    <definedName name="tgr">[1]DCF!$D$17</definedName>
    <definedName name="wacc">[1]DCF!$D$16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5" i="1" l="1"/>
  <c r="R55" i="1"/>
  <c r="Q55" i="1"/>
  <c r="P55" i="1"/>
  <c r="O55" i="1"/>
  <c r="N55" i="1"/>
  <c r="S49" i="1"/>
  <c r="R49" i="1"/>
  <c r="Q49" i="1"/>
  <c r="P49" i="1"/>
  <c r="O49" i="1"/>
  <c r="N49" i="1"/>
  <c r="S43" i="1"/>
  <c r="R43" i="1"/>
  <c r="Q43" i="1"/>
  <c r="P43" i="1"/>
  <c r="O43" i="1"/>
  <c r="N43" i="1"/>
  <c r="J42" i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E31" i="1"/>
  <c r="M37" i="1"/>
  <c r="L37" i="1"/>
  <c r="K37" i="1"/>
  <c r="J37" i="1"/>
  <c r="I37" i="1"/>
  <c r="H37" i="1"/>
  <c r="G37" i="1"/>
  <c r="F37" i="1"/>
  <c r="E37" i="1"/>
  <c r="M34" i="1"/>
  <c r="L34" i="1"/>
  <c r="K34" i="1"/>
  <c r="K35" i="1" s="1"/>
  <c r="J34" i="1"/>
  <c r="J35" i="1" s="1"/>
  <c r="I34" i="1"/>
  <c r="H34" i="1"/>
  <c r="G34" i="1"/>
  <c r="G35" i="1" s="1"/>
  <c r="F34" i="1"/>
  <c r="E34" i="1"/>
  <c r="M30" i="1"/>
  <c r="M32" i="1" s="1"/>
  <c r="L30" i="1"/>
  <c r="L32" i="1" s="1"/>
  <c r="K30" i="1"/>
  <c r="K32" i="1" s="1"/>
  <c r="J30" i="1"/>
  <c r="I30" i="1"/>
  <c r="I32" i="1" s="1"/>
  <c r="H30" i="1"/>
  <c r="G30" i="1"/>
  <c r="F30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S26" i="1"/>
  <c r="R26" i="1"/>
  <c r="R27" i="1" s="1"/>
  <c r="Q26" i="1"/>
  <c r="P26" i="1"/>
  <c r="O26" i="1"/>
  <c r="N26" i="1"/>
  <c r="M26" i="1"/>
  <c r="M54" i="1" s="1"/>
  <c r="L26" i="1"/>
  <c r="L54" i="1" s="1"/>
  <c r="K26" i="1"/>
  <c r="K54" i="1" s="1"/>
  <c r="J26" i="1"/>
  <c r="J54" i="1" s="1"/>
  <c r="I26" i="1"/>
  <c r="I54" i="1" s="1"/>
  <c r="H26" i="1"/>
  <c r="G26" i="1"/>
  <c r="G54" i="1" s="1"/>
  <c r="F26" i="1"/>
  <c r="F54" i="1" s="1"/>
  <c r="E26" i="1"/>
  <c r="E54" i="1" s="1"/>
  <c r="I24" i="1"/>
  <c r="S23" i="1"/>
  <c r="R23" i="1"/>
  <c r="Q23" i="1"/>
  <c r="P23" i="1"/>
  <c r="O23" i="1"/>
  <c r="N23" i="1"/>
  <c r="N24" i="1" s="1"/>
  <c r="M23" i="1"/>
  <c r="M48" i="1" s="1"/>
  <c r="L23" i="1"/>
  <c r="L48" i="1" s="1"/>
  <c r="K23" i="1"/>
  <c r="K24" i="1" s="1"/>
  <c r="J23" i="1"/>
  <c r="I23" i="1"/>
  <c r="I48" i="1" s="1"/>
  <c r="H23" i="1"/>
  <c r="H48" i="1" s="1"/>
  <c r="G23" i="1"/>
  <c r="G48" i="1" s="1"/>
  <c r="F23" i="1"/>
  <c r="F24" i="1" s="1"/>
  <c r="E23" i="1"/>
  <c r="E48" i="1" s="1"/>
  <c r="S20" i="1"/>
  <c r="R20" i="1"/>
  <c r="Q20" i="1"/>
  <c r="Q24" i="1" s="1"/>
  <c r="P20" i="1"/>
  <c r="Q21" i="1" s="1"/>
  <c r="O20" i="1"/>
  <c r="O21" i="1" s="1"/>
  <c r="N20" i="1"/>
  <c r="M20" i="1"/>
  <c r="M35" i="1" s="1"/>
  <c r="L20" i="1"/>
  <c r="K20" i="1"/>
  <c r="K38" i="1" s="1"/>
  <c r="J20" i="1"/>
  <c r="J21" i="1" s="1"/>
  <c r="I20" i="1"/>
  <c r="I42" i="1" s="1"/>
  <c r="H20" i="1"/>
  <c r="H42" i="1" s="1"/>
  <c r="G20" i="1"/>
  <c r="G42" i="1" s="1"/>
  <c r="F20" i="1"/>
  <c r="F42" i="1" s="1"/>
  <c r="E20" i="1"/>
  <c r="E35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S27" i="1" l="1"/>
  <c r="G21" i="1"/>
  <c r="J24" i="1"/>
  <c r="R24" i="1"/>
  <c r="Q27" i="1"/>
  <c r="E38" i="1"/>
  <c r="M38" i="1"/>
  <c r="P21" i="1"/>
  <c r="E27" i="1"/>
  <c r="H39" i="1"/>
  <c r="R21" i="1"/>
  <c r="I38" i="1"/>
  <c r="L21" i="1"/>
  <c r="F21" i="1"/>
  <c r="P24" i="1"/>
  <c r="F32" i="1"/>
  <c r="G32" i="1"/>
  <c r="F35" i="1"/>
  <c r="L31" i="1"/>
  <c r="H21" i="1"/>
  <c r="L24" i="1"/>
  <c r="G24" i="1"/>
  <c r="I27" i="1"/>
  <c r="L35" i="1"/>
  <c r="J39" i="1"/>
  <c r="M31" i="1"/>
  <c r="I21" i="1"/>
  <c r="H24" i="1"/>
  <c r="N27" i="1"/>
  <c r="J27" i="1"/>
  <c r="K39" i="1"/>
  <c r="J48" i="1"/>
  <c r="J49" i="1" s="1"/>
  <c r="L27" i="1"/>
  <c r="L38" i="1"/>
  <c r="M21" i="1"/>
  <c r="O27" i="1"/>
  <c r="H27" i="1"/>
  <c r="P27" i="1"/>
  <c r="M27" i="1"/>
  <c r="N21" i="1"/>
  <c r="H49" i="1"/>
  <c r="O24" i="1"/>
  <c r="H32" i="1"/>
  <c r="F39" i="1"/>
  <c r="S21" i="1"/>
  <c r="J32" i="1"/>
  <c r="I35" i="1"/>
  <c r="G39" i="1"/>
  <c r="F27" i="1"/>
  <c r="J38" i="1"/>
  <c r="I31" i="1"/>
  <c r="I39" i="1"/>
  <c r="F48" i="1"/>
  <c r="F49" i="1" s="1"/>
  <c r="L39" i="1"/>
  <c r="J43" i="1"/>
  <c r="H54" i="1"/>
  <c r="H55" i="1" s="1"/>
  <c r="H35" i="1"/>
  <c r="F38" i="1"/>
  <c r="M39" i="1"/>
  <c r="K42" i="1"/>
  <c r="K27" i="1"/>
  <c r="G38" i="1"/>
  <c r="F31" i="1"/>
  <c r="L42" i="1"/>
  <c r="K48" i="1"/>
  <c r="H38" i="1"/>
  <c r="G31" i="1"/>
  <c r="E42" i="1"/>
  <c r="F43" i="1" s="1"/>
  <c r="M42" i="1"/>
  <c r="N42" i="1" s="1"/>
  <c r="S24" i="1"/>
  <c r="H31" i="1"/>
  <c r="K21" i="1"/>
  <c r="E24" i="1"/>
  <c r="M24" i="1"/>
  <c r="G27" i="1"/>
  <c r="J31" i="1"/>
  <c r="K31" i="1"/>
  <c r="G43" i="1"/>
  <c r="G55" i="1"/>
  <c r="H43" i="1"/>
  <c r="E55" i="1"/>
  <c r="M55" i="1"/>
  <c r="I43" i="1"/>
  <c r="G49" i="1"/>
  <c r="K43" i="1"/>
  <c r="I49" i="1"/>
  <c r="I55" i="1"/>
  <c r="L55" i="1"/>
  <c r="E49" i="1"/>
  <c r="K49" i="1" l="1"/>
  <c r="M49" i="1"/>
  <c r="L43" i="1"/>
  <c r="F55" i="1"/>
  <c r="J55" i="1"/>
  <c r="O42" i="1"/>
  <c r="O48" i="1" s="1"/>
  <c r="O54" i="1" s="1"/>
  <c r="N48" i="1"/>
  <c r="N54" i="1" s="1"/>
  <c r="K55" i="1"/>
  <c r="L49" i="1"/>
  <c r="M43" i="1"/>
  <c r="P42" i="1" l="1"/>
  <c r="Q42" i="1" s="1"/>
  <c r="P48" i="1" l="1"/>
  <c r="P54" i="1" s="1"/>
  <c r="R42" i="1"/>
  <c r="Q48" i="1"/>
  <c r="Q54" i="1" s="1"/>
  <c r="S42" i="1" l="1"/>
  <c r="S48" i="1" s="1"/>
  <c r="S54" i="1" s="1"/>
  <c r="R48" i="1"/>
  <c r="R54" i="1" s="1"/>
</calcChain>
</file>

<file path=xl/sharedStrings.xml><?xml version="1.0" encoding="utf-8"?>
<sst xmlns="http://schemas.openxmlformats.org/spreadsheetml/2006/main" count="535" uniqueCount="172">
  <si>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</si>
  <si>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</si>
  <si>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</si>
  <si>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</si>
  <si>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</si>
  <si>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</si>
  <si>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</si>
  <si>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</si>
  <si>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</si>
  <si>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</si>
  <si>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</si>
  <si>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</si>
  <si>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</si>
  <si>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</si>
  <si>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</si>
  <si>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</si>
  <si>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</si>
  <si>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</si>
  <si>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</si>
  <si>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</si>
  <si>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</si>
  <si>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</si>
  <si>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</si>
  <si>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</si>
  <si>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</si>
  <si>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</si>
  <si>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</si>
  <si>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</si>
  <si>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</si>
  <si>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</si>
  <si>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</si>
  <si>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</si>
  <si>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</si>
  <si>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</si>
  <si>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</si>
  <si>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</si>
  <si>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</si>
  <si>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</si>
  <si>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</si>
  <si>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</si>
  <si>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</si>
  <si>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</si>
  <si>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</si>
  <si>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</si>
  <si>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</si>
  <si>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</si>
  <si>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</si>
  <si>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</si>
  <si>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</si>
  <si>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</si>
  <si>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</si>
  <si>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</si>
  <si>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</si>
  <si>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</si>
  <si>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</si>
  <si>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</si>
  <si>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</si>
  <si>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</si>
  <si>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</si>
  <si>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Amazon.com, Inc. (AMZN)</t>
  </si>
  <si>
    <t>$109.65</t>
  </si>
  <si>
    <t>Amazon.com, Inc.</t>
  </si>
  <si>
    <t xml:space="preserve">AMZN   023135106   2000019   NASDAQ    Common stock    </t>
  </si>
  <si>
    <t>FactSet Fundamentals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</si>
  <si>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</si>
  <si>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</si>
  <si>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</si>
  <si>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</si>
  <si>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</si>
  <si>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</si>
  <si>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</si>
  <si>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</si>
  <si>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</si>
  <si>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</si>
  <si>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GAAP/IFRS Cash Flow</t>
  </si>
  <si>
    <t>Net cash provided by / used in operating activities</t>
  </si>
  <si>
    <t>Net income / loss</t>
  </si>
  <si>
    <t>Adjustments to reconcile net income / loss to net cash from / provided by operating activities</t>
  </si>
  <si>
    <t>Depreciation of property and equipment, including internal-use software and website development, and other amortization, including capitalized content costs</t>
  </si>
  <si>
    <t>Stock-based compensation</t>
  </si>
  <si>
    <t>Other operating expense / income, net</t>
  </si>
  <si>
    <t>Other expense / income, net</t>
  </si>
  <si>
    <t>Losses / gains on sales of marketable securities, net</t>
  </si>
  <si>
    <t>Other expense / income, net excluding losses / gains on sales of marketable securities, net</t>
  </si>
  <si>
    <t>Deferred income taxes</t>
  </si>
  <si>
    <t>Excess tax benefits / charges from stock-based compensation</t>
  </si>
  <si>
    <t>Cumulative effect of change in accounting principle</t>
  </si>
  <si>
    <t>Changes in operating assets and liabilities</t>
  </si>
  <si>
    <t>Inventories</t>
  </si>
  <si>
    <t>Accounts receivable, net and other</t>
  </si>
  <si>
    <t>Accounts payable</t>
  </si>
  <si>
    <t>Accrued expenses and other</t>
  </si>
  <si>
    <t>Unearned revenue</t>
  </si>
  <si>
    <t>Additions to unearned revenue</t>
  </si>
  <si>
    <t>Amortization of previously unearned revenue</t>
  </si>
  <si>
    <t>Net cash provided by / used in investing activities</t>
  </si>
  <si>
    <t>Purchases of property and equipment, including internal-use software and website development, net</t>
  </si>
  <si>
    <t>Purchases of property and equipment, including internal-use software and website development</t>
  </si>
  <si>
    <t>Proceeds from property and equipment incentives</t>
  </si>
  <si>
    <t>Acquisitions, net of cash acquired, and other</t>
  </si>
  <si>
    <t>Sales and maturities of marketable securities</t>
  </si>
  <si>
    <t>Purchases of marketable securities</t>
  </si>
  <si>
    <t>Net cash provided by / used in financing activities</t>
  </si>
  <si>
    <t>Common stock repurchased</t>
  </si>
  <si>
    <t>Proceeds from long-term debt and other</t>
  </si>
  <si>
    <t>Proceeds from exercises of stock options</t>
  </si>
  <si>
    <t>Proceeds from short-term debt, and other</t>
  </si>
  <si>
    <t>Proceeds from long-term debt</t>
  </si>
  <si>
    <t>Repayments of long-term debt, capital lease, and finance lease obligations</t>
  </si>
  <si>
    <t>Repayments of long-term debt and other</t>
  </si>
  <si>
    <t>Repayments of short-term debt, and other</t>
  </si>
  <si>
    <t>Repayments of long-term debt</t>
  </si>
  <si>
    <t>Principal repayments of capital lease obligations</t>
  </si>
  <si>
    <t>Principal repayments of finance lease obligations</t>
  </si>
  <si>
    <t>Foreign-currency effect on cash and cash equivalents</t>
  </si>
  <si>
    <t>Net increase / decrease in cash and cash equivalents</t>
  </si>
  <si>
    <t>Cash and cash equivalents, beginning of period</t>
  </si>
  <si>
    <t>Cash, cash equivalents, and restricted cash, end of period</t>
  </si>
  <si>
    <t>Supplemental cash flow information</t>
  </si>
  <si>
    <t>Cash paid for interest on long-term debt</t>
  </si>
  <si>
    <t>Cash paid for operating leases</t>
  </si>
  <si>
    <t>Cash paid for interest on capital and finance lease obligations</t>
  </si>
  <si>
    <t>Cash paid for interest on finance leases</t>
  </si>
  <si>
    <t>Cash paid for interest on capital leases</t>
  </si>
  <si>
    <t>Cash paid for interest on finance leases excluding cash paid for interest on capital leases</t>
  </si>
  <si>
    <t>Cash paid for interest on financing obligations</t>
  </si>
  <si>
    <t>Cash paid for income taxes, net of refunds</t>
  </si>
  <si>
    <t>Assets acquired under operating leases</t>
  </si>
  <si>
    <t>Fixed assets acquired under capital leases and other financing arrangements</t>
  </si>
  <si>
    <t>Property and equipment acquired under capital leases</t>
  </si>
  <si>
    <t>Property and equipment acquired under finance leases</t>
  </si>
  <si>
    <t>Property and equipment acquired under build-to-suit leases</t>
  </si>
  <si>
    <t>Conversion of debt</t>
  </si>
  <si>
    <t>Growth</t>
  </si>
  <si>
    <t>All figures in millions of U.S. Dollar.</t>
  </si>
  <si>
    <t>Amazon DCF</t>
  </si>
  <si>
    <t>x</t>
  </si>
  <si>
    <t>Ticker</t>
  </si>
  <si>
    <t>Date</t>
  </si>
  <si>
    <t>AMZN</t>
  </si>
  <si>
    <t>Assumptions</t>
  </si>
  <si>
    <t>Switches</t>
  </si>
  <si>
    <t>Revenue Growth</t>
  </si>
  <si>
    <t>EBIT Margin</t>
  </si>
  <si>
    <t>Taxes</t>
  </si>
  <si>
    <t>WACC</t>
  </si>
  <si>
    <t>TGR</t>
  </si>
  <si>
    <t>Valuation Assumptions</t>
  </si>
  <si>
    <t>Conservative Case</t>
  </si>
  <si>
    <t>Base Case</t>
  </si>
  <si>
    <t>Optimistic Case</t>
  </si>
  <si>
    <t>Revenue 2022</t>
  </si>
  <si>
    <t>Revenue Step</t>
  </si>
  <si>
    <t>Revenue Step ('23+)</t>
  </si>
  <si>
    <t>EBIT Step ('22-23)</t>
  </si>
  <si>
    <t>EBIT Step</t>
  </si>
  <si>
    <t>EBIT Step ('24+)</t>
  </si>
  <si>
    <t>Income Statement</t>
  </si>
  <si>
    <t>Revenue</t>
  </si>
  <si>
    <t>% growth</t>
  </si>
  <si>
    <t>EBIT</t>
  </si>
  <si>
    <t>% of sales</t>
  </si>
  <si>
    <t>% of EBIT</t>
  </si>
  <si>
    <t>Cash Flow Items</t>
  </si>
  <si>
    <t>D&amp;A</t>
  </si>
  <si>
    <t>% of CapEx</t>
  </si>
  <si>
    <t>CapEx</t>
  </si>
  <si>
    <t>Change in NWC</t>
  </si>
  <si>
    <t>% of change in sales</t>
  </si>
  <si>
    <t>DCF</t>
  </si>
  <si>
    <t>Street Case</t>
  </si>
  <si>
    <t>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</si>
</sst>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%;\(0.0%\)"/>
    <numFmt numFmtId="167" formatCode="0.00%;\(0.00%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646464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8" fillId="0" borderId="0"/>
  </cellStyleXfs>
  <cellXfs count="72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4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5" fontId="4" fillId="0" borderId="0" xfId="1" applyNumberFormat="1" applyFont="1"/>
    <xf numFmtId="0" fontId="4" fillId="0" borderId="1" xfId="2" applyBorder="1"/>
    <xf numFmtId="0" fontId="4" fillId="0" borderId="2" xfId="2" applyBorder="1"/>
    <xf numFmtId="0" fontId="7" fillId="3" borderId="0" xfId="2" applyFont="1" applyFill="1" applyAlignment="1">
      <alignment horizontal="left"/>
    </xf>
    <xf numFmtId="3" fontId="9" fillId="3" borderId="0" xfId="3" applyNumberFormat="1" applyFont="1" applyFill="1" applyAlignment="1">
      <alignment horizontal="right"/>
    </xf>
    <xf numFmtId="0" fontId="4" fillId="0" borderId="0" xfId="2" applyAlignment="1">
      <alignment horizontal="left" indent="1"/>
    </xf>
    <xf numFmtId="3" fontId="10" fillId="0" borderId="0" xfId="3" applyNumberFormat="1" applyFont="1" applyAlignment="1">
      <alignment horizontal="right"/>
    </xf>
    <xf numFmtId="3" fontId="8" fillId="0" borderId="0" xfId="3" applyNumberFormat="1" applyAlignment="1">
      <alignment horizontal="right"/>
    </xf>
    <xf numFmtId="0" fontId="7" fillId="3" borderId="0" xfId="2" applyFont="1" applyFill="1" applyAlignment="1">
      <alignment horizontal="left" indent="3"/>
    </xf>
    <xf numFmtId="3" fontId="7" fillId="3" borderId="0" xfId="2" applyNumberFormat="1" applyFont="1" applyFill="1" applyAlignment="1">
      <alignment horizontal="right"/>
    </xf>
    <xf numFmtId="0" fontId="4" fillId="0" borderId="0" xfId="2" applyAlignment="1">
      <alignment horizontal="left" indent="4"/>
    </xf>
    <xf numFmtId="0" fontId="4" fillId="3" borderId="0" xfId="2" applyFill="1" applyAlignment="1">
      <alignment horizontal="left" indent="4"/>
    </xf>
    <xf numFmtId="3" fontId="8" fillId="3" borderId="0" xfId="3" applyNumberFormat="1" applyFill="1" applyAlignment="1">
      <alignment horizontal="right"/>
    </xf>
    <xf numFmtId="0" fontId="7" fillId="3" borderId="0" xfId="2" applyFont="1" applyFill="1" applyAlignment="1">
      <alignment horizontal="left" indent="6"/>
    </xf>
    <xf numFmtId="0" fontId="4" fillId="0" borderId="0" xfId="2" applyAlignment="1">
      <alignment horizontal="left" indent="7"/>
    </xf>
    <xf numFmtId="0" fontId="4" fillId="3" borderId="0" xfId="2" applyFill="1" applyAlignment="1">
      <alignment horizontal="left" indent="7"/>
    </xf>
    <xf numFmtId="3" fontId="10" fillId="3" borderId="0" xfId="3" applyNumberFormat="1" applyFont="1" applyFill="1" applyAlignment="1">
      <alignment horizontal="right"/>
    </xf>
    <xf numFmtId="0" fontId="7" fillId="0" borderId="0" xfId="2" applyFont="1" applyAlignment="1">
      <alignment horizontal="left" indent="9"/>
    </xf>
    <xf numFmtId="3" fontId="7" fillId="0" borderId="0" xfId="2" applyNumberFormat="1" applyFont="1" applyAlignment="1">
      <alignment horizontal="right"/>
    </xf>
    <xf numFmtId="3" fontId="9" fillId="0" borderId="0" xfId="3" applyNumberFormat="1" applyFont="1" applyAlignment="1">
      <alignment horizontal="right"/>
    </xf>
    <xf numFmtId="0" fontId="4" fillId="3" borderId="0" xfId="2" applyFill="1" applyAlignment="1">
      <alignment horizontal="left" indent="10"/>
    </xf>
    <xf numFmtId="0" fontId="4" fillId="0" borderId="0" xfId="2" applyAlignment="1">
      <alignment horizontal="left" indent="10"/>
    </xf>
    <xf numFmtId="0" fontId="7" fillId="0" borderId="0" xfId="2" applyFont="1" applyAlignment="1">
      <alignment horizontal="left" indent="3"/>
    </xf>
    <xf numFmtId="0" fontId="4" fillId="3" borderId="0" xfId="2" applyFill="1" applyAlignment="1">
      <alignment horizontal="left" indent="1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indent="6"/>
    </xf>
    <xf numFmtId="164" fontId="7" fillId="3" borderId="0" xfId="2" applyNumberFormat="1" applyFont="1" applyFill="1" applyAlignment="1">
      <alignment horizontal="right"/>
    </xf>
    <xf numFmtId="164" fontId="6" fillId="0" borderId="0" xfId="2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164" fontId="6" fillId="3" borderId="0" xfId="2" applyNumberFormat="1" applyFont="1" applyFill="1" applyAlignment="1">
      <alignment horizontal="right"/>
    </xf>
    <xf numFmtId="164" fontId="7" fillId="0" borderId="0" xfId="2" applyNumberFormat="1" applyFont="1" applyAlignment="1">
      <alignment horizontal="right"/>
    </xf>
    <xf numFmtId="0" fontId="11" fillId="0" borderId="0" xfId="2" applyFont="1" applyAlignment="1">
      <alignment horizontal="left"/>
    </xf>
    <xf numFmtId="0" fontId="0" fillId="0" borderId="3" xfId="0" applyBorder="1"/>
    <xf numFmtId="0" fontId="12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4" borderId="4" xfId="0" applyNumberFormat="1" applyFill="1" applyBorder="1"/>
    <xf numFmtId="0" fontId="0" fillId="5" borderId="0" xfId="0" applyFill="1"/>
    <xf numFmtId="0" fontId="0" fillId="5" borderId="0" xfId="0" applyFill="1" applyBorder="1"/>
    <xf numFmtId="0" fontId="2" fillId="5" borderId="0" xfId="0" applyFont="1" applyFill="1"/>
    <xf numFmtId="0" fontId="3" fillId="0" borderId="0" xfId="0" applyFont="1"/>
    <xf numFmtId="165" fontId="0" fillId="4" borderId="6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/>
    <xf numFmtId="3" fontId="0" fillId="0" borderId="0" xfId="0" applyNumberFormat="1"/>
    <xf numFmtId="9" fontId="16" fillId="0" borderId="0" xfId="1" applyNumberFormat="1" applyFont="1"/>
    <xf numFmtId="3" fontId="17" fillId="0" borderId="0" xfId="0" applyNumberFormat="1" applyFont="1"/>
    <xf numFmtId="9" fontId="16" fillId="0" borderId="0" xfId="1" applyFont="1"/>
    <xf numFmtId="0" fontId="16" fillId="0" borderId="0" xfId="0" applyFont="1"/>
    <xf numFmtId="3" fontId="18" fillId="0" borderId="0" xfId="0" applyNumberFormat="1" applyFont="1"/>
    <xf numFmtId="9" fontId="16" fillId="4" borderId="4" xfId="0" applyNumberFormat="1" applyFont="1" applyFill="1" applyBorder="1" applyAlignment="1">
      <alignment horizontal="right"/>
    </xf>
    <xf numFmtId="9" fontId="19" fillId="4" borderId="4" xfId="0" applyNumberFormat="1" applyFont="1" applyFill="1" applyBorder="1" applyAlignment="1">
      <alignment horizontal="right"/>
    </xf>
    <xf numFmtId="3" fontId="13" fillId="0" borderId="0" xfId="0" applyNumberFormat="1" applyFont="1"/>
    <xf numFmtId="9" fontId="16" fillId="4" borderId="6" xfId="0" applyNumberFormat="1" applyFont="1" applyFill="1" applyBorder="1" applyAlignment="1">
      <alignment horizontal="right"/>
    </xf>
  </cellXfs>
  <cellStyles count="4">
    <cellStyle name="Hyperlink 2" xfId="3" xr:uid="{DF28345D-B4E4-40D3-8DB6-C482EB2101AC}"/>
    <cellStyle name="Normal" xfId="0" builtinId="0"/>
    <cellStyle name="Normal 2" xfId="2" xr:uid="{8B1F1756-0471-44AB-8481-747A0BE458E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mazon/2022.06.14%20-%20Amazon%20DCF%20-%20Patr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DCF"/>
      <sheetName val="IS"/>
      <sheetName val="CFS"/>
    </sheetNames>
    <sheetDataSet>
      <sheetData sheetId="0"/>
      <sheetData sheetId="1">
        <row r="16">
          <cell r="D16">
            <v>0.105</v>
          </cell>
        </row>
        <row r="17">
          <cell r="D17">
            <v>2.5000000000000001E-2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455C-BA48-42A2-85F2-022518B81AF7}">
  <dimension ref="A2:S58"/>
  <sheetViews>
    <sheetView showGridLines="0" tabSelected="1" topLeftCell="A3" zoomScale="80" zoomScaleNormal="80" workbookViewId="0">
      <selection activeCell="J20" sqref="J20"/>
    </sheetView>
  </sheetViews>
  <sheetFormatPr defaultRowHeight="14.5" outlineLevelRow="1" x14ac:dyDescent="0.35"/>
  <cols>
    <col min="1" max="1" width="3.6328125" customWidth="1"/>
    <col min="3" max="3" width="9.90625" bestFit="1" customWidth="1"/>
    <col min="5" max="19" width="9.6328125" customWidth="1"/>
  </cols>
  <sheetData>
    <row r="2" spans="1:17" s="44" customFormat="1" ht="21" x14ac:dyDescent="0.5">
      <c r="B2" s="45" t="s">
        <v>135</v>
      </c>
    </row>
    <row r="4" spans="1:17" x14ac:dyDescent="0.35">
      <c r="B4" t="s">
        <v>137</v>
      </c>
      <c r="C4" s="47" t="s">
        <v>139</v>
      </c>
    </row>
    <row r="5" spans="1:17" x14ac:dyDescent="0.35">
      <c r="B5" t="s">
        <v>138</v>
      </c>
      <c r="C5" s="48">
        <v>44734</v>
      </c>
    </row>
    <row r="7" spans="1:17" x14ac:dyDescent="0.35">
      <c r="A7" s="58" t="s">
        <v>136</v>
      </c>
      <c r="B7" s="51" t="s">
        <v>140</v>
      </c>
      <c r="C7" s="50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x14ac:dyDescent="0.35">
      <c r="B8" s="52" t="s">
        <v>141</v>
      </c>
      <c r="G8" s="52" t="s">
        <v>148</v>
      </c>
      <c r="K8" s="52" t="s">
        <v>149</v>
      </c>
      <c r="O8" s="52" t="s">
        <v>150</v>
      </c>
    </row>
    <row r="9" spans="1:17" x14ac:dyDescent="0.35">
      <c r="B9" t="s">
        <v>142</v>
      </c>
      <c r="E9" s="57">
        <v>1</v>
      </c>
      <c r="G9" t="s">
        <v>151</v>
      </c>
      <c r="I9" s="53"/>
      <c r="K9" t="s">
        <v>152</v>
      </c>
      <c r="M9" s="54"/>
      <c r="O9" t="s">
        <v>151</v>
      </c>
      <c r="Q9" s="53"/>
    </row>
    <row r="10" spans="1:17" x14ac:dyDescent="0.35">
      <c r="B10" t="s">
        <v>143</v>
      </c>
      <c r="E10" s="57">
        <v>1</v>
      </c>
      <c r="G10" t="s">
        <v>153</v>
      </c>
      <c r="I10" s="55"/>
      <c r="O10" t="s">
        <v>153</v>
      </c>
      <c r="Q10" s="53"/>
    </row>
    <row r="11" spans="1:17" x14ac:dyDescent="0.35">
      <c r="B11" t="s">
        <v>144</v>
      </c>
      <c r="E11" s="57">
        <v>1</v>
      </c>
      <c r="G11" t="s">
        <v>154</v>
      </c>
      <c r="I11" s="55"/>
      <c r="K11" t="s">
        <v>155</v>
      </c>
      <c r="M11" s="56"/>
      <c r="O11" t="s">
        <v>154</v>
      </c>
      <c r="Q11" s="53"/>
    </row>
    <row r="12" spans="1:17" x14ac:dyDescent="0.35">
      <c r="B12" t="s">
        <v>145</v>
      </c>
      <c r="E12" s="57">
        <v>1</v>
      </c>
      <c r="G12" t="s">
        <v>156</v>
      </c>
      <c r="I12" s="55"/>
      <c r="O12" t="s">
        <v>156</v>
      </c>
      <c r="Q12" s="53"/>
    </row>
    <row r="13" spans="1:17" x14ac:dyDescent="0.35">
      <c r="B13" t="s">
        <v>146</v>
      </c>
      <c r="E13" s="57">
        <v>1</v>
      </c>
      <c r="G13" t="s">
        <v>144</v>
      </c>
      <c r="I13" s="55"/>
      <c r="K13" t="s">
        <v>144</v>
      </c>
      <c r="M13" s="55"/>
      <c r="O13" t="s">
        <v>144</v>
      </c>
      <c r="Q13" s="53"/>
    </row>
    <row r="14" spans="1:17" x14ac:dyDescent="0.35">
      <c r="G14" t="s">
        <v>145</v>
      </c>
      <c r="I14" s="55"/>
      <c r="K14" t="s">
        <v>145</v>
      </c>
      <c r="M14" s="53"/>
      <c r="O14" t="s">
        <v>145</v>
      </c>
      <c r="Q14" s="53"/>
    </row>
    <row r="15" spans="1:17" x14ac:dyDescent="0.35">
      <c r="B15" s="52" t="s">
        <v>147</v>
      </c>
      <c r="G15" t="s">
        <v>146</v>
      </c>
      <c r="I15" s="55"/>
      <c r="K15" t="s">
        <v>146</v>
      </c>
      <c r="M15" s="53"/>
      <c r="O15" t="s">
        <v>146</v>
      </c>
      <c r="Q15" s="53"/>
    </row>
    <row r="16" spans="1:17" x14ac:dyDescent="0.35">
      <c r="B16" t="s">
        <v>145</v>
      </c>
      <c r="E16" s="46"/>
    </row>
    <row r="17" spans="1:19" x14ac:dyDescent="0.35">
      <c r="B17" t="s">
        <v>146</v>
      </c>
      <c r="E17" s="46"/>
    </row>
    <row r="19" spans="1:19" outlineLevel="1" x14ac:dyDescent="0.35">
      <c r="A19" s="58" t="s">
        <v>136</v>
      </c>
      <c r="B19" s="51" t="s">
        <v>157</v>
      </c>
      <c r="C19" s="50"/>
      <c r="D19" s="49"/>
      <c r="E19" s="51">
        <v>2013</v>
      </c>
      <c r="F19" s="51">
        <f>E19+1</f>
        <v>2014</v>
      </c>
      <c r="G19" s="51">
        <f t="shared" ref="G19:Q19" si="0">F19+1</f>
        <v>2015</v>
      </c>
      <c r="H19" s="51">
        <f t="shared" si="0"/>
        <v>2016</v>
      </c>
      <c r="I19" s="51">
        <f t="shared" si="0"/>
        <v>2017</v>
      </c>
      <c r="J19" s="51">
        <f t="shared" si="0"/>
        <v>2018</v>
      </c>
      <c r="K19" s="51">
        <f t="shared" si="0"/>
        <v>2019</v>
      </c>
      <c r="L19" s="51">
        <f t="shared" si="0"/>
        <v>2020</v>
      </c>
      <c r="M19" s="51">
        <f t="shared" si="0"/>
        <v>2021</v>
      </c>
      <c r="N19" s="51">
        <f t="shared" si="0"/>
        <v>2022</v>
      </c>
      <c r="O19" s="51">
        <f t="shared" si="0"/>
        <v>2023</v>
      </c>
      <c r="P19" s="51">
        <f t="shared" si="0"/>
        <v>2024</v>
      </c>
      <c r="Q19" s="51">
        <f t="shared" si="0"/>
        <v>2025</v>
      </c>
      <c r="R19" s="51">
        <f t="shared" ref="R19:S19" si="1">Q19+1</f>
        <v>2026</v>
      </c>
      <c r="S19" s="51">
        <f t="shared" si="1"/>
        <v>2027</v>
      </c>
    </row>
    <row r="20" spans="1:19" outlineLevel="1" x14ac:dyDescent="0.35">
      <c r="B20" s="59" t="s">
        <v>158</v>
      </c>
      <c r="E20" s="64">
        <f>IS!B5</f>
        <v>74452</v>
      </c>
      <c r="F20" s="64">
        <f>IS!C5</f>
        <v>88988</v>
      </c>
      <c r="G20" s="64">
        <f>IS!D5</f>
        <v>107006</v>
      </c>
      <c r="H20" s="64">
        <f>IS!E5</f>
        <v>135987</v>
      </c>
      <c r="I20" s="64">
        <f>IS!F5</f>
        <v>177866</v>
      </c>
      <c r="J20" s="64">
        <f>IS!G5</f>
        <v>232887</v>
      </c>
      <c r="K20" s="64">
        <f>IS!H5</f>
        <v>280522</v>
      </c>
      <c r="L20" s="64">
        <f>IS!I5</f>
        <v>386064</v>
      </c>
      <c r="M20" s="64">
        <f>IS!J5</f>
        <v>469822</v>
      </c>
      <c r="N20" s="64">
        <f>IS!K5</f>
        <v>525188</v>
      </c>
      <c r="O20" s="64">
        <f>IS!L5</f>
        <v>613833</v>
      </c>
      <c r="P20" s="64">
        <f>IS!M5</f>
        <v>709187</v>
      </c>
      <c r="Q20" s="64">
        <f>IS!N5</f>
        <v>794564</v>
      </c>
      <c r="R20" s="64">
        <f>IS!O5</f>
        <v>884891</v>
      </c>
      <c r="S20" s="64">
        <f>IS!P5</f>
        <v>1005250</v>
      </c>
    </row>
    <row r="21" spans="1:19" outlineLevel="1" x14ac:dyDescent="0.35">
      <c r="B21" s="60" t="s">
        <v>159</v>
      </c>
      <c r="F21" s="63">
        <f>F20/E20-1</f>
        <v>0.1952398861011122</v>
      </c>
      <c r="G21" s="63">
        <f t="shared" ref="G21:S21" si="2">G20/F20-1</f>
        <v>0.20247673843664304</v>
      </c>
      <c r="H21" s="63">
        <f t="shared" si="2"/>
        <v>0.27083528026465808</v>
      </c>
      <c r="I21" s="63">
        <f t="shared" si="2"/>
        <v>0.30796326119408479</v>
      </c>
      <c r="J21" s="63">
        <f t="shared" si="2"/>
        <v>0.3093396152159491</v>
      </c>
      <c r="K21" s="63">
        <f t="shared" si="2"/>
        <v>0.20454125820676983</v>
      </c>
      <c r="L21" s="63">
        <f t="shared" si="2"/>
        <v>0.37623430604373276</v>
      </c>
      <c r="M21" s="63">
        <f t="shared" si="2"/>
        <v>0.21695366571345676</v>
      </c>
      <c r="N21" s="63">
        <f t="shared" si="2"/>
        <v>0.11784463051964367</v>
      </c>
      <c r="O21" s="63">
        <f t="shared" si="2"/>
        <v>0.16878717716322544</v>
      </c>
      <c r="P21" s="63">
        <f t="shared" si="2"/>
        <v>0.15534192524676915</v>
      </c>
      <c r="Q21" s="63">
        <f t="shared" si="2"/>
        <v>0.12038714753654545</v>
      </c>
      <c r="R21" s="63">
        <f t="shared" si="2"/>
        <v>0.11368121384809782</v>
      </c>
      <c r="S21" s="63">
        <f t="shared" si="2"/>
        <v>0.13601562226308106</v>
      </c>
    </row>
    <row r="22" spans="1:19" outlineLevel="1" x14ac:dyDescent="0.35">
      <c r="B22" s="61"/>
    </row>
    <row r="23" spans="1:19" outlineLevel="1" x14ac:dyDescent="0.35">
      <c r="B23" s="59" t="s">
        <v>160</v>
      </c>
      <c r="E23" s="64">
        <f>IS!B19</f>
        <v>745</v>
      </c>
      <c r="F23" s="64">
        <f>IS!C19</f>
        <v>178</v>
      </c>
      <c r="G23" s="64">
        <f>IS!D19</f>
        <v>2233</v>
      </c>
      <c r="H23" s="64">
        <f>IS!E19</f>
        <v>4186</v>
      </c>
      <c r="I23" s="64">
        <f>IS!F19</f>
        <v>4106</v>
      </c>
      <c r="J23" s="64">
        <f>IS!G19</f>
        <v>12421</v>
      </c>
      <c r="K23" s="64">
        <f>IS!H19</f>
        <v>14541</v>
      </c>
      <c r="L23" s="64">
        <f>IS!I19</f>
        <v>22899</v>
      </c>
      <c r="M23" s="64">
        <f>IS!J19</f>
        <v>24879</v>
      </c>
      <c r="N23" s="64">
        <f>IS!K19</f>
        <v>18689.099999999999</v>
      </c>
      <c r="O23" s="64">
        <f>IS!L19</f>
        <v>35250.699999999997</v>
      </c>
      <c r="P23" s="64">
        <f>IS!M19</f>
        <v>58460.6</v>
      </c>
      <c r="Q23" s="64">
        <f>IS!N19</f>
        <v>76631.100000000006</v>
      </c>
      <c r="R23" s="64">
        <f>IS!O19</f>
        <v>104379</v>
      </c>
      <c r="S23" s="64">
        <f>IS!P19</f>
        <v>143789</v>
      </c>
    </row>
    <row r="24" spans="1:19" outlineLevel="1" x14ac:dyDescent="0.35">
      <c r="B24" s="60" t="s">
        <v>161</v>
      </c>
      <c r="E24" s="63">
        <f>E23/E20</f>
        <v>1.0006447106860796E-2</v>
      </c>
      <c r="F24" s="63">
        <f t="shared" ref="F24:S24" si="3">F23/F20</f>
        <v>2.000269699285297E-3</v>
      </c>
      <c r="G24" s="63">
        <f t="shared" si="3"/>
        <v>2.0867988710913405E-2</v>
      </c>
      <c r="H24" s="63">
        <f t="shared" si="3"/>
        <v>3.0782354195621642E-2</v>
      </c>
      <c r="I24" s="63">
        <f t="shared" si="3"/>
        <v>2.3084794170892695E-2</v>
      </c>
      <c r="J24" s="63">
        <f t="shared" si="3"/>
        <v>5.3334879147397665E-2</v>
      </c>
      <c r="K24" s="63">
        <f t="shared" si="3"/>
        <v>5.1835506662579051E-2</v>
      </c>
      <c r="L24" s="63">
        <f t="shared" si="3"/>
        <v>5.9313999751336569E-2</v>
      </c>
      <c r="M24" s="63">
        <f t="shared" si="3"/>
        <v>5.2954097509269465E-2</v>
      </c>
      <c r="N24" s="63">
        <f t="shared" si="3"/>
        <v>3.5585542700899482E-2</v>
      </c>
      <c r="O24" s="63">
        <f t="shared" si="3"/>
        <v>5.7427182963444449E-2</v>
      </c>
      <c r="P24" s="63">
        <f t="shared" si="3"/>
        <v>8.2433265133173617E-2</v>
      </c>
      <c r="Q24" s="63">
        <f t="shared" si="3"/>
        <v>9.6444213430258621E-2</v>
      </c>
      <c r="R24" s="63">
        <f t="shared" si="3"/>
        <v>0.11795690090643933</v>
      </c>
      <c r="S24" s="63">
        <f t="shared" si="3"/>
        <v>0.14303805023625965</v>
      </c>
    </row>
    <row r="25" spans="1:19" outlineLevel="1" x14ac:dyDescent="0.35">
      <c r="B25" s="59"/>
    </row>
    <row r="26" spans="1:19" outlineLevel="1" x14ac:dyDescent="0.35">
      <c r="B26" s="59" t="s">
        <v>144</v>
      </c>
      <c r="E26" s="64">
        <f>IS!B27</f>
        <v>162</v>
      </c>
      <c r="F26" s="64">
        <f>IS!C27</f>
        <v>167</v>
      </c>
      <c r="G26" s="64">
        <f>IS!D27</f>
        <v>951</v>
      </c>
      <c r="H26" s="64">
        <f>IS!E27</f>
        <v>1425</v>
      </c>
      <c r="I26" s="64">
        <f>IS!F27</f>
        <v>770</v>
      </c>
      <c r="J26" s="64">
        <f>IS!G27</f>
        <v>1196</v>
      </c>
      <c r="K26" s="64">
        <f>IS!H27</f>
        <v>2373</v>
      </c>
      <c r="L26" s="64">
        <f>IS!I27</f>
        <v>2863</v>
      </c>
      <c r="M26" s="64">
        <f>IS!J27</f>
        <v>4791</v>
      </c>
      <c r="N26" s="64">
        <f>IS!K27</f>
        <v>1196.68</v>
      </c>
      <c r="O26" s="64">
        <f>IS!L27</f>
        <v>5660.19</v>
      </c>
      <c r="P26" s="64">
        <f>IS!M27</f>
        <v>9464.7099999999991</v>
      </c>
      <c r="Q26" s="64">
        <f>IS!N27</f>
        <v>9573.7800000000007</v>
      </c>
      <c r="R26" s="64">
        <f>IS!O27</f>
        <v>12895.6</v>
      </c>
      <c r="S26" s="64">
        <f>IS!P27</f>
        <v>15596.2</v>
      </c>
    </row>
    <row r="27" spans="1:19" outlineLevel="1" x14ac:dyDescent="0.35">
      <c r="B27" s="60" t="s">
        <v>162</v>
      </c>
      <c r="E27" s="63">
        <f>E26/E23</f>
        <v>0.2174496644295302</v>
      </c>
      <c r="F27" s="63">
        <f t="shared" ref="F27:S27" si="4">F26/F23</f>
        <v>0.9382022471910112</v>
      </c>
      <c r="G27" s="63">
        <f t="shared" si="4"/>
        <v>0.425884460367219</v>
      </c>
      <c r="H27" s="63">
        <f t="shared" si="4"/>
        <v>0.34042044911610131</v>
      </c>
      <c r="I27" s="63">
        <f t="shared" si="4"/>
        <v>0.18753044325377496</v>
      </c>
      <c r="J27" s="63">
        <f t="shared" si="4"/>
        <v>9.6288543595523704E-2</v>
      </c>
      <c r="K27" s="63">
        <f t="shared" si="4"/>
        <v>0.16319372807922428</v>
      </c>
      <c r="L27" s="63">
        <f t="shared" si="4"/>
        <v>0.12502729376828683</v>
      </c>
      <c r="M27" s="63">
        <f t="shared" si="4"/>
        <v>0.1925720487157844</v>
      </c>
      <c r="N27" s="63">
        <f t="shared" si="4"/>
        <v>6.4030905715095968E-2</v>
      </c>
      <c r="O27" s="63">
        <f t="shared" si="4"/>
        <v>0.16056957734172655</v>
      </c>
      <c r="P27" s="63">
        <f t="shared" si="4"/>
        <v>0.16189895416742214</v>
      </c>
      <c r="Q27" s="63">
        <f t="shared" si="4"/>
        <v>0.12493334951475314</v>
      </c>
      <c r="R27" s="63">
        <f t="shared" si="4"/>
        <v>0.12354592398854176</v>
      </c>
      <c r="S27" s="63">
        <f t="shared" si="4"/>
        <v>0.1084658770837825</v>
      </c>
    </row>
    <row r="28" spans="1:19" outlineLevel="1" x14ac:dyDescent="0.35"/>
    <row r="29" spans="1:19" outlineLevel="1" x14ac:dyDescent="0.35">
      <c r="A29" s="58" t="s">
        <v>136</v>
      </c>
      <c r="B29" s="51" t="s">
        <v>163</v>
      </c>
      <c r="C29" s="50"/>
      <c r="D29" s="49"/>
      <c r="E29" s="51">
        <v>2013</v>
      </c>
      <c r="F29" s="51">
        <f>E29+1</f>
        <v>2014</v>
      </c>
      <c r="G29" s="51">
        <f t="shared" ref="G29:S29" si="5">F29+1</f>
        <v>2015</v>
      </c>
      <c r="H29" s="51">
        <f t="shared" si="5"/>
        <v>2016</v>
      </c>
      <c r="I29" s="51">
        <f t="shared" si="5"/>
        <v>2017</v>
      </c>
      <c r="J29" s="51">
        <f t="shared" si="5"/>
        <v>2018</v>
      </c>
      <c r="K29" s="51">
        <f t="shared" si="5"/>
        <v>2019</v>
      </c>
      <c r="L29" s="51">
        <f t="shared" si="5"/>
        <v>2020</v>
      </c>
      <c r="M29" s="51">
        <f t="shared" si="5"/>
        <v>2021</v>
      </c>
      <c r="N29" s="51">
        <f t="shared" si="5"/>
        <v>2022</v>
      </c>
      <c r="O29" s="51">
        <f t="shared" si="5"/>
        <v>2023</v>
      </c>
      <c r="P29" s="51">
        <f t="shared" si="5"/>
        <v>2024</v>
      </c>
      <c r="Q29" s="51">
        <f t="shared" si="5"/>
        <v>2025</v>
      </c>
      <c r="R29" s="51">
        <f t="shared" si="5"/>
        <v>2026</v>
      </c>
      <c r="S29" s="51">
        <f t="shared" si="5"/>
        <v>2027</v>
      </c>
    </row>
    <row r="30" spans="1:19" outlineLevel="1" x14ac:dyDescent="0.35">
      <c r="B30" s="59" t="s">
        <v>164</v>
      </c>
      <c r="E30" s="62">
        <f>CFS!C13</f>
        <v>3253</v>
      </c>
      <c r="F30" s="62">
        <f>CFS!D13</f>
        <v>4746</v>
      </c>
      <c r="G30" s="62">
        <f>CFS!E13</f>
        <v>6281</v>
      </c>
      <c r="H30" s="62">
        <f>CFS!F13</f>
        <v>8116</v>
      </c>
      <c r="I30" s="62">
        <f>CFS!G13</f>
        <v>11478</v>
      </c>
      <c r="J30" s="62">
        <f>CFS!H13</f>
        <v>15341</v>
      </c>
      <c r="K30" s="62">
        <f>CFS!I13</f>
        <v>21789</v>
      </c>
      <c r="L30" s="62">
        <f>CFS!J13</f>
        <v>25251</v>
      </c>
      <c r="M30" s="62">
        <f>CFS!K13</f>
        <v>34296</v>
      </c>
      <c r="N30" s="62"/>
      <c r="O30" s="62"/>
      <c r="P30" s="62"/>
    </row>
    <row r="31" spans="1:19" outlineLevel="1" x14ac:dyDescent="0.35">
      <c r="B31" s="60" t="s">
        <v>161</v>
      </c>
      <c r="E31" s="65">
        <f>E30/$E20</f>
        <v>4.3692580454521034E-2</v>
      </c>
      <c r="F31" s="65">
        <f t="shared" ref="F31:M31" si="6">F30/$E20</f>
        <v>6.3745769086122603E-2</v>
      </c>
      <c r="G31" s="65">
        <f t="shared" si="6"/>
        <v>8.4363079568043842E-2</v>
      </c>
      <c r="H31" s="65">
        <f t="shared" si="6"/>
        <v>0.10900983183796271</v>
      </c>
      <c r="I31" s="65">
        <f t="shared" si="6"/>
        <v>0.15416644280878955</v>
      </c>
      <c r="J31" s="65">
        <f t="shared" si="6"/>
        <v>0.20605222156557246</v>
      </c>
      <c r="K31" s="65">
        <f t="shared" si="6"/>
        <v>0.29265835706226828</v>
      </c>
      <c r="L31" s="65">
        <f t="shared" si="6"/>
        <v>0.33915811529576101</v>
      </c>
      <c r="M31" s="65">
        <f t="shared" si="6"/>
        <v>0.46064578520388977</v>
      </c>
    </row>
    <row r="32" spans="1:19" outlineLevel="1" x14ac:dyDescent="0.35">
      <c r="B32" s="60" t="s">
        <v>165</v>
      </c>
      <c r="E32" s="65"/>
      <c r="F32" s="65">
        <f>F30/F34</f>
        <v>-0.96995708154506433</v>
      </c>
      <c r="G32" s="65">
        <f t="shared" ref="G32:M32" si="7">G30/G34</f>
        <v>-1.3687077794726521</v>
      </c>
      <c r="H32" s="65">
        <f t="shared" si="7"/>
        <v>-1.2046905150660532</v>
      </c>
      <c r="I32" s="65">
        <f t="shared" si="7"/>
        <v>-1.1411811493338635</v>
      </c>
      <c r="J32" s="65">
        <f t="shared" si="7"/>
        <v>-1.3548529541640908</v>
      </c>
      <c r="K32" s="65">
        <f t="shared" si="7"/>
        <v>-1.7171565923240601</v>
      </c>
      <c r="L32" s="65">
        <f t="shared" si="7"/>
        <v>-0.72055130692843283</v>
      </c>
      <c r="M32" s="65">
        <f t="shared" si="7"/>
        <v>-0.61910607264062389</v>
      </c>
    </row>
    <row r="33" spans="1:19" outlineLevel="1" x14ac:dyDescent="0.35">
      <c r="B33" s="59"/>
    </row>
    <row r="34" spans="1:19" outlineLevel="1" x14ac:dyDescent="0.35">
      <c r="B34" s="59" t="s">
        <v>166</v>
      </c>
      <c r="E34" s="62">
        <f>CFS!C31</f>
        <v>-3444</v>
      </c>
      <c r="F34" s="62">
        <f>CFS!D31</f>
        <v>-4893</v>
      </c>
      <c r="G34" s="62">
        <f>CFS!E31</f>
        <v>-4589</v>
      </c>
      <c r="H34" s="62">
        <f>CFS!F31</f>
        <v>-6737</v>
      </c>
      <c r="I34" s="62">
        <f>CFS!G31</f>
        <v>-10058</v>
      </c>
      <c r="J34" s="62">
        <f>CFS!H31</f>
        <v>-11323</v>
      </c>
      <c r="K34" s="62">
        <f>CFS!I31</f>
        <v>-12689</v>
      </c>
      <c r="L34" s="62">
        <f>CFS!J31</f>
        <v>-35044</v>
      </c>
      <c r="M34" s="62">
        <f>CFS!K31</f>
        <v>-55396</v>
      </c>
    </row>
    <row r="35" spans="1:19" outlineLevel="1" x14ac:dyDescent="0.35">
      <c r="B35" s="60" t="s">
        <v>161</v>
      </c>
      <c r="E35" s="65">
        <f>E34/E$20</f>
        <v>-4.6257991726212859E-2</v>
      </c>
      <c r="F35" s="65">
        <f t="shared" ref="F35" si="8">F34/F$20</f>
        <v>-5.4984941789904256E-2</v>
      </c>
      <c r="G35" s="65">
        <f t="shared" ref="G35" si="9">G34/G$20</f>
        <v>-4.2885445675943407E-2</v>
      </c>
      <c r="H35" s="65">
        <f t="shared" ref="H35" si="10">H34/H$20</f>
        <v>-4.9541500290468943E-2</v>
      </c>
      <c r="I35" s="65">
        <f t="shared" ref="I35" si="11">I34/I$20</f>
        <v>-5.6548187961723992E-2</v>
      </c>
      <c r="J35" s="65">
        <f t="shared" ref="J35" si="12">J34/J$20</f>
        <v>-4.86201462511862E-2</v>
      </c>
      <c r="K35" s="65">
        <f t="shared" ref="K35" si="13">K34/K$20</f>
        <v>-4.5233528921082837E-2</v>
      </c>
      <c r="L35" s="65">
        <f t="shared" ref="L35" si="14">L34/L$20</f>
        <v>-9.0772514401757223E-2</v>
      </c>
      <c r="M35" s="65">
        <f t="shared" ref="M35" si="15">M34/M$20</f>
        <v>-0.11790848448987064</v>
      </c>
    </row>
    <row r="36" spans="1:19" outlineLevel="1" x14ac:dyDescent="0.35">
      <c r="B36" s="59"/>
    </row>
    <row r="37" spans="1:19" outlineLevel="1" x14ac:dyDescent="0.35">
      <c r="B37" s="59" t="s">
        <v>167</v>
      </c>
      <c r="E37" s="62">
        <f>CFS!C22</f>
        <v>767</v>
      </c>
      <c r="F37" s="62">
        <f>CFS!D22</f>
        <v>974</v>
      </c>
      <c r="G37" s="62">
        <f>CFS!E22</f>
        <v>2557</v>
      </c>
      <c r="H37" s="62">
        <f>CFS!F22</f>
        <v>3916</v>
      </c>
      <c r="I37" s="62">
        <f>CFS!G22</f>
        <v>-173</v>
      </c>
      <c r="J37" s="62">
        <f>CFS!H22</f>
        <v>-1043</v>
      </c>
      <c r="K37" s="62">
        <f>CFS!I22</f>
        <v>-2438</v>
      </c>
      <c r="L37" s="62">
        <f>CFS!J22</f>
        <v>13481</v>
      </c>
      <c r="M37" s="62">
        <f>CFS!K22</f>
        <v>-19611</v>
      </c>
    </row>
    <row r="38" spans="1:19" outlineLevel="1" x14ac:dyDescent="0.35">
      <c r="B38" s="60" t="s">
        <v>161</v>
      </c>
      <c r="E38" s="65">
        <f>E37/E$20</f>
        <v>1.0301939504647289E-2</v>
      </c>
      <c r="F38" s="65">
        <f t="shared" ref="F38" si="16">F37/F$20</f>
        <v>1.0945295994965614E-2</v>
      </c>
      <c r="G38" s="65">
        <f t="shared" ref="G38" si="17">G37/G$20</f>
        <v>2.3895856307122966E-2</v>
      </c>
      <c r="H38" s="65">
        <f t="shared" ref="H38" si="18">H37/H$20</f>
        <v>2.8796870289071748E-2</v>
      </c>
      <c r="I38" s="65">
        <f t="shared" ref="I38" si="19">I37/I$20</f>
        <v>-9.7264232624560065E-4</v>
      </c>
      <c r="J38" s="65">
        <f t="shared" ref="J38" si="20">J37/J$20</f>
        <v>-4.4785668586052466E-3</v>
      </c>
      <c r="K38" s="65">
        <f t="shared" ref="K38" si="21">K37/K$20</f>
        <v>-8.6909404609977117E-3</v>
      </c>
      <c r="L38" s="65">
        <f t="shared" ref="L38" si="22">L37/L$20</f>
        <v>3.4919080774172155E-2</v>
      </c>
      <c r="M38" s="65">
        <f t="shared" ref="M38" si="23">M37/M$20</f>
        <v>-4.1741340337404377E-2</v>
      </c>
    </row>
    <row r="39" spans="1:19" outlineLevel="1" x14ac:dyDescent="0.35">
      <c r="B39" s="60" t="s">
        <v>168</v>
      </c>
      <c r="E39" s="66"/>
      <c r="F39" s="65">
        <f>(F37-E37)/(F20-E20)</f>
        <v>1.4240506329113924E-2</v>
      </c>
      <c r="G39" s="65">
        <f t="shared" ref="G39:M39" si="24">(G37-F37)/(G20-F20)</f>
        <v>8.7856587856587856E-2</v>
      </c>
      <c r="H39" s="65">
        <f t="shared" si="24"/>
        <v>4.6892791829129428E-2</v>
      </c>
      <c r="I39" s="65">
        <f t="shared" si="24"/>
        <v>-9.7638434537596408E-2</v>
      </c>
      <c r="J39" s="65">
        <f t="shared" si="24"/>
        <v>-1.5812144453935771E-2</v>
      </c>
      <c r="K39" s="65">
        <f t="shared" si="24"/>
        <v>-2.9285189461530386E-2</v>
      </c>
      <c r="L39" s="65">
        <f t="shared" si="24"/>
        <v>0.15083094881658488</v>
      </c>
      <c r="M39" s="65">
        <f t="shared" si="24"/>
        <v>-0.39509061820960384</v>
      </c>
    </row>
    <row r="40" spans="1:19" outlineLevel="1" x14ac:dyDescent="0.35"/>
    <row r="41" spans="1:19" x14ac:dyDescent="0.35">
      <c r="A41" s="58" t="s">
        <v>136</v>
      </c>
      <c r="B41" s="51" t="s">
        <v>169</v>
      </c>
      <c r="C41" s="50"/>
      <c r="D41" s="49"/>
      <c r="E41" s="51">
        <v>2013</v>
      </c>
      <c r="F41" s="51">
        <f>E41+1</f>
        <v>2014</v>
      </c>
      <c r="G41" s="51">
        <f t="shared" ref="G41:S41" si="25">F41+1</f>
        <v>2015</v>
      </c>
      <c r="H41" s="51">
        <f t="shared" si="25"/>
        <v>2016</v>
      </c>
      <c r="I41" s="51">
        <f t="shared" si="25"/>
        <v>2017</v>
      </c>
      <c r="J41" s="51">
        <f t="shared" si="25"/>
        <v>2018</v>
      </c>
      <c r="K41" s="51">
        <f t="shared" si="25"/>
        <v>2019</v>
      </c>
      <c r="L41" s="51">
        <f t="shared" si="25"/>
        <v>2020</v>
      </c>
      <c r="M41" s="51">
        <f t="shared" si="25"/>
        <v>2021</v>
      </c>
      <c r="N41" s="51">
        <f t="shared" si="25"/>
        <v>2022</v>
      </c>
      <c r="O41" s="51">
        <f t="shared" si="25"/>
        <v>2023</v>
      </c>
      <c r="P41" s="51">
        <f t="shared" si="25"/>
        <v>2024</v>
      </c>
      <c r="Q41" s="51">
        <f t="shared" si="25"/>
        <v>2025</v>
      </c>
      <c r="R41" s="51">
        <f t="shared" si="25"/>
        <v>2026</v>
      </c>
      <c r="S41" s="51">
        <f t="shared" si="25"/>
        <v>2027</v>
      </c>
    </row>
    <row r="42" spans="1:19" x14ac:dyDescent="0.35">
      <c r="B42" t="s">
        <v>158</v>
      </c>
      <c r="E42" s="67">
        <f>E20</f>
        <v>74452</v>
      </c>
      <c r="F42" s="67">
        <f t="shared" ref="F42:M42" si="26">F20</f>
        <v>88988</v>
      </c>
      <c r="G42" s="67">
        <f t="shared" si="26"/>
        <v>107006</v>
      </c>
      <c r="H42" s="67">
        <f t="shared" si="26"/>
        <v>135987</v>
      </c>
      <c r="I42" s="67">
        <f t="shared" si="26"/>
        <v>177866</v>
      </c>
      <c r="J42" s="67">
        <f t="shared" si="26"/>
        <v>232887</v>
      </c>
      <c r="K42" s="67">
        <f t="shared" si="26"/>
        <v>280522</v>
      </c>
      <c r="L42" s="67">
        <f t="shared" si="26"/>
        <v>386064</v>
      </c>
      <c r="M42" s="67">
        <f t="shared" si="26"/>
        <v>469822</v>
      </c>
      <c r="N42" s="70">
        <f ca="1">M42*(1+N43)</f>
        <v>522838.88999999996</v>
      </c>
      <c r="O42" s="70">
        <f t="shared" ref="O42:S42" ca="1" si="27">N42*(1+O43)</f>
        <v>603244.80700425408</v>
      </c>
      <c r="P42" s="70">
        <f t="shared" ca="1" si="27"/>
        <v>688475.56292425981</v>
      </c>
      <c r="Q42" s="70">
        <f t="shared" ca="1" si="27"/>
        <v>777142.38721913774</v>
      </c>
      <c r="R42" s="70">
        <f t="shared" ca="1" si="27"/>
        <v>867514.08168274153</v>
      </c>
      <c r="S42" s="70">
        <f t="shared" ca="1" si="27"/>
        <v>957550.91936994111</v>
      </c>
    </row>
    <row r="43" spans="1:19" x14ac:dyDescent="0.35">
      <c r="B43" s="66" t="s">
        <v>159</v>
      </c>
      <c r="E43" s="65"/>
      <c r="F43" s="63">
        <f>F42/E42-1</f>
        <v>0.1952398861011122</v>
      </c>
      <c r="G43" s="63">
        <f t="shared" ref="G43:H43" si="28">G42/F42-1</f>
        <v>0.20247673843664304</v>
      </c>
      <c r="H43" s="63">
        <f t="shared" si="28"/>
        <v>0.27083528026465808</v>
      </c>
      <c r="I43" s="63">
        <f>I42/H42-1</f>
        <v>0.30796326119408479</v>
      </c>
      <c r="J43" s="63">
        <f t="shared" ref="J43:M43" si="29">J42/I42-1</f>
        <v>0.3093396152159491</v>
      </c>
      <c r="K43" s="63">
        <f t="shared" si="29"/>
        <v>0.20454125820676983</v>
      </c>
      <c r="L43" s="63">
        <f t="shared" si="29"/>
        <v>0.37623430604373276</v>
      </c>
      <c r="M43" s="63">
        <f t="shared" si="29"/>
        <v>0.21695366571345676</v>
      </c>
      <c r="N43" s="63">
        <f ca="1">OFFSET(N43,$E$9,0)</f>
        <v>0.11284463051964366</v>
      </c>
      <c r="O43" s="63">
        <f t="shared" ref="O43:S43" ca="1" si="30">OFFSET(O43,$E$9,0)</f>
        <v>0.15378717716322543</v>
      </c>
      <c r="P43" s="63">
        <f t="shared" ca="1" si="30"/>
        <v>0.14128717716322542</v>
      </c>
      <c r="Q43" s="63">
        <f t="shared" ca="1" si="30"/>
        <v>0.12878717716322541</v>
      </c>
      <c r="R43" s="63">
        <f t="shared" ca="1" si="30"/>
        <v>0.11628717716322541</v>
      </c>
      <c r="S43" s="63">
        <f t="shared" ca="1" si="30"/>
        <v>0.10378717716322541</v>
      </c>
    </row>
    <row r="44" spans="1:19" x14ac:dyDescent="0.35">
      <c r="B44" t="s">
        <v>148</v>
      </c>
      <c r="N44" s="68">
        <v>0.11284463051964366</v>
      </c>
      <c r="O44" s="68">
        <v>0.15378717716322543</v>
      </c>
      <c r="P44" s="68">
        <v>0.14128717716322542</v>
      </c>
      <c r="Q44" s="68">
        <v>0.12878717716322541</v>
      </c>
      <c r="R44" s="68">
        <v>0.11628717716322541</v>
      </c>
      <c r="S44" s="68">
        <v>0.10378717716322541</v>
      </c>
    </row>
    <row r="45" spans="1:19" x14ac:dyDescent="0.35">
      <c r="B45" t="s">
        <v>170</v>
      </c>
      <c r="N45" s="69">
        <v>0.11784463051964367</v>
      </c>
      <c r="O45" s="69">
        <v>0.16878717716322544</v>
      </c>
      <c r="P45" s="68">
        <v>0.15628717716322543</v>
      </c>
      <c r="Q45" s="68">
        <v>0.14378717716322542</v>
      </c>
      <c r="R45" s="68">
        <v>0.13128717716322541</v>
      </c>
      <c r="S45" s="68">
        <v>0.11878717716322541</v>
      </c>
    </row>
    <row r="46" spans="1:19" x14ac:dyDescent="0.35">
      <c r="B46" t="s">
        <v>150</v>
      </c>
      <c r="N46" s="68">
        <v>0.12284463051964367</v>
      </c>
      <c r="O46" s="68">
        <v>0.18378717716322546</v>
      </c>
      <c r="P46" s="68">
        <v>0.17128717716322545</v>
      </c>
      <c r="Q46" s="68">
        <v>0.15878717716322543</v>
      </c>
      <c r="R46" s="68">
        <v>0.14628717716322542</v>
      </c>
      <c r="S46" s="68">
        <v>0.13378717716322541</v>
      </c>
    </row>
    <row r="48" spans="1:19" x14ac:dyDescent="0.35">
      <c r="B48" t="s">
        <v>160</v>
      </c>
      <c r="E48" s="67">
        <f>E23</f>
        <v>745</v>
      </c>
      <c r="F48" s="67">
        <f t="shared" ref="F48:M48" si="31">F23</f>
        <v>178</v>
      </c>
      <c r="G48" s="67">
        <f t="shared" si="31"/>
        <v>2233</v>
      </c>
      <c r="H48" s="67">
        <f t="shared" si="31"/>
        <v>4186</v>
      </c>
      <c r="I48" s="67">
        <f t="shared" si="31"/>
        <v>4106</v>
      </c>
      <c r="J48" s="67">
        <f t="shared" si="31"/>
        <v>12421</v>
      </c>
      <c r="K48" s="67">
        <f t="shared" si="31"/>
        <v>14541</v>
      </c>
      <c r="L48" s="67">
        <f t="shared" si="31"/>
        <v>22899</v>
      </c>
      <c r="M48" s="67">
        <f t="shared" si="31"/>
        <v>24879</v>
      </c>
      <c r="N48" s="70">
        <f ca="1">N42*N49</f>
        <v>15991.311195785886</v>
      </c>
      <c r="O48" s="70">
        <f t="shared" ref="O48:S48" ca="1" si="32">O42*O49</f>
        <v>31626.425868559767</v>
      </c>
      <c r="P48" s="70">
        <f t="shared" ca="1" si="32"/>
        <v>42979.58993253317</v>
      </c>
      <c r="Q48" s="70">
        <f t="shared" ca="1" si="32"/>
        <v>60171.945803864168</v>
      </c>
      <c r="R48" s="70">
        <f t="shared" ca="1" si="32"/>
        <v>80181.882751055236</v>
      </c>
      <c r="S48" s="70">
        <f t="shared" ca="1" si="32"/>
        <v>102866.99781196911</v>
      </c>
    </row>
    <row r="49" spans="1:19" x14ac:dyDescent="0.35">
      <c r="B49" s="66" t="s">
        <v>171</v>
      </c>
      <c r="E49" s="65">
        <f>E48/E42</f>
        <v>1.0006447106860796E-2</v>
      </c>
      <c r="F49" s="65">
        <f t="shared" ref="F49:M49" si="33">F48/F42</f>
        <v>2.000269699285297E-3</v>
      </c>
      <c r="G49" s="65">
        <f t="shared" si="33"/>
        <v>2.0867988710913405E-2</v>
      </c>
      <c r="H49" s="65">
        <f t="shared" si="33"/>
        <v>3.0782354195621642E-2</v>
      </c>
      <c r="I49" s="65">
        <f t="shared" si="33"/>
        <v>2.3084794170892695E-2</v>
      </c>
      <c r="J49" s="65">
        <f t="shared" si="33"/>
        <v>5.3334879147397665E-2</v>
      </c>
      <c r="K49" s="65">
        <f t="shared" si="33"/>
        <v>5.1835506662579051E-2</v>
      </c>
      <c r="L49" s="65">
        <f t="shared" si="33"/>
        <v>5.9313999751336569E-2</v>
      </c>
      <c r="M49" s="65">
        <f t="shared" si="33"/>
        <v>5.2954097509269465E-2</v>
      </c>
      <c r="N49" s="65">
        <f ca="1">OFFSET(N49,$E$10,0)</f>
        <v>3.0585542700899481E-2</v>
      </c>
      <c r="O49" s="65">
        <f t="shared" ref="O49:S49" ca="1" si="34">OFFSET(O49,$E$10,0)</f>
        <v>5.2427182963444452E-2</v>
      </c>
      <c r="P49" s="65">
        <f t="shared" ca="1" si="34"/>
        <v>6.242718296344444E-2</v>
      </c>
      <c r="Q49" s="65">
        <f t="shared" ca="1" si="34"/>
        <v>7.7427182963444446E-2</v>
      </c>
      <c r="R49" s="65">
        <f t="shared" ca="1" si="34"/>
        <v>9.2427182963444446E-2</v>
      </c>
      <c r="S49" s="65">
        <f t="shared" ca="1" si="34"/>
        <v>0.10742718296344445</v>
      </c>
    </row>
    <row r="50" spans="1:19" x14ac:dyDescent="0.35">
      <c r="B50" t="s">
        <v>148</v>
      </c>
      <c r="N50" s="71">
        <v>3.0585542700899481E-2</v>
      </c>
      <c r="O50" s="71">
        <v>5.2427182963444452E-2</v>
      </c>
      <c r="P50" s="71">
        <v>6.242718296344444E-2</v>
      </c>
      <c r="Q50" s="71">
        <v>7.7427182963444446E-2</v>
      </c>
      <c r="R50" s="71">
        <v>9.2427182963444446E-2</v>
      </c>
      <c r="S50" s="71">
        <v>0.10742718296344445</v>
      </c>
    </row>
    <row r="51" spans="1:19" x14ac:dyDescent="0.35">
      <c r="B51" t="s">
        <v>170</v>
      </c>
      <c r="N51" s="71">
        <v>3.5585542700899482E-2</v>
      </c>
      <c r="O51" s="71">
        <v>5.7427182963444449E-2</v>
      </c>
      <c r="P51" s="71">
        <v>7.2427182963444442E-2</v>
      </c>
      <c r="Q51" s="71">
        <v>8.7427182963444441E-2</v>
      </c>
      <c r="R51" s="71">
        <v>0.10242718296344444</v>
      </c>
      <c r="S51" s="71">
        <v>0.11742718296344444</v>
      </c>
    </row>
    <row r="52" spans="1:19" x14ac:dyDescent="0.35">
      <c r="B52" t="s">
        <v>150</v>
      </c>
      <c r="N52" s="71">
        <v>4.058554270089948E-2</v>
      </c>
      <c r="O52" s="71">
        <v>6.2427182963444447E-2</v>
      </c>
      <c r="P52" s="71">
        <v>8.2427182963444437E-2</v>
      </c>
      <c r="Q52" s="71">
        <v>9.7427182963444436E-2</v>
      </c>
      <c r="R52" s="71">
        <v>0.11242718296344444</v>
      </c>
      <c r="S52" s="71">
        <v>0.12742718296344444</v>
      </c>
    </row>
    <row r="54" spans="1:19" x14ac:dyDescent="0.35">
      <c r="B54" t="s">
        <v>144</v>
      </c>
      <c r="E54" s="67">
        <f>E26</f>
        <v>162</v>
      </c>
      <c r="F54" s="67">
        <f t="shared" ref="F54:M54" si="35">F26</f>
        <v>167</v>
      </c>
      <c r="G54" s="67">
        <f t="shared" si="35"/>
        <v>951</v>
      </c>
      <c r="H54" s="67">
        <f t="shared" si="35"/>
        <v>1425</v>
      </c>
      <c r="I54" s="67">
        <f t="shared" si="35"/>
        <v>770</v>
      </c>
      <c r="J54" s="67">
        <f t="shared" si="35"/>
        <v>1196</v>
      </c>
      <c r="K54" s="67">
        <f t="shared" si="35"/>
        <v>2373</v>
      </c>
      <c r="L54" s="67">
        <f t="shared" si="35"/>
        <v>2863</v>
      </c>
      <c r="M54" s="67">
        <f t="shared" si="35"/>
        <v>4791</v>
      </c>
      <c r="N54" s="70">
        <f ca="1">N55*N48</f>
        <v>489.10293142208116</v>
      </c>
      <c r="O54" s="70">
        <f t="shared" ref="O54:S54" ca="1" si="36">O55*O48</f>
        <v>1658.0844154907954</v>
      </c>
      <c r="P54" s="70">
        <f t="shared" ca="1" si="36"/>
        <v>2683.094724412063</v>
      </c>
      <c r="Q54" s="70">
        <f t="shared" ca="1" si="36"/>
        <v>4658.9442570222545</v>
      </c>
      <c r="R54" s="70">
        <f t="shared" ca="1" si="36"/>
        <v>7410.9855473852331</v>
      </c>
      <c r="S54" s="70">
        <f t="shared" ca="1" si="36"/>
        <v>11050.711794846644</v>
      </c>
    </row>
    <row r="55" spans="1:19" x14ac:dyDescent="0.35">
      <c r="B55" s="66" t="s">
        <v>162</v>
      </c>
      <c r="E55" s="65">
        <f>E54/E48</f>
        <v>0.2174496644295302</v>
      </c>
      <c r="F55" s="65">
        <f t="shared" ref="F55:M55" si="37">F54/F48</f>
        <v>0.9382022471910112</v>
      </c>
      <c r="G55" s="65">
        <f t="shared" si="37"/>
        <v>0.425884460367219</v>
      </c>
      <c r="H55" s="65">
        <f t="shared" si="37"/>
        <v>0.34042044911610131</v>
      </c>
      <c r="I55" s="65">
        <f t="shared" si="37"/>
        <v>0.18753044325377496</v>
      </c>
      <c r="J55" s="65">
        <f t="shared" si="37"/>
        <v>9.6288543595523704E-2</v>
      </c>
      <c r="K55" s="65">
        <f t="shared" si="37"/>
        <v>0.16319372807922428</v>
      </c>
      <c r="L55" s="65">
        <f t="shared" si="37"/>
        <v>0.12502729376828683</v>
      </c>
      <c r="M55" s="65">
        <f t="shared" si="37"/>
        <v>0.1925720487157844</v>
      </c>
      <c r="N55" s="65">
        <f ca="1">OFFSET(N55,$E$11,0)</f>
        <v>3.0585542700899481E-2</v>
      </c>
      <c r="O55" s="65">
        <f t="shared" ref="O55:S55" ca="1" si="38">OFFSET(O55,$E$11,0)</f>
        <v>5.2427182963444452E-2</v>
      </c>
      <c r="P55" s="65">
        <f t="shared" ca="1" si="38"/>
        <v>6.242718296344444E-2</v>
      </c>
      <c r="Q55" s="65">
        <f t="shared" ca="1" si="38"/>
        <v>7.7427182963444446E-2</v>
      </c>
      <c r="R55" s="65">
        <f t="shared" ca="1" si="38"/>
        <v>9.2427182963444446E-2</v>
      </c>
      <c r="S55" s="65">
        <f t="shared" ca="1" si="38"/>
        <v>0.10742718296344445</v>
      </c>
    </row>
    <row r="56" spans="1:19" x14ac:dyDescent="0.35">
      <c r="B56" t="s">
        <v>148</v>
      </c>
      <c r="N56" s="71">
        <v>3.0585542700899481E-2</v>
      </c>
      <c r="O56" s="71">
        <v>5.2427182963444452E-2</v>
      </c>
      <c r="P56" s="71">
        <v>6.242718296344444E-2</v>
      </c>
      <c r="Q56" s="71">
        <v>7.7427182963444446E-2</v>
      </c>
      <c r="R56" s="71">
        <v>9.2427182963444446E-2</v>
      </c>
      <c r="S56" s="71">
        <v>0.10742718296344445</v>
      </c>
    </row>
    <row r="57" spans="1:19" x14ac:dyDescent="0.35">
      <c r="B57" t="s">
        <v>170</v>
      </c>
      <c r="N57" s="71">
        <v>3.5585542700899482E-2</v>
      </c>
      <c r="O57" s="71">
        <v>5.7427182963444449E-2</v>
      </c>
      <c r="P57" s="71">
        <v>7.2427182963444442E-2</v>
      </c>
      <c r="Q57" s="71">
        <v>8.7427182963444441E-2</v>
      </c>
      <c r="R57" s="71">
        <v>0.10242718296344444</v>
      </c>
      <c r="S57" s="71">
        <v>0.11742718296344444</v>
      </c>
    </row>
    <row r="58" spans="1:19" x14ac:dyDescent="0.35">
      <c r="A58" t="s">
        <v>136</v>
      </c>
      <c r="B58" t="s">
        <v>150</v>
      </c>
      <c r="N58" s="71">
        <v>4.058554270089948E-2</v>
      </c>
      <c r="O58" s="71">
        <v>6.2427182963444447E-2</v>
      </c>
      <c r="P58" s="71">
        <v>8.2427182963444437E-2</v>
      </c>
      <c r="Q58" s="71">
        <v>9.7427182963444436E-2</v>
      </c>
      <c r="R58" s="71">
        <v>0.11242718296344444</v>
      </c>
      <c r="S58" s="71">
        <v>0.12742718296344444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BBCD-B44A-42EB-8F3A-92FFCBD6DEB2}">
  <sheetPr>
    <outlinePr summaryBelow="0" summaryRight="0"/>
  </sheetPr>
  <dimension ref="A1:P33"/>
  <sheetViews>
    <sheetView workbookViewId="0">
      <selection activeCell="B2" sqref="B2"/>
    </sheetView>
  </sheetViews>
  <sheetFormatPr defaultColWidth="9.1796875" defaultRowHeight="15" customHeight="1" x14ac:dyDescent="0.25"/>
  <cols>
    <col min="1" max="1" width="34.1796875" style="2" customWidth="1"/>
    <col min="2" max="3" width="7.7265625" style="2" customWidth="1"/>
    <col min="4" max="10" width="7.81640625" style="2" customWidth="1"/>
    <col min="11" max="15" width="8.81640625" style="2" customWidth="1"/>
    <col min="16" max="16" width="9.453125" style="2" customWidth="1"/>
    <col min="17" max="16384" width="9.1796875" style="2"/>
  </cols>
  <sheetData>
    <row r="1" spans="1:16" ht="15" customHeight="1" x14ac:dyDescent="0.3">
      <c r="A1" s="1" t="s">
        <v>0</v>
      </c>
    </row>
    <row r="2" spans="1:16" ht="15" customHeight="1" x14ac:dyDescent="0.25">
      <c r="A2" s="2" t="s">
        <v>1</v>
      </c>
    </row>
    <row r="3" spans="1:16" ht="15" customHeight="1" x14ac:dyDescent="0.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ht="15" customHeight="1" x14ac:dyDescent="0.3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 ht="15" customHeight="1" x14ac:dyDescent="0.25">
      <c r="A5" s="4" t="s">
        <v>32</v>
      </c>
      <c r="B5" s="5">
        <v>74452</v>
      </c>
      <c r="C5" s="5">
        <v>88988</v>
      </c>
      <c r="D5" s="5">
        <v>107006</v>
      </c>
      <c r="E5" s="5">
        <v>135987</v>
      </c>
      <c r="F5" s="5">
        <v>177866</v>
      </c>
      <c r="G5" s="5">
        <v>232887</v>
      </c>
      <c r="H5" s="5">
        <v>280522</v>
      </c>
      <c r="I5" s="5">
        <v>386064</v>
      </c>
      <c r="J5" s="5">
        <v>469822</v>
      </c>
      <c r="K5" s="5">
        <v>525188</v>
      </c>
      <c r="L5" s="5">
        <v>613833</v>
      </c>
      <c r="M5" s="5">
        <v>709187</v>
      </c>
      <c r="N5" s="5">
        <v>794564</v>
      </c>
      <c r="O5" s="5">
        <v>884891</v>
      </c>
      <c r="P5" s="5">
        <v>1005250</v>
      </c>
    </row>
    <row r="6" spans="1:16" ht="15" customHeight="1" x14ac:dyDescent="0.25">
      <c r="A6" s="6" t="s">
        <v>33</v>
      </c>
      <c r="B6" s="6" t="s">
        <v>34</v>
      </c>
      <c r="C6" s="6" t="s">
        <v>34</v>
      </c>
      <c r="D6" s="7">
        <v>71651</v>
      </c>
      <c r="E6" s="7">
        <v>88259.5</v>
      </c>
      <c r="F6" s="7">
        <v>111890</v>
      </c>
      <c r="G6" s="7">
        <v>139082</v>
      </c>
      <c r="H6" s="7">
        <v>165387</v>
      </c>
      <c r="I6" s="7">
        <v>233307</v>
      </c>
      <c r="J6" s="7">
        <v>272344</v>
      </c>
      <c r="K6" s="7">
        <v>303270</v>
      </c>
      <c r="L6" s="7">
        <v>345339</v>
      </c>
      <c r="M6" s="7">
        <v>392429</v>
      </c>
      <c r="N6" s="7">
        <v>428756</v>
      </c>
      <c r="O6" s="7">
        <v>474991</v>
      </c>
      <c r="P6" s="7">
        <v>521654</v>
      </c>
    </row>
    <row r="7" spans="1:16" ht="15" customHeight="1" x14ac:dyDescent="0.25">
      <c r="A7" s="4" t="s">
        <v>35</v>
      </c>
      <c r="B7" s="4" t="s">
        <v>34</v>
      </c>
      <c r="C7" s="4" t="s">
        <v>34</v>
      </c>
      <c r="D7" s="4" t="s">
        <v>34</v>
      </c>
      <c r="E7" s="4" t="s">
        <v>34</v>
      </c>
      <c r="F7" s="4" t="s">
        <v>34</v>
      </c>
      <c r="G7" s="8">
        <v>30.9</v>
      </c>
      <c r="H7" s="4" t="s">
        <v>34</v>
      </c>
      <c r="I7" s="8">
        <v>37.6</v>
      </c>
      <c r="J7" s="8">
        <v>21.7</v>
      </c>
      <c r="K7" s="4" t="s">
        <v>34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</row>
    <row r="8" spans="1:16" ht="15" customHeight="1" x14ac:dyDescent="0.25">
      <c r="A8" s="6" t="s">
        <v>36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9">
        <v>13</v>
      </c>
      <c r="L8" s="9">
        <v>18.2</v>
      </c>
      <c r="M8" s="6" t="s">
        <v>34</v>
      </c>
      <c r="N8" s="6" t="s">
        <v>34</v>
      </c>
      <c r="O8" s="6" t="s">
        <v>34</v>
      </c>
      <c r="P8" s="6" t="s">
        <v>34</v>
      </c>
    </row>
    <row r="9" spans="1:16" ht="15" customHeight="1" x14ac:dyDescent="0.25">
      <c r="A9" s="4" t="s">
        <v>37</v>
      </c>
      <c r="B9" s="5">
        <v>20271</v>
      </c>
      <c r="C9" s="5">
        <v>26236</v>
      </c>
      <c r="D9" s="5">
        <v>35356</v>
      </c>
      <c r="E9" s="5">
        <v>47738</v>
      </c>
      <c r="F9" s="5">
        <v>65979</v>
      </c>
      <c r="G9" s="5">
        <v>93805</v>
      </c>
      <c r="H9" s="5">
        <v>115135</v>
      </c>
      <c r="I9" s="5">
        <v>153013</v>
      </c>
      <c r="J9" s="5">
        <v>198018</v>
      </c>
      <c r="K9" s="5">
        <v>222333</v>
      </c>
      <c r="L9" s="5">
        <v>267914</v>
      </c>
      <c r="M9" s="5">
        <v>319146</v>
      </c>
      <c r="N9" s="5">
        <v>344907</v>
      </c>
      <c r="O9" s="5">
        <v>393591</v>
      </c>
      <c r="P9" s="5">
        <v>456910</v>
      </c>
    </row>
    <row r="10" spans="1:16" ht="15" customHeight="1" x14ac:dyDescent="0.25">
      <c r="A10" s="6" t="s">
        <v>38</v>
      </c>
      <c r="B10" s="6" t="s">
        <v>34</v>
      </c>
      <c r="C10" s="7">
        <v>25925</v>
      </c>
      <c r="D10" s="7">
        <v>32952</v>
      </c>
      <c r="E10" s="7">
        <v>9027</v>
      </c>
      <c r="F10" s="7">
        <v>12790</v>
      </c>
      <c r="G10" s="7">
        <v>16814</v>
      </c>
      <c r="H10" s="7">
        <v>22273</v>
      </c>
      <c r="I10" s="7">
        <v>130023</v>
      </c>
      <c r="J10" s="7">
        <v>172838</v>
      </c>
      <c r="K10" s="7">
        <v>205864</v>
      </c>
      <c r="L10" s="7">
        <v>240980</v>
      </c>
      <c r="M10" s="7">
        <v>62045.1</v>
      </c>
      <c r="N10" s="6" t="s">
        <v>34</v>
      </c>
      <c r="O10" s="6" t="s">
        <v>34</v>
      </c>
      <c r="P10" s="6" t="s">
        <v>34</v>
      </c>
    </row>
    <row r="11" spans="1:16" ht="15" customHeight="1" x14ac:dyDescent="0.25">
      <c r="A11" s="4" t="s">
        <v>39</v>
      </c>
      <c r="B11" s="5">
        <v>3046</v>
      </c>
      <c r="C11" s="5">
        <v>4207</v>
      </c>
      <c r="D11" s="5">
        <v>5062</v>
      </c>
      <c r="E11" s="5">
        <v>6910</v>
      </c>
      <c r="F11" s="5">
        <v>9558</v>
      </c>
      <c r="G11" s="5">
        <v>13061</v>
      </c>
      <c r="H11" s="5">
        <v>18310.5</v>
      </c>
      <c r="I11" s="5">
        <v>22009</v>
      </c>
      <c r="J11" s="5">
        <v>32551</v>
      </c>
      <c r="K11" s="5">
        <v>35889</v>
      </c>
      <c r="L11" s="5">
        <v>40992.300000000003</v>
      </c>
      <c r="M11" s="5">
        <v>45038.7</v>
      </c>
      <c r="N11" s="5">
        <v>50048.6</v>
      </c>
      <c r="O11" s="5">
        <v>55244.1</v>
      </c>
      <c r="P11" s="5">
        <v>61171.8</v>
      </c>
    </row>
    <row r="12" spans="1:16" ht="15" customHeight="1" x14ac:dyDescent="0.25">
      <c r="A12" s="6" t="s">
        <v>40</v>
      </c>
      <c r="B12" s="7">
        <v>979</v>
      </c>
      <c r="C12" s="7">
        <v>1360</v>
      </c>
      <c r="D12" s="7">
        <v>1523</v>
      </c>
      <c r="E12" s="7">
        <v>2117</v>
      </c>
      <c r="F12" s="7">
        <v>3232</v>
      </c>
      <c r="G12" s="7">
        <v>3769</v>
      </c>
      <c r="H12" s="7">
        <v>4530</v>
      </c>
      <c r="I12" s="7">
        <v>6668</v>
      </c>
      <c r="J12" s="7">
        <v>8823</v>
      </c>
      <c r="K12" s="7">
        <v>10248.299999999999</v>
      </c>
      <c r="L12" s="7">
        <v>11572.2</v>
      </c>
      <c r="M12" s="7">
        <v>12774.1</v>
      </c>
      <c r="N12" s="7">
        <v>13457.4</v>
      </c>
      <c r="O12" s="7">
        <v>14650.6</v>
      </c>
      <c r="P12" s="7">
        <v>15198.2</v>
      </c>
    </row>
    <row r="13" spans="1:16" ht="15" customHeight="1" x14ac:dyDescent="0.25">
      <c r="A13" s="4" t="s">
        <v>41</v>
      </c>
      <c r="B13" s="5">
        <v>5961</v>
      </c>
      <c r="C13" s="5">
        <v>8470</v>
      </c>
      <c r="D13" s="5">
        <v>11317</v>
      </c>
      <c r="E13" s="5">
        <v>14423</v>
      </c>
      <c r="F13" s="5">
        <v>20314</v>
      </c>
      <c r="G13" s="5">
        <v>25949</v>
      </c>
      <c r="H13" s="5">
        <v>32207</v>
      </c>
      <c r="I13" s="5">
        <v>37677</v>
      </c>
      <c r="J13" s="5">
        <v>49407</v>
      </c>
      <c r="K13" s="5">
        <v>61322.400000000001</v>
      </c>
      <c r="L13" s="5">
        <v>71126.2</v>
      </c>
      <c r="M13" s="5">
        <v>78920.800000000003</v>
      </c>
      <c r="N13" s="5">
        <v>78372.100000000006</v>
      </c>
      <c r="O13" s="5">
        <v>86060.4</v>
      </c>
      <c r="P13" s="5">
        <v>93556</v>
      </c>
    </row>
    <row r="14" spans="1:16" ht="15" customHeight="1" x14ac:dyDescent="0.25">
      <c r="A14" s="6" t="s">
        <v>42</v>
      </c>
      <c r="B14" s="6" t="s">
        <v>34</v>
      </c>
      <c r="C14" s="6" t="s">
        <v>34</v>
      </c>
      <c r="D14" s="7">
        <v>8514</v>
      </c>
      <c r="E14" s="7">
        <v>12303</v>
      </c>
      <c r="F14" s="7">
        <v>15585</v>
      </c>
      <c r="G14" s="7">
        <v>27761</v>
      </c>
      <c r="H14" s="7">
        <v>36329</v>
      </c>
      <c r="I14" s="7">
        <v>57092</v>
      </c>
      <c r="J14" s="7">
        <v>71994</v>
      </c>
      <c r="K14" s="7">
        <v>75118.3</v>
      </c>
      <c r="L14" s="7">
        <v>96787.1</v>
      </c>
      <c r="M14" s="7">
        <v>114563</v>
      </c>
      <c r="N14" s="6" t="s">
        <v>34</v>
      </c>
      <c r="O14" s="6" t="s">
        <v>34</v>
      </c>
      <c r="P14" s="6" t="s">
        <v>34</v>
      </c>
    </row>
    <row r="15" spans="1:16" ht="15" customHeight="1" x14ac:dyDescent="0.25">
      <c r="A15" s="4" t="s">
        <v>43</v>
      </c>
      <c r="B15" s="5">
        <v>5246</v>
      </c>
      <c r="C15" s="5">
        <v>6553</v>
      </c>
      <c r="D15" s="5">
        <v>10805</v>
      </c>
      <c r="E15" s="5">
        <v>15440</v>
      </c>
      <c r="F15" s="5">
        <v>20007</v>
      </c>
      <c r="G15" s="5">
        <v>33476</v>
      </c>
      <c r="H15" s="5">
        <v>43245</v>
      </c>
      <c r="I15" s="5">
        <v>57284</v>
      </c>
      <c r="J15" s="5">
        <v>71994</v>
      </c>
      <c r="K15" s="5">
        <v>74332.5</v>
      </c>
      <c r="L15" s="5">
        <v>94968.8</v>
      </c>
      <c r="M15" s="5">
        <v>120461</v>
      </c>
      <c r="N15" s="5">
        <v>151162</v>
      </c>
      <c r="O15" s="5">
        <v>190601</v>
      </c>
      <c r="P15" s="5">
        <v>240175</v>
      </c>
    </row>
    <row r="16" spans="1:16" ht="15" customHeight="1" x14ac:dyDescent="0.25">
      <c r="A16" s="6" t="s">
        <v>44</v>
      </c>
      <c r="B16" s="7">
        <v>5246</v>
      </c>
      <c r="C16" s="7">
        <v>6553</v>
      </c>
      <c r="D16" s="7">
        <v>10805</v>
      </c>
      <c r="E16" s="7">
        <v>15440</v>
      </c>
      <c r="F16" s="7">
        <v>20014</v>
      </c>
      <c r="G16" s="7">
        <v>33476</v>
      </c>
      <c r="H16" s="7">
        <v>43245</v>
      </c>
      <c r="I16" s="7">
        <v>57284</v>
      </c>
      <c r="J16" s="7">
        <v>71994</v>
      </c>
      <c r="K16" s="7">
        <v>74332.5</v>
      </c>
      <c r="L16" s="7">
        <v>95044.1</v>
      </c>
      <c r="M16" s="7">
        <v>122044</v>
      </c>
      <c r="N16" s="7">
        <v>151162</v>
      </c>
      <c r="O16" s="7">
        <v>190601</v>
      </c>
      <c r="P16" s="7">
        <v>240175</v>
      </c>
    </row>
    <row r="17" spans="1:16" ht="15" customHeight="1" x14ac:dyDescent="0.25">
      <c r="A17" s="4" t="s">
        <v>45</v>
      </c>
      <c r="B17" s="5">
        <v>3998</v>
      </c>
      <c r="C17" s="5">
        <v>4924</v>
      </c>
      <c r="D17" s="5">
        <v>8514</v>
      </c>
      <c r="E17" s="5">
        <v>12303</v>
      </c>
      <c r="F17" s="5">
        <v>15585</v>
      </c>
      <c r="G17" s="5">
        <v>27761</v>
      </c>
      <c r="H17" s="5">
        <v>36329</v>
      </c>
      <c r="I17" s="5">
        <v>48150</v>
      </c>
      <c r="J17" s="5">
        <v>59175</v>
      </c>
      <c r="K17" s="5">
        <v>56145</v>
      </c>
      <c r="L17" s="5">
        <v>76899.7</v>
      </c>
      <c r="M17" s="5">
        <v>101060</v>
      </c>
      <c r="N17" s="5">
        <v>104110</v>
      </c>
      <c r="O17" s="5">
        <v>116233</v>
      </c>
      <c r="P17" s="5">
        <v>137777</v>
      </c>
    </row>
    <row r="18" spans="1:16" ht="15" customHeight="1" x14ac:dyDescent="0.25">
      <c r="A18" s="6" t="s">
        <v>46</v>
      </c>
      <c r="B18" s="7">
        <v>3253</v>
      </c>
      <c r="C18" s="7">
        <v>4745</v>
      </c>
      <c r="D18" s="7">
        <v>6281</v>
      </c>
      <c r="E18" s="7">
        <v>8117</v>
      </c>
      <c r="F18" s="7">
        <v>11478</v>
      </c>
      <c r="G18" s="7">
        <v>15341</v>
      </c>
      <c r="H18" s="7">
        <v>21789</v>
      </c>
      <c r="I18" s="7">
        <v>25251</v>
      </c>
      <c r="J18" s="7">
        <v>34296</v>
      </c>
      <c r="K18" s="7">
        <v>38716.400000000001</v>
      </c>
      <c r="L18" s="7">
        <v>44728.7</v>
      </c>
      <c r="M18" s="7">
        <v>52137</v>
      </c>
      <c r="N18" s="7">
        <v>55507.5</v>
      </c>
      <c r="O18" s="7">
        <v>58234.6</v>
      </c>
      <c r="P18" s="7">
        <v>64625</v>
      </c>
    </row>
    <row r="19" spans="1:16" ht="15" customHeight="1" x14ac:dyDescent="0.25">
      <c r="A19" s="4" t="s">
        <v>47</v>
      </c>
      <c r="B19" s="5">
        <v>745</v>
      </c>
      <c r="C19" s="5">
        <v>178</v>
      </c>
      <c r="D19" s="5">
        <v>2233</v>
      </c>
      <c r="E19" s="5">
        <v>4186</v>
      </c>
      <c r="F19" s="5">
        <v>4106</v>
      </c>
      <c r="G19" s="5">
        <v>12421</v>
      </c>
      <c r="H19" s="5">
        <v>14541</v>
      </c>
      <c r="I19" s="5">
        <v>22899</v>
      </c>
      <c r="J19" s="5">
        <v>24879</v>
      </c>
      <c r="K19" s="5">
        <v>18689.099999999999</v>
      </c>
      <c r="L19" s="5">
        <v>35250.699999999997</v>
      </c>
      <c r="M19" s="5">
        <v>58460.6</v>
      </c>
      <c r="N19" s="5">
        <v>76631.100000000006</v>
      </c>
      <c r="O19" s="5">
        <v>104379</v>
      </c>
      <c r="P19" s="5">
        <v>143789</v>
      </c>
    </row>
    <row r="20" spans="1:16" ht="15" customHeight="1" x14ac:dyDescent="0.25">
      <c r="A20" s="6" t="s">
        <v>48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7">
        <v>24879</v>
      </c>
      <c r="K20" s="7">
        <v>13112</v>
      </c>
      <c r="L20" s="7">
        <v>25466</v>
      </c>
      <c r="M20" s="7">
        <v>39467</v>
      </c>
      <c r="N20" s="7">
        <v>52466</v>
      </c>
      <c r="O20" s="6" t="s">
        <v>34</v>
      </c>
      <c r="P20" s="6" t="s">
        <v>34</v>
      </c>
    </row>
    <row r="21" spans="1:16" ht="15" customHeight="1" x14ac:dyDescent="0.25">
      <c r="A21" s="4" t="s">
        <v>49</v>
      </c>
      <c r="B21" s="5">
        <v>1993</v>
      </c>
      <c r="C21" s="5">
        <v>1808</v>
      </c>
      <c r="D21" s="5">
        <v>4523</v>
      </c>
      <c r="E21" s="5">
        <v>7328</v>
      </c>
      <c r="F21" s="5">
        <v>8536</v>
      </c>
      <c r="G21" s="5">
        <v>18135</v>
      </c>
      <c r="H21" s="5">
        <v>21605</v>
      </c>
      <c r="I21" s="5">
        <v>32033</v>
      </c>
      <c r="J21" s="5">
        <v>37698</v>
      </c>
      <c r="K21" s="5">
        <v>36199.5</v>
      </c>
      <c r="L21" s="5">
        <v>54605.8</v>
      </c>
      <c r="M21" s="5">
        <v>78621.2</v>
      </c>
      <c r="N21" s="5">
        <v>98931.6</v>
      </c>
      <c r="O21" s="5">
        <v>135236</v>
      </c>
      <c r="P21" s="5">
        <v>181685</v>
      </c>
    </row>
    <row r="22" spans="1:16" ht="15" customHeight="1" x14ac:dyDescent="0.25">
      <c r="A22" s="6" t="s">
        <v>50</v>
      </c>
      <c r="B22" s="7">
        <v>745</v>
      </c>
      <c r="C22" s="7">
        <v>178</v>
      </c>
      <c r="D22" s="7">
        <v>2233</v>
      </c>
      <c r="E22" s="7">
        <v>4186</v>
      </c>
      <c r="F22" s="7">
        <v>4106</v>
      </c>
      <c r="G22" s="7">
        <v>12421</v>
      </c>
      <c r="H22" s="7">
        <v>14541</v>
      </c>
      <c r="I22" s="7">
        <v>22899</v>
      </c>
      <c r="J22" s="7">
        <v>24879</v>
      </c>
      <c r="K22" s="7">
        <v>18689.099999999999</v>
      </c>
      <c r="L22" s="7">
        <v>35250.699999999997</v>
      </c>
      <c r="M22" s="7">
        <v>57638.1</v>
      </c>
      <c r="N22" s="7">
        <v>73632.600000000006</v>
      </c>
      <c r="O22" s="7">
        <v>104379</v>
      </c>
      <c r="P22" s="7">
        <v>143789</v>
      </c>
    </row>
    <row r="23" spans="1:16" ht="15" customHeight="1" x14ac:dyDescent="0.25">
      <c r="A23" s="4" t="s">
        <v>51</v>
      </c>
      <c r="B23" s="5">
        <v>141</v>
      </c>
      <c r="C23" s="5">
        <v>210</v>
      </c>
      <c r="D23" s="5">
        <v>460</v>
      </c>
      <c r="E23" s="5">
        <v>484</v>
      </c>
      <c r="F23" s="5">
        <v>849</v>
      </c>
      <c r="G23" s="5">
        <v>1418</v>
      </c>
      <c r="H23" s="5">
        <v>1600</v>
      </c>
      <c r="I23" s="5">
        <v>1647</v>
      </c>
      <c r="J23" s="5">
        <v>1809</v>
      </c>
      <c r="K23" s="5">
        <v>1991.57</v>
      </c>
      <c r="L23" s="5">
        <v>2146.6799999999998</v>
      </c>
      <c r="M23" s="5">
        <v>1992.31</v>
      </c>
      <c r="N23" s="5">
        <v>1932.6</v>
      </c>
      <c r="O23" s="5">
        <v>1979.12</v>
      </c>
      <c r="P23" s="5">
        <v>2028.55</v>
      </c>
    </row>
    <row r="24" spans="1:16" ht="15" customHeight="1" x14ac:dyDescent="0.25">
      <c r="A24" s="6" t="s">
        <v>52</v>
      </c>
      <c r="B24" s="7">
        <v>506</v>
      </c>
      <c r="C24" s="10">
        <v>-112</v>
      </c>
      <c r="D24" s="7">
        <v>1568</v>
      </c>
      <c r="E24" s="7">
        <v>3892</v>
      </c>
      <c r="F24" s="7">
        <v>3807</v>
      </c>
      <c r="G24" s="7">
        <v>11261</v>
      </c>
      <c r="H24" s="7">
        <v>13975</v>
      </c>
      <c r="I24" s="7">
        <v>24178</v>
      </c>
      <c r="J24" s="7">
        <v>38151</v>
      </c>
      <c r="K24" s="7">
        <v>10409.700000000001</v>
      </c>
      <c r="L24" s="7">
        <v>35362.400000000001</v>
      </c>
      <c r="M24" s="7">
        <v>57769.2</v>
      </c>
      <c r="N24" s="7">
        <v>75781.899999999994</v>
      </c>
      <c r="O24" s="7">
        <v>103732</v>
      </c>
      <c r="P24" s="7">
        <v>143130</v>
      </c>
    </row>
    <row r="25" spans="1:16" ht="15" customHeight="1" x14ac:dyDescent="0.25">
      <c r="A25" s="4" t="s">
        <v>53</v>
      </c>
      <c r="B25" s="5">
        <v>1754</v>
      </c>
      <c r="C25" s="5">
        <v>1518</v>
      </c>
      <c r="D25" s="5">
        <v>3859</v>
      </c>
      <c r="E25" s="5">
        <v>7026</v>
      </c>
      <c r="F25" s="5">
        <v>8236</v>
      </c>
      <c r="G25" s="5">
        <v>16976</v>
      </c>
      <c r="H25" s="5">
        <v>21033</v>
      </c>
      <c r="I25" s="5">
        <v>33277</v>
      </c>
      <c r="J25" s="5">
        <v>50970</v>
      </c>
      <c r="K25" s="5">
        <v>20383</v>
      </c>
      <c r="L25" s="5">
        <v>44898.8</v>
      </c>
      <c r="M25" s="5">
        <v>65978.2</v>
      </c>
      <c r="N25" s="5">
        <v>82932.899999999994</v>
      </c>
      <c r="O25" s="5">
        <v>92005</v>
      </c>
      <c r="P25" s="5">
        <v>112866</v>
      </c>
    </row>
    <row r="26" spans="1:16" ht="15" customHeight="1" x14ac:dyDescent="0.25">
      <c r="A26" s="6" t="s">
        <v>54</v>
      </c>
      <c r="B26" s="7">
        <v>506</v>
      </c>
      <c r="C26" s="10">
        <v>-112</v>
      </c>
      <c r="D26" s="7">
        <v>1568</v>
      </c>
      <c r="E26" s="7">
        <v>3892</v>
      </c>
      <c r="F26" s="7">
        <v>3807</v>
      </c>
      <c r="G26" s="7">
        <v>11261</v>
      </c>
      <c r="H26" s="7">
        <v>13975</v>
      </c>
      <c r="I26" s="7">
        <v>24178</v>
      </c>
      <c r="J26" s="7">
        <v>38151</v>
      </c>
      <c r="K26" s="7">
        <v>10436.200000000001</v>
      </c>
      <c r="L26" s="7">
        <v>34917.300000000003</v>
      </c>
      <c r="M26" s="7">
        <v>58061.1</v>
      </c>
      <c r="N26" s="7">
        <v>72750.899999999994</v>
      </c>
      <c r="O26" s="7">
        <v>103732</v>
      </c>
      <c r="P26" s="7">
        <v>143130</v>
      </c>
    </row>
    <row r="27" spans="1:16" ht="15" customHeight="1" x14ac:dyDescent="0.25">
      <c r="A27" s="4" t="s">
        <v>55</v>
      </c>
      <c r="B27" s="5">
        <v>162</v>
      </c>
      <c r="C27" s="5">
        <v>167</v>
      </c>
      <c r="D27" s="5">
        <v>951</v>
      </c>
      <c r="E27" s="5">
        <v>1425</v>
      </c>
      <c r="F27" s="5">
        <v>770</v>
      </c>
      <c r="G27" s="5">
        <v>1196</v>
      </c>
      <c r="H27" s="5">
        <v>2373</v>
      </c>
      <c r="I27" s="5">
        <v>2863</v>
      </c>
      <c r="J27" s="5">
        <v>4791</v>
      </c>
      <c r="K27" s="5">
        <v>1196.68</v>
      </c>
      <c r="L27" s="5">
        <v>5660.19</v>
      </c>
      <c r="M27" s="5">
        <v>9464.7099999999991</v>
      </c>
      <c r="N27" s="5">
        <v>9573.7800000000007</v>
      </c>
      <c r="O27" s="5">
        <v>12895.6</v>
      </c>
      <c r="P27" s="5">
        <v>15596.2</v>
      </c>
    </row>
    <row r="28" spans="1:16" ht="15" customHeight="1" x14ac:dyDescent="0.25">
      <c r="A28" s="6" t="s">
        <v>56</v>
      </c>
      <c r="B28" s="7">
        <v>274</v>
      </c>
      <c r="C28" s="10">
        <v>-241</v>
      </c>
      <c r="D28" s="7">
        <v>596</v>
      </c>
      <c r="E28" s="7">
        <v>2371</v>
      </c>
      <c r="F28" s="7">
        <v>2244</v>
      </c>
      <c r="G28" s="7">
        <v>10073</v>
      </c>
      <c r="H28" s="7">
        <v>11588</v>
      </c>
      <c r="I28" s="7">
        <v>21331</v>
      </c>
      <c r="J28" s="7">
        <v>33364</v>
      </c>
      <c r="K28" s="7">
        <v>9077.67</v>
      </c>
      <c r="L28" s="7">
        <v>28240</v>
      </c>
      <c r="M28" s="7">
        <v>45799</v>
      </c>
      <c r="N28" s="7">
        <v>62937</v>
      </c>
      <c r="O28" s="7">
        <v>91206.9</v>
      </c>
      <c r="P28" s="7">
        <v>128011</v>
      </c>
    </row>
    <row r="29" spans="1:16" ht="15" customHeight="1" x14ac:dyDescent="0.25">
      <c r="A29" s="4" t="s">
        <v>57</v>
      </c>
      <c r="B29" s="5">
        <v>1227.8</v>
      </c>
      <c r="C29" s="5">
        <v>1218</v>
      </c>
      <c r="D29" s="5">
        <v>2879</v>
      </c>
      <c r="E29" s="5">
        <v>5442</v>
      </c>
      <c r="F29" s="5">
        <v>6463.23</v>
      </c>
      <c r="G29" s="5">
        <v>15598.5</v>
      </c>
      <c r="H29" s="5">
        <v>18466.5</v>
      </c>
      <c r="I29" s="5">
        <v>30449</v>
      </c>
      <c r="J29" s="5">
        <v>45643</v>
      </c>
      <c r="K29" s="5">
        <v>27089.5</v>
      </c>
      <c r="L29" s="5">
        <v>43321.9</v>
      </c>
      <c r="M29" s="5">
        <v>62173.1</v>
      </c>
      <c r="N29" s="5">
        <v>67335.3</v>
      </c>
      <c r="O29" s="5">
        <v>90082.6</v>
      </c>
      <c r="P29" s="5">
        <v>116225</v>
      </c>
    </row>
    <row r="30" spans="1:16" ht="15" customHeight="1" x14ac:dyDescent="0.25">
      <c r="A30" s="6" t="s">
        <v>58</v>
      </c>
      <c r="B30" s="7">
        <v>274</v>
      </c>
      <c r="C30" s="10">
        <v>-241</v>
      </c>
      <c r="D30" s="7">
        <v>596</v>
      </c>
      <c r="E30" s="7">
        <v>2371</v>
      </c>
      <c r="F30" s="7">
        <v>3033</v>
      </c>
      <c r="G30" s="7">
        <v>10073</v>
      </c>
      <c r="H30" s="7">
        <v>11588</v>
      </c>
      <c r="I30" s="7">
        <v>21331</v>
      </c>
      <c r="J30" s="7">
        <v>33364</v>
      </c>
      <c r="K30" s="7">
        <v>9077.67</v>
      </c>
      <c r="L30" s="7">
        <v>28240</v>
      </c>
      <c r="M30" s="7">
        <v>45799</v>
      </c>
      <c r="N30" s="7">
        <v>62937</v>
      </c>
      <c r="O30" s="7">
        <v>91206.9</v>
      </c>
      <c r="P30" s="7">
        <v>128011</v>
      </c>
    </row>
    <row r="32" spans="1:16" ht="15" customHeight="1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ht="15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69A-CB03-4BE7-84D3-1F56C8BE310F}">
  <sheetPr>
    <outlinePr summaryBelow="0" summaryRight="0"/>
  </sheetPr>
  <dimension ref="A1:T129"/>
  <sheetViews>
    <sheetView workbookViewId="0">
      <selection activeCell="M13" sqref="M13"/>
    </sheetView>
  </sheetViews>
  <sheetFormatPr defaultColWidth="9.1796875" defaultRowHeight="15" customHeight="1" outlineLevelRow="4" x14ac:dyDescent="0.35"/>
  <cols>
    <col min="1" max="1" width="137.54296875" style="2" customWidth="1"/>
    <col min="2" max="11" width="10.54296875" style="2" customWidth="1"/>
    <col min="21" max="16384" width="9.1796875" style="2"/>
  </cols>
  <sheetData>
    <row r="1" spans="1:20" ht="15" customHeight="1" x14ac:dyDescent="0.3">
      <c r="A1" s="1" t="s">
        <v>59</v>
      </c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25">
      <c r="A2" s="13" t="s">
        <v>60</v>
      </c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5"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3">
      <c r="A5" s="3" t="s">
        <v>61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3">
      <c r="A6" s="3" t="s">
        <v>62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3">
      <c r="A7" s="3" t="s">
        <v>63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3">
      <c r="A8" s="3"/>
      <c r="B8" s="3" t="s">
        <v>64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70</v>
      </c>
      <c r="I8" s="3" t="s">
        <v>71</v>
      </c>
      <c r="J8" s="3" t="s">
        <v>72</v>
      </c>
      <c r="K8" s="3" t="s">
        <v>73</v>
      </c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5">
      <c r="A9" s="4" t="s">
        <v>74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x14ac:dyDescent="0.3">
      <c r="A10" s="15" t="s">
        <v>75</v>
      </c>
      <c r="B10" s="16">
        <v>4180</v>
      </c>
      <c r="C10" s="16">
        <v>5475</v>
      </c>
      <c r="D10" s="16">
        <v>6842</v>
      </c>
      <c r="E10" s="16">
        <v>11920</v>
      </c>
      <c r="F10" s="16">
        <v>16443</v>
      </c>
      <c r="G10" s="16">
        <v>18434</v>
      </c>
      <c r="H10" s="16">
        <v>30723</v>
      </c>
      <c r="I10" s="16">
        <v>38514</v>
      </c>
      <c r="J10" s="16">
        <v>66064</v>
      </c>
      <c r="K10" s="16">
        <v>46327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5" customHeight="1" outlineLevel="1" x14ac:dyDescent="0.25">
      <c r="A11" s="17" t="s">
        <v>76</v>
      </c>
      <c r="B11" s="18">
        <v>-39</v>
      </c>
      <c r="C11" s="19">
        <v>274</v>
      </c>
      <c r="D11" s="18">
        <v>-241</v>
      </c>
      <c r="E11" s="19">
        <v>596</v>
      </c>
      <c r="F11" s="19">
        <v>2371</v>
      </c>
      <c r="G11" s="19">
        <v>3033</v>
      </c>
      <c r="H11" s="19">
        <v>10073</v>
      </c>
      <c r="I11" s="19">
        <v>11588</v>
      </c>
      <c r="J11" s="19">
        <v>21331</v>
      </c>
      <c r="K11" s="19">
        <v>33364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" customHeight="1" outlineLevel="1" x14ac:dyDescent="0.3">
      <c r="A12" s="20" t="s">
        <v>77</v>
      </c>
      <c r="B12" s="21">
        <v>4219</v>
      </c>
      <c r="C12" s="21">
        <v>5201</v>
      </c>
      <c r="D12" s="21">
        <v>7083</v>
      </c>
      <c r="E12" s="21">
        <v>11324</v>
      </c>
      <c r="F12" s="21">
        <v>14072</v>
      </c>
      <c r="G12" s="21">
        <v>15401</v>
      </c>
      <c r="H12" s="21">
        <v>20650</v>
      </c>
      <c r="I12" s="21">
        <v>26926</v>
      </c>
      <c r="J12" s="21">
        <v>44733</v>
      </c>
      <c r="K12" s="21">
        <v>12963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outlineLevel="2" x14ac:dyDescent="0.25">
      <c r="A13" s="22" t="s">
        <v>78</v>
      </c>
      <c r="B13" s="19">
        <v>2159</v>
      </c>
      <c r="C13" s="19">
        <v>3253</v>
      </c>
      <c r="D13" s="19">
        <v>4746</v>
      </c>
      <c r="E13" s="19">
        <v>6281</v>
      </c>
      <c r="F13" s="19">
        <v>8116</v>
      </c>
      <c r="G13" s="19">
        <v>11478</v>
      </c>
      <c r="H13" s="19">
        <v>15341</v>
      </c>
      <c r="I13" s="19">
        <v>21789</v>
      </c>
      <c r="J13" s="19">
        <v>25251</v>
      </c>
      <c r="K13" s="19">
        <v>34296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outlineLevel="2" x14ac:dyDescent="0.25">
      <c r="A14" s="23" t="s">
        <v>79</v>
      </c>
      <c r="B14" s="24">
        <v>833</v>
      </c>
      <c r="C14" s="24">
        <v>1134</v>
      </c>
      <c r="D14" s="24">
        <v>1497</v>
      </c>
      <c r="E14" s="24">
        <v>2119</v>
      </c>
      <c r="F14" s="24">
        <v>2975</v>
      </c>
      <c r="G14" s="24">
        <v>4215</v>
      </c>
      <c r="H14" s="24">
        <v>5418</v>
      </c>
      <c r="I14" s="24">
        <v>6864</v>
      </c>
      <c r="J14" s="24">
        <v>9208</v>
      </c>
      <c r="K14" s="24">
        <v>12757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outlineLevel="2" x14ac:dyDescent="0.25">
      <c r="A15" s="22" t="s">
        <v>80</v>
      </c>
      <c r="B15" s="19">
        <v>154</v>
      </c>
      <c r="C15" s="19">
        <v>114</v>
      </c>
      <c r="D15" s="19">
        <v>129</v>
      </c>
      <c r="E15" s="19">
        <v>155</v>
      </c>
      <c r="F15" s="19">
        <v>160</v>
      </c>
      <c r="G15" s="19">
        <v>202</v>
      </c>
      <c r="H15" s="19">
        <v>274</v>
      </c>
      <c r="I15" s="19">
        <v>164</v>
      </c>
      <c r="J15" s="18">
        <v>-71</v>
      </c>
      <c r="K15" s="19">
        <v>137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customHeight="1" outlineLevel="2" x14ac:dyDescent="0.3">
      <c r="A16" s="25" t="s">
        <v>81</v>
      </c>
      <c r="B16" s="21">
        <v>244</v>
      </c>
      <c r="C16" s="21">
        <v>167</v>
      </c>
      <c r="D16" s="21">
        <v>59</v>
      </c>
      <c r="E16" s="21">
        <v>250</v>
      </c>
      <c r="F16" s="16">
        <v>-20</v>
      </c>
      <c r="G16" s="16">
        <v>-292</v>
      </c>
      <c r="H16" s="16">
        <v>219</v>
      </c>
      <c r="I16" s="16">
        <v>-249</v>
      </c>
      <c r="J16" s="16">
        <v>-2582</v>
      </c>
      <c r="K16" s="16">
        <v>-14306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outlineLevel="3" x14ac:dyDescent="0.25">
      <c r="A17" s="26" t="s">
        <v>82</v>
      </c>
      <c r="B17" s="18">
        <v>-9</v>
      </c>
      <c r="C17" s="19">
        <v>1</v>
      </c>
      <c r="D17" s="18">
        <v>-3</v>
      </c>
      <c r="E17" s="19">
        <v>5</v>
      </c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5" customHeight="1" outlineLevel="3" x14ac:dyDescent="0.25">
      <c r="A18" s="27" t="s">
        <v>83</v>
      </c>
      <c r="B18" s="24">
        <v>253</v>
      </c>
      <c r="C18" s="24">
        <v>166</v>
      </c>
      <c r="D18" s="24">
        <v>62</v>
      </c>
      <c r="E18" s="24">
        <v>245</v>
      </c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outlineLevel="2" x14ac:dyDescent="0.25">
      <c r="A19" s="22" t="s">
        <v>84</v>
      </c>
      <c r="B19" s="18">
        <v>-265</v>
      </c>
      <c r="C19" s="18">
        <v>-156</v>
      </c>
      <c r="D19" s="18">
        <v>-316</v>
      </c>
      <c r="E19" s="19">
        <v>81</v>
      </c>
      <c r="F19" s="18">
        <v>-246</v>
      </c>
      <c r="G19" s="18">
        <v>-29</v>
      </c>
      <c r="H19" s="19">
        <v>441</v>
      </c>
      <c r="I19" s="19">
        <v>796</v>
      </c>
      <c r="J19" s="18">
        <v>-554</v>
      </c>
      <c r="K19" s="18">
        <v>-310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" customHeight="1" outlineLevel="2" x14ac:dyDescent="0.25">
      <c r="A20" s="23" t="s">
        <v>85</v>
      </c>
      <c r="B20" s="28">
        <v>-429</v>
      </c>
      <c r="C20" s="28">
        <v>-78</v>
      </c>
      <c r="D20" s="28">
        <v>-6</v>
      </c>
      <c r="E20" s="28">
        <v>-119</v>
      </c>
      <c r="F20" s="28">
        <v>-829</v>
      </c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outlineLevel="2" x14ac:dyDescent="0.25">
      <c r="A21" s="22" t="s">
        <v>86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" customHeight="1" outlineLevel="2" x14ac:dyDescent="0.3">
      <c r="A22" s="25" t="s">
        <v>87</v>
      </c>
      <c r="B22" s="21">
        <v>1523</v>
      </c>
      <c r="C22" s="21">
        <v>767</v>
      </c>
      <c r="D22" s="21">
        <v>974</v>
      </c>
      <c r="E22" s="21">
        <v>2557</v>
      </c>
      <c r="F22" s="21">
        <v>3916</v>
      </c>
      <c r="G22" s="21">
        <v>-173</v>
      </c>
      <c r="H22" s="21">
        <v>-1043</v>
      </c>
      <c r="I22" s="21">
        <v>-2438</v>
      </c>
      <c r="J22" s="21">
        <v>13481</v>
      </c>
      <c r="K22" s="21">
        <v>-19611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" customHeight="1" outlineLevel="3" x14ac:dyDescent="0.25">
      <c r="A23" s="26" t="s">
        <v>88</v>
      </c>
      <c r="B23" s="18">
        <v>-999</v>
      </c>
      <c r="C23" s="18">
        <v>-1410</v>
      </c>
      <c r="D23" s="18">
        <v>-1193</v>
      </c>
      <c r="E23" s="18">
        <v>-2187</v>
      </c>
      <c r="F23" s="18">
        <v>-1426</v>
      </c>
      <c r="G23" s="18">
        <v>-3583</v>
      </c>
      <c r="H23" s="18">
        <v>-1314</v>
      </c>
      <c r="I23" s="18">
        <v>-3278</v>
      </c>
      <c r="J23" s="18">
        <v>-2849</v>
      </c>
      <c r="K23" s="18">
        <v>-9487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ht="15" customHeight="1" outlineLevel="3" x14ac:dyDescent="0.25">
      <c r="A24" s="27" t="s">
        <v>89</v>
      </c>
      <c r="B24" s="28">
        <v>-861</v>
      </c>
      <c r="C24" s="28">
        <v>-846</v>
      </c>
      <c r="D24" s="28">
        <v>-1039</v>
      </c>
      <c r="E24" s="28">
        <v>-1755</v>
      </c>
      <c r="F24" s="28">
        <v>-3367</v>
      </c>
      <c r="G24" s="28">
        <v>-4786</v>
      </c>
      <c r="H24" s="28">
        <v>-4615</v>
      </c>
      <c r="I24" s="28">
        <v>-7681</v>
      </c>
      <c r="J24" s="28">
        <v>-8169</v>
      </c>
      <c r="K24" s="28">
        <v>-18163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outlineLevel="3" x14ac:dyDescent="0.25">
      <c r="A25" s="26" t="s">
        <v>90</v>
      </c>
      <c r="B25" s="19">
        <v>2070</v>
      </c>
      <c r="C25" s="19">
        <v>1888</v>
      </c>
      <c r="D25" s="19">
        <v>1759</v>
      </c>
      <c r="E25" s="19">
        <v>4294</v>
      </c>
      <c r="F25" s="19">
        <v>5030</v>
      </c>
      <c r="G25" s="19">
        <v>7175</v>
      </c>
      <c r="H25" s="19">
        <v>3263</v>
      </c>
      <c r="I25" s="19">
        <v>8193</v>
      </c>
      <c r="J25" s="19">
        <v>17480</v>
      </c>
      <c r="K25" s="19">
        <v>3602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ht="15" customHeight="1" outlineLevel="3" x14ac:dyDescent="0.25">
      <c r="A26" s="27" t="s">
        <v>91</v>
      </c>
      <c r="B26" s="24">
        <v>1038</v>
      </c>
      <c r="C26" s="24">
        <v>736</v>
      </c>
      <c r="D26" s="24">
        <v>706</v>
      </c>
      <c r="E26" s="24">
        <v>913</v>
      </c>
      <c r="F26" s="24">
        <v>1724</v>
      </c>
      <c r="G26" s="24">
        <v>283</v>
      </c>
      <c r="H26" s="24">
        <v>472</v>
      </c>
      <c r="I26" s="28">
        <v>-1383</v>
      </c>
      <c r="J26" s="24">
        <v>5754</v>
      </c>
      <c r="K26" s="24">
        <v>2123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outlineLevel="3" x14ac:dyDescent="0.3">
      <c r="A27" s="29" t="s">
        <v>92</v>
      </c>
      <c r="B27" s="30">
        <v>275</v>
      </c>
      <c r="C27" s="30">
        <v>399</v>
      </c>
      <c r="D27" s="30">
        <v>741</v>
      </c>
      <c r="E27" s="30">
        <v>1292</v>
      </c>
      <c r="F27" s="30">
        <v>1955</v>
      </c>
      <c r="G27" s="31">
        <v>738</v>
      </c>
      <c r="H27" s="31">
        <v>1151</v>
      </c>
      <c r="I27" s="31">
        <v>1711</v>
      </c>
      <c r="J27" s="31">
        <v>1265</v>
      </c>
      <c r="K27" s="31">
        <v>2314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" customHeight="1" outlineLevel="4" x14ac:dyDescent="0.25">
      <c r="A28" s="32" t="s">
        <v>93</v>
      </c>
      <c r="B28" s="24">
        <v>1796</v>
      </c>
      <c r="C28" s="24">
        <v>2691</v>
      </c>
      <c r="D28" s="24">
        <v>4433</v>
      </c>
      <c r="E28" s="24">
        <v>7401</v>
      </c>
      <c r="F28" s="24">
        <v>11931</v>
      </c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</row>
    <row r="29" spans="1:20" ht="15" customHeight="1" outlineLevel="4" x14ac:dyDescent="0.25">
      <c r="A29" s="33" t="s">
        <v>94</v>
      </c>
      <c r="B29" s="18">
        <v>-1521</v>
      </c>
      <c r="C29" s="18">
        <v>-2292</v>
      </c>
      <c r="D29" s="18">
        <v>-3692</v>
      </c>
      <c r="E29" s="18">
        <v>-6109</v>
      </c>
      <c r="F29" s="18">
        <v>-9976</v>
      </c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x14ac:dyDescent="0.3">
      <c r="A30" s="15" t="s">
        <v>95</v>
      </c>
      <c r="B30" s="16">
        <v>-3595</v>
      </c>
      <c r="C30" s="16">
        <v>-4276</v>
      </c>
      <c r="D30" s="16">
        <v>-5065</v>
      </c>
      <c r="E30" s="16">
        <v>-6450</v>
      </c>
      <c r="F30" s="16">
        <v>-9876</v>
      </c>
      <c r="G30" s="16">
        <v>-27819</v>
      </c>
      <c r="H30" s="16">
        <v>-12369</v>
      </c>
      <c r="I30" s="16">
        <v>-24281</v>
      </c>
      <c r="J30" s="16">
        <v>-59611</v>
      </c>
      <c r="K30" s="16">
        <v>-58154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outlineLevel="1" x14ac:dyDescent="0.3">
      <c r="A31" s="34" t="s">
        <v>96</v>
      </c>
      <c r="B31" s="31">
        <v>-3785</v>
      </c>
      <c r="C31" s="31">
        <v>-3444</v>
      </c>
      <c r="D31" s="31">
        <v>-4893</v>
      </c>
      <c r="E31" s="31">
        <v>-4589</v>
      </c>
      <c r="F31" s="31">
        <v>-6737</v>
      </c>
      <c r="G31" s="30">
        <v>-10058</v>
      </c>
      <c r="H31" s="30">
        <v>-11323</v>
      </c>
      <c r="I31" s="30">
        <v>-12689</v>
      </c>
      <c r="J31" s="30">
        <v>-35044</v>
      </c>
      <c r="K31" s="30">
        <v>-55396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ht="15" customHeight="1" outlineLevel="2" x14ac:dyDescent="0.25">
      <c r="A32" s="23" t="s">
        <v>97</v>
      </c>
      <c r="B32" s="6"/>
      <c r="C32" s="6"/>
      <c r="D32" s="6"/>
      <c r="E32" s="6"/>
      <c r="F32" s="6"/>
      <c r="G32" s="28">
        <v>-11955</v>
      </c>
      <c r="H32" s="28">
        <v>-13427</v>
      </c>
      <c r="I32" s="28">
        <v>-16861</v>
      </c>
      <c r="J32" s="28">
        <v>-40140</v>
      </c>
      <c r="K32" s="28">
        <v>-61053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ht="15" customHeight="1" outlineLevel="2" x14ac:dyDescent="0.25">
      <c r="A33" s="22" t="s">
        <v>98</v>
      </c>
      <c r="B33" s="4"/>
      <c r="C33" s="4"/>
      <c r="D33" s="4"/>
      <c r="E33" s="4"/>
      <c r="F33" s="4"/>
      <c r="G33" s="19">
        <v>1897</v>
      </c>
      <c r="H33" s="19">
        <v>2104</v>
      </c>
      <c r="I33" s="19">
        <v>4172</v>
      </c>
      <c r="J33" s="19">
        <v>5096</v>
      </c>
      <c r="K33" s="19">
        <v>5657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" customHeight="1" outlineLevel="1" x14ac:dyDescent="0.25">
      <c r="A34" s="35" t="s">
        <v>99</v>
      </c>
      <c r="B34" s="28">
        <v>-745</v>
      </c>
      <c r="C34" s="28">
        <v>-312</v>
      </c>
      <c r="D34" s="28">
        <v>-979</v>
      </c>
      <c r="E34" s="28">
        <v>-795</v>
      </c>
      <c r="F34" s="28">
        <v>-116</v>
      </c>
      <c r="G34" s="28">
        <v>-13972</v>
      </c>
      <c r="H34" s="28">
        <v>-2186</v>
      </c>
      <c r="I34" s="28">
        <v>-2461</v>
      </c>
      <c r="J34" s="28">
        <v>-2325</v>
      </c>
      <c r="K34" s="28">
        <v>-1985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15" customHeight="1" outlineLevel="1" x14ac:dyDescent="0.25">
      <c r="A35" s="17" t="s">
        <v>100</v>
      </c>
      <c r="B35" s="19">
        <v>4237</v>
      </c>
      <c r="C35" s="19">
        <v>2306</v>
      </c>
      <c r="D35" s="19">
        <v>3349</v>
      </c>
      <c r="E35" s="19">
        <v>3025</v>
      </c>
      <c r="F35" s="19">
        <v>4733</v>
      </c>
      <c r="G35" s="19">
        <v>9988</v>
      </c>
      <c r="H35" s="19">
        <v>8240</v>
      </c>
      <c r="I35" s="19">
        <v>22681</v>
      </c>
      <c r="J35" s="19">
        <v>50237</v>
      </c>
      <c r="K35" s="19">
        <v>59384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customHeight="1" outlineLevel="1" x14ac:dyDescent="0.25">
      <c r="A36" s="35" t="s">
        <v>101</v>
      </c>
      <c r="B36" s="28">
        <v>-3302</v>
      </c>
      <c r="C36" s="28">
        <v>-2826</v>
      </c>
      <c r="D36" s="28">
        <v>-2542</v>
      </c>
      <c r="E36" s="28">
        <v>-4091</v>
      </c>
      <c r="F36" s="28">
        <v>-7756</v>
      </c>
      <c r="G36" s="28">
        <v>-13777</v>
      </c>
      <c r="H36" s="28">
        <v>-7100</v>
      </c>
      <c r="I36" s="28">
        <v>-31812</v>
      </c>
      <c r="J36" s="28">
        <v>-72479</v>
      </c>
      <c r="K36" s="28">
        <v>-60157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3">
      <c r="A37" s="36" t="s">
        <v>102</v>
      </c>
      <c r="B37" s="31">
        <v>2259</v>
      </c>
      <c r="C37" s="31">
        <v>-539</v>
      </c>
      <c r="D37" s="31">
        <v>4432</v>
      </c>
      <c r="E37" s="31">
        <v>-3763</v>
      </c>
      <c r="F37" s="31">
        <v>-2911</v>
      </c>
      <c r="G37" s="31">
        <v>9860</v>
      </c>
      <c r="H37" s="31">
        <v>-7686</v>
      </c>
      <c r="I37" s="31">
        <v>-10066</v>
      </c>
      <c r="J37" s="31">
        <v>-1104</v>
      </c>
      <c r="K37" s="31">
        <v>6291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15" customHeight="1" outlineLevel="1" x14ac:dyDescent="0.25">
      <c r="A38" s="35" t="s">
        <v>85</v>
      </c>
      <c r="B38" s="24">
        <v>429</v>
      </c>
      <c r="C38" s="24">
        <v>78</v>
      </c>
      <c r="D38" s="24">
        <v>6</v>
      </c>
      <c r="E38" s="24">
        <v>119</v>
      </c>
      <c r="F38" s="24">
        <v>829</v>
      </c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</row>
    <row r="39" spans="1:20" ht="15" customHeight="1" outlineLevel="1" x14ac:dyDescent="0.25">
      <c r="A39" s="17" t="s">
        <v>103</v>
      </c>
      <c r="B39" s="18">
        <v>-960</v>
      </c>
      <c r="C39" s="19">
        <v>0</v>
      </c>
      <c r="D39" s="19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" customHeight="1" outlineLevel="1" x14ac:dyDescent="0.3">
      <c r="A40" s="20" t="s">
        <v>104</v>
      </c>
      <c r="B40" s="16">
        <v>3378</v>
      </c>
      <c r="C40" s="16">
        <v>394</v>
      </c>
      <c r="D40" s="16">
        <v>6359</v>
      </c>
      <c r="E40" s="16">
        <v>353</v>
      </c>
      <c r="F40" s="16">
        <v>621</v>
      </c>
      <c r="G40" s="16">
        <v>16231</v>
      </c>
      <c r="H40" s="16">
        <v>768</v>
      </c>
      <c r="I40" s="16">
        <v>2273</v>
      </c>
      <c r="J40" s="21">
        <v>17321</v>
      </c>
      <c r="K40" s="21">
        <v>26959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ht="15" customHeight="1" outlineLevel="2" x14ac:dyDescent="0.25">
      <c r="A41" s="22" t="s">
        <v>105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" customHeight="1" outlineLevel="2" x14ac:dyDescent="0.25">
      <c r="A42" s="23" t="s">
        <v>106</v>
      </c>
      <c r="B42" s="6"/>
      <c r="C42" s="6"/>
      <c r="D42" s="6"/>
      <c r="E42" s="6"/>
      <c r="F42" s="6"/>
      <c r="G42" s="6"/>
      <c r="H42" s="6"/>
      <c r="I42" s="6"/>
      <c r="J42" s="24">
        <v>6796</v>
      </c>
      <c r="K42" s="24">
        <v>7956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ht="15" customHeight="1" outlineLevel="2" x14ac:dyDescent="0.25">
      <c r="A43" s="22" t="s">
        <v>107</v>
      </c>
      <c r="B43" s="4"/>
      <c r="C43" s="4"/>
      <c r="D43" s="4"/>
      <c r="E43" s="4"/>
      <c r="F43" s="4"/>
      <c r="G43" s="4"/>
      <c r="H43" s="4"/>
      <c r="I43" s="4"/>
      <c r="J43" s="19">
        <v>10525</v>
      </c>
      <c r="K43" s="19">
        <v>19003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ht="15" customHeight="1" outlineLevel="1" x14ac:dyDescent="0.3">
      <c r="A44" s="20" t="s">
        <v>108</v>
      </c>
      <c r="B44" s="16">
        <v>-588</v>
      </c>
      <c r="C44" s="16">
        <v>-1011</v>
      </c>
      <c r="D44" s="21">
        <v>-1933</v>
      </c>
      <c r="E44" s="21">
        <v>-4235</v>
      </c>
      <c r="F44" s="21">
        <v>-4361</v>
      </c>
      <c r="G44" s="21">
        <v>-6371</v>
      </c>
      <c r="H44" s="21">
        <v>-8454</v>
      </c>
      <c r="I44" s="21">
        <v>-12339</v>
      </c>
      <c r="J44" s="21">
        <v>-18425</v>
      </c>
      <c r="K44" s="21">
        <v>-20668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ht="15" customHeight="1" outlineLevel="2" x14ac:dyDescent="0.3">
      <c r="A45" s="37" t="s">
        <v>109</v>
      </c>
      <c r="B45" s="36"/>
      <c r="C45" s="36"/>
      <c r="D45" s="31">
        <v>-513</v>
      </c>
      <c r="E45" s="31">
        <v>-1652</v>
      </c>
      <c r="F45" s="31">
        <v>-354</v>
      </c>
      <c r="G45" s="31">
        <v>-1372</v>
      </c>
      <c r="H45" s="31">
        <v>-668</v>
      </c>
      <c r="I45" s="31">
        <v>-2684</v>
      </c>
      <c r="J45" s="30">
        <v>-7730</v>
      </c>
      <c r="K45" s="30">
        <v>-9343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customHeight="1" outlineLevel="3" x14ac:dyDescent="0.25">
      <c r="A46" s="27" t="s">
        <v>110</v>
      </c>
      <c r="B46" s="6"/>
      <c r="C46" s="6"/>
      <c r="D46" s="6"/>
      <c r="E46" s="6"/>
      <c r="F46" s="6"/>
      <c r="G46" s="6"/>
      <c r="H46" s="6"/>
      <c r="I46" s="6"/>
      <c r="J46" s="28">
        <v>-6177</v>
      </c>
      <c r="K46" s="28">
        <v>-7753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5" customHeight="1" outlineLevel="3" x14ac:dyDescent="0.25">
      <c r="A47" s="26" t="s">
        <v>111</v>
      </c>
      <c r="B47" s="4"/>
      <c r="C47" s="4"/>
      <c r="D47" s="4"/>
      <c r="E47" s="4"/>
      <c r="F47" s="4"/>
      <c r="G47" s="4"/>
      <c r="H47" s="4"/>
      <c r="I47" s="4"/>
      <c r="J47" s="18">
        <v>-1553</v>
      </c>
      <c r="K47" s="18">
        <v>-1590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ht="15" customHeight="1" outlineLevel="2" x14ac:dyDescent="0.25">
      <c r="A48" s="23" t="s">
        <v>112</v>
      </c>
      <c r="B48" s="6"/>
      <c r="C48" s="6"/>
      <c r="D48" s="28">
        <v>-1285</v>
      </c>
      <c r="E48" s="28">
        <v>-2462</v>
      </c>
      <c r="F48" s="28">
        <v>-3860</v>
      </c>
      <c r="G48" s="28">
        <v>-4799</v>
      </c>
      <c r="H48" s="28">
        <v>-7449</v>
      </c>
      <c r="I48" s="28">
        <v>-9628</v>
      </c>
      <c r="J48" s="28">
        <v>-10642</v>
      </c>
      <c r="K48" s="28">
        <v>-11163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ht="15" customHeight="1" outlineLevel="2" x14ac:dyDescent="0.25">
      <c r="A49" s="22" t="s">
        <v>113</v>
      </c>
      <c r="B49" s="4"/>
      <c r="C49" s="4"/>
      <c r="D49" s="18">
        <v>-135</v>
      </c>
      <c r="E49" s="18">
        <v>-121</v>
      </c>
      <c r="F49" s="18">
        <v>-147</v>
      </c>
      <c r="G49" s="18">
        <v>-200</v>
      </c>
      <c r="H49" s="18">
        <v>-337</v>
      </c>
      <c r="I49" s="18">
        <v>-27</v>
      </c>
      <c r="J49" s="18">
        <v>-53</v>
      </c>
      <c r="K49" s="18">
        <v>-162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25">
      <c r="A50" s="6" t="s">
        <v>114</v>
      </c>
      <c r="B50" s="28">
        <v>-29</v>
      </c>
      <c r="C50" s="28">
        <v>-86</v>
      </c>
      <c r="D50" s="28">
        <v>-310</v>
      </c>
      <c r="E50" s="28">
        <v>-374</v>
      </c>
      <c r="F50" s="28">
        <v>-212</v>
      </c>
      <c r="G50" s="24">
        <v>713</v>
      </c>
      <c r="H50" s="28">
        <v>-351</v>
      </c>
      <c r="I50" s="24">
        <v>70</v>
      </c>
      <c r="J50" s="24">
        <v>618</v>
      </c>
      <c r="K50" s="28">
        <v>-364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25">
      <c r="A51" s="4" t="s">
        <v>115</v>
      </c>
      <c r="B51" s="19">
        <v>2815</v>
      </c>
      <c r="C51" s="19">
        <v>574</v>
      </c>
      <c r="D51" s="19">
        <v>5899</v>
      </c>
      <c r="E51" s="19">
        <v>1333</v>
      </c>
      <c r="F51" s="19">
        <v>3444</v>
      </c>
      <c r="G51" s="19">
        <v>1188</v>
      </c>
      <c r="H51" s="19">
        <v>10317</v>
      </c>
      <c r="I51" s="19">
        <v>4237</v>
      </c>
      <c r="J51" s="19">
        <v>5967</v>
      </c>
      <c r="K51" s="18">
        <v>-5900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25">
      <c r="A52" s="6" t="s">
        <v>116</v>
      </c>
      <c r="B52" s="24">
        <v>5269</v>
      </c>
      <c r="C52" s="24">
        <v>8084</v>
      </c>
      <c r="D52" s="24">
        <v>8658</v>
      </c>
      <c r="E52" s="24">
        <v>14557</v>
      </c>
      <c r="F52" s="24">
        <v>15890</v>
      </c>
      <c r="G52" s="24">
        <v>19334</v>
      </c>
      <c r="H52" s="24">
        <v>21856</v>
      </c>
      <c r="I52" s="24">
        <v>32173</v>
      </c>
      <c r="J52" s="24">
        <v>36410</v>
      </c>
      <c r="K52" s="24">
        <v>42377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 x14ac:dyDescent="0.25">
      <c r="A53" s="4" t="s">
        <v>117</v>
      </c>
      <c r="B53" s="19">
        <v>8084</v>
      </c>
      <c r="C53" s="19">
        <v>8658</v>
      </c>
      <c r="D53" s="19">
        <v>14557</v>
      </c>
      <c r="E53" s="19">
        <v>15890</v>
      </c>
      <c r="F53" s="19">
        <v>19334</v>
      </c>
      <c r="G53" s="19">
        <v>20522</v>
      </c>
      <c r="H53" s="19">
        <v>32173</v>
      </c>
      <c r="I53" s="19">
        <v>36410</v>
      </c>
      <c r="J53" s="19">
        <v>42377</v>
      </c>
      <c r="K53" s="19">
        <v>36477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 x14ac:dyDescent="0.3">
      <c r="A54" s="15" t="s">
        <v>118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2"/>
      <c r="M54" s="2"/>
      <c r="N54" s="2"/>
      <c r="O54" s="2"/>
      <c r="P54" s="2"/>
      <c r="Q54" s="2"/>
      <c r="R54" s="2"/>
      <c r="S54" s="2"/>
      <c r="T54" s="2"/>
    </row>
    <row r="55" spans="1:20" ht="15" customHeight="1" outlineLevel="1" x14ac:dyDescent="0.25">
      <c r="A55" s="17" t="s">
        <v>119</v>
      </c>
      <c r="B55" s="18">
        <v>-31</v>
      </c>
      <c r="C55" s="18">
        <v>-97</v>
      </c>
      <c r="D55" s="18">
        <v>-91</v>
      </c>
      <c r="E55" s="18">
        <v>-325</v>
      </c>
      <c r="F55" s="18">
        <v>-290</v>
      </c>
      <c r="G55" s="18">
        <v>-328</v>
      </c>
      <c r="H55" s="18">
        <v>-854</v>
      </c>
      <c r="I55" s="18">
        <v>-875</v>
      </c>
      <c r="J55" s="18">
        <v>-916</v>
      </c>
      <c r="K55" s="18">
        <v>-1098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ht="15" customHeight="1" outlineLevel="1" x14ac:dyDescent="0.25">
      <c r="A56" s="35" t="s">
        <v>120</v>
      </c>
      <c r="B56" s="6"/>
      <c r="C56" s="6"/>
      <c r="D56" s="6"/>
      <c r="E56" s="6"/>
      <c r="F56" s="6"/>
      <c r="G56" s="6"/>
      <c r="H56" s="6"/>
      <c r="I56" s="28">
        <v>-3361</v>
      </c>
      <c r="J56" s="28">
        <v>-4475</v>
      </c>
      <c r="K56" s="28">
        <v>-6722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ht="15" customHeight="1" outlineLevel="1" x14ac:dyDescent="0.3">
      <c r="A57" s="34" t="s">
        <v>121</v>
      </c>
      <c r="B57" s="36"/>
      <c r="C57" s="36"/>
      <c r="D57" s="36"/>
      <c r="E57" s="31">
        <v>-153</v>
      </c>
      <c r="F57" s="31">
        <v>-206</v>
      </c>
      <c r="G57" s="31">
        <v>-319</v>
      </c>
      <c r="H57" s="31">
        <v>-575</v>
      </c>
      <c r="I57" s="30">
        <v>-686</v>
      </c>
      <c r="J57" s="30">
        <v>-714</v>
      </c>
      <c r="K57" s="30">
        <v>-674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ht="15" customHeight="1" outlineLevel="2" x14ac:dyDescent="0.3">
      <c r="A58" s="25" t="s">
        <v>122</v>
      </c>
      <c r="B58" s="15"/>
      <c r="C58" s="15"/>
      <c r="D58" s="15"/>
      <c r="E58" s="15"/>
      <c r="F58" s="15"/>
      <c r="G58" s="15"/>
      <c r="H58" s="15"/>
      <c r="I58" s="21">
        <v>-647</v>
      </c>
      <c r="J58" s="16">
        <v>-612</v>
      </c>
      <c r="K58" s="16">
        <v>-521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ht="15" customHeight="1" outlineLevel="3" x14ac:dyDescent="0.25">
      <c r="A59" s="26" t="s">
        <v>123</v>
      </c>
      <c r="B59" s="4"/>
      <c r="C59" s="4"/>
      <c r="D59" s="4"/>
      <c r="E59" s="4"/>
      <c r="F59" s="4"/>
      <c r="G59" s="4"/>
      <c r="H59" s="4"/>
      <c r="I59" s="19">
        <v>0</v>
      </c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" customHeight="1" outlineLevel="3" x14ac:dyDescent="0.25">
      <c r="A60" s="27" t="s">
        <v>124</v>
      </c>
      <c r="B60" s="6"/>
      <c r="C60" s="6"/>
      <c r="D60" s="6"/>
      <c r="E60" s="6"/>
      <c r="F60" s="6"/>
      <c r="G60" s="6"/>
      <c r="H60" s="6"/>
      <c r="I60" s="28">
        <v>-647</v>
      </c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</row>
    <row r="61" spans="1:20" ht="15" customHeight="1" outlineLevel="2" x14ac:dyDescent="0.25">
      <c r="A61" s="22" t="s">
        <v>125</v>
      </c>
      <c r="B61" s="4"/>
      <c r="C61" s="4"/>
      <c r="D61" s="4"/>
      <c r="E61" s="4"/>
      <c r="F61" s="4"/>
      <c r="G61" s="4"/>
      <c r="H61" s="4"/>
      <c r="I61" s="18">
        <v>-39</v>
      </c>
      <c r="J61" s="18">
        <v>-102</v>
      </c>
      <c r="K61" s="18">
        <v>-153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ht="15" customHeight="1" outlineLevel="1" x14ac:dyDescent="0.25">
      <c r="A62" s="35" t="s">
        <v>126</v>
      </c>
      <c r="B62" s="28">
        <v>-112</v>
      </c>
      <c r="C62" s="28">
        <v>-169</v>
      </c>
      <c r="D62" s="28">
        <v>-177</v>
      </c>
      <c r="E62" s="28">
        <v>-273</v>
      </c>
      <c r="F62" s="28">
        <v>-412</v>
      </c>
      <c r="G62" s="28">
        <v>-957</v>
      </c>
      <c r="H62" s="28">
        <v>-1184</v>
      </c>
      <c r="I62" s="28">
        <v>-881</v>
      </c>
      <c r="J62" s="28">
        <v>-1713</v>
      </c>
      <c r="K62" s="28">
        <v>-3688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ht="15" customHeight="1" outlineLevel="1" x14ac:dyDescent="0.25">
      <c r="A63" s="17" t="s">
        <v>127</v>
      </c>
      <c r="B63" s="4"/>
      <c r="C63" s="4"/>
      <c r="D63" s="4"/>
      <c r="E63" s="4"/>
      <c r="F63" s="4"/>
      <c r="G63" s="4"/>
      <c r="H63" s="4"/>
      <c r="I63" s="18">
        <v>-7870</v>
      </c>
      <c r="J63" s="18">
        <v>-16217</v>
      </c>
      <c r="K63" s="18">
        <v>-25369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ht="15" customHeight="1" outlineLevel="1" x14ac:dyDescent="0.3">
      <c r="A64" s="20" t="s">
        <v>128</v>
      </c>
      <c r="B64" s="16">
        <v>-802</v>
      </c>
      <c r="C64" s="16">
        <v>-1867</v>
      </c>
      <c r="D64" s="16">
        <v>-4008</v>
      </c>
      <c r="E64" s="16">
        <v>-4717</v>
      </c>
      <c r="F64" s="16">
        <v>-5704</v>
      </c>
      <c r="G64" s="16">
        <v>-9637</v>
      </c>
      <c r="H64" s="16">
        <v>-10615</v>
      </c>
      <c r="I64" s="21">
        <v>-13723</v>
      </c>
      <c r="J64" s="16">
        <v>-11588</v>
      </c>
      <c r="K64" s="16">
        <v>-7061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ht="15" customHeight="1" outlineLevel="2" x14ac:dyDescent="0.25">
      <c r="A65" s="22" t="s">
        <v>129</v>
      </c>
      <c r="B65" s="4"/>
      <c r="C65" s="4"/>
      <c r="D65" s="4"/>
      <c r="E65" s="4"/>
      <c r="F65" s="4"/>
      <c r="G65" s="4"/>
      <c r="H65" s="4"/>
      <c r="I65" s="19">
        <v>0</v>
      </c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" customHeight="1" outlineLevel="2" x14ac:dyDescent="0.25">
      <c r="A66" s="23" t="s">
        <v>130</v>
      </c>
      <c r="B66" s="6"/>
      <c r="C66" s="6"/>
      <c r="D66" s="6"/>
      <c r="E66" s="6"/>
      <c r="F66" s="6"/>
      <c r="G66" s="6"/>
      <c r="H66" s="6"/>
      <c r="I66" s="28">
        <v>-13723</v>
      </c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</row>
    <row r="67" spans="1:20" ht="15" customHeight="1" outlineLevel="1" x14ac:dyDescent="0.25">
      <c r="A67" s="17" t="s">
        <v>131</v>
      </c>
      <c r="B67" s="18">
        <v>-29</v>
      </c>
      <c r="C67" s="18">
        <v>-877</v>
      </c>
      <c r="D67" s="18">
        <v>-920</v>
      </c>
      <c r="E67" s="18">
        <v>-544</v>
      </c>
      <c r="F67" s="18">
        <v>-1209</v>
      </c>
      <c r="G67" s="18">
        <v>-3541</v>
      </c>
      <c r="H67" s="18">
        <v>-3641</v>
      </c>
      <c r="I67" s="18">
        <v>-1362</v>
      </c>
      <c r="J67" s="18">
        <v>-2267</v>
      </c>
      <c r="K67" s="18">
        <v>-5616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ht="15" customHeight="1" outlineLevel="1" x14ac:dyDescent="0.25">
      <c r="A68" s="35" t="s">
        <v>132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 x14ac:dyDescent="0.25">
      <c r="A69" s="4" t="s">
        <v>133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 x14ac:dyDescent="0.3">
      <c r="A70" s="15" t="s">
        <v>75</v>
      </c>
      <c r="B70" s="38">
        <v>7.097105</v>
      </c>
      <c r="C70" s="38">
        <v>30.980861999999998</v>
      </c>
      <c r="D70" s="38">
        <v>24.968036999999999</v>
      </c>
      <c r="E70" s="38">
        <v>74.218059999999994</v>
      </c>
      <c r="F70" s="38">
        <v>37.944629999999997</v>
      </c>
      <c r="G70" s="38">
        <v>12.108496000000001</v>
      </c>
      <c r="H70" s="38">
        <v>66.664856</v>
      </c>
      <c r="I70" s="38">
        <v>25.358851999999999</v>
      </c>
      <c r="J70" s="38">
        <v>71.532430000000005</v>
      </c>
      <c r="K70" s="38">
        <v>-29.875575999999999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ht="15" customHeight="1" outlineLevel="1" x14ac:dyDescent="0.25">
      <c r="A71" s="17" t="s">
        <v>76</v>
      </c>
      <c r="B71" s="39">
        <v>-106.18066399999999</v>
      </c>
      <c r="C71" s="4" t="s">
        <v>34</v>
      </c>
      <c r="D71" s="39">
        <v>-187.9562</v>
      </c>
      <c r="E71" s="4" t="s">
        <v>34</v>
      </c>
      <c r="F71" s="40">
        <v>297.81880000000001</v>
      </c>
      <c r="G71" s="40">
        <v>27.920708000000001</v>
      </c>
      <c r="H71" s="40">
        <v>232.11341999999999</v>
      </c>
      <c r="I71" s="40">
        <v>15.040207000000001</v>
      </c>
      <c r="J71" s="40">
        <v>84.078354000000004</v>
      </c>
      <c r="K71" s="40">
        <v>56.41086</v>
      </c>
      <c r="L71" s="2"/>
      <c r="M71" s="2"/>
      <c r="N71" s="2"/>
      <c r="O71" s="2"/>
      <c r="P71" s="2"/>
      <c r="Q71" s="2"/>
      <c r="R71" s="2"/>
      <c r="S71" s="2"/>
      <c r="T71" s="2"/>
    </row>
    <row r="72" spans="1:20" ht="15" customHeight="1" outlineLevel="1" x14ac:dyDescent="0.3">
      <c r="A72" s="20" t="s">
        <v>77</v>
      </c>
      <c r="B72" s="38">
        <v>28.942543000000001</v>
      </c>
      <c r="C72" s="38">
        <v>23.275658</v>
      </c>
      <c r="D72" s="38">
        <v>36.18535</v>
      </c>
      <c r="E72" s="38">
        <v>59.87576</v>
      </c>
      <c r="F72" s="38">
        <v>24.267043999999999</v>
      </c>
      <c r="G72" s="38">
        <v>9.444286</v>
      </c>
      <c r="H72" s="38">
        <v>34.082203</v>
      </c>
      <c r="I72" s="38">
        <v>30.392251999999999</v>
      </c>
      <c r="J72" s="38">
        <v>66.133099999999999</v>
      </c>
      <c r="K72" s="38">
        <v>-71.021389999999997</v>
      </c>
      <c r="L72" s="2"/>
      <c r="M72" s="2"/>
      <c r="N72" s="2"/>
      <c r="O72" s="2"/>
      <c r="P72" s="2"/>
      <c r="Q72" s="2"/>
      <c r="R72" s="2"/>
      <c r="S72" s="2"/>
      <c r="T72" s="2"/>
    </row>
    <row r="73" spans="1:20" ht="15" customHeight="1" outlineLevel="2" x14ac:dyDescent="0.25">
      <c r="A73" s="22" t="s">
        <v>78</v>
      </c>
      <c r="B73" s="40">
        <v>99.353645</v>
      </c>
      <c r="C73" s="40">
        <v>50.671607999999999</v>
      </c>
      <c r="D73" s="40">
        <v>45.896095000000003</v>
      </c>
      <c r="E73" s="40">
        <v>32.343024999999997</v>
      </c>
      <c r="F73" s="40">
        <v>29.215094000000001</v>
      </c>
      <c r="G73" s="40">
        <v>41.424346999999997</v>
      </c>
      <c r="H73" s="40">
        <v>33.65569</v>
      </c>
      <c r="I73" s="40">
        <v>42.03116</v>
      </c>
      <c r="J73" s="40">
        <v>15.888750999999999</v>
      </c>
      <c r="K73" s="40">
        <v>35.820362000000003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ht="15" customHeight="1" outlineLevel="2" x14ac:dyDescent="0.25">
      <c r="A74" s="23" t="s">
        <v>79</v>
      </c>
      <c r="B74" s="9">
        <v>49.551167</v>
      </c>
      <c r="C74" s="9">
        <v>36.134453000000001</v>
      </c>
      <c r="D74" s="9">
        <v>32.010581999999999</v>
      </c>
      <c r="E74" s="9">
        <v>41.549767000000003</v>
      </c>
      <c r="F74" s="9">
        <v>40.396410000000003</v>
      </c>
      <c r="G74" s="9">
        <v>41.680669999999999</v>
      </c>
      <c r="H74" s="9">
        <v>28.540925999999999</v>
      </c>
      <c r="I74" s="9">
        <v>26.688814000000001</v>
      </c>
      <c r="J74" s="9">
        <v>34.149185000000003</v>
      </c>
      <c r="K74" s="9">
        <v>38.542572</v>
      </c>
      <c r="L74" s="2"/>
      <c r="M74" s="2"/>
      <c r="N74" s="2"/>
      <c r="O74" s="2"/>
      <c r="P74" s="2"/>
      <c r="Q74" s="2"/>
      <c r="R74" s="2"/>
      <c r="S74" s="2"/>
      <c r="T74" s="2"/>
    </row>
    <row r="75" spans="1:20" ht="15" customHeight="1" outlineLevel="2" x14ac:dyDescent="0.25">
      <c r="A75" s="22" t="s">
        <v>80</v>
      </c>
      <c r="B75" s="40">
        <v>0</v>
      </c>
      <c r="C75" s="39">
        <v>-25.974025999999999</v>
      </c>
      <c r="D75" s="40">
        <v>13.157895</v>
      </c>
      <c r="E75" s="40">
        <v>20.155038999999999</v>
      </c>
      <c r="F75" s="40">
        <v>3.2258070000000001</v>
      </c>
      <c r="G75" s="40">
        <v>26.25</v>
      </c>
      <c r="H75" s="40">
        <v>35.643566</v>
      </c>
      <c r="I75" s="39">
        <v>-40.145985000000003</v>
      </c>
      <c r="J75" s="39">
        <v>-143.29267999999999</v>
      </c>
      <c r="K75" s="4" t="s">
        <v>34</v>
      </c>
      <c r="L75" s="2"/>
      <c r="M75" s="2"/>
      <c r="N75" s="2"/>
      <c r="O75" s="2"/>
      <c r="P75" s="2"/>
      <c r="Q75" s="2"/>
      <c r="R75" s="2"/>
      <c r="S75" s="2"/>
      <c r="T75" s="2"/>
    </row>
    <row r="76" spans="1:20" ht="15" customHeight="1" outlineLevel="2" x14ac:dyDescent="0.3">
      <c r="A76" s="25" t="s">
        <v>81</v>
      </c>
      <c r="B76" s="15" t="s">
        <v>34</v>
      </c>
      <c r="C76" s="38">
        <v>-31.557376999999999</v>
      </c>
      <c r="D76" s="38">
        <v>-64.670659999999998</v>
      </c>
      <c r="E76" s="38">
        <v>323.72881999999998</v>
      </c>
      <c r="F76" s="38">
        <v>-108</v>
      </c>
      <c r="G76" s="38">
        <v>-1360</v>
      </c>
      <c r="H76" s="15" t="s">
        <v>34</v>
      </c>
      <c r="I76" s="38">
        <v>-213.69862000000001</v>
      </c>
      <c r="J76" s="38">
        <v>-936.94780000000003</v>
      </c>
      <c r="K76" s="38">
        <v>-454.06662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ht="15" customHeight="1" outlineLevel="3" x14ac:dyDescent="0.25">
      <c r="A77" s="26" t="s">
        <v>82</v>
      </c>
      <c r="B77" s="39">
        <v>-125</v>
      </c>
      <c r="C77" s="4" t="s">
        <v>34</v>
      </c>
      <c r="D77" s="39">
        <v>-400</v>
      </c>
      <c r="E77" s="4" t="s">
        <v>34</v>
      </c>
      <c r="F77" s="4" t="s">
        <v>34</v>
      </c>
      <c r="G77" s="4" t="s">
        <v>34</v>
      </c>
      <c r="H77" s="4" t="s">
        <v>34</v>
      </c>
      <c r="I77" s="4" t="s">
        <v>34</v>
      </c>
      <c r="J77" s="4" t="s">
        <v>34</v>
      </c>
      <c r="K77" s="4" t="s">
        <v>34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ht="15" customHeight="1" outlineLevel="3" x14ac:dyDescent="0.25">
      <c r="A78" s="27" t="s">
        <v>83</v>
      </c>
      <c r="B78" s="6" t="s">
        <v>34</v>
      </c>
      <c r="C78" s="41">
        <v>-34.387352</v>
      </c>
      <c r="D78" s="41">
        <v>-62.650604000000001</v>
      </c>
      <c r="E78" s="9">
        <v>295.16129999999998</v>
      </c>
      <c r="F78" s="6" t="s">
        <v>34</v>
      </c>
      <c r="G78" s="6" t="s">
        <v>34</v>
      </c>
      <c r="H78" s="6" t="s">
        <v>34</v>
      </c>
      <c r="I78" s="6" t="s">
        <v>34</v>
      </c>
      <c r="J78" s="6" t="s">
        <v>34</v>
      </c>
      <c r="K78" s="6" t="s">
        <v>34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ht="15" customHeight="1" outlineLevel="2" x14ac:dyDescent="0.25">
      <c r="A79" s="22" t="s">
        <v>84</v>
      </c>
      <c r="B79" s="39">
        <v>-294.85293999999999</v>
      </c>
      <c r="C79" s="40">
        <v>41.132075999999998</v>
      </c>
      <c r="D79" s="39">
        <v>-102.5641</v>
      </c>
      <c r="E79" s="4" t="s">
        <v>34</v>
      </c>
      <c r="F79" s="39">
        <v>-403.70370000000003</v>
      </c>
      <c r="G79" s="40">
        <v>88.211380000000005</v>
      </c>
      <c r="H79" s="4" t="s">
        <v>34</v>
      </c>
      <c r="I79" s="40">
        <v>80.498859999999993</v>
      </c>
      <c r="J79" s="39">
        <v>-169.59799000000001</v>
      </c>
      <c r="K79" s="40">
        <v>44.043320000000001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ht="15" customHeight="1" outlineLevel="2" x14ac:dyDescent="0.25">
      <c r="A80" s="23" t="s">
        <v>85</v>
      </c>
      <c r="B80" s="41">
        <v>-591.93550000000005</v>
      </c>
      <c r="C80" s="9">
        <v>81.818184000000002</v>
      </c>
      <c r="D80" s="9">
        <v>92.307689999999994</v>
      </c>
      <c r="E80" s="41">
        <v>-1883.3334</v>
      </c>
      <c r="F80" s="41">
        <v>-596.63869999999997</v>
      </c>
      <c r="G80" s="6" t="s">
        <v>34</v>
      </c>
      <c r="H80" s="6" t="s">
        <v>34</v>
      </c>
      <c r="I80" s="6" t="s">
        <v>34</v>
      </c>
      <c r="J80" s="6" t="s">
        <v>34</v>
      </c>
      <c r="K80" s="6" t="s">
        <v>34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ht="15" customHeight="1" outlineLevel="2" x14ac:dyDescent="0.25">
      <c r="A81" s="22" t="s">
        <v>86</v>
      </c>
      <c r="B81" s="4" t="s">
        <v>34</v>
      </c>
      <c r="C81" s="4" t="s">
        <v>34</v>
      </c>
      <c r="D81" s="4" t="s">
        <v>34</v>
      </c>
      <c r="E81" s="4" t="s">
        <v>34</v>
      </c>
      <c r="F81" s="4" t="s">
        <v>34</v>
      </c>
      <c r="G81" s="4" t="s">
        <v>34</v>
      </c>
      <c r="H81" s="4" t="s">
        <v>34</v>
      </c>
      <c r="I81" s="4" t="s">
        <v>34</v>
      </c>
      <c r="J81" s="4" t="s">
        <v>34</v>
      </c>
      <c r="K81" s="4" t="s">
        <v>34</v>
      </c>
      <c r="L81" s="2"/>
      <c r="M81" s="2"/>
      <c r="N81" s="2"/>
      <c r="O81" s="2"/>
      <c r="P81" s="2"/>
      <c r="Q81" s="2"/>
      <c r="R81" s="2"/>
      <c r="S81" s="2"/>
      <c r="T81" s="2"/>
    </row>
    <row r="82" spans="1:20" ht="15" customHeight="1" outlineLevel="2" x14ac:dyDescent="0.3">
      <c r="A82" s="25" t="s">
        <v>87</v>
      </c>
      <c r="B82" s="38">
        <v>4.0300549999999999</v>
      </c>
      <c r="C82" s="38">
        <v>-49.638869999999997</v>
      </c>
      <c r="D82" s="38">
        <v>26.988265999999999</v>
      </c>
      <c r="E82" s="38">
        <v>162.52566999999999</v>
      </c>
      <c r="F82" s="38">
        <v>53.148220000000002</v>
      </c>
      <c r="G82" s="38">
        <v>-104.41777</v>
      </c>
      <c r="H82" s="38">
        <v>-502.89017000000001</v>
      </c>
      <c r="I82" s="38">
        <v>-133.74879999999999</v>
      </c>
      <c r="J82" s="15" t="s">
        <v>34</v>
      </c>
      <c r="K82" s="38">
        <v>-245.47139999999999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ht="15" customHeight="1" outlineLevel="3" x14ac:dyDescent="0.25">
      <c r="A83" s="26" t="s">
        <v>88</v>
      </c>
      <c r="B83" s="40">
        <v>43.781654000000003</v>
      </c>
      <c r="C83" s="39">
        <v>-41.14114</v>
      </c>
      <c r="D83" s="40">
        <v>15.390071000000001</v>
      </c>
      <c r="E83" s="39">
        <v>-83.319370000000006</v>
      </c>
      <c r="F83" s="40">
        <v>34.796523999999998</v>
      </c>
      <c r="G83" s="39">
        <v>-151.26227</v>
      </c>
      <c r="H83" s="40">
        <v>63.326819999999998</v>
      </c>
      <c r="I83" s="39">
        <v>-149.46727000000001</v>
      </c>
      <c r="J83" s="40">
        <v>13.087248000000001</v>
      </c>
      <c r="K83" s="39">
        <v>-232.99403000000001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ht="15" customHeight="1" outlineLevel="3" x14ac:dyDescent="0.25">
      <c r="A84" s="27" t="s">
        <v>89</v>
      </c>
      <c r="B84" s="9">
        <v>0.57736699999999996</v>
      </c>
      <c r="C84" s="9">
        <v>1.7421599999999999</v>
      </c>
      <c r="D84" s="41">
        <v>-22.813237999999998</v>
      </c>
      <c r="E84" s="41">
        <v>-68.912414999999996</v>
      </c>
      <c r="F84" s="41">
        <v>-91.851849999999999</v>
      </c>
      <c r="G84" s="41">
        <v>-42.14434</v>
      </c>
      <c r="H84" s="9">
        <v>3.572921</v>
      </c>
      <c r="I84" s="41">
        <v>-66.435540000000003</v>
      </c>
      <c r="J84" s="41">
        <v>-6.3533390000000001</v>
      </c>
      <c r="K84" s="41">
        <v>-122.34054999999999</v>
      </c>
      <c r="L84" s="2"/>
      <c r="M84" s="2"/>
      <c r="N84" s="2"/>
      <c r="O84" s="2"/>
      <c r="P84" s="2"/>
      <c r="Q84" s="2"/>
      <c r="R84" s="2"/>
      <c r="S84" s="2"/>
      <c r="T84" s="2"/>
    </row>
    <row r="85" spans="1:20" ht="15" customHeight="1" outlineLevel="3" x14ac:dyDescent="0.25">
      <c r="A85" s="26" t="s">
        <v>90</v>
      </c>
      <c r="B85" s="39">
        <v>-30.930931000000001</v>
      </c>
      <c r="C85" s="39">
        <v>-8.7922709999999995</v>
      </c>
      <c r="D85" s="39">
        <v>-6.8326269999999996</v>
      </c>
      <c r="E85" s="40">
        <v>144.11598000000001</v>
      </c>
      <c r="F85" s="40">
        <v>17.140196</v>
      </c>
      <c r="G85" s="40">
        <v>42.644134999999999</v>
      </c>
      <c r="H85" s="39">
        <v>-54.522647999999997</v>
      </c>
      <c r="I85" s="40">
        <v>151.08795000000001</v>
      </c>
      <c r="J85" s="40">
        <v>113.35286000000001</v>
      </c>
      <c r="K85" s="39">
        <v>-79.393590000000003</v>
      </c>
      <c r="L85" s="2"/>
      <c r="M85" s="2"/>
      <c r="N85" s="2"/>
      <c r="O85" s="2"/>
      <c r="P85" s="2"/>
      <c r="Q85" s="2"/>
      <c r="R85" s="2"/>
      <c r="S85" s="2"/>
      <c r="T85" s="2"/>
    </row>
    <row r="86" spans="1:20" ht="15" customHeight="1" outlineLevel="3" x14ac:dyDescent="0.25">
      <c r="A86" s="27" t="s">
        <v>91</v>
      </c>
      <c r="B86" s="41">
        <v>-2.7179009999999999</v>
      </c>
      <c r="C86" s="41">
        <v>-29.094411999999998</v>
      </c>
      <c r="D86" s="41">
        <v>-4.0760870000000002</v>
      </c>
      <c r="E86" s="9">
        <v>29.320114</v>
      </c>
      <c r="F86" s="9">
        <v>88.828040000000001</v>
      </c>
      <c r="G86" s="41">
        <v>-83.584689999999995</v>
      </c>
      <c r="H86" s="9">
        <v>66.784453999999997</v>
      </c>
      <c r="I86" s="41">
        <v>-393.00848000000002</v>
      </c>
      <c r="J86" s="6" t="s">
        <v>34</v>
      </c>
      <c r="K86" s="41">
        <v>-63.103928000000003</v>
      </c>
      <c r="L86" s="2"/>
      <c r="M86" s="2"/>
      <c r="N86" s="2"/>
      <c r="O86" s="2"/>
      <c r="P86" s="2"/>
      <c r="Q86" s="2"/>
      <c r="R86" s="2"/>
      <c r="S86" s="2"/>
      <c r="T86" s="2"/>
    </row>
    <row r="87" spans="1:20" ht="15" customHeight="1" outlineLevel="3" x14ac:dyDescent="0.3">
      <c r="A87" s="29" t="s">
        <v>92</v>
      </c>
      <c r="B87" s="42">
        <v>539.53489999999999</v>
      </c>
      <c r="C87" s="42">
        <v>45.090907999999999</v>
      </c>
      <c r="D87" s="42">
        <v>85.714290000000005</v>
      </c>
      <c r="E87" s="42">
        <v>74.358969999999999</v>
      </c>
      <c r="F87" s="42">
        <v>51.31579</v>
      </c>
      <c r="G87" s="42">
        <v>-62.250639999999997</v>
      </c>
      <c r="H87" s="42">
        <v>55.962060000000001</v>
      </c>
      <c r="I87" s="42">
        <v>48.653343</v>
      </c>
      <c r="J87" s="42">
        <v>-26.066628000000001</v>
      </c>
      <c r="K87" s="42">
        <v>82.924903999999998</v>
      </c>
      <c r="L87" s="2"/>
      <c r="M87" s="2"/>
      <c r="N87" s="2"/>
      <c r="O87" s="2"/>
      <c r="P87" s="2"/>
      <c r="Q87" s="2"/>
      <c r="R87" s="2"/>
      <c r="S87" s="2"/>
      <c r="T87" s="2"/>
    </row>
    <row r="88" spans="1:20" ht="15" customHeight="1" outlineLevel="4" x14ac:dyDescent="0.25">
      <c r="A88" s="32" t="s">
        <v>93</v>
      </c>
      <c r="B88" s="9">
        <v>68.796989999999994</v>
      </c>
      <c r="C88" s="9">
        <v>49.832962000000002</v>
      </c>
      <c r="D88" s="9">
        <v>64.734300000000005</v>
      </c>
      <c r="E88" s="9">
        <v>66.952399999999997</v>
      </c>
      <c r="F88" s="9">
        <v>61.207946999999997</v>
      </c>
      <c r="G88" s="6" t="s">
        <v>34</v>
      </c>
      <c r="H88" s="6" t="s">
        <v>34</v>
      </c>
      <c r="I88" s="6" t="s">
        <v>34</v>
      </c>
      <c r="J88" s="6" t="s">
        <v>34</v>
      </c>
      <c r="K88" s="6" t="s">
        <v>34</v>
      </c>
      <c r="L88" s="2"/>
      <c r="M88" s="2"/>
      <c r="N88" s="2"/>
      <c r="O88" s="2"/>
      <c r="P88" s="2"/>
      <c r="Q88" s="2"/>
      <c r="R88" s="2"/>
      <c r="S88" s="2"/>
      <c r="T88" s="2"/>
    </row>
    <row r="89" spans="1:20" ht="15" customHeight="1" outlineLevel="4" x14ac:dyDescent="0.25">
      <c r="A89" s="33" t="s">
        <v>94</v>
      </c>
      <c r="B89" s="39">
        <v>-48.971595999999998</v>
      </c>
      <c r="C89" s="39">
        <v>-50.690334</v>
      </c>
      <c r="D89" s="39">
        <v>-61.082023999999997</v>
      </c>
      <c r="E89" s="39">
        <v>-65.465869999999995</v>
      </c>
      <c r="F89" s="39">
        <v>-63.300049999999999</v>
      </c>
      <c r="G89" s="4" t="s">
        <v>34</v>
      </c>
      <c r="H89" s="4" t="s">
        <v>34</v>
      </c>
      <c r="I89" s="4" t="s">
        <v>34</v>
      </c>
      <c r="J89" s="4" t="s">
        <v>34</v>
      </c>
      <c r="K89" s="4" t="s">
        <v>34</v>
      </c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 x14ac:dyDescent="0.3">
      <c r="A90" s="15" t="s">
        <v>95</v>
      </c>
      <c r="B90" s="38">
        <v>-86.26943</v>
      </c>
      <c r="C90" s="38">
        <v>-18.942976000000002</v>
      </c>
      <c r="D90" s="38">
        <v>-18.451823999999998</v>
      </c>
      <c r="E90" s="38">
        <v>-27.344519999999999</v>
      </c>
      <c r="F90" s="38">
        <v>-53.116280000000003</v>
      </c>
      <c r="G90" s="38">
        <v>-181.68286000000001</v>
      </c>
      <c r="H90" s="38">
        <v>55.537582</v>
      </c>
      <c r="I90" s="38">
        <v>-96.305279999999996</v>
      </c>
      <c r="J90" s="38">
        <v>-145.50470999999999</v>
      </c>
      <c r="K90" s="38">
        <v>2.4441799999999998</v>
      </c>
      <c r="L90" s="2"/>
      <c r="M90" s="2"/>
      <c r="N90" s="2"/>
      <c r="O90" s="2"/>
      <c r="P90" s="2"/>
      <c r="Q90" s="2"/>
      <c r="R90" s="2"/>
      <c r="S90" s="2"/>
      <c r="T90" s="2"/>
    </row>
    <row r="91" spans="1:20" ht="15" customHeight="1" outlineLevel="1" x14ac:dyDescent="0.3">
      <c r="A91" s="34" t="s">
        <v>96</v>
      </c>
      <c r="B91" s="42">
        <v>-109.00055</v>
      </c>
      <c r="C91" s="42">
        <v>9.0092470000000002</v>
      </c>
      <c r="D91" s="42">
        <v>-42.073169999999998</v>
      </c>
      <c r="E91" s="42">
        <v>6.2129570000000003</v>
      </c>
      <c r="F91" s="42">
        <v>-46.807583000000001</v>
      </c>
      <c r="G91" s="42">
        <v>-49.294936999999997</v>
      </c>
      <c r="H91" s="42">
        <v>-12.577052999999999</v>
      </c>
      <c r="I91" s="42">
        <v>-12.063941</v>
      </c>
      <c r="J91" s="42">
        <v>-176.17621</v>
      </c>
      <c r="K91" s="42">
        <v>-58.075560000000003</v>
      </c>
      <c r="L91" s="2"/>
      <c r="M91" s="2"/>
      <c r="N91" s="2"/>
      <c r="O91" s="2"/>
      <c r="P91" s="2"/>
      <c r="Q91" s="2"/>
      <c r="R91" s="2"/>
      <c r="S91" s="2"/>
      <c r="T91" s="2"/>
    </row>
    <row r="92" spans="1:20" ht="15" customHeight="1" outlineLevel="2" x14ac:dyDescent="0.25">
      <c r="A92" s="23" t="s">
        <v>97</v>
      </c>
      <c r="B92" s="6" t="s">
        <v>34</v>
      </c>
      <c r="C92" s="6" t="s">
        <v>34</v>
      </c>
      <c r="D92" s="6" t="s">
        <v>34</v>
      </c>
      <c r="E92" s="6" t="s">
        <v>34</v>
      </c>
      <c r="F92" s="6" t="s">
        <v>34</v>
      </c>
      <c r="G92" s="6" t="s">
        <v>34</v>
      </c>
      <c r="H92" s="41">
        <v>-12.31284</v>
      </c>
      <c r="I92" s="41">
        <v>-25.575333000000001</v>
      </c>
      <c r="J92" s="41">
        <v>-138.06417999999999</v>
      </c>
      <c r="K92" s="41">
        <v>-52.100149999999999</v>
      </c>
      <c r="L92" s="2"/>
      <c r="M92" s="2"/>
      <c r="N92" s="2"/>
      <c r="O92" s="2"/>
      <c r="P92" s="2"/>
      <c r="Q92" s="2"/>
      <c r="R92" s="2"/>
      <c r="S92" s="2"/>
      <c r="T92" s="2"/>
    </row>
    <row r="93" spans="1:20" ht="15" customHeight="1" outlineLevel="2" x14ac:dyDescent="0.25">
      <c r="A93" s="22" t="s">
        <v>98</v>
      </c>
      <c r="B93" s="4" t="s">
        <v>34</v>
      </c>
      <c r="C93" s="4" t="s">
        <v>34</v>
      </c>
      <c r="D93" s="4" t="s">
        <v>34</v>
      </c>
      <c r="E93" s="4" t="s">
        <v>34</v>
      </c>
      <c r="F93" s="4" t="s">
        <v>34</v>
      </c>
      <c r="G93" s="4" t="s">
        <v>34</v>
      </c>
      <c r="H93" s="40">
        <v>10.911966</v>
      </c>
      <c r="I93" s="40">
        <v>98.288970000000006</v>
      </c>
      <c r="J93" s="40">
        <v>22.147652000000001</v>
      </c>
      <c r="K93" s="40">
        <v>11.008635</v>
      </c>
      <c r="L93" s="2"/>
      <c r="M93" s="2"/>
      <c r="N93" s="2"/>
      <c r="O93" s="2"/>
      <c r="P93" s="2"/>
      <c r="Q93" s="2"/>
      <c r="R93" s="2"/>
      <c r="S93" s="2"/>
      <c r="T93" s="2"/>
    </row>
    <row r="94" spans="1:20" ht="15" customHeight="1" outlineLevel="1" x14ac:dyDescent="0.25">
      <c r="A94" s="35" t="s">
        <v>99</v>
      </c>
      <c r="B94" s="41">
        <v>-5.6737590000000004</v>
      </c>
      <c r="C94" s="9">
        <v>58.120804</v>
      </c>
      <c r="D94" s="41">
        <v>-213.78206</v>
      </c>
      <c r="E94" s="9">
        <v>18.794689999999999</v>
      </c>
      <c r="F94" s="9">
        <v>85.408805999999998</v>
      </c>
      <c r="G94" s="41">
        <v>-11944.826999999999</v>
      </c>
      <c r="H94" s="9">
        <v>84.354420000000005</v>
      </c>
      <c r="I94" s="41">
        <v>-12.580055</v>
      </c>
      <c r="J94" s="9">
        <v>5.5262089999999997</v>
      </c>
      <c r="K94" s="9">
        <v>14.623656</v>
      </c>
      <c r="L94" s="2"/>
      <c r="M94" s="2"/>
      <c r="N94" s="2"/>
      <c r="O94" s="2"/>
      <c r="P94" s="2"/>
      <c r="Q94" s="2"/>
      <c r="R94" s="2"/>
      <c r="S94" s="2"/>
      <c r="T94" s="2"/>
    </row>
    <row r="95" spans="1:20" ht="15" customHeight="1" outlineLevel="1" x14ac:dyDescent="0.25">
      <c r="A95" s="17" t="s">
        <v>100</v>
      </c>
      <c r="B95" s="39">
        <v>-38.082714000000003</v>
      </c>
      <c r="C95" s="39">
        <v>-45.5747</v>
      </c>
      <c r="D95" s="40">
        <v>45.229835999999999</v>
      </c>
      <c r="E95" s="39">
        <v>-9.6745300000000007</v>
      </c>
      <c r="F95" s="40">
        <v>56.462809999999998</v>
      </c>
      <c r="G95" s="40">
        <v>111.028946</v>
      </c>
      <c r="H95" s="39">
        <v>-17.501000999999999</v>
      </c>
      <c r="I95" s="40">
        <v>175.25485</v>
      </c>
      <c r="J95" s="40">
        <v>121.49375999999999</v>
      </c>
      <c r="K95" s="40">
        <v>18.207695000000001</v>
      </c>
      <c r="L95" s="2"/>
      <c r="M95" s="2"/>
      <c r="N95" s="2"/>
      <c r="O95" s="2"/>
      <c r="P95" s="2"/>
      <c r="Q95" s="2"/>
      <c r="R95" s="2"/>
      <c r="S95" s="2"/>
      <c r="T95" s="2"/>
    </row>
    <row r="96" spans="1:20" ht="15" customHeight="1" outlineLevel="1" x14ac:dyDescent="0.25">
      <c r="A96" s="35" t="s">
        <v>101</v>
      </c>
      <c r="B96" s="9">
        <v>47.227103999999997</v>
      </c>
      <c r="C96" s="9">
        <v>14.415505</v>
      </c>
      <c r="D96" s="9">
        <v>10.04954</v>
      </c>
      <c r="E96" s="41">
        <v>-60.93627</v>
      </c>
      <c r="F96" s="41">
        <v>-89.5869</v>
      </c>
      <c r="G96" s="41">
        <v>-77.630219999999994</v>
      </c>
      <c r="H96" s="9">
        <v>48.464832000000001</v>
      </c>
      <c r="I96" s="41">
        <v>-348.05633999999998</v>
      </c>
      <c r="J96" s="41">
        <v>-127.83541</v>
      </c>
      <c r="K96" s="9">
        <v>17.000786000000002</v>
      </c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 x14ac:dyDescent="0.3">
      <c r="A97" s="36" t="s">
        <v>102</v>
      </c>
      <c r="B97" s="36" t="s">
        <v>34</v>
      </c>
      <c r="C97" s="42">
        <v>-123.86011499999999</v>
      </c>
      <c r="D97" s="36" t="s">
        <v>34</v>
      </c>
      <c r="E97" s="42">
        <v>-184.90522999999999</v>
      </c>
      <c r="F97" s="42">
        <v>22.64151</v>
      </c>
      <c r="G97" s="36" t="s">
        <v>34</v>
      </c>
      <c r="H97" s="42">
        <v>-177.95132000000001</v>
      </c>
      <c r="I97" s="42">
        <v>-30.965391</v>
      </c>
      <c r="J97" s="42">
        <v>89.032390000000007</v>
      </c>
      <c r="K97" s="36" t="s">
        <v>34</v>
      </c>
      <c r="L97" s="2"/>
      <c r="M97" s="2"/>
      <c r="N97" s="2"/>
      <c r="O97" s="2"/>
      <c r="P97" s="2"/>
      <c r="Q97" s="2"/>
      <c r="R97" s="2"/>
      <c r="S97" s="2"/>
      <c r="T97" s="2"/>
    </row>
    <row r="98" spans="1:20" ht="15" customHeight="1" outlineLevel="1" x14ac:dyDescent="0.25">
      <c r="A98" s="35" t="s">
        <v>85</v>
      </c>
      <c r="B98" s="9">
        <v>591.93550000000005</v>
      </c>
      <c r="C98" s="41">
        <v>-81.818184000000002</v>
      </c>
      <c r="D98" s="41">
        <v>-92.307689999999994</v>
      </c>
      <c r="E98" s="9">
        <v>1883.3334</v>
      </c>
      <c r="F98" s="9">
        <v>596.63869999999997</v>
      </c>
      <c r="G98" s="6" t="s">
        <v>34</v>
      </c>
      <c r="H98" s="6" t="s">
        <v>34</v>
      </c>
      <c r="I98" s="6" t="s">
        <v>34</v>
      </c>
      <c r="J98" s="6" t="s">
        <v>34</v>
      </c>
      <c r="K98" s="6" t="s">
        <v>34</v>
      </c>
      <c r="L98" s="2"/>
      <c r="M98" s="2"/>
      <c r="N98" s="2"/>
      <c r="O98" s="2"/>
      <c r="P98" s="2"/>
      <c r="Q98" s="2"/>
      <c r="R98" s="2"/>
      <c r="S98" s="2"/>
      <c r="T98" s="2"/>
    </row>
    <row r="99" spans="1:20" ht="15" customHeight="1" outlineLevel="1" x14ac:dyDescent="0.25">
      <c r="A99" s="17" t="s">
        <v>103</v>
      </c>
      <c r="B99" s="39">
        <v>-246.57040000000001</v>
      </c>
      <c r="C99" s="4" t="s">
        <v>34</v>
      </c>
      <c r="D99" s="4" t="s">
        <v>34</v>
      </c>
      <c r="E99" s="4" t="s">
        <v>34</v>
      </c>
      <c r="F99" s="4" t="s">
        <v>34</v>
      </c>
      <c r="G99" s="4" t="s">
        <v>34</v>
      </c>
      <c r="H99" s="4" t="s">
        <v>34</v>
      </c>
      <c r="I99" s="4" t="s">
        <v>34</v>
      </c>
      <c r="J99" s="4" t="s">
        <v>34</v>
      </c>
      <c r="K99" s="4" t="s">
        <v>34</v>
      </c>
      <c r="L99" s="2"/>
      <c r="M99" s="2"/>
      <c r="N99" s="2"/>
      <c r="O99" s="2"/>
      <c r="P99" s="2"/>
      <c r="Q99" s="2"/>
      <c r="R99" s="2"/>
      <c r="S99" s="2"/>
      <c r="T99" s="2"/>
    </row>
    <row r="100" spans="1:20" ht="15" customHeight="1" outlineLevel="1" x14ac:dyDescent="0.3">
      <c r="A100" s="20" t="s">
        <v>104</v>
      </c>
      <c r="B100" s="38">
        <v>1808.4746</v>
      </c>
      <c r="C100" s="38">
        <v>-88.336296000000004</v>
      </c>
      <c r="D100" s="38">
        <v>1513.9594</v>
      </c>
      <c r="E100" s="38">
        <v>-94.448813999999999</v>
      </c>
      <c r="F100" s="38">
        <v>75.920680000000004</v>
      </c>
      <c r="G100" s="38">
        <v>2513.6875</v>
      </c>
      <c r="H100" s="38">
        <v>-95.26831</v>
      </c>
      <c r="I100" s="38">
        <v>195.96355</v>
      </c>
      <c r="J100" s="38">
        <v>662.03252999999995</v>
      </c>
      <c r="K100" s="38">
        <v>55.643439999999998</v>
      </c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customHeight="1" outlineLevel="2" x14ac:dyDescent="0.25">
      <c r="A101" s="22" t="s">
        <v>105</v>
      </c>
      <c r="B101" s="4" t="s">
        <v>34</v>
      </c>
      <c r="C101" s="4" t="s">
        <v>34</v>
      </c>
      <c r="D101" s="4" t="s">
        <v>34</v>
      </c>
      <c r="E101" s="4" t="s">
        <v>34</v>
      </c>
      <c r="F101" s="4" t="s">
        <v>34</v>
      </c>
      <c r="G101" s="4" t="s">
        <v>34</v>
      </c>
      <c r="H101" s="4" t="s">
        <v>34</v>
      </c>
      <c r="I101" s="4" t="s">
        <v>34</v>
      </c>
      <c r="J101" s="4" t="s">
        <v>34</v>
      </c>
      <c r="K101" s="4" t="s">
        <v>34</v>
      </c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customHeight="1" outlineLevel="2" x14ac:dyDescent="0.25">
      <c r="A102" s="23" t="s">
        <v>106</v>
      </c>
      <c r="B102" s="6" t="s">
        <v>34</v>
      </c>
      <c r="C102" s="6" t="s">
        <v>34</v>
      </c>
      <c r="D102" s="6" t="s">
        <v>34</v>
      </c>
      <c r="E102" s="6" t="s">
        <v>34</v>
      </c>
      <c r="F102" s="6" t="s">
        <v>34</v>
      </c>
      <c r="G102" s="6" t="s">
        <v>34</v>
      </c>
      <c r="H102" s="6" t="s">
        <v>34</v>
      </c>
      <c r="I102" s="6" t="s">
        <v>34</v>
      </c>
      <c r="J102" s="6" t="s">
        <v>34</v>
      </c>
      <c r="K102" s="9">
        <v>17.068864999999999</v>
      </c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customHeight="1" outlineLevel="2" x14ac:dyDescent="0.25">
      <c r="A103" s="22" t="s">
        <v>107</v>
      </c>
      <c r="B103" s="4" t="s">
        <v>34</v>
      </c>
      <c r="C103" s="4" t="s">
        <v>34</v>
      </c>
      <c r="D103" s="4" t="s">
        <v>34</v>
      </c>
      <c r="E103" s="4" t="s">
        <v>34</v>
      </c>
      <c r="F103" s="4" t="s">
        <v>34</v>
      </c>
      <c r="G103" s="4" t="s">
        <v>34</v>
      </c>
      <c r="H103" s="4" t="s">
        <v>34</v>
      </c>
      <c r="I103" s="4" t="s">
        <v>34</v>
      </c>
      <c r="J103" s="4" t="s">
        <v>34</v>
      </c>
      <c r="K103" s="40">
        <v>80.551069999999996</v>
      </c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customHeight="1" outlineLevel="1" x14ac:dyDescent="0.3">
      <c r="A104" s="20" t="s">
        <v>108</v>
      </c>
      <c r="B104" s="38">
        <v>-32.432434000000001</v>
      </c>
      <c r="C104" s="38">
        <v>-71.938773999999995</v>
      </c>
      <c r="D104" s="38">
        <v>-91.196839999999995</v>
      </c>
      <c r="E104" s="38">
        <v>-119.0895</v>
      </c>
      <c r="F104" s="38">
        <v>-2.9752070000000002</v>
      </c>
      <c r="G104" s="38">
        <v>-46.090347000000001</v>
      </c>
      <c r="H104" s="38">
        <v>-32.695022999999999</v>
      </c>
      <c r="I104" s="38">
        <v>-45.95458</v>
      </c>
      <c r="J104" s="38">
        <v>-49.323284000000001</v>
      </c>
      <c r="K104" s="38">
        <v>-12.173677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customHeight="1" outlineLevel="2" x14ac:dyDescent="0.3">
      <c r="A105" s="37" t="s">
        <v>109</v>
      </c>
      <c r="B105" s="36" t="s">
        <v>34</v>
      </c>
      <c r="C105" s="36" t="s">
        <v>34</v>
      </c>
      <c r="D105" s="36" t="s">
        <v>34</v>
      </c>
      <c r="E105" s="42">
        <v>-222.0273</v>
      </c>
      <c r="F105" s="42">
        <v>78.571430000000007</v>
      </c>
      <c r="G105" s="42">
        <v>-287.57062000000002</v>
      </c>
      <c r="H105" s="42">
        <v>51.311954</v>
      </c>
      <c r="I105" s="42">
        <v>-301.79642000000001</v>
      </c>
      <c r="J105" s="42">
        <v>-188.00298000000001</v>
      </c>
      <c r="K105" s="42">
        <v>-20.866752999999999</v>
      </c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customHeight="1" outlineLevel="3" x14ac:dyDescent="0.25">
      <c r="A106" s="27" t="s">
        <v>110</v>
      </c>
      <c r="B106" s="6" t="s">
        <v>34</v>
      </c>
      <c r="C106" s="6" t="s">
        <v>34</v>
      </c>
      <c r="D106" s="6" t="s">
        <v>34</v>
      </c>
      <c r="E106" s="6" t="s">
        <v>34</v>
      </c>
      <c r="F106" s="6" t="s">
        <v>34</v>
      </c>
      <c r="G106" s="6" t="s">
        <v>34</v>
      </c>
      <c r="H106" s="6" t="s">
        <v>34</v>
      </c>
      <c r="I106" s="6" t="s">
        <v>34</v>
      </c>
      <c r="J106" s="6" t="s">
        <v>34</v>
      </c>
      <c r="K106" s="41">
        <v>-25.514004</v>
      </c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customHeight="1" outlineLevel="3" x14ac:dyDescent="0.25">
      <c r="A107" s="26" t="s">
        <v>111</v>
      </c>
      <c r="B107" s="4" t="s">
        <v>34</v>
      </c>
      <c r="C107" s="4" t="s">
        <v>34</v>
      </c>
      <c r="D107" s="4" t="s">
        <v>34</v>
      </c>
      <c r="E107" s="4" t="s">
        <v>34</v>
      </c>
      <c r="F107" s="4" t="s">
        <v>34</v>
      </c>
      <c r="G107" s="4" t="s">
        <v>34</v>
      </c>
      <c r="H107" s="4" t="s">
        <v>34</v>
      </c>
      <c r="I107" s="4" t="s">
        <v>34</v>
      </c>
      <c r="J107" s="4" t="s">
        <v>34</v>
      </c>
      <c r="K107" s="39">
        <v>-2.3824860000000001</v>
      </c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customHeight="1" outlineLevel="2" x14ac:dyDescent="0.25">
      <c r="A108" s="23" t="s">
        <v>112</v>
      </c>
      <c r="B108" s="6" t="s">
        <v>34</v>
      </c>
      <c r="C108" s="6" t="s">
        <v>34</v>
      </c>
      <c r="D108" s="6" t="s">
        <v>34</v>
      </c>
      <c r="E108" s="41">
        <v>-91.595330000000004</v>
      </c>
      <c r="F108" s="41">
        <v>-56.783104000000002</v>
      </c>
      <c r="G108" s="41">
        <v>-24.326426000000001</v>
      </c>
      <c r="H108" s="41">
        <v>-55.219836999999998</v>
      </c>
      <c r="I108" s="41">
        <v>-29.252248999999999</v>
      </c>
      <c r="J108" s="41">
        <v>-10.531782</v>
      </c>
      <c r="K108" s="41">
        <v>-4.895696</v>
      </c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customHeight="1" outlineLevel="2" x14ac:dyDescent="0.25">
      <c r="A109" s="22" t="s">
        <v>113</v>
      </c>
      <c r="B109" s="4" t="s">
        <v>34</v>
      </c>
      <c r="C109" s="4" t="s">
        <v>34</v>
      </c>
      <c r="D109" s="4" t="s">
        <v>34</v>
      </c>
      <c r="E109" s="40">
        <v>10.370369999999999</v>
      </c>
      <c r="F109" s="39">
        <v>-21.487604000000001</v>
      </c>
      <c r="G109" s="39">
        <v>-36.05442</v>
      </c>
      <c r="H109" s="39">
        <v>-68.5</v>
      </c>
      <c r="I109" s="40">
        <v>91.988129999999998</v>
      </c>
      <c r="J109" s="39">
        <v>-96.296295000000001</v>
      </c>
      <c r="K109" s="39">
        <v>-205.66037</v>
      </c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 x14ac:dyDescent="0.25">
      <c r="A110" s="6" t="s">
        <v>114</v>
      </c>
      <c r="B110" s="41">
        <v>-3000</v>
      </c>
      <c r="C110" s="41">
        <v>-196.55172999999999</v>
      </c>
      <c r="D110" s="41">
        <v>-260.46512000000001</v>
      </c>
      <c r="E110" s="41">
        <v>-20.645160000000001</v>
      </c>
      <c r="F110" s="9">
        <v>43.315510000000003</v>
      </c>
      <c r="G110" s="6" t="s">
        <v>34</v>
      </c>
      <c r="H110" s="41">
        <v>-149.2286</v>
      </c>
      <c r="I110" s="6" t="s">
        <v>34</v>
      </c>
      <c r="J110" s="9">
        <v>782.85709999999995</v>
      </c>
      <c r="K110" s="41">
        <v>-158.89966999999999</v>
      </c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 x14ac:dyDescent="0.25">
      <c r="A111" s="4" t="s">
        <v>115</v>
      </c>
      <c r="B111" s="40">
        <v>88.672920000000005</v>
      </c>
      <c r="C111" s="39">
        <v>-79.60924</v>
      </c>
      <c r="D111" s="40">
        <v>927.70039999999995</v>
      </c>
      <c r="E111" s="39">
        <v>-77.402950000000004</v>
      </c>
      <c r="F111" s="40">
        <v>158.3646</v>
      </c>
      <c r="G111" s="39">
        <v>-65.505225999999993</v>
      </c>
      <c r="H111" s="40">
        <v>768.43430000000001</v>
      </c>
      <c r="I111" s="39">
        <v>-58.93186</v>
      </c>
      <c r="J111" s="40">
        <v>40.830776</v>
      </c>
      <c r="K111" s="39">
        <v>-198.87715</v>
      </c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 x14ac:dyDescent="0.25">
      <c r="A112" s="6" t="s">
        <v>116</v>
      </c>
      <c r="B112" s="9">
        <v>39.502249999999997</v>
      </c>
      <c r="C112" s="9">
        <v>53.425697</v>
      </c>
      <c r="D112" s="9">
        <v>7.1004449999999997</v>
      </c>
      <c r="E112" s="9">
        <v>68.133514000000005</v>
      </c>
      <c r="F112" s="9">
        <v>9.1571060000000006</v>
      </c>
      <c r="G112" s="9">
        <v>21.674009999999999</v>
      </c>
      <c r="H112" s="9">
        <v>13.044377000000001</v>
      </c>
      <c r="I112" s="9">
        <v>47.204430000000002</v>
      </c>
      <c r="J112" s="9">
        <v>13.169428</v>
      </c>
      <c r="K112" s="9">
        <v>16.388355000000001</v>
      </c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 x14ac:dyDescent="0.25">
      <c r="A113" s="4" t="s">
        <v>117</v>
      </c>
      <c r="B113" s="40">
        <v>53.425697</v>
      </c>
      <c r="C113" s="40">
        <v>7.1004449999999997</v>
      </c>
      <c r="D113" s="40">
        <v>68.133514000000005</v>
      </c>
      <c r="E113" s="40">
        <v>9.1571060000000006</v>
      </c>
      <c r="F113" s="40">
        <v>21.674009999999999</v>
      </c>
      <c r="G113" s="40">
        <v>6.1446160000000001</v>
      </c>
      <c r="H113" s="40">
        <v>56.773220000000002</v>
      </c>
      <c r="I113" s="40">
        <v>13.169428</v>
      </c>
      <c r="J113" s="40">
        <v>16.388355000000001</v>
      </c>
      <c r="K113" s="39">
        <v>-13.922647</v>
      </c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 x14ac:dyDescent="0.3">
      <c r="A114" s="15" t="s">
        <v>118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customHeight="1" outlineLevel="1" x14ac:dyDescent="0.25">
      <c r="A115" s="17" t="s">
        <v>119</v>
      </c>
      <c r="B115" s="39">
        <v>-121.42856999999999</v>
      </c>
      <c r="C115" s="39">
        <v>-212.90323000000001</v>
      </c>
      <c r="D115" s="40">
        <v>6.1855669999999998</v>
      </c>
      <c r="E115" s="39">
        <v>-257.14285000000001</v>
      </c>
      <c r="F115" s="40">
        <v>10.769231</v>
      </c>
      <c r="G115" s="39">
        <v>-13.103448</v>
      </c>
      <c r="H115" s="39">
        <v>-160.36586</v>
      </c>
      <c r="I115" s="39">
        <v>-2.4590160000000001</v>
      </c>
      <c r="J115" s="39">
        <v>-4.6857139999999999</v>
      </c>
      <c r="K115" s="39">
        <v>-19.868995999999999</v>
      </c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customHeight="1" outlineLevel="1" x14ac:dyDescent="0.25">
      <c r="A116" s="35" t="s">
        <v>120</v>
      </c>
      <c r="B116" s="6" t="s">
        <v>34</v>
      </c>
      <c r="C116" s="6" t="s">
        <v>34</v>
      </c>
      <c r="D116" s="6" t="s">
        <v>34</v>
      </c>
      <c r="E116" s="6" t="s">
        <v>34</v>
      </c>
      <c r="F116" s="6" t="s">
        <v>34</v>
      </c>
      <c r="G116" s="6" t="s">
        <v>34</v>
      </c>
      <c r="H116" s="6" t="s">
        <v>34</v>
      </c>
      <c r="I116" s="6" t="s">
        <v>34</v>
      </c>
      <c r="J116" s="41">
        <v>-33.144897</v>
      </c>
      <c r="K116" s="41">
        <v>-50.212290000000003</v>
      </c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customHeight="1" outlineLevel="1" x14ac:dyDescent="0.3">
      <c r="A117" s="34" t="s">
        <v>121</v>
      </c>
      <c r="B117" s="36" t="s">
        <v>34</v>
      </c>
      <c r="C117" s="36" t="s">
        <v>34</v>
      </c>
      <c r="D117" s="36" t="s">
        <v>34</v>
      </c>
      <c r="E117" s="36" t="s">
        <v>34</v>
      </c>
      <c r="F117" s="42">
        <v>-34.640521999999997</v>
      </c>
      <c r="G117" s="42">
        <v>-54.854370000000003</v>
      </c>
      <c r="H117" s="42">
        <v>-80.250786000000005</v>
      </c>
      <c r="I117" s="42">
        <v>-19.304348000000001</v>
      </c>
      <c r="J117" s="42">
        <v>-4.0816330000000001</v>
      </c>
      <c r="K117" s="42">
        <v>5.6022410000000002</v>
      </c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customHeight="1" outlineLevel="2" x14ac:dyDescent="0.3">
      <c r="A118" s="25" t="s">
        <v>122</v>
      </c>
      <c r="B118" s="15" t="s">
        <v>34</v>
      </c>
      <c r="C118" s="15" t="s">
        <v>34</v>
      </c>
      <c r="D118" s="15" t="s">
        <v>34</v>
      </c>
      <c r="E118" s="15" t="s">
        <v>34</v>
      </c>
      <c r="F118" s="15" t="s">
        <v>34</v>
      </c>
      <c r="G118" s="15" t="s">
        <v>34</v>
      </c>
      <c r="H118" s="15" t="s">
        <v>34</v>
      </c>
      <c r="I118" s="15" t="s">
        <v>34</v>
      </c>
      <c r="J118" s="38">
        <v>5.4095829999999996</v>
      </c>
      <c r="K118" s="38">
        <v>14.869281000000001</v>
      </c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customHeight="1" outlineLevel="3" x14ac:dyDescent="0.25">
      <c r="A119" s="26" t="s">
        <v>123</v>
      </c>
      <c r="B119" s="4" t="s">
        <v>34</v>
      </c>
      <c r="C119" s="4" t="s">
        <v>34</v>
      </c>
      <c r="D119" s="4" t="s">
        <v>34</v>
      </c>
      <c r="E119" s="4" t="s">
        <v>34</v>
      </c>
      <c r="F119" s="4" t="s">
        <v>34</v>
      </c>
      <c r="G119" s="4" t="s">
        <v>34</v>
      </c>
      <c r="H119" s="4" t="s">
        <v>34</v>
      </c>
      <c r="I119" s="4" t="s">
        <v>34</v>
      </c>
      <c r="J119" s="4" t="s">
        <v>34</v>
      </c>
      <c r="K119" s="4" t="s">
        <v>34</v>
      </c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 outlineLevel="3" x14ac:dyDescent="0.25">
      <c r="A120" s="27" t="s">
        <v>124</v>
      </c>
      <c r="B120" s="6" t="s">
        <v>34</v>
      </c>
      <c r="C120" s="6" t="s">
        <v>34</v>
      </c>
      <c r="D120" s="6" t="s">
        <v>34</v>
      </c>
      <c r="E120" s="6" t="s">
        <v>34</v>
      </c>
      <c r="F120" s="6" t="s">
        <v>34</v>
      </c>
      <c r="G120" s="6" t="s">
        <v>34</v>
      </c>
      <c r="H120" s="6" t="s">
        <v>34</v>
      </c>
      <c r="I120" s="6" t="s">
        <v>34</v>
      </c>
      <c r="J120" s="6" t="s">
        <v>34</v>
      </c>
      <c r="K120" s="6" t="s">
        <v>34</v>
      </c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customHeight="1" outlineLevel="2" x14ac:dyDescent="0.25">
      <c r="A121" s="22" t="s">
        <v>125</v>
      </c>
      <c r="B121" s="4" t="s">
        <v>34</v>
      </c>
      <c r="C121" s="4" t="s">
        <v>34</v>
      </c>
      <c r="D121" s="4" t="s">
        <v>34</v>
      </c>
      <c r="E121" s="4" t="s">
        <v>34</v>
      </c>
      <c r="F121" s="4" t="s">
        <v>34</v>
      </c>
      <c r="G121" s="4" t="s">
        <v>34</v>
      </c>
      <c r="H121" s="4" t="s">
        <v>34</v>
      </c>
      <c r="I121" s="4" t="s">
        <v>34</v>
      </c>
      <c r="J121" s="39">
        <v>-161.53846999999999</v>
      </c>
      <c r="K121" s="39">
        <v>-50</v>
      </c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customHeight="1" outlineLevel="1" x14ac:dyDescent="0.25">
      <c r="A122" s="35" t="s">
        <v>126</v>
      </c>
      <c r="B122" s="41">
        <v>-239.39393999999999</v>
      </c>
      <c r="C122" s="41">
        <v>-50.892856999999999</v>
      </c>
      <c r="D122" s="41">
        <v>-4.7337280000000002</v>
      </c>
      <c r="E122" s="41">
        <v>-54.237290000000002</v>
      </c>
      <c r="F122" s="41">
        <v>-50.915751999999998</v>
      </c>
      <c r="G122" s="41">
        <v>-132.28156000000001</v>
      </c>
      <c r="H122" s="41">
        <v>-23.719957000000001</v>
      </c>
      <c r="I122" s="9">
        <v>25.591217</v>
      </c>
      <c r="J122" s="41">
        <v>-94.438140000000004</v>
      </c>
      <c r="K122" s="41">
        <v>-115.29481</v>
      </c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customHeight="1" outlineLevel="1" x14ac:dyDescent="0.25">
      <c r="A123" s="17" t="s">
        <v>127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4" t="s">
        <v>34</v>
      </c>
      <c r="J123" s="39">
        <v>-106.06099</v>
      </c>
      <c r="K123" s="39">
        <v>-56.434604999999998</v>
      </c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customHeight="1" outlineLevel="1" x14ac:dyDescent="0.3">
      <c r="A124" s="20" t="s">
        <v>128</v>
      </c>
      <c r="B124" s="38">
        <v>-6.5073040000000004</v>
      </c>
      <c r="C124" s="38">
        <v>-132.79301000000001</v>
      </c>
      <c r="D124" s="38">
        <v>-114.67595</v>
      </c>
      <c r="E124" s="38">
        <v>-17.689620999999999</v>
      </c>
      <c r="F124" s="38">
        <v>-20.924316000000001</v>
      </c>
      <c r="G124" s="38">
        <v>-68.951614000000006</v>
      </c>
      <c r="H124" s="38">
        <v>-10.148386</v>
      </c>
      <c r="I124" s="38">
        <v>-29.279322000000001</v>
      </c>
      <c r="J124" s="38">
        <v>15.557822</v>
      </c>
      <c r="K124" s="38">
        <v>39.066276999999999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customHeight="1" outlineLevel="2" x14ac:dyDescent="0.25">
      <c r="A125" s="22" t="s">
        <v>129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4" t="s">
        <v>34</v>
      </c>
      <c r="J125" s="4" t="s">
        <v>34</v>
      </c>
      <c r="K125" s="4" t="s">
        <v>34</v>
      </c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customHeight="1" outlineLevel="2" x14ac:dyDescent="0.25">
      <c r="A126" s="23" t="s">
        <v>130</v>
      </c>
      <c r="B126" s="6" t="s">
        <v>34</v>
      </c>
      <c r="C126" s="6" t="s">
        <v>34</v>
      </c>
      <c r="D126" s="6" t="s">
        <v>34</v>
      </c>
      <c r="E126" s="6" t="s">
        <v>34</v>
      </c>
      <c r="F126" s="6" t="s">
        <v>34</v>
      </c>
      <c r="G126" s="6" t="s">
        <v>34</v>
      </c>
      <c r="H126" s="6" t="s">
        <v>34</v>
      </c>
      <c r="I126" s="6" t="s">
        <v>34</v>
      </c>
      <c r="J126" s="6" t="s">
        <v>34</v>
      </c>
      <c r="K126" s="6" t="s">
        <v>34</v>
      </c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customHeight="1" outlineLevel="1" x14ac:dyDescent="0.25">
      <c r="A127" s="17" t="s">
        <v>131</v>
      </c>
      <c r="B127" s="40">
        <v>88.803084999999996</v>
      </c>
      <c r="C127" s="39">
        <v>-2924.1379999999999</v>
      </c>
      <c r="D127" s="39">
        <v>-4.903079</v>
      </c>
      <c r="E127" s="40">
        <v>40.869563999999997</v>
      </c>
      <c r="F127" s="39">
        <v>-122.242645</v>
      </c>
      <c r="G127" s="39">
        <v>-192.88668999999999</v>
      </c>
      <c r="H127" s="39">
        <v>-2.8240609999999999</v>
      </c>
      <c r="I127" s="40">
        <v>62.592692999999997</v>
      </c>
      <c r="J127" s="39">
        <v>-66.446399999999997</v>
      </c>
      <c r="K127" s="39">
        <v>-147.72827000000001</v>
      </c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customHeight="1" outlineLevel="1" x14ac:dyDescent="0.25">
      <c r="A128" s="35" t="s">
        <v>132</v>
      </c>
      <c r="B128" s="6" t="s">
        <v>34</v>
      </c>
      <c r="C128" s="6" t="s">
        <v>34</v>
      </c>
      <c r="D128" s="6" t="s">
        <v>34</v>
      </c>
      <c r="E128" s="6" t="s">
        <v>34</v>
      </c>
      <c r="F128" s="6" t="s">
        <v>34</v>
      </c>
      <c r="G128" s="6" t="s">
        <v>34</v>
      </c>
      <c r="H128" s="6" t="s">
        <v>34</v>
      </c>
      <c r="I128" s="6" t="s">
        <v>34</v>
      </c>
      <c r="J128" s="6" t="s">
        <v>34</v>
      </c>
      <c r="K128" s="6" t="s">
        <v>34</v>
      </c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 x14ac:dyDescent="0.25">
      <c r="A129" s="43" t="s">
        <v>134</v>
      </c>
      <c r="L129" s="2"/>
      <c r="M129" s="2"/>
      <c r="N129" s="2"/>
      <c r="O129" s="2"/>
      <c r="P129" s="2"/>
      <c r="Q129" s="2"/>
      <c r="R129" s="2"/>
      <c r="S129" s="2"/>
      <c r="T129" s="2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C04F20BD-0034-44CC-A9A1-191634A03A9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6F277C1F-EED2-4D46-9670-49E51E174AAC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9031EB06-9AB5-4E2E-A7F2-F9B77E4709DA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5609F188-5B34-4292-90ED-7D10B18319AB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9FB6A707-2934-42BE-91FF-5838782E87BF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A95D1983-ABD3-4FB0-9256-A5F83423C187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9E23225E-17CF-4769-87C3-0613AE9E293B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83E3C034-5B52-4765-805D-9FF8E3F59166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E58DF352-0B06-494A-AE41-9505F5A3027A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E8A33C54-8CE9-472E-897D-FDDD5D0FCBD1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27A48B87-ACCE-446C-B048-037118054311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D15D1F49-AEE3-4CAF-977E-BD94D927CBC0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72ECB826-69D7-4989-AE13-FD83F2F19BF6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98BC14EE-E479-44CA-A2A0-5DE1149F4B2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4A46C3B9-C539-4341-851E-C0423627CAC5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4FC033BB-B62A-4AA4-8E11-F1638CE8FB89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A7D94C6A-E474-4F23-BE71-76F9514B590E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6082C76D-3235-4CFF-A25E-50F9B1C386F8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9C9F22D6-D4F8-49F9-9723-AEC0CC3CA25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C7B65F42-047C-4C0B-BBCA-91799035A143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0CF74D12-8530-4D84-93FA-62CD38696D05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A2C7EE9B-7B2C-4804-AC7E-773EB79B4BDC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EE23044F-B520-4CBE-9C0A-7F38E3D032BE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80EAFBA-796A-4A1B-A6BA-219DD54659C3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6E0CBE73-BFBB-41E8-A96A-B4CD96F304F6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CD7ADE7D-5506-4294-A845-9A86A21C5A6A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727B1443-F62D-4ADB-8054-6BF2BE0C5EA4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8AB7B05E-CE39-4F61-91E4-9EA7BA0C9128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38812664-1E69-4238-A6CA-EAAAEAAC5F9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7DC43D0B-9A54-4ABB-8743-97F2F0DEFAF0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EE8C7738-1301-4EB3-8C00-B3234BEA9ED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D7588578-1A8F-4351-95B2-A17F36ABD639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710400FC-86FA-4DAA-A256-25AB1BA3CC84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7350631A-7C74-4587-A399-81B346596EBC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22170653-15AC-4B7C-9402-B7DEEAE0D938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B6FB0685-3AD2-41C6-BA81-47124CBAA0AD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86FF64D4-27CC-4652-9B9F-CCD4D39653FA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CB8AEBA9-77FD-4507-A1E6-791EEDE876D5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F8CFE675-EE2D-48C6-9A56-3B37A550159D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2B00493-909B-405E-AA8C-75617843DD4A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E9937DCE-215C-42F0-BF03-B906976EDD2D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F676D104-9900-4DA3-9499-F83B1041FEDE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9BCA135D-694E-4BE6-B690-D02F9633DB9C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FFB258F6-9049-48CA-BDBF-C3D5BAB18E84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650A1079-581D-491E-BDA5-D323D00293DB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8859AE00-29D2-4038-8329-4292D917D43B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D33C2A73-B3DC-48AD-BCA3-FE7130079C3F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703809DC-194E-4F96-9B8B-90030313E790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DAEB794C-1B38-40E5-9C38-D6F819662FF5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9B70B29-C9EB-4A9D-BB81-FEF8683EE7A2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2EB44FA9-DAFC-441E-8AAD-B0D1AC81AB54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ED85939-442E-44BB-9425-7052E01B9E2F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E09F2FAE-3A76-46D6-B433-7D6A1997A233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D56F2576-DFB7-47B1-8973-BF81814D01E3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0D687C9C-2A51-476C-BAAD-6F7D33BFECC5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43E58F9E-CBE6-4519-95EB-CCAF878C35FF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58E7AFB3-43BD-4EAF-8D99-85554A40540A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FAFF48BA-904D-46FD-A4BD-3EDB0D53900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F882569A-E836-4010-BF41-3C0C3E2C187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8EBE9A74-D2B9-4989-AFBA-DCB7EFA00B39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6B43B132-7D27-4736-97AE-13D3244417E7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2119E3AD-5A61-4CF4-A821-6BA369564FEB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730B7147-22CE-4A4B-B0DB-0E3FD4603821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0C29B5DB-BD7A-4FE2-B3D0-1A7225995086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519B9BD0-6C45-4254-87A0-4823420A8EA7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63B15C75-FF12-4C14-90B7-72F3803696D3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5761570C-CE43-4159-B74F-9FF7A3F94394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66E10671-B267-4D6D-8D0D-D29FAF06B758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058C9743-76B0-4B88-A53B-0CB87AE1954B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29B0D441-81F8-46E7-B00E-41019DED9D12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D212C9C-5F98-4260-BD54-72188E91EA34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45173A37-73F6-4929-9C82-982C79F9192B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B9A309A3-E801-4AF2-AED3-426F45942DE6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622F3AA1-582D-44F1-BEE9-847E2ED53ACA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60D1EAB-23C9-4E78-BAF2-342E50935B33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BC72F1FB-7650-455C-965F-4032CB1A91C9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80F4ABBF-BBBC-46FF-96DC-2BEA01870BF1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E1679093-9FE9-4127-BD57-5DBAE728818E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3540A701-FD6D-4492-AB1F-03C43201B87E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E3D428B7-F443-419B-9219-44F0AD098EEB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2E75AC25-7F56-45F9-8939-1238E114124B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41589041-A631-4011-9D4C-E01D06B9BDCD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70173D41-A498-4F5C-8D88-BBEAB0238D30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104A584C-5347-40A7-96DB-0ABF5F66AC06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62B4B71F-8857-427E-8FE8-DD0F019E159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0A159B6C-4086-40B3-8097-7B91B2BD568F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844D89FD-77C4-4E4B-AB9F-702003CC38F1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73EB03E1-9993-46B8-9A8A-D0D10BC87781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C8C84CD3-8853-405E-AB92-C99BC3886FCD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B56C23AF-F408-4876-A70D-BD60F54124D9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BA68CE4B-2221-49BF-B9B2-38FE898252CA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E9D2173A-FD8E-4F1B-92D1-6E4E3884DB17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972D5FD0-BDDB-440A-819D-EF733708768F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4509E41C-39FB-4FB2-90DD-4CC315927917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53F8E1CB-4349-4379-B830-1B5D928CA1B5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E5AA40BD-A9F6-4213-9A4F-02A74CFB8CF5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0C060079-72C6-44F8-9AC7-1A85F09CA0DA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FA8D0F1D-89EA-4DA9-9B35-4C7EF059478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9E3E613F-9712-4FB8-984A-9D5B60E20C94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69E06CDE-3198-4F33-85BD-0FA1BDB5CC79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F42C4933-7C61-42B8-970B-D1A6AE7B9B4C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040A2717-13F3-4CF4-B7E2-41D7A9CA5102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3B66FC3-D2A3-4F2F-995B-DA6095692292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6A6F9A5B-31FC-42F1-B89E-34BC02EBBF47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A2A7D7CC-E2FA-4E3C-917F-C6BB59E43A89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2159C549-4C26-4341-AACF-AF3407E5F48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0804F722-8FDC-4A02-ACDF-E60D85854973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00FFF7BF-2291-4528-9934-243FB89A13B7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E0E88AF0-D001-454D-B2F5-23433E2A4754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0B49DBE-D847-48DF-81BB-550E6FF1E9DA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AC1AB0C7-8628-4BCA-9758-68DBD70BC8D3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605CB7BF-68DF-458A-ADA7-DFD428F7BD82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60163635-9CED-4A35-B378-C35656F29F55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071F8B01-27FF-429C-9AB5-74FDF33DCB3F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B9342C64-1646-4452-AFFC-A503FDA0C8A8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F177B9D6-9277-4399-8665-7BB188D45846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79C02B23-84D2-44CE-8145-D73359BB6EB4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F476F325-1D3A-4867-AA85-E50A16FF487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2DEA8959-6ADA-4969-B690-971BFF0A2B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FF4BA055-3015-4959-BF14-DC4771710193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46210296-7D22-482A-A61E-002081D7B71C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2323CAAA-0528-4648-8D06-FADCFC54935C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9123B987-5B04-4CD8-8B77-DB733EF00601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3033D25-7080-41D5-9FAB-A82CE364EBBD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08F9A6DF-F736-413F-BD20-6CB2D859ED03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58FB4AD2-A040-4380-8024-BE1569654A2E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52786B1C-3361-475D-A141-5FA9703094A4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2ED0E888-31E8-4007-A774-3E0C649F3BC5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00C30118-EDFE-45B2-A9A0-38731BAD3693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CFBB40C4-00DF-4265-914A-530249158BF5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D5121056-0198-4C9A-B270-2B439769C889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300F9D4C-30B4-453F-A964-652D2863FFE5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14DC3315-572F-40B1-A88D-979597BBD338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CCE16CF-8FD0-4839-9065-502E3ADFC0BA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601E48A8-2A8E-4A19-B7C6-B17E0F54F6F8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E4BC66FD-C9C2-47F9-9344-24736C196282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B272E175-2F26-40E7-BF14-5A1500F5B5F9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FE87863-DFF6-4760-B1DA-EEF3AAB29445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A74AF6F4-586F-4FCC-9C26-EEF421EE0AB2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FCF17BC-ACFB-480C-A6FB-9961DBAB7EBF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16551D5E-D2E9-4D0D-B2C7-D86407DB1FAB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1773BDFB-91AA-4D15-9C8C-79FFA4D5E0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4D78F0F8-F9BF-43D7-A183-5D8A5675B07E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F48956E3-68A5-4544-8261-DAACB7E70EB7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C67F8DCA-6369-43C6-A7FC-0A5A903B27EF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910BD02B-A966-4FDE-92DE-6DEBEE5A5321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86FC7261-3F98-45CF-9D56-698361BC9B3A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B7068E25-E21D-4D60-B775-6BB2B88D4095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BD4B4D38-9DA8-47B3-8F1F-AD8AEEB19B4B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C18D9F39-0F55-4478-A59F-C46177ED0E24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0C7FA6EA-0C04-484B-8BD6-44D85E693527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CF087239-FCCD-4B39-9C1A-0F8D368B0DD0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0E60F998-A6FA-490E-9969-AAC2A42A481B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488267CA-9569-41B8-8BC8-4EFD95EE5A76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C31677B0-2BAE-476A-ADB9-23A1954B8E4B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7B3CA3C6-E3D2-46F5-8B7B-5ACAD45E8903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574EA789-1F3B-41A5-9A50-B44354D18D71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64C51A9D-A870-425E-A681-F2AD0628CE5C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44056DAF-F44D-439A-AAC5-40A0472CFFFE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A5FA90D3-8F54-4CDD-B250-4E6874C82AD3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148F253B-F2B3-4618-9030-30138BF65B85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80906BF8-0416-4BC5-9A94-9175C235CB1A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9850B96F-C21B-4BAB-962A-E5390B05F675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117604BA-D8C7-48A4-8C1E-C95DE16364B6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3EB4231E-95F6-4A57-BB91-F66989C356BA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544979CB-7CE4-4369-9A72-78CAB318BE19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DCEB54BD-1582-431F-8EED-321AC74EF211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99D3832E-671B-475F-BF54-3874CFA8D043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53C36F1D-C11E-4535-A344-538394BA2031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4B424609-C0CA-4C47-B038-706E23ABA52F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C718EDC1-FA24-46EF-B8F0-E5FD480900DF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EC60C2F0-F37F-4D1D-A266-DDE11066B4F1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A49EC4BE-B0FA-475C-B26F-E3A25C8AA783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43C57F8F-B616-489A-AB35-7D8E29254E78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93469C72-866B-499A-8B79-7A97DA090D37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614ECE65-760F-4785-A5F3-A6E412AFC87B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4352CDAF-C90D-4AC7-BA3F-F68B4B1C5E5B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6E044AE0-EA49-4E13-ACC5-AB97E2BB2F07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5BC92212-87C2-47B0-B9A6-1B7C269688FA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1B712D06-29F2-49BD-BEBF-56DB955E2C02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0076E6B8-C21F-4EDF-A330-BBC46A321762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96B5D9B1-2C08-42C4-8562-88A8DB546492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99DC40F3-2BD1-414F-AFB7-44C4CB0591D6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AC073D14-3A06-41F5-9D4C-447A83E6E73B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6906CF8B-E811-4DAD-B41A-4501192E70D9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BC716D69-8D06-43F7-AFEA-4210248873A4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A200C999-60F9-4B64-878F-B0A80DE68435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4C276011-EE6C-42B3-BEAB-D1A59497BA8A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4BF90C71-1111-4A74-96E2-8EEE3A3EE3FA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D3CF6C78-B590-4B71-A063-C124F3A5C4FD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CE6D2A80-40E3-4ED0-A660-96D4B22196EF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2ADE14FD-1727-4340-80D6-B960FE9E23A0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C49E31F0-F772-4A7C-8D8C-E263DBBE8E79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BE6605CE-2E48-41E2-8A04-0A9758B88563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9030070F-55DF-4443-8DCF-EAD6D39DA31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892C7735-E1FE-4AF3-A8A7-9521934D72E1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03036236-B808-4DDB-890F-9D0428D006F2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9F7804FD-EB23-410F-84B6-86064FF1CEED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A31431D5-00A4-42B4-892B-B7197EDA846A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C33CE732-A70A-4007-B399-CD0A015F8156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86513B03-9251-4980-95F2-14549D7D3D97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0D0EF67-6907-47C2-9061-68CE25EC132C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3034C395-D84F-481E-93B4-654D25054370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04B436C6-2607-4A37-B6BA-CDE0A3AB0BA2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FF0CFABE-4586-417F-A803-AD1DBFB4C4CC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CFD658C2-4448-4D43-9C4B-8300587C87A8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2DF5A503-AEBF-427D-B655-41AD2CF35D8D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3C0EB442-F1C6-45E2-9A51-4B4CD36697C9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B7FCB4FD-64AB-4CEB-BD42-A96366C839F8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F4541943-86FD-4536-AA85-53A0A381420B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594BD017-8C87-4D1E-ABAB-ABB5EDD6C39A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CEDB8C75-1846-4387-81AD-A7ACB68FFE03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4DDA3889-9F57-485A-8F6A-8C2B768431C0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D71BB961-1D89-42A8-B67A-05A0B2AC2A9D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12977E3B-695E-4CE3-B886-A5E571D4D2A3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56D5BBE1-BEBE-4453-8F2B-BFE1441370E0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41F45242-023B-486B-9F18-3DA939E78D5B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60B7050E-EA2B-42B5-9F7F-0E630D3275A8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D32965AE-C471-4DEA-BCD7-DBDCE999A5F5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90B06ED8-3185-4489-8C33-80D9AA0624B0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C1D3379F-0680-4E33-B809-5E5B2F511588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08B05EF1-3AED-4A4F-8F5A-3CC8792E5A5E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2488CEE7-D459-4BCB-B531-CA68DF75D4CF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3CD3BA56-0B8C-4FFA-9E4B-EAD9C02232F1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B4F16134-C040-4761-BDFF-B3309971296D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1A067509-B3D3-4B23-B1A4-804ADAD9848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7EC394C4-D684-47B3-9790-DA87D3E6FDDF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57C9616A-D66F-4ED2-A2BC-32B407EC630C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59630DFA-57E6-47EA-9594-86571C21C5F5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19805920-D380-4577-A1E1-4429C69EF0FA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60524D6A-CE75-4CE9-A9BE-3DD87C184707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5A707FC0-3184-4A12-BCA9-20C0C3686160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75783F1C-9689-4B37-9C44-289D5C41DCBC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861D99F5-F309-41D4-9636-453D0432C00C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DAE28877-E943-461A-BE1B-23E2919B6DCF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630F9C27-3954-45A9-B3AE-744539226AE5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F6EBD340-5414-4535-A8F9-3ABEBF5B2232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71397589-5E5D-4ABD-98A2-2A929F8DBD05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1F6D9AEC-F0AE-493B-8088-18867790C71C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776566A3-1C89-4167-AC98-FD8F19B8393A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73F24C95-08C3-4D54-B30C-657767734353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153880C8-838A-4057-9AF9-E6DAD04DE107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32E867CC-D1B4-46BA-9718-11D2F4F112A0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E88AA3A4-DF8D-4401-AA9F-3E45ECF68BF2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0EC31D98-702C-40F7-9E43-354125B64DBB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5B6407E2-5B51-405A-977E-6F0FAF17FF5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696DAE1A-FA86-4A91-8D70-D73B8FC8E65C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370FDFED-E7A4-4B66-AB30-AF4319F828F1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DEC8B682-6FA8-4454-A0C7-474C2945810C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C6FB44AE-48DA-4777-BF77-B186AF158557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1E25AA7A-0F25-473D-8F41-F01DC5DC3D44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A3C74BB7-9E3A-459C-93FD-A5E8199681F5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040C7E2E-EF6E-4063-BDC7-DD2D0A6CE1E7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471C2ADD-0595-4488-AAA8-6B95668DE181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E7E9BB26-11D9-4E9A-B94E-01EA4FBE44B7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FFEBF6EB-8D0C-4720-8218-B51CF4AC1BA0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149DB938-A874-465C-8F14-295245CA28CD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631DA0-50A0-4B4E-8A25-4DD10F19F190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100FE156-490E-45D6-870A-A4FFB8954D83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A4389A93-6721-48F9-8C68-A9E661BBF8A3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13D401DE-5CA9-4FE9-B969-445468569AC8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BEDFCF90-3A1F-4D80-82C8-6F300614645A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0AA5FE25-C49B-4534-95DA-984AB2949012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2F27FBB4-DDFC-4460-98F6-FB6ED4996BAC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5A183CFD-3310-4F08-81D0-20AAB5A535EB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38ADAF03-6C92-4873-9998-B8231087C907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3E020CBD-EA08-4A81-B63B-B664DF2905AD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C700EB3B-6560-4097-ABCD-BB1D605B9611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D1150FE8-9CDF-40C0-AA60-77208AF2EBA5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9BECFFAA-E005-4CBC-9FA3-8370159DD9A1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E356A447-2CDF-43ED-929C-C7293772D169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09DE0082-3C9F-4672-8810-1952A214E703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2F096896-0470-4D8C-93A6-98149293CB7E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AD50A33E-60BF-4482-B03D-C6352294C1A1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E57D66CD-9B85-43E9-820F-EEA851539BE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C7EF46D1-B19D-495A-8625-ECD39CD9746E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2CA82308-C80E-4D35-AFC9-A3A7FA772372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5FDF23BB-4FA7-4771-A033-0665847EDBCF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FB1AE0B9-49DE-47A0-9615-8D100830AA2F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3BD093A1-E79E-4B98-B035-7B8487CBCB62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2A417AC6-0DE2-4B26-A261-5780A0E3CB08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7B6EE5C7-40D0-4C35-9DB0-D54DD9492105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A5CB9B29-1EAB-453D-B1A1-87DBED14E4C6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C40043B6-2EF0-430B-BA22-6A9877C343D0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370DB51D-B470-45C1-9E0D-EFD45FFE2413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FCEE1AE1-2ECA-4FC2-A3E2-A35CDC2DCBE1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DE878A12-191D-47B9-9A19-D9B0EC3838FB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62432E4C-79A0-4DA6-9361-D4D9C9887E14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4F08E725-795B-4FAC-A7C1-CDC6837F110D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5287DB7D-6281-42B7-AB05-0270FB7EFEE9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B51D5AA1-09D0-499D-8756-B9579B76E3D4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39A17F37-072A-4B63-88BD-B5C20E669AB1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77349432-7645-4470-BE68-4253317099F2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F2D0B8DB-A359-49E8-998F-A2A59F2627F8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5A2240F-C459-4328-AC34-59CB2B2BFC59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F2DF40D3-012F-41A9-AB33-7D20A755753C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2A71271A-4D8F-4EA5-9498-608ACB97DD2A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DE9BD568-E353-40EB-B1F8-68C01AE67F66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957AA851-8749-41F4-843A-9343DD373ED4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0FC06A26-79AA-44FE-ADDF-4FE0314B731B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BE152B7A-949C-45BC-8AC7-BF1D21DDD1F4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E062E6B9-B63A-4092-AF46-E5461B163FB9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1928DE7A-938D-4408-9972-2C598C5F30AD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F6CFBAF-F131-4379-8C4F-FF38462405D3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38618CBB-16B2-4235-8746-241E8011448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8905DD47-BEE4-467F-8396-A191F38525EA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8114EAD3-6BBF-4D9B-BB8E-CAA8D92100E8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CEEC6A06-E6C4-4495-832A-47502F9A7107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D984195C-A7D6-4DF7-A235-31D72BF348DD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CBC279D4-B998-4846-A354-C4FCE7B84818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B36C4726-5E89-4792-B488-7BF324D719C9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3EA0594D-1B31-4EA3-9328-6EEB41F1CB35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B2BC5473-6229-492B-B377-984F3ACD2FB8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360C2D27-721D-43F6-B334-A57C40B36E27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DA76BA6F-5507-4351-BB50-160CCB96F3EE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0575CAA9-9740-48F7-8907-2002A148EEEF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22E66187-146B-4B07-9B1B-A4A71237862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9744747B-D978-4897-8FA6-70EE9166BABD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72F80EDC-1624-4988-B1FC-F5CEB455CFFD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08A16A9F-7DBB-4DFA-9AB5-2813DB647661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9EF07375-DA44-45BB-9801-05CE481AD923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887A56F5-330E-4FB3-B889-BEB84BB0234F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44CFA4A0-CC1B-43FA-9CFF-371CB04059C7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8BE2E2B0-86A3-4A1B-8284-D2756C30C8F7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5EA56335-2CBC-4F90-B23C-399C6155FA10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C4BE5CFF-AE18-4A3D-B227-77ACCFF2F1D9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81E7D233-A222-49FB-8CFA-A357F4822A58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CF74B531-0567-457D-B873-870CB24980E5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0EBEC0A9-3A23-45B2-80D0-484E60F80169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AC2C3C2D-69EC-441D-9268-B3E9E7087298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20D994DA-3F55-41C6-B39F-2724C9F61642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A8505D6E-F9FB-421C-A11F-4D4956BCC69F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07CAC989-92B2-4F63-B573-ACCAD8D38359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92288267-FBFD-4F8A-8E32-9B92250A10EA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8350034-2D4E-46E2-8C41-ACDEFAADF189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1572558B-B2A3-40EA-9044-5A507FDC170C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DDDF9776-8F74-4A12-9BFB-59CA57822188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D1CCA38B-BA0F-4FBB-AC6F-90DB47606B68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9B294815-A765-4D15-B91C-FED9B992008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93570E2E-AF96-4864-A8C6-822DD5F2ADE6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3A11F040-4ADA-481D-89AB-4D299AD4C7A9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C10D838B-CAAB-4E66-A29F-0C51CD99E247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52B8C838-70F4-4536-8451-C44225028D6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B09900E-6F8B-4C92-9F1C-61FD702FB47B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C72CC2D6-BA63-4D13-B2DB-E18DF2410D9F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IS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Ben Chon</cp:lastModifiedBy>
  <dcterms:created xsi:type="dcterms:W3CDTF">2022-06-22T17:09:03Z</dcterms:created>
  <dcterms:modified xsi:type="dcterms:W3CDTF">2022-06-23T02:13:06Z</dcterms:modified>
</cp:coreProperties>
</file>