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ngw\OneDrive - University of California - Irvine\FinEng\금융공학 레시피 (2nd)\엑셀\"/>
    </mc:Choice>
  </mc:AlternateContent>
  <bookViews>
    <workbookView xWindow="0" yWindow="0" windowWidth="21570" windowHeight="8100" activeTab="4"/>
  </bookViews>
  <sheets>
    <sheet name="종목 기본정보" sheetId="2" r:id="rId1"/>
    <sheet name="일자별 주가" sheetId="8" r:id="rId2"/>
    <sheet name="일자별 시가총액" sheetId="9" r:id="rId3"/>
    <sheet name="선물" sheetId="10" r:id="rId4"/>
    <sheet name="펀드" sheetId="1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1" l="1"/>
  <c r="K3" i="11"/>
  <c r="J3" i="11" l="1"/>
  <c r="J4" i="11" l="1"/>
  <c r="J5" i="11" l="1"/>
  <c r="C2" i="9"/>
  <c r="D2" i="9"/>
  <c r="E2" i="9"/>
  <c r="F2" i="9"/>
  <c r="B2" i="9"/>
  <c r="G2" i="9" s="1"/>
  <c r="H2" i="9" s="1"/>
  <c r="C3" i="9"/>
  <c r="D3" i="9"/>
  <c r="E3" i="9"/>
  <c r="F3" i="9"/>
  <c r="B3" i="9"/>
  <c r="G3" i="11" l="1"/>
  <c r="L3" i="11" s="1"/>
  <c r="B2" i="10"/>
  <c r="E3" i="11"/>
  <c r="B4" i="11"/>
  <c r="D3" i="11"/>
  <c r="F3" i="11"/>
  <c r="B3" i="11"/>
  <c r="C3" i="11"/>
  <c r="J6" i="11"/>
  <c r="G3" i="9"/>
  <c r="H3" i="9" s="1"/>
  <c r="D4" i="9"/>
  <c r="B4" i="9"/>
  <c r="C4" i="9"/>
  <c r="F4" i="9"/>
  <c r="E4" i="9"/>
  <c r="E4" i="11" l="1"/>
  <c r="F4" i="11"/>
  <c r="D2" i="10"/>
  <c r="D60" i="10"/>
  <c r="C2" i="10"/>
  <c r="G4" i="11"/>
  <c r="K4" i="11" s="1"/>
  <c r="L4" i="11" s="1"/>
  <c r="B3" i="10"/>
  <c r="D4" i="11"/>
  <c r="C4" i="11"/>
  <c r="N3" i="11"/>
  <c r="S3" i="11" s="1"/>
  <c r="Q3" i="11"/>
  <c r="V3" i="11" s="1"/>
  <c r="P3" i="11"/>
  <c r="U3" i="11" s="1"/>
  <c r="O3" i="11"/>
  <c r="T3" i="11" s="1"/>
  <c r="R3" i="11"/>
  <c r="J7" i="11"/>
  <c r="G4" i="9"/>
  <c r="H4" i="9" s="1"/>
  <c r="B5" i="9"/>
  <c r="F5" i="9"/>
  <c r="E5" i="9"/>
  <c r="C5" i="9"/>
  <c r="D5" i="9"/>
  <c r="B5" i="11" l="1"/>
  <c r="Q4" i="11"/>
  <c r="N4" i="11"/>
  <c r="S4" i="11" s="1"/>
  <c r="M4" i="11"/>
  <c r="R4" i="11" s="1"/>
  <c r="P4" i="11"/>
  <c r="U4" i="11" s="1"/>
  <c r="O4" i="11"/>
  <c r="T4" i="11" s="1"/>
  <c r="E5" i="11"/>
  <c r="G5" i="11"/>
  <c r="K5" i="11" s="1"/>
  <c r="L5" i="11" s="1"/>
  <c r="B4" i="10"/>
  <c r="V4" i="11"/>
  <c r="C3" i="10"/>
  <c r="D3" i="10"/>
  <c r="D5" i="11"/>
  <c r="F5" i="11"/>
  <c r="C5" i="11"/>
  <c r="J8" i="11"/>
  <c r="G5" i="9"/>
  <c r="H5" i="9" s="1"/>
  <c r="C6" i="9"/>
  <c r="F6" i="9"/>
  <c r="D6" i="9"/>
  <c r="E6" i="9"/>
  <c r="B6" i="9"/>
  <c r="D6" i="11" l="1"/>
  <c r="E6" i="11"/>
  <c r="F6" i="11"/>
  <c r="G6" i="11"/>
  <c r="K6" i="11" s="1"/>
  <c r="L6" i="11" s="1"/>
  <c r="B5" i="10"/>
  <c r="D4" i="10"/>
  <c r="C4" i="10"/>
  <c r="B6" i="11"/>
  <c r="N5" i="11"/>
  <c r="S5" i="11" s="1"/>
  <c r="M5" i="11"/>
  <c r="R5" i="11" s="1"/>
  <c r="Q5" i="11"/>
  <c r="V5" i="11" s="1"/>
  <c r="P5" i="11"/>
  <c r="U5" i="11" s="1"/>
  <c r="O5" i="11"/>
  <c r="T5" i="11" s="1"/>
  <c r="C6" i="11"/>
  <c r="J9" i="11"/>
  <c r="G6" i="9"/>
  <c r="H6" i="9" s="1"/>
  <c r="E7" i="9"/>
  <c r="F7" i="9"/>
  <c r="B7" i="9"/>
  <c r="D7" i="9"/>
  <c r="C7" i="9"/>
  <c r="G7" i="11" l="1"/>
  <c r="K7" i="11" s="1"/>
  <c r="L7" i="11" s="1"/>
  <c r="B6" i="10"/>
  <c r="E7" i="11"/>
  <c r="C7" i="11"/>
  <c r="D7" i="11"/>
  <c r="C5" i="10"/>
  <c r="D5" i="10"/>
  <c r="F7" i="11"/>
  <c r="T6" i="11"/>
  <c r="B7" i="11"/>
  <c r="M6" i="11"/>
  <c r="R6" i="11" s="1"/>
  <c r="Q6" i="11"/>
  <c r="V6" i="11" s="1"/>
  <c r="N6" i="11"/>
  <c r="S6" i="11" s="1"/>
  <c r="O6" i="11"/>
  <c r="P6" i="11"/>
  <c r="U6" i="11" s="1"/>
  <c r="J10" i="11"/>
  <c r="G7" i="9"/>
  <c r="H7" i="9" s="1"/>
  <c r="D8" i="9"/>
  <c r="F8" i="9"/>
  <c r="C8" i="9"/>
  <c r="B8" i="9"/>
  <c r="E8" i="9"/>
  <c r="G8" i="11" l="1"/>
  <c r="K8" i="11" s="1"/>
  <c r="L8" i="11" s="1"/>
  <c r="B7" i="10"/>
  <c r="Q7" i="11"/>
  <c r="V7" i="11" s="1"/>
  <c r="E8" i="11"/>
  <c r="D8" i="11"/>
  <c r="C6" i="10"/>
  <c r="D6" i="10"/>
  <c r="C8" i="11"/>
  <c r="F8" i="11"/>
  <c r="M7" i="11"/>
  <c r="R7" i="11" s="1"/>
  <c r="N7" i="11"/>
  <c r="S7" i="11" s="1"/>
  <c r="P7" i="11"/>
  <c r="U7" i="11" s="1"/>
  <c r="O7" i="11"/>
  <c r="T7" i="11" s="1"/>
  <c r="B8" i="11"/>
  <c r="J11" i="11"/>
  <c r="G8" i="9"/>
  <c r="H8" i="9" s="1"/>
  <c r="C9" i="9"/>
  <c r="B9" i="9"/>
  <c r="F9" i="9"/>
  <c r="E9" i="9"/>
  <c r="D9" i="9"/>
  <c r="D7" i="10" l="1"/>
  <c r="C7" i="10"/>
  <c r="G9" i="11"/>
  <c r="K9" i="11" s="1"/>
  <c r="L9" i="11" s="1"/>
  <c r="B8" i="10"/>
  <c r="F9" i="11"/>
  <c r="C9" i="11"/>
  <c r="N8" i="11"/>
  <c r="S8" i="11" s="1"/>
  <c r="Q8" i="11"/>
  <c r="V8" i="11" s="1"/>
  <c r="M8" i="11"/>
  <c r="R8" i="11" s="1"/>
  <c r="P8" i="11"/>
  <c r="U8" i="11" s="1"/>
  <c r="O8" i="11"/>
  <c r="T8" i="11" s="1"/>
  <c r="D9" i="11"/>
  <c r="B9" i="11"/>
  <c r="E9" i="11"/>
  <c r="J12" i="11"/>
  <c r="G9" i="9"/>
  <c r="H9" i="9" s="1"/>
  <c r="E10" i="9"/>
  <c r="D10" i="9"/>
  <c r="B10" i="9"/>
  <c r="F10" i="9"/>
  <c r="C10" i="9"/>
  <c r="G10" i="11" l="1"/>
  <c r="K10" i="11" s="1"/>
  <c r="L10" i="11" s="1"/>
  <c r="B9" i="10"/>
  <c r="D8" i="10"/>
  <c r="C8" i="10"/>
  <c r="D10" i="11"/>
  <c r="Q9" i="11"/>
  <c r="V9" i="11" s="1"/>
  <c r="N9" i="11"/>
  <c r="S9" i="11" s="1"/>
  <c r="M9" i="11"/>
  <c r="R9" i="11" s="1"/>
  <c r="P9" i="11"/>
  <c r="U9" i="11" s="1"/>
  <c r="O9" i="11"/>
  <c r="T9" i="11" s="1"/>
  <c r="E10" i="11"/>
  <c r="B10" i="11"/>
  <c r="F10" i="11"/>
  <c r="C10" i="11"/>
  <c r="J13" i="11"/>
  <c r="G10" i="9"/>
  <c r="H10" i="9" s="1"/>
  <c r="F11" i="9"/>
  <c r="D11" i="9"/>
  <c r="C11" i="9"/>
  <c r="B11" i="9"/>
  <c r="E11" i="9"/>
  <c r="C11" i="11" l="1"/>
  <c r="F11" i="11"/>
  <c r="D11" i="11"/>
  <c r="G11" i="11"/>
  <c r="K11" i="11" s="1"/>
  <c r="L11" i="11" s="1"/>
  <c r="B10" i="10"/>
  <c r="B11" i="11"/>
  <c r="C9" i="10"/>
  <c r="D9" i="10"/>
  <c r="E11" i="11"/>
  <c r="N10" i="11"/>
  <c r="S10" i="11" s="1"/>
  <c r="M10" i="11"/>
  <c r="R10" i="11" s="1"/>
  <c r="Q10" i="11"/>
  <c r="V10" i="11" s="1"/>
  <c r="P10" i="11"/>
  <c r="U10" i="11" s="1"/>
  <c r="O10" i="11"/>
  <c r="T10" i="11" s="1"/>
  <c r="J14" i="11"/>
  <c r="G11" i="9"/>
  <c r="H11" i="9" s="1"/>
  <c r="B12" i="9"/>
  <c r="D12" i="9"/>
  <c r="C12" i="9"/>
  <c r="E12" i="9"/>
  <c r="F12" i="9"/>
  <c r="B12" i="11" l="1"/>
  <c r="Q11" i="11"/>
  <c r="V11" i="11" s="1"/>
  <c r="N11" i="11"/>
  <c r="S11" i="11" s="1"/>
  <c r="M11" i="11"/>
  <c r="R11" i="11" s="1"/>
  <c r="O11" i="11"/>
  <c r="T11" i="11" s="1"/>
  <c r="P11" i="11"/>
  <c r="U11" i="11" s="1"/>
  <c r="F12" i="11"/>
  <c r="E12" i="11"/>
  <c r="G12" i="11"/>
  <c r="K12" i="11" s="1"/>
  <c r="L12" i="11" s="1"/>
  <c r="B11" i="10"/>
  <c r="D12" i="11"/>
  <c r="D10" i="10"/>
  <c r="C10" i="10"/>
  <c r="C12" i="11"/>
  <c r="J15" i="11"/>
  <c r="G12" i="9"/>
  <c r="H12" i="9" s="1"/>
  <c r="E13" i="9"/>
  <c r="F13" i="9"/>
  <c r="D13" i="9"/>
  <c r="C13" i="9"/>
  <c r="B13" i="9"/>
  <c r="G13" i="11" l="1"/>
  <c r="K13" i="11" s="1"/>
  <c r="L13" i="11" s="1"/>
  <c r="B12" i="10"/>
  <c r="F13" i="11"/>
  <c r="D13" i="11"/>
  <c r="C11" i="10"/>
  <c r="D11" i="10"/>
  <c r="B13" i="11"/>
  <c r="D14" i="11"/>
  <c r="E13" i="11"/>
  <c r="M12" i="11"/>
  <c r="R12" i="11" s="1"/>
  <c r="N12" i="11"/>
  <c r="S12" i="11" s="1"/>
  <c r="Q12" i="11"/>
  <c r="V12" i="11" s="1"/>
  <c r="P12" i="11"/>
  <c r="U12" i="11" s="1"/>
  <c r="O12" i="11"/>
  <c r="T12" i="11" s="1"/>
  <c r="C13" i="11"/>
  <c r="J16" i="11"/>
  <c r="G13" i="9"/>
  <c r="H13" i="9" s="1"/>
  <c r="C14" i="9"/>
  <c r="F14" i="9"/>
  <c r="B14" i="9"/>
  <c r="D14" i="9"/>
  <c r="E14" i="9"/>
  <c r="D12" i="10" l="1"/>
  <c r="C12" i="10"/>
  <c r="B14" i="11"/>
  <c r="N13" i="11"/>
  <c r="S13" i="11" s="1"/>
  <c r="M13" i="11"/>
  <c r="R13" i="11" s="1"/>
  <c r="Q13" i="11"/>
  <c r="V13" i="11" s="1"/>
  <c r="P13" i="11"/>
  <c r="U13" i="11" s="1"/>
  <c r="O13" i="11"/>
  <c r="T13" i="11" s="1"/>
  <c r="G14" i="11"/>
  <c r="K14" i="11" s="1"/>
  <c r="L14" i="11" s="1"/>
  <c r="B13" i="10"/>
  <c r="E14" i="11"/>
  <c r="C14" i="11"/>
  <c r="F14" i="11"/>
  <c r="J17" i="11"/>
  <c r="G14" i="9"/>
  <c r="H14" i="9" s="1"/>
  <c r="D15" i="9"/>
  <c r="F15" i="9"/>
  <c r="E15" i="9"/>
  <c r="B15" i="9"/>
  <c r="C15" i="9"/>
  <c r="B15" i="11" l="1"/>
  <c r="C15" i="11"/>
  <c r="E15" i="11"/>
  <c r="N14" i="11"/>
  <c r="S14" i="11" s="1"/>
  <c r="Q14" i="11"/>
  <c r="V14" i="11" s="1"/>
  <c r="M14" i="11"/>
  <c r="O14" i="11"/>
  <c r="T14" i="11" s="1"/>
  <c r="P14" i="11"/>
  <c r="U14" i="11" s="1"/>
  <c r="C13" i="10"/>
  <c r="D13" i="10"/>
  <c r="R14" i="11"/>
  <c r="G15" i="11"/>
  <c r="K15" i="11" s="1"/>
  <c r="L15" i="11" s="1"/>
  <c r="B14" i="10"/>
  <c r="F15" i="11"/>
  <c r="D15" i="11"/>
  <c r="J18" i="11"/>
  <c r="G15" i="9"/>
  <c r="H15" i="9" s="1"/>
  <c r="F16" i="9"/>
  <c r="B16" i="9"/>
  <c r="C16" i="9"/>
  <c r="E16" i="9"/>
  <c r="D16" i="9"/>
  <c r="G16" i="11" l="1"/>
  <c r="K16" i="11" s="1"/>
  <c r="L16" i="11" s="1"/>
  <c r="B15" i="10"/>
  <c r="M15" i="11"/>
  <c r="N15" i="11"/>
  <c r="S15" i="11" s="1"/>
  <c r="Q15" i="11"/>
  <c r="V15" i="11" s="1"/>
  <c r="P15" i="11"/>
  <c r="U15" i="11" s="1"/>
  <c r="O15" i="11"/>
  <c r="T15" i="11" s="1"/>
  <c r="D16" i="11"/>
  <c r="C16" i="11"/>
  <c r="E16" i="11"/>
  <c r="F16" i="11"/>
  <c r="B16" i="11"/>
  <c r="C14" i="10"/>
  <c r="D14" i="10"/>
  <c r="R15" i="11"/>
  <c r="J19" i="11"/>
  <c r="G16" i="9"/>
  <c r="H16" i="9" s="1"/>
  <c r="B17" i="9"/>
  <c r="D17" i="9"/>
  <c r="E17" i="9"/>
  <c r="C17" i="9"/>
  <c r="F17" i="9"/>
  <c r="D17" i="11" l="1"/>
  <c r="E17" i="11"/>
  <c r="B17" i="11"/>
  <c r="F17" i="11"/>
  <c r="C17" i="11"/>
  <c r="D15" i="10"/>
  <c r="C15" i="10"/>
  <c r="N16" i="11"/>
  <c r="S16" i="11" s="1"/>
  <c r="M16" i="11"/>
  <c r="R16" i="11" s="1"/>
  <c r="Q16" i="11"/>
  <c r="V16" i="11" s="1"/>
  <c r="P16" i="11"/>
  <c r="U16" i="11" s="1"/>
  <c r="O16" i="11"/>
  <c r="T16" i="11" s="1"/>
  <c r="G17" i="11"/>
  <c r="K17" i="11" s="1"/>
  <c r="L17" i="11" s="1"/>
  <c r="B16" i="10"/>
  <c r="F18" i="11"/>
  <c r="J20" i="11"/>
  <c r="G17" i="9"/>
  <c r="H17" i="9" s="1"/>
  <c r="C18" i="9"/>
  <c r="D18" i="9"/>
  <c r="F18" i="9"/>
  <c r="E18" i="9"/>
  <c r="B18" i="9"/>
  <c r="Q17" i="11" l="1"/>
  <c r="V17" i="11" s="1"/>
  <c r="N17" i="11"/>
  <c r="S17" i="11" s="1"/>
  <c r="M17" i="11"/>
  <c r="R17" i="11" s="1"/>
  <c r="P17" i="11"/>
  <c r="O17" i="11"/>
  <c r="T17" i="11" s="1"/>
  <c r="D18" i="11"/>
  <c r="F19" i="11"/>
  <c r="U17" i="11"/>
  <c r="G18" i="11"/>
  <c r="K18" i="11" s="1"/>
  <c r="L18" i="11" s="1"/>
  <c r="B17" i="10"/>
  <c r="E18" i="11"/>
  <c r="C18" i="11"/>
  <c r="D16" i="10"/>
  <c r="C16" i="10"/>
  <c r="B18" i="11"/>
  <c r="J21" i="11"/>
  <c r="G18" i="9"/>
  <c r="H18" i="9" s="1"/>
  <c r="E19" i="9"/>
  <c r="D19" i="9"/>
  <c r="B19" i="9"/>
  <c r="F19" i="9"/>
  <c r="C19" i="9"/>
  <c r="D19" i="11" l="1"/>
  <c r="B19" i="11"/>
  <c r="C17" i="10"/>
  <c r="D17" i="10"/>
  <c r="C19" i="11"/>
  <c r="M18" i="11"/>
  <c r="R18" i="11" s="1"/>
  <c r="N18" i="11"/>
  <c r="S18" i="11" s="1"/>
  <c r="Q18" i="11"/>
  <c r="V18" i="11" s="1"/>
  <c r="P18" i="11"/>
  <c r="U18" i="11" s="1"/>
  <c r="O18" i="11"/>
  <c r="T18" i="11" s="1"/>
  <c r="G19" i="11"/>
  <c r="K19" i="11" s="1"/>
  <c r="L19" i="11" s="1"/>
  <c r="B18" i="10"/>
  <c r="E19" i="11"/>
  <c r="J22" i="11"/>
  <c r="G19" i="9"/>
  <c r="H19" i="9" s="1"/>
  <c r="F20" i="9"/>
  <c r="D20" i="9"/>
  <c r="C20" i="9"/>
  <c r="B20" i="9"/>
  <c r="E20" i="9"/>
  <c r="C20" i="11" l="1"/>
  <c r="D20" i="11"/>
  <c r="F20" i="11"/>
  <c r="E20" i="11"/>
  <c r="B20" i="11"/>
  <c r="D18" i="10"/>
  <c r="C18" i="10"/>
  <c r="G20" i="11"/>
  <c r="K20" i="11" s="1"/>
  <c r="L20" i="11" s="1"/>
  <c r="B19" i="10"/>
  <c r="Q19" i="11"/>
  <c r="V19" i="11" s="1"/>
  <c r="N19" i="11"/>
  <c r="S19" i="11" s="1"/>
  <c r="M19" i="11"/>
  <c r="R19" i="11" s="1"/>
  <c r="P19" i="11"/>
  <c r="U19" i="11" s="1"/>
  <c r="O19" i="11"/>
  <c r="T19" i="11" s="1"/>
  <c r="J23" i="11"/>
  <c r="G20" i="9"/>
  <c r="H20" i="9" s="1"/>
  <c r="B21" i="9"/>
  <c r="D21" i="9"/>
  <c r="E21" i="9"/>
  <c r="C21" i="9"/>
  <c r="F21" i="9"/>
  <c r="C21" i="11" l="1"/>
  <c r="D21" i="11"/>
  <c r="N20" i="11"/>
  <c r="S20" i="11" s="1"/>
  <c r="M20" i="11"/>
  <c r="R20" i="11" s="1"/>
  <c r="Q20" i="11"/>
  <c r="V20" i="11" s="1"/>
  <c r="O20" i="11"/>
  <c r="T20" i="11" s="1"/>
  <c r="P20" i="11"/>
  <c r="U20" i="11" s="1"/>
  <c r="B21" i="11"/>
  <c r="G21" i="11"/>
  <c r="K21" i="11" s="1"/>
  <c r="L21" i="11" s="1"/>
  <c r="B20" i="10"/>
  <c r="C19" i="10"/>
  <c r="D19" i="10"/>
  <c r="E21" i="11"/>
  <c r="F21" i="11"/>
  <c r="J24" i="11"/>
  <c r="G21" i="9"/>
  <c r="H21" i="9" s="1"/>
  <c r="E22" i="9"/>
  <c r="C22" i="9"/>
  <c r="D22" i="9"/>
  <c r="F22" i="9"/>
  <c r="B22" i="9"/>
  <c r="C22" i="11" l="1"/>
  <c r="D22" i="11"/>
  <c r="B22" i="11"/>
  <c r="D20" i="10"/>
  <c r="C20" i="10"/>
  <c r="G22" i="11"/>
  <c r="K22" i="11" s="1"/>
  <c r="L22" i="11" s="1"/>
  <c r="B21" i="10"/>
  <c r="E22" i="11"/>
  <c r="M21" i="11"/>
  <c r="R21" i="11" s="1"/>
  <c r="Q21" i="11"/>
  <c r="V21" i="11" s="1"/>
  <c r="N21" i="11"/>
  <c r="S21" i="11" s="1"/>
  <c r="P21" i="11"/>
  <c r="U21" i="11" s="1"/>
  <c r="O21" i="11"/>
  <c r="T21" i="11" s="1"/>
  <c r="F22" i="11"/>
  <c r="J25" i="11"/>
  <c r="G22" i="9"/>
  <c r="H22" i="9" s="1"/>
  <c r="C23" i="9"/>
  <c r="F23" i="9"/>
  <c r="B23" i="9"/>
  <c r="D23" i="9"/>
  <c r="E23" i="9"/>
  <c r="B23" i="11" l="1"/>
  <c r="E23" i="11"/>
  <c r="C23" i="11"/>
  <c r="D23" i="11"/>
  <c r="C21" i="10"/>
  <c r="D21" i="10"/>
  <c r="Q22" i="11"/>
  <c r="V22" i="11" s="1"/>
  <c r="N22" i="11"/>
  <c r="S22" i="11" s="1"/>
  <c r="M22" i="11"/>
  <c r="R22" i="11" s="1"/>
  <c r="O22" i="11"/>
  <c r="T22" i="11" s="1"/>
  <c r="P22" i="11"/>
  <c r="U22" i="11" s="1"/>
  <c r="G23" i="11"/>
  <c r="K23" i="11" s="1"/>
  <c r="L23" i="11" s="1"/>
  <c r="B22" i="10"/>
  <c r="F23" i="11"/>
  <c r="J26" i="11"/>
  <c r="G23" i="9"/>
  <c r="H23" i="9" s="1"/>
  <c r="E24" i="9"/>
  <c r="B24" i="9"/>
  <c r="D24" i="9"/>
  <c r="F24" i="9"/>
  <c r="C24" i="9"/>
  <c r="D24" i="11" l="1"/>
  <c r="B24" i="11"/>
  <c r="C24" i="11"/>
  <c r="F24" i="11"/>
  <c r="D22" i="10"/>
  <c r="C22" i="10"/>
  <c r="Q23" i="11"/>
  <c r="M23" i="11"/>
  <c r="R23" i="11" s="1"/>
  <c r="N23" i="11"/>
  <c r="S23" i="11" s="1"/>
  <c r="O23" i="11"/>
  <c r="T23" i="11" s="1"/>
  <c r="P23" i="11"/>
  <c r="U23" i="11" s="1"/>
  <c r="V23" i="11"/>
  <c r="G24" i="11"/>
  <c r="K24" i="11" s="1"/>
  <c r="L24" i="11" s="1"/>
  <c r="B23" i="10"/>
  <c r="E24" i="11"/>
  <c r="J27" i="11"/>
  <c r="G24" i="9"/>
  <c r="H24" i="9" s="1"/>
  <c r="B25" i="9"/>
  <c r="F25" i="9"/>
  <c r="C25" i="9"/>
  <c r="D25" i="9"/>
  <c r="E25" i="9"/>
  <c r="F25" i="11" l="1"/>
  <c r="C25" i="11"/>
  <c r="D25" i="11"/>
  <c r="E26" i="11"/>
  <c r="G25" i="11"/>
  <c r="K25" i="11" s="1"/>
  <c r="L25" i="11" s="1"/>
  <c r="B24" i="10"/>
  <c r="D23" i="10"/>
  <c r="C23" i="10"/>
  <c r="B25" i="11"/>
  <c r="N24" i="11"/>
  <c r="M24" i="11"/>
  <c r="R24" i="11" s="1"/>
  <c r="Q24" i="11"/>
  <c r="V24" i="11" s="1"/>
  <c r="O24" i="11"/>
  <c r="T24" i="11" s="1"/>
  <c r="P24" i="11"/>
  <c r="U24" i="11" s="1"/>
  <c r="E25" i="11"/>
  <c r="S24" i="11"/>
  <c r="J28" i="11"/>
  <c r="G25" i="9"/>
  <c r="H25" i="9" s="1"/>
  <c r="D26" i="9"/>
  <c r="F26" i="9"/>
  <c r="E26" i="9"/>
  <c r="C26" i="9"/>
  <c r="B26" i="9"/>
  <c r="M25" i="11" l="1"/>
  <c r="R25" i="11" s="1"/>
  <c r="N25" i="11"/>
  <c r="S25" i="11" s="1"/>
  <c r="Q25" i="11"/>
  <c r="V25" i="11" s="1"/>
  <c r="P25" i="11"/>
  <c r="U25" i="11" s="1"/>
  <c r="O25" i="11"/>
  <c r="T25" i="11" s="1"/>
  <c r="G26" i="11"/>
  <c r="K26" i="11" s="1"/>
  <c r="L26" i="11" s="1"/>
  <c r="B25" i="10"/>
  <c r="D26" i="11"/>
  <c r="F26" i="11"/>
  <c r="C26" i="11"/>
  <c r="D24" i="10"/>
  <c r="C24" i="10"/>
  <c r="B26" i="11"/>
  <c r="J29" i="11"/>
  <c r="G26" i="9"/>
  <c r="H26" i="9" s="1"/>
  <c r="F27" i="9"/>
  <c r="C27" i="9"/>
  <c r="B27" i="9"/>
  <c r="E27" i="9"/>
  <c r="D27" i="9"/>
  <c r="E27" i="11" l="1"/>
  <c r="B27" i="11"/>
  <c r="M26" i="11"/>
  <c r="R26" i="11" s="1"/>
  <c r="Q26" i="11"/>
  <c r="V26" i="11" s="1"/>
  <c r="N26" i="11"/>
  <c r="S26" i="11" s="1"/>
  <c r="O26" i="11"/>
  <c r="T26" i="11" s="1"/>
  <c r="P26" i="11"/>
  <c r="U26" i="11" s="1"/>
  <c r="G27" i="11"/>
  <c r="K27" i="11" s="1"/>
  <c r="L27" i="11" s="1"/>
  <c r="B26" i="10"/>
  <c r="C27" i="11"/>
  <c r="F27" i="11"/>
  <c r="C25" i="10"/>
  <c r="D25" i="10"/>
  <c r="D27" i="11"/>
  <c r="J30" i="11"/>
  <c r="G27" i="9"/>
  <c r="H27" i="9" s="1"/>
  <c r="C28" i="9"/>
  <c r="E28" i="9"/>
  <c r="D28" i="9"/>
  <c r="B28" i="9"/>
  <c r="F28" i="9"/>
  <c r="G28" i="11" l="1"/>
  <c r="K28" i="11" s="1"/>
  <c r="L28" i="11" s="1"/>
  <c r="B27" i="10"/>
  <c r="E28" i="11"/>
  <c r="C28" i="11"/>
  <c r="C26" i="10"/>
  <c r="D26" i="10"/>
  <c r="F28" i="11"/>
  <c r="B28" i="11"/>
  <c r="Q27" i="11"/>
  <c r="V27" i="11" s="1"/>
  <c r="N27" i="11"/>
  <c r="S27" i="11" s="1"/>
  <c r="M27" i="11"/>
  <c r="R27" i="11" s="1"/>
  <c r="O27" i="11"/>
  <c r="T27" i="11" s="1"/>
  <c r="P27" i="11"/>
  <c r="U27" i="11" s="1"/>
  <c r="D28" i="11"/>
  <c r="J31" i="11"/>
  <c r="G28" i="9"/>
  <c r="H28" i="9" s="1"/>
  <c r="B29" i="9"/>
  <c r="F29" i="9"/>
  <c r="D29" i="9"/>
  <c r="E29" i="9"/>
  <c r="C29" i="9"/>
  <c r="G29" i="11" l="1"/>
  <c r="K29" i="11" s="1"/>
  <c r="L29" i="11" s="1"/>
  <c r="B28" i="10"/>
  <c r="E29" i="11"/>
  <c r="C27" i="10"/>
  <c r="D27" i="10"/>
  <c r="C29" i="11"/>
  <c r="N28" i="11"/>
  <c r="S28" i="11" s="1"/>
  <c r="M28" i="11"/>
  <c r="R28" i="11" s="1"/>
  <c r="Q28" i="11"/>
  <c r="V28" i="11" s="1"/>
  <c r="O28" i="11"/>
  <c r="T28" i="11" s="1"/>
  <c r="P28" i="11"/>
  <c r="U28" i="11" s="1"/>
  <c r="F29" i="11"/>
  <c r="D29" i="11"/>
  <c r="B29" i="11"/>
  <c r="J32" i="11"/>
  <c r="G29" i="9"/>
  <c r="H29" i="9" s="1"/>
  <c r="E30" i="9"/>
  <c r="F30" i="9"/>
  <c r="C30" i="9"/>
  <c r="D30" i="9"/>
  <c r="B30" i="9"/>
  <c r="G30" i="11" l="1"/>
  <c r="K30" i="11" s="1"/>
  <c r="L30" i="11" s="1"/>
  <c r="B29" i="10"/>
  <c r="C30" i="11"/>
  <c r="D28" i="10"/>
  <c r="C28" i="10"/>
  <c r="N29" i="11"/>
  <c r="S29" i="11" s="1"/>
  <c r="Q29" i="11"/>
  <c r="V29" i="11" s="1"/>
  <c r="M29" i="11"/>
  <c r="R29" i="11" s="1"/>
  <c r="O29" i="11"/>
  <c r="T29" i="11" s="1"/>
  <c r="P29" i="11"/>
  <c r="U29" i="11" s="1"/>
  <c r="B30" i="11"/>
  <c r="F30" i="11"/>
  <c r="D30" i="11"/>
  <c r="E30" i="11"/>
  <c r="J33" i="11"/>
  <c r="G30" i="9"/>
  <c r="H30" i="9" s="1"/>
  <c r="F31" i="9"/>
  <c r="B31" i="9"/>
  <c r="D31" i="9"/>
  <c r="C31" i="9"/>
  <c r="E31" i="9"/>
  <c r="B31" i="11" l="1"/>
  <c r="G31" i="11"/>
  <c r="K31" i="11" s="1"/>
  <c r="L31" i="11" s="1"/>
  <c r="B30" i="10"/>
  <c r="C29" i="10"/>
  <c r="D29" i="10"/>
  <c r="F31" i="11"/>
  <c r="C31" i="11"/>
  <c r="Q30" i="11"/>
  <c r="V30" i="11" s="1"/>
  <c r="N30" i="11"/>
  <c r="S30" i="11" s="1"/>
  <c r="M30" i="11"/>
  <c r="R30" i="11" s="1"/>
  <c r="P30" i="11"/>
  <c r="U30" i="11" s="1"/>
  <c r="O30" i="11"/>
  <c r="T30" i="11" s="1"/>
  <c r="E31" i="11"/>
  <c r="D31" i="11"/>
  <c r="J34" i="11"/>
  <c r="G31" i="9"/>
  <c r="H31" i="9" s="1"/>
  <c r="E32" i="9"/>
  <c r="D32" i="9"/>
  <c r="F32" i="9"/>
  <c r="C32" i="9"/>
  <c r="B32" i="9"/>
  <c r="F32" i="11" l="1"/>
  <c r="B32" i="11"/>
  <c r="D30" i="10"/>
  <c r="C30" i="10"/>
  <c r="G32" i="11"/>
  <c r="K32" i="11" s="1"/>
  <c r="L32" i="11" s="1"/>
  <c r="B31" i="10"/>
  <c r="D32" i="11"/>
  <c r="M31" i="11"/>
  <c r="R31" i="11" s="1"/>
  <c r="N31" i="11"/>
  <c r="S31" i="11" s="1"/>
  <c r="Q31" i="11"/>
  <c r="V31" i="11" s="1"/>
  <c r="P31" i="11"/>
  <c r="U31" i="11" s="1"/>
  <c r="O31" i="11"/>
  <c r="T31" i="11" s="1"/>
  <c r="E32" i="11"/>
  <c r="C32" i="11"/>
  <c r="J35" i="11"/>
  <c r="G32" i="9"/>
  <c r="H32" i="9" s="1"/>
  <c r="F33" i="9"/>
  <c r="C33" i="9"/>
  <c r="D33" i="9"/>
  <c r="B33" i="9"/>
  <c r="E33" i="9"/>
  <c r="G33" i="11" l="1"/>
  <c r="K33" i="11" s="1"/>
  <c r="L33" i="11" s="1"/>
  <c r="B32" i="10"/>
  <c r="B33" i="11"/>
  <c r="F33" i="11"/>
  <c r="Q32" i="11"/>
  <c r="V32" i="11" s="1"/>
  <c r="N32" i="11"/>
  <c r="S32" i="11" s="1"/>
  <c r="M32" i="11"/>
  <c r="R32" i="11" s="1"/>
  <c r="O32" i="11"/>
  <c r="T32" i="11" s="1"/>
  <c r="P32" i="11"/>
  <c r="U32" i="11" s="1"/>
  <c r="D33" i="11"/>
  <c r="D31" i="10"/>
  <c r="C31" i="10"/>
  <c r="C33" i="11"/>
  <c r="E33" i="11"/>
  <c r="J36" i="11"/>
  <c r="G33" i="9"/>
  <c r="H33" i="9" s="1"/>
  <c r="C34" i="9"/>
  <c r="F34" i="9"/>
  <c r="B34" i="9"/>
  <c r="E34" i="9"/>
  <c r="D34" i="9"/>
  <c r="F34" i="11" l="1"/>
  <c r="D32" i="10"/>
  <c r="C32" i="10"/>
  <c r="G34" i="11"/>
  <c r="K34" i="11" s="1"/>
  <c r="L34" i="11" s="1"/>
  <c r="B33" i="10"/>
  <c r="M33" i="11"/>
  <c r="R33" i="11" s="1"/>
  <c r="N33" i="11"/>
  <c r="S33" i="11" s="1"/>
  <c r="Q33" i="11"/>
  <c r="V33" i="11" s="1"/>
  <c r="P33" i="11"/>
  <c r="U33" i="11" s="1"/>
  <c r="O33" i="11"/>
  <c r="T33" i="11" s="1"/>
  <c r="E34" i="11"/>
  <c r="D34" i="11"/>
  <c r="C34" i="11"/>
  <c r="B34" i="11"/>
  <c r="J37" i="11"/>
  <c r="G34" i="9"/>
  <c r="H34" i="9" s="1"/>
  <c r="E35" i="9"/>
  <c r="F35" i="9"/>
  <c r="D35" i="9"/>
  <c r="B35" i="9"/>
  <c r="C35" i="9"/>
  <c r="F35" i="11" l="1"/>
  <c r="G35" i="11"/>
  <c r="K35" i="11" s="1"/>
  <c r="L35" i="11" s="1"/>
  <c r="B34" i="10"/>
  <c r="C35" i="11"/>
  <c r="N34" i="11"/>
  <c r="S34" i="11" s="1"/>
  <c r="Q34" i="11"/>
  <c r="V34" i="11" s="1"/>
  <c r="M34" i="11"/>
  <c r="R34" i="11" s="1"/>
  <c r="P34" i="11"/>
  <c r="U34" i="11" s="1"/>
  <c r="O34" i="11"/>
  <c r="T34" i="11" s="1"/>
  <c r="E35" i="11"/>
  <c r="B35" i="11"/>
  <c r="C33" i="10"/>
  <c r="D33" i="10"/>
  <c r="D35" i="11"/>
  <c r="J38" i="11"/>
  <c r="G35" i="9"/>
  <c r="H35" i="9" s="1"/>
  <c r="B36" i="9"/>
  <c r="C36" i="9"/>
  <c r="D36" i="9"/>
  <c r="F36" i="9"/>
  <c r="E36" i="9"/>
  <c r="F36" i="11" l="1"/>
  <c r="D36" i="11"/>
  <c r="C34" i="10"/>
  <c r="D34" i="10"/>
  <c r="G36" i="11"/>
  <c r="K36" i="11" s="1"/>
  <c r="L36" i="11" s="1"/>
  <c r="B35" i="10"/>
  <c r="E36" i="11"/>
  <c r="B36" i="11"/>
  <c r="N35" i="11"/>
  <c r="S35" i="11" s="1"/>
  <c r="M35" i="11"/>
  <c r="R35" i="11" s="1"/>
  <c r="Q35" i="11"/>
  <c r="V35" i="11" s="1"/>
  <c r="P35" i="11"/>
  <c r="U35" i="11" s="1"/>
  <c r="O35" i="11"/>
  <c r="T35" i="11" s="1"/>
  <c r="D37" i="11"/>
  <c r="C36" i="11"/>
  <c r="J39" i="11"/>
  <c r="G36" i="9"/>
  <c r="H36" i="9" s="1"/>
  <c r="C37" i="9"/>
  <c r="F37" i="9"/>
  <c r="E37" i="9"/>
  <c r="D37" i="9"/>
  <c r="B37" i="9"/>
  <c r="B37" i="11" l="1"/>
  <c r="C37" i="11"/>
  <c r="E37" i="11"/>
  <c r="N36" i="11"/>
  <c r="S36" i="11" s="1"/>
  <c r="M36" i="11"/>
  <c r="R36" i="11" s="1"/>
  <c r="Q36" i="11"/>
  <c r="V36" i="11" s="1"/>
  <c r="O36" i="11"/>
  <c r="T36" i="11" s="1"/>
  <c r="P36" i="11"/>
  <c r="U36" i="11" s="1"/>
  <c r="F37" i="11"/>
  <c r="G37" i="11"/>
  <c r="K37" i="11" s="1"/>
  <c r="L37" i="11" s="1"/>
  <c r="B36" i="10"/>
  <c r="C35" i="10"/>
  <c r="D35" i="10"/>
  <c r="J40" i="11"/>
  <c r="G37" i="9"/>
  <c r="H37" i="9" s="1"/>
  <c r="D38" i="9"/>
  <c r="F38" i="9"/>
  <c r="B38" i="9"/>
  <c r="E38" i="9"/>
  <c r="C38" i="9"/>
  <c r="B38" i="11" l="1"/>
  <c r="C38" i="11"/>
  <c r="E38" i="11"/>
  <c r="F38" i="11"/>
  <c r="D36" i="10"/>
  <c r="C36" i="10"/>
  <c r="C39" i="11"/>
  <c r="M37" i="11"/>
  <c r="R37" i="11" s="1"/>
  <c r="Q37" i="11"/>
  <c r="V37" i="11" s="1"/>
  <c r="N37" i="11"/>
  <c r="S37" i="11" s="1"/>
  <c r="P37" i="11"/>
  <c r="U37" i="11" s="1"/>
  <c r="O37" i="11"/>
  <c r="T37" i="11" s="1"/>
  <c r="G38" i="11"/>
  <c r="K38" i="11" s="1"/>
  <c r="L38" i="11" s="1"/>
  <c r="B37" i="10"/>
  <c r="D38" i="11"/>
  <c r="J41" i="11"/>
  <c r="G38" i="9"/>
  <c r="H38" i="9" s="1"/>
  <c r="F39" i="9"/>
  <c r="E39" i="9"/>
  <c r="C39" i="9"/>
  <c r="B39" i="9"/>
  <c r="D39" i="9"/>
  <c r="B39" i="11" l="1"/>
  <c r="F39" i="11"/>
  <c r="M38" i="11"/>
  <c r="R38" i="11" s="1"/>
  <c r="Q38" i="11"/>
  <c r="V38" i="11" s="1"/>
  <c r="N38" i="11"/>
  <c r="P38" i="11"/>
  <c r="U38" i="11" s="1"/>
  <c r="O38" i="11"/>
  <c r="T38" i="11" s="1"/>
  <c r="G39" i="11"/>
  <c r="K39" i="11" s="1"/>
  <c r="L39" i="11" s="1"/>
  <c r="B38" i="10"/>
  <c r="E39" i="11"/>
  <c r="S38" i="11"/>
  <c r="C37" i="10"/>
  <c r="D37" i="10"/>
  <c r="D39" i="11"/>
  <c r="J42" i="11"/>
  <c r="G39" i="9"/>
  <c r="H39" i="9" s="1"/>
  <c r="E40" i="9"/>
  <c r="D40" i="9"/>
  <c r="C40" i="9"/>
  <c r="B40" i="9"/>
  <c r="F40" i="9"/>
  <c r="F40" i="11" l="1"/>
  <c r="D40" i="11"/>
  <c r="C40" i="11"/>
  <c r="C41" i="11"/>
  <c r="D38" i="10"/>
  <c r="C38" i="10"/>
  <c r="B41" i="11"/>
  <c r="G40" i="11"/>
  <c r="K40" i="11" s="1"/>
  <c r="L40" i="11" s="1"/>
  <c r="B39" i="10"/>
  <c r="B40" i="11"/>
  <c r="E40" i="11"/>
  <c r="N39" i="11"/>
  <c r="S39" i="11" s="1"/>
  <c r="Q39" i="11"/>
  <c r="V39" i="11" s="1"/>
  <c r="M39" i="11"/>
  <c r="R39" i="11" s="1"/>
  <c r="O39" i="11"/>
  <c r="T39" i="11" s="1"/>
  <c r="P39" i="11"/>
  <c r="U39" i="11" s="1"/>
  <c r="J43" i="11"/>
  <c r="G40" i="9"/>
  <c r="H40" i="9" s="1"/>
  <c r="D41" i="9"/>
  <c r="B41" i="9"/>
  <c r="F41" i="9"/>
  <c r="C41" i="9"/>
  <c r="E41" i="9"/>
  <c r="E41" i="11" l="1"/>
  <c r="F41" i="11"/>
  <c r="M40" i="11"/>
  <c r="R40" i="11" s="1"/>
  <c r="Q40" i="11"/>
  <c r="V40" i="11" s="1"/>
  <c r="N40" i="11"/>
  <c r="S40" i="11" s="1"/>
  <c r="P40" i="11"/>
  <c r="U40" i="11" s="1"/>
  <c r="O40" i="11"/>
  <c r="T40" i="11" s="1"/>
  <c r="G41" i="11"/>
  <c r="K41" i="11" s="1"/>
  <c r="L41" i="11" s="1"/>
  <c r="B40" i="10"/>
  <c r="D39" i="10"/>
  <c r="C39" i="10"/>
  <c r="D41" i="11"/>
  <c r="J44" i="11"/>
  <c r="G41" i="9"/>
  <c r="H41" i="9" s="1"/>
  <c r="C42" i="9"/>
  <c r="B42" i="9"/>
  <c r="E42" i="9"/>
  <c r="F42" i="9"/>
  <c r="D42" i="9"/>
  <c r="G42" i="11" l="1"/>
  <c r="K42" i="11" s="1"/>
  <c r="L42" i="11" s="1"/>
  <c r="B41" i="10"/>
  <c r="D40" i="10"/>
  <c r="C40" i="10"/>
  <c r="B42" i="11"/>
  <c r="N41" i="11"/>
  <c r="S41" i="11" s="1"/>
  <c r="M41" i="11"/>
  <c r="R41" i="11" s="1"/>
  <c r="Q41" i="11"/>
  <c r="V41" i="11" s="1"/>
  <c r="P41" i="11"/>
  <c r="U41" i="11" s="1"/>
  <c r="O41" i="11"/>
  <c r="T41" i="11" s="1"/>
  <c r="D42" i="11"/>
  <c r="E42" i="11"/>
  <c r="C42" i="11"/>
  <c r="F42" i="11"/>
  <c r="J45" i="11"/>
  <c r="G42" i="9"/>
  <c r="H42" i="9" s="1"/>
  <c r="B43" i="9"/>
  <c r="F43" i="9"/>
  <c r="D43" i="9"/>
  <c r="E43" i="9"/>
  <c r="C43" i="9"/>
  <c r="C43" i="11" l="1"/>
  <c r="Q42" i="11"/>
  <c r="V42" i="11" s="1"/>
  <c r="M42" i="11"/>
  <c r="R42" i="11" s="1"/>
  <c r="N42" i="11"/>
  <c r="S42" i="11" s="1"/>
  <c r="P42" i="11"/>
  <c r="O42" i="11"/>
  <c r="T42" i="11" s="1"/>
  <c r="G43" i="11"/>
  <c r="K43" i="11" s="1"/>
  <c r="L43" i="11" s="1"/>
  <c r="B42" i="10"/>
  <c r="U42" i="11"/>
  <c r="B43" i="11"/>
  <c r="E43" i="11"/>
  <c r="D43" i="11"/>
  <c r="F43" i="11"/>
  <c r="C41" i="10"/>
  <c r="D41" i="10"/>
  <c r="J46" i="11"/>
  <c r="G43" i="9"/>
  <c r="H43" i="9" s="1"/>
  <c r="E44" i="9"/>
  <c r="F44" i="9"/>
  <c r="C44" i="9"/>
  <c r="D44" i="9"/>
  <c r="B44" i="9"/>
  <c r="E44" i="11" l="1"/>
  <c r="B44" i="11"/>
  <c r="D44" i="11"/>
  <c r="Q43" i="11"/>
  <c r="V43" i="11" s="1"/>
  <c r="M43" i="11"/>
  <c r="R43" i="11" s="1"/>
  <c r="N43" i="11"/>
  <c r="S43" i="11" s="1"/>
  <c r="P43" i="11"/>
  <c r="U43" i="11" s="1"/>
  <c r="O43" i="11"/>
  <c r="T43" i="11" s="1"/>
  <c r="C42" i="10"/>
  <c r="D42" i="10"/>
  <c r="G44" i="11"/>
  <c r="K44" i="11" s="1"/>
  <c r="L44" i="11" s="1"/>
  <c r="B43" i="10"/>
  <c r="F44" i="11"/>
  <c r="C44" i="11"/>
  <c r="J47" i="11"/>
  <c r="G44" i="9"/>
  <c r="H44" i="9" s="1"/>
  <c r="B45" i="9"/>
  <c r="E45" i="9"/>
  <c r="D45" i="9"/>
  <c r="F45" i="9"/>
  <c r="C45" i="9"/>
  <c r="F45" i="11" l="1"/>
  <c r="D45" i="11"/>
  <c r="C45" i="11"/>
  <c r="E45" i="11"/>
  <c r="C43" i="10"/>
  <c r="D43" i="10"/>
  <c r="G45" i="11"/>
  <c r="K45" i="11" s="1"/>
  <c r="L45" i="11" s="1"/>
  <c r="B44" i="10"/>
  <c r="Q44" i="11"/>
  <c r="V44" i="11" s="1"/>
  <c r="N44" i="11"/>
  <c r="S44" i="11" s="1"/>
  <c r="M44" i="11"/>
  <c r="R44" i="11" s="1"/>
  <c r="P44" i="11"/>
  <c r="U44" i="11" s="1"/>
  <c r="O44" i="11"/>
  <c r="T44" i="11" s="1"/>
  <c r="B45" i="11"/>
  <c r="J48" i="11"/>
  <c r="G45" i="9"/>
  <c r="H45" i="9" s="1"/>
  <c r="F46" i="9"/>
  <c r="E46" i="9"/>
  <c r="C46" i="9"/>
  <c r="D46" i="9"/>
  <c r="B46" i="9"/>
  <c r="G46" i="11" l="1"/>
  <c r="K46" i="11" s="1"/>
  <c r="L46" i="11" s="1"/>
  <c r="B45" i="10"/>
  <c r="N45" i="11"/>
  <c r="S45" i="11" s="1"/>
  <c r="M45" i="11"/>
  <c r="R45" i="11" s="1"/>
  <c r="Q45" i="11"/>
  <c r="O45" i="11"/>
  <c r="T45" i="11" s="1"/>
  <c r="P45" i="11"/>
  <c r="U45" i="11" s="1"/>
  <c r="B46" i="11"/>
  <c r="F46" i="11"/>
  <c r="C46" i="11"/>
  <c r="D44" i="10"/>
  <c r="C44" i="10"/>
  <c r="E46" i="11"/>
  <c r="D46" i="11"/>
  <c r="V45" i="11"/>
  <c r="J49" i="11"/>
  <c r="G46" i="9"/>
  <c r="H46" i="9" s="1"/>
  <c r="B47" i="9"/>
  <c r="D47" i="9"/>
  <c r="E47" i="9"/>
  <c r="C47" i="9"/>
  <c r="F47" i="9"/>
  <c r="C47" i="11" l="1"/>
  <c r="D47" i="11"/>
  <c r="B47" i="11"/>
  <c r="E47" i="11"/>
  <c r="C45" i="10"/>
  <c r="D45" i="10"/>
  <c r="M46" i="11"/>
  <c r="R46" i="11" s="1"/>
  <c r="Q46" i="11"/>
  <c r="V46" i="11" s="1"/>
  <c r="N46" i="11"/>
  <c r="S46" i="11" s="1"/>
  <c r="P46" i="11"/>
  <c r="U46" i="11" s="1"/>
  <c r="O46" i="11"/>
  <c r="T46" i="11"/>
  <c r="G47" i="11"/>
  <c r="K47" i="11" s="1"/>
  <c r="L47" i="11" s="1"/>
  <c r="B46" i="10"/>
  <c r="F47" i="11"/>
  <c r="J50" i="11"/>
  <c r="G47" i="9"/>
  <c r="H47" i="9" s="1"/>
  <c r="D48" i="9"/>
  <c r="C48" i="9"/>
  <c r="F48" i="9"/>
  <c r="E48" i="9"/>
  <c r="B48" i="9"/>
  <c r="B48" i="11" l="1"/>
  <c r="G48" i="11"/>
  <c r="K48" i="11" s="1"/>
  <c r="L48" i="11" s="1"/>
  <c r="B47" i="10"/>
  <c r="C48" i="11"/>
  <c r="D48" i="11"/>
  <c r="N47" i="11"/>
  <c r="S47" i="11" s="1"/>
  <c r="M47" i="11"/>
  <c r="Q47" i="11"/>
  <c r="V47" i="11" s="1"/>
  <c r="P47" i="11"/>
  <c r="U47" i="11" s="1"/>
  <c r="O47" i="11"/>
  <c r="T47" i="11" s="1"/>
  <c r="E48" i="11"/>
  <c r="D46" i="10"/>
  <c r="C46" i="10"/>
  <c r="F48" i="11"/>
  <c r="R47" i="11"/>
  <c r="J51" i="11"/>
  <c r="G48" i="9"/>
  <c r="H48" i="9" s="1"/>
  <c r="E49" i="9"/>
  <c r="C49" i="9"/>
  <c r="B49" i="9"/>
  <c r="F49" i="9"/>
  <c r="D49" i="9"/>
  <c r="F49" i="11" l="1"/>
  <c r="Q48" i="11"/>
  <c r="V48" i="11" s="1"/>
  <c r="N48" i="11"/>
  <c r="S48" i="11" s="1"/>
  <c r="M48" i="11"/>
  <c r="R48" i="11" s="1"/>
  <c r="O48" i="11"/>
  <c r="T48" i="11" s="1"/>
  <c r="P48" i="11"/>
  <c r="U48" i="11" s="1"/>
  <c r="C49" i="11"/>
  <c r="D47" i="10"/>
  <c r="C47" i="10"/>
  <c r="G49" i="11"/>
  <c r="K49" i="11" s="1"/>
  <c r="L49" i="11" s="1"/>
  <c r="B48" i="10"/>
  <c r="B49" i="11"/>
  <c r="E49" i="11"/>
  <c r="D49" i="11"/>
  <c r="J52" i="11"/>
  <c r="G49" i="9"/>
  <c r="H49" i="9" s="1"/>
  <c r="C50" i="9"/>
  <c r="D50" i="9"/>
  <c r="F50" i="9"/>
  <c r="B50" i="9"/>
  <c r="E50" i="9"/>
  <c r="G50" i="11" l="1"/>
  <c r="K50" i="11" s="1"/>
  <c r="L50" i="11" s="1"/>
  <c r="B49" i="10"/>
  <c r="C50" i="11"/>
  <c r="D50" i="11"/>
  <c r="B50" i="11"/>
  <c r="Q49" i="11"/>
  <c r="V49" i="11" s="1"/>
  <c r="N49" i="11"/>
  <c r="M49" i="11"/>
  <c r="R49" i="11" s="1"/>
  <c r="P49" i="11"/>
  <c r="U49" i="11" s="1"/>
  <c r="O49" i="11"/>
  <c r="T49" i="11" s="1"/>
  <c r="S49" i="11"/>
  <c r="E50" i="11"/>
  <c r="D48" i="10"/>
  <c r="C48" i="10"/>
  <c r="F50" i="11"/>
  <c r="J53" i="11"/>
  <c r="G50" i="9"/>
  <c r="H50" i="9" s="1"/>
  <c r="B51" i="9"/>
  <c r="D51" i="9"/>
  <c r="E51" i="9"/>
  <c r="F51" i="9"/>
  <c r="C51" i="9"/>
  <c r="E51" i="11" l="1"/>
  <c r="F51" i="11"/>
  <c r="D51" i="11"/>
  <c r="C49" i="10"/>
  <c r="D49" i="10"/>
  <c r="G51" i="11"/>
  <c r="K51" i="11" s="1"/>
  <c r="L51" i="11" s="1"/>
  <c r="B50" i="10"/>
  <c r="B51" i="11"/>
  <c r="C51" i="11"/>
  <c r="Q50" i="11"/>
  <c r="V50" i="11" s="1"/>
  <c r="N50" i="11"/>
  <c r="S50" i="11" s="1"/>
  <c r="M50" i="11"/>
  <c r="R50" i="11" s="1"/>
  <c r="P50" i="11"/>
  <c r="U50" i="11" s="1"/>
  <c r="O50" i="11"/>
  <c r="T50" i="11" s="1"/>
  <c r="J54" i="11"/>
  <c r="G51" i="9"/>
  <c r="H51" i="9" s="1"/>
  <c r="F52" i="9"/>
  <c r="D52" i="9"/>
  <c r="C52" i="9"/>
  <c r="E52" i="9"/>
  <c r="B52" i="9"/>
  <c r="C52" i="11" l="1"/>
  <c r="D52" i="11"/>
  <c r="F52" i="11"/>
  <c r="C50" i="10"/>
  <c r="D50" i="10"/>
  <c r="M51" i="11"/>
  <c r="R51" i="11" s="1"/>
  <c r="Q51" i="11"/>
  <c r="V51" i="11" s="1"/>
  <c r="N51" i="11"/>
  <c r="S51" i="11" s="1"/>
  <c r="O51" i="11"/>
  <c r="T51" i="11" s="1"/>
  <c r="P51" i="11"/>
  <c r="U51" i="11" s="1"/>
  <c r="G52" i="11"/>
  <c r="K52" i="11" s="1"/>
  <c r="L52" i="11" s="1"/>
  <c r="B51" i="10"/>
  <c r="B52" i="11"/>
  <c r="E52" i="11"/>
  <c r="J55" i="11"/>
  <c r="G52" i="9"/>
  <c r="H52" i="9" s="1"/>
  <c r="E53" i="9"/>
  <c r="B53" i="9"/>
  <c r="D53" i="9"/>
  <c r="C53" i="9"/>
  <c r="F53" i="9"/>
  <c r="C53" i="11" l="1"/>
  <c r="B53" i="11"/>
  <c r="E53" i="11"/>
  <c r="F53" i="11"/>
  <c r="D53" i="11"/>
  <c r="M52" i="11"/>
  <c r="R52" i="11" s="1"/>
  <c r="Q52" i="11"/>
  <c r="V52" i="11" s="1"/>
  <c r="N52" i="11"/>
  <c r="S52" i="11" s="1"/>
  <c r="P52" i="11"/>
  <c r="U52" i="11" s="1"/>
  <c r="O52" i="11"/>
  <c r="T52" i="11" s="1"/>
  <c r="G53" i="11"/>
  <c r="K53" i="11" s="1"/>
  <c r="L53" i="11" s="1"/>
  <c r="B52" i="10"/>
  <c r="C51" i="10"/>
  <c r="D51" i="10"/>
  <c r="J56" i="11"/>
  <c r="G53" i="9"/>
  <c r="H53" i="9" s="1"/>
  <c r="C54" i="9"/>
  <c r="B54" i="9"/>
  <c r="F54" i="9"/>
  <c r="D54" i="9"/>
  <c r="E54" i="9"/>
  <c r="B54" i="11" l="1"/>
  <c r="D52" i="10"/>
  <c r="C52" i="10"/>
  <c r="E54" i="11"/>
  <c r="Q53" i="11"/>
  <c r="V53" i="11" s="1"/>
  <c r="N53" i="11"/>
  <c r="S53" i="11" s="1"/>
  <c r="M53" i="11"/>
  <c r="R53" i="11" s="1"/>
  <c r="P53" i="11"/>
  <c r="U53" i="11" s="1"/>
  <c r="O53" i="11"/>
  <c r="T53" i="11" s="1"/>
  <c r="F54" i="11"/>
  <c r="G54" i="11"/>
  <c r="K54" i="11" s="1"/>
  <c r="L54" i="11" s="1"/>
  <c r="B53" i="10"/>
  <c r="C54" i="11"/>
  <c r="D54" i="11"/>
  <c r="J57" i="11"/>
  <c r="G54" i="9"/>
  <c r="H54" i="9" s="1"/>
  <c r="D55" i="9"/>
  <c r="B55" i="9"/>
  <c r="E55" i="9"/>
  <c r="F55" i="9"/>
  <c r="C55" i="9"/>
  <c r="C55" i="11" l="1"/>
  <c r="F55" i="11"/>
  <c r="G55" i="11"/>
  <c r="K55" i="11" s="1"/>
  <c r="L55" i="11" s="1"/>
  <c r="B54" i="10"/>
  <c r="E55" i="11"/>
  <c r="C53" i="10"/>
  <c r="D53" i="10"/>
  <c r="D56" i="11"/>
  <c r="B55" i="11"/>
  <c r="N54" i="11"/>
  <c r="S54" i="11" s="1"/>
  <c r="Q54" i="11"/>
  <c r="V54" i="11" s="1"/>
  <c r="M54" i="11"/>
  <c r="R54" i="11" s="1"/>
  <c r="O54" i="11"/>
  <c r="T54" i="11" s="1"/>
  <c r="P54" i="11"/>
  <c r="U54" i="11" s="1"/>
  <c r="D55" i="11"/>
  <c r="J58" i="11"/>
  <c r="G55" i="9"/>
  <c r="H55" i="9" s="1"/>
  <c r="B56" i="9"/>
  <c r="C56" i="9"/>
  <c r="E56" i="9"/>
  <c r="D56" i="9"/>
  <c r="F56" i="9"/>
  <c r="F56" i="11" l="1"/>
  <c r="M55" i="11"/>
  <c r="R55" i="11" s="1"/>
  <c r="N55" i="11"/>
  <c r="S55" i="11" s="1"/>
  <c r="Q55" i="11"/>
  <c r="V55" i="11" s="1"/>
  <c r="O55" i="11"/>
  <c r="P55" i="11"/>
  <c r="U55" i="11" s="1"/>
  <c r="T55" i="11"/>
  <c r="C56" i="11"/>
  <c r="G56" i="11"/>
  <c r="K56" i="11" s="1"/>
  <c r="L56" i="11" s="1"/>
  <c r="B55" i="10"/>
  <c r="E56" i="11"/>
  <c r="D54" i="10"/>
  <c r="C54" i="10"/>
  <c r="B56" i="11"/>
  <c r="J59" i="11"/>
  <c r="G56" i="9"/>
  <c r="H56" i="9" s="1"/>
  <c r="C57" i="9"/>
  <c r="D57" i="9"/>
  <c r="F57" i="9"/>
  <c r="E57" i="9"/>
  <c r="B57" i="9"/>
  <c r="D57" i="11" l="1"/>
  <c r="C57" i="11"/>
  <c r="E57" i="11"/>
  <c r="T56" i="11"/>
  <c r="Q56" i="11"/>
  <c r="V56" i="11" s="1"/>
  <c r="M56" i="11"/>
  <c r="R56" i="11" s="1"/>
  <c r="N56" i="11"/>
  <c r="S56" i="11" s="1"/>
  <c r="P56" i="11"/>
  <c r="U56" i="11" s="1"/>
  <c r="O56" i="11"/>
  <c r="D55" i="10"/>
  <c r="C55" i="10"/>
  <c r="G57" i="11"/>
  <c r="K57" i="11" s="1"/>
  <c r="L57" i="11" s="1"/>
  <c r="B56" i="10"/>
  <c r="F57" i="11"/>
  <c r="B57" i="11"/>
  <c r="J60" i="11"/>
  <c r="G57" i="9"/>
  <c r="H57" i="9" s="1"/>
  <c r="D58" i="9"/>
  <c r="B58" i="9"/>
  <c r="F58" i="9"/>
  <c r="E58" i="9"/>
  <c r="C58" i="9"/>
  <c r="E58" i="11" l="1"/>
  <c r="D58" i="11"/>
  <c r="Q57" i="11"/>
  <c r="N57" i="11"/>
  <c r="S57" i="11" s="1"/>
  <c r="M57" i="11"/>
  <c r="R57" i="11" s="1"/>
  <c r="O57" i="11"/>
  <c r="T57" i="11" s="1"/>
  <c r="P57" i="11"/>
  <c r="U57" i="11" s="1"/>
  <c r="B58" i="11"/>
  <c r="C58" i="11"/>
  <c r="F58" i="11"/>
  <c r="G58" i="11"/>
  <c r="K58" i="11" s="1"/>
  <c r="L58" i="11" s="1"/>
  <c r="B57" i="10"/>
  <c r="D56" i="10"/>
  <c r="C56" i="10"/>
  <c r="V57" i="11"/>
  <c r="J61" i="11"/>
  <c r="G58" i="9"/>
  <c r="H58" i="9" s="1"/>
  <c r="E59" i="9"/>
  <c r="B59" i="9"/>
  <c r="C59" i="9"/>
  <c r="F59" i="9"/>
  <c r="D59" i="9"/>
  <c r="M58" i="11" l="1"/>
  <c r="R58" i="11" s="1"/>
  <c r="N58" i="11"/>
  <c r="S58" i="11" s="1"/>
  <c r="Q58" i="11"/>
  <c r="V58" i="11" s="1"/>
  <c r="P58" i="11"/>
  <c r="O58" i="11"/>
  <c r="C59" i="11"/>
  <c r="E59" i="11"/>
  <c r="T58" i="11"/>
  <c r="F59" i="11"/>
  <c r="G59" i="11"/>
  <c r="K59" i="11" s="1"/>
  <c r="L59" i="11" s="1"/>
  <c r="B58" i="10"/>
  <c r="U58" i="11"/>
  <c r="C57" i="10"/>
  <c r="D57" i="10"/>
  <c r="B59" i="11"/>
  <c r="D59" i="11"/>
  <c r="J62" i="11"/>
  <c r="G59" i="9"/>
  <c r="H59" i="9" s="1"/>
  <c r="E60" i="9"/>
  <c r="F60" i="9"/>
  <c r="B60" i="9"/>
  <c r="D60" i="9"/>
  <c r="C60" i="9"/>
  <c r="B60" i="11" l="1"/>
  <c r="C58" i="10"/>
  <c r="D58" i="10"/>
  <c r="N59" i="11"/>
  <c r="S59" i="11" s="1"/>
  <c r="M59" i="11"/>
  <c r="R59" i="11" s="1"/>
  <c r="Q59" i="11"/>
  <c r="V59" i="11" s="1"/>
  <c r="P59" i="11"/>
  <c r="U59" i="11" s="1"/>
  <c r="O59" i="11"/>
  <c r="T59" i="11" s="1"/>
  <c r="E60" i="11"/>
  <c r="C60" i="11"/>
  <c r="G60" i="11"/>
  <c r="K60" i="11" s="1"/>
  <c r="L60" i="11" s="1"/>
  <c r="B59" i="10"/>
  <c r="D60" i="11"/>
  <c r="F60" i="11"/>
  <c r="J63" i="11"/>
  <c r="G60" i="9"/>
  <c r="H60" i="9" s="1"/>
  <c r="E61" i="9"/>
  <c r="D61" i="9"/>
  <c r="F61" i="9"/>
  <c r="C61" i="9"/>
  <c r="B61" i="9"/>
  <c r="E61" i="11" l="1"/>
  <c r="B61" i="11"/>
  <c r="F61" i="11"/>
  <c r="D62" i="11"/>
  <c r="C59" i="10"/>
  <c r="D59" i="10"/>
  <c r="C61" i="11"/>
  <c r="G61" i="11"/>
  <c r="K61" i="11" s="1"/>
  <c r="L61" i="11" s="1"/>
  <c r="B60" i="10"/>
  <c r="C60" i="10" s="1"/>
  <c r="M60" i="11"/>
  <c r="R60" i="11" s="1"/>
  <c r="Q60" i="11"/>
  <c r="V60" i="11" s="1"/>
  <c r="N60" i="11"/>
  <c r="S60" i="11" s="1"/>
  <c r="P60" i="11"/>
  <c r="U60" i="11" s="1"/>
  <c r="O60" i="11"/>
  <c r="T60" i="11" s="1"/>
  <c r="D61" i="11"/>
  <c r="J64" i="11"/>
  <c r="G61" i="9"/>
  <c r="H61" i="9" s="1"/>
  <c r="F62" i="9"/>
  <c r="E62" i="9"/>
  <c r="C62" i="9"/>
  <c r="D62" i="9"/>
  <c r="B62" i="9"/>
  <c r="C62" i="11" l="1"/>
  <c r="F62" i="11"/>
  <c r="V61" i="11"/>
  <c r="M61" i="11"/>
  <c r="R61" i="11" s="1"/>
  <c r="N61" i="11"/>
  <c r="S61" i="11" s="1"/>
  <c r="Q61" i="11"/>
  <c r="O61" i="11"/>
  <c r="T61" i="11" s="1"/>
  <c r="P61" i="11"/>
  <c r="U61" i="11" s="1"/>
  <c r="G62" i="11"/>
  <c r="K62" i="11" s="1"/>
  <c r="L62" i="11" s="1"/>
  <c r="B61" i="10"/>
  <c r="C61" i="10" s="1"/>
  <c r="E62" i="11"/>
  <c r="B62" i="11"/>
  <c r="J65" i="11"/>
  <c r="G62" i="9"/>
  <c r="H62" i="9" s="1"/>
  <c r="B63" i="9"/>
  <c r="F63" i="9"/>
  <c r="D63" i="9"/>
  <c r="E63" i="9"/>
  <c r="C63" i="9"/>
  <c r="F63" i="11" l="1"/>
  <c r="B63" i="11"/>
  <c r="G63" i="11"/>
  <c r="K63" i="11" s="1"/>
  <c r="L63" i="11" s="1"/>
  <c r="B62" i="10"/>
  <c r="C62" i="10" s="1"/>
  <c r="M62" i="11"/>
  <c r="R62" i="11" s="1"/>
  <c r="Q62" i="11"/>
  <c r="N62" i="11"/>
  <c r="S62" i="11" s="1"/>
  <c r="P62" i="11"/>
  <c r="U62" i="11" s="1"/>
  <c r="O62" i="11"/>
  <c r="T62" i="11" s="1"/>
  <c r="V62" i="11"/>
  <c r="D63" i="11"/>
  <c r="C63" i="11"/>
  <c r="E63" i="11"/>
  <c r="J66" i="11"/>
  <c r="G63" i="9"/>
  <c r="H63" i="9" s="1"/>
  <c r="D64" i="9"/>
  <c r="B64" i="9"/>
  <c r="E64" i="9"/>
  <c r="F64" i="9"/>
  <c r="C64" i="9"/>
  <c r="E65" i="11" l="1"/>
  <c r="D64" i="11"/>
  <c r="F64" i="11"/>
  <c r="C64" i="11"/>
  <c r="E64" i="11"/>
  <c r="G64" i="11"/>
  <c r="K64" i="11" s="1"/>
  <c r="L64" i="11" s="1"/>
  <c r="B63" i="10"/>
  <c r="C63" i="10" s="1"/>
  <c r="Q63" i="11"/>
  <c r="V63" i="11" s="1"/>
  <c r="N63" i="11"/>
  <c r="S63" i="11" s="1"/>
  <c r="M63" i="11"/>
  <c r="R63" i="11" s="1"/>
  <c r="O63" i="11"/>
  <c r="T63" i="11" s="1"/>
  <c r="P63" i="11"/>
  <c r="U63" i="11" s="1"/>
  <c r="B64" i="11"/>
  <c r="J67" i="11"/>
  <c r="G64" i="9"/>
  <c r="H64" i="9" s="1"/>
  <c r="E65" i="9"/>
  <c r="D65" i="9"/>
  <c r="C65" i="9"/>
  <c r="F65" i="9"/>
  <c r="B65" i="9"/>
  <c r="B65" i="11" l="1"/>
  <c r="Q64" i="11"/>
  <c r="V64" i="11" s="1"/>
  <c r="N64" i="11"/>
  <c r="S64" i="11" s="1"/>
  <c r="M64" i="11"/>
  <c r="R64" i="11" s="1"/>
  <c r="O64" i="11"/>
  <c r="T64" i="11" s="1"/>
  <c r="P64" i="11"/>
  <c r="U64" i="11" s="1"/>
  <c r="D65" i="11"/>
  <c r="F65" i="11"/>
  <c r="G65" i="11"/>
  <c r="K65" i="11" s="1"/>
  <c r="L65" i="11" s="1"/>
  <c r="B64" i="10"/>
  <c r="C64" i="10" s="1"/>
  <c r="C65" i="11"/>
  <c r="J68" i="11"/>
  <c r="G65" i="9"/>
  <c r="H65" i="9" s="1"/>
  <c r="E66" i="9"/>
  <c r="F66" i="9"/>
  <c r="D66" i="9"/>
  <c r="B66" i="9"/>
  <c r="C66" i="9"/>
  <c r="N65" i="11" l="1"/>
  <c r="Q65" i="11"/>
  <c r="V65" i="11" s="1"/>
  <c r="M65" i="11"/>
  <c r="R65" i="11" s="1"/>
  <c r="P65" i="11"/>
  <c r="U65" i="11" s="1"/>
  <c r="O65" i="11"/>
  <c r="T65" i="11" s="1"/>
  <c r="D66" i="11"/>
  <c r="F66" i="11"/>
  <c r="G66" i="11"/>
  <c r="K66" i="11" s="1"/>
  <c r="L66" i="11" s="1"/>
  <c r="B65" i="10"/>
  <c r="C65" i="10" s="1"/>
  <c r="B66" i="11"/>
  <c r="E66" i="11"/>
  <c r="S65" i="11"/>
  <c r="C66" i="11"/>
  <c r="J69" i="11"/>
  <c r="G66" i="9"/>
  <c r="H66" i="9" s="1"/>
  <c r="B67" i="9"/>
  <c r="F67" i="9"/>
  <c r="C67" i="9"/>
  <c r="D67" i="9"/>
  <c r="E67" i="9"/>
  <c r="M66" i="11" l="1"/>
  <c r="R66" i="11" s="1"/>
  <c r="N66" i="11"/>
  <c r="S66" i="11" s="1"/>
  <c r="Q66" i="11"/>
  <c r="V66" i="11" s="1"/>
  <c r="O66" i="11"/>
  <c r="T66" i="11" s="1"/>
  <c r="P66" i="11"/>
  <c r="U66" i="11" s="1"/>
  <c r="E67" i="11"/>
  <c r="B68" i="11"/>
  <c r="G67" i="11"/>
  <c r="K67" i="11" s="1"/>
  <c r="L67" i="11" s="1"/>
  <c r="B66" i="10"/>
  <c r="C66" i="10" s="1"/>
  <c r="B67" i="11"/>
  <c r="C67" i="11"/>
  <c r="D67" i="11"/>
  <c r="F67" i="11"/>
  <c r="J70" i="11"/>
  <c r="G67" i="9"/>
  <c r="H67" i="9" s="1"/>
  <c r="C68" i="9"/>
  <c r="B68" i="9"/>
  <c r="D68" i="9"/>
  <c r="F68" i="9"/>
  <c r="E68" i="9"/>
  <c r="D68" i="11" l="1"/>
  <c r="C68" i="11"/>
  <c r="F68" i="11"/>
  <c r="E68" i="11"/>
  <c r="G68" i="11"/>
  <c r="K68" i="11" s="1"/>
  <c r="L68" i="11" s="1"/>
  <c r="B67" i="10"/>
  <c r="C67" i="10" s="1"/>
  <c r="Q67" i="11"/>
  <c r="V67" i="11" s="1"/>
  <c r="M67" i="11"/>
  <c r="R67" i="11" s="1"/>
  <c r="N67" i="11"/>
  <c r="S67" i="11" s="1"/>
  <c r="O67" i="11"/>
  <c r="T67" i="11" s="1"/>
  <c r="P67" i="11"/>
  <c r="U67" i="11" s="1"/>
  <c r="J71" i="11"/>
  <c r="G68" i="9"/>
  <c r="H68" i="9" s="1"/>
  <c r="C69" i="9"/>
  <c r="E69" i="9"/>
  <c r="F69" i="9"/>
  <c r="B69" i="9"/>
  <c r="D69" i="9"/>
  <c r="D69" i="11" l="1"/>
  <c r="B69" i="11"/>
  <c r="C69" i="11"/>
  <c r="E69" i="11"/>
  <c r="N68" i="11"/>
  <c r="S68" i="11" s="1"/>
  <c r="Q68" i="11"/>
  <c r="V68" i="11" s="1"/>
  <c r="M68" i="11"/>
  <c r="R68" i="11" s="1"/>
  <c r="O68" i="11"/>
  <c r="T68" i="11" s="1"/>
  <c r="P68" i="11"/>
  <c r="U68" i="11" s="1"/>
  <c r="G69" i="11"/>
  <c r="K69" i="11" s="1"/>
  <c r="L69" i="11" s="1"/>
  <c r="B68" i="10"/>
  <c r="C68" i="10" s="1"/>
  <c r="F69" i="11"/>
  <c r="J72" i="11"/>
  <c r="G69" i="9"/>
  <c r="H69" i="9" s="1"/>
  <c r="B70" i="9"/>
  <c r="E70" i="9"/>
  <c r="F70" i="9"/>
  <c r="D70" i="9"/>
  <c r="C70" i="9"/>
  <c r="C70" i="11" l="1"/>
  <c r="E70" i="11"/>
  <c r="D70" i="11"/>
  <c r="M69" i="11"/>
  <c r="R69" i="11" s="1"/>
  <c r="Q69" i="11"/>
  <c r="V69" i="11" s="1"/>
  <c r="N69" i="11"/>
  <c r="S69" i="11" s="1"/>
  <c r="P69" i="11"/>
  <c r="U69" i="11" s="1"/>
  <c r="O69" i="11"/>
  <c r="T69" i="11" s="1"/>
  <c r="F70" i="11"/>
  <c r="G70" i="11"/>
  <c r="K70" i="11" s="1"/>
  <c r="L70" i="11" s="1"/>
  <c r="B69" i="10"/>
  <c r="C69" i="10" s="1"/>
  <c r="B70" i="11"/>
  <c r="J73" i="11"/>
  <c r="G70" i="9"/>
  <c r="H70" i="9" s="1"/>
  <c r="D71" i="9"/>
  <c r="E71" i="9"/>
  <c r="C71" i="9"/>
  <c r="F71" i="9"/>
  <c r="B71" i="9"/>
  <c r="F71" i="11" l="1"/>
  <c r="M70" i="11"/>
  <c r="R70" i="11" s="1"/>
  <c r="N70" i="11"/>
  <c r="S70" i="11" s="1"/>
  <c r="Q70" i="11"/>
  <c r="V70" i="11" s="1"/>
  <c r="O70" i="11"/>
  <c r="T70" i="11" s="1"/>
  <c r="P70" i="11"/>
  <c r="U70" i="11" s="1"/>
  <c r="G71" i="11"/>
  <c r="K71" i="11" s="1"/>
  <c r="L71" i="11" s="1"/>
  <c r="B70" i="10"/>
  <c r="C70" i="10" s="1"/>
  <c r="D71" i="11"/>
  <c r="B71" i="11"/>
  <c r="C71" i="11"/>
  <c r="E71" i="11"/>
  <c r="J74" i="11"/>
  <c r="G71" i="9"/>
  <c r="H71" i="9" s="1"/>
  <c r="E72" i="9"/>
  <c r="F72" i="9"/>
  <c r="B72" i="9"/>
  <c r="C72" i="9"/>
  <c r="D72" i="9"/>
  <c r="B72" i="11" l="1"/>
  <c r="C72" i="11"/>
  <c r="F72" i="11"/>
  <c r="Q71" i="11"/>
  <c r="V71" i="11" s="1"/>
  <c r="M71" i="11"/>
  <c r="R71" i="11" s="1"/>
  <c r="N71" i="11"/>
  <c r="S71" i="11" s="1"/>
  <c r="P71" i="11"/>
  <c r="O71" i="11"/>
  <c r="T71" i="11" s="1"/>
  <c r="G72" i="11"/>
  <c r="K72" i="11" s="1"/>
  <c r="L72" i="11" s="1"/>
  <c r="B71" i="10"/>
  <c r="C71" i="10" s="1"/>
  <c r="D72" i="11"/>
  <c r="E72" i="11"/>
  <c r="U71" i="11"/>
  <c r="J75" i="11"/>
  <c r="G72" i="9"/>
  <c r="H72" i="9" s="1"/>
  <c r="C73" i="9"/>
  <c r="F73" i="9"/>
  <c r="D73" i="9"/>
  <c r="B73" i="9"/>
  <c r="E73" i="9"/>
  <c r="C73" i="11" l="1"/>
  <c r="D73" i="11"/>
  <c r="Q72" i="11"/>
  <c r="V72" i="11" s="1"/>
  <c r="M72" i="11"/>
  <c r="R72" i="11" s="1"/>
  <c r="N72" i="11"/>
  <c r="S72" i="11" s="1"/>
  <c r="O72" i="11"/>
  <c r="P72" i="11"/>
  <c r="U72" i="11" s="1"/>
  <c r="E73" i="11"/>
  <c r="F73" i="11"/>
  <c r="T72" i="11"/>
  <c r="G73" i="11"/>
  <c r="K73" i="11" s="1"/>
  <c r="L73" i="11" s="1"/>
  <c r="B72" i="10"/>
  <c r="C72" i="10" s="1"/>
  <c r="B73" i="11"/>
  <c r="J76" i="11"/>
  <c r="G73" i="9"/>
  <c r="H73" i="9" s="1"/>
  <c r="E74" i="9"/>
  <c r="D74" i="9"/>
  <c r="B74" i="9"/>
  <c r="F74" i="9"/>
  <c r="C74" i="9"/>
  <c r="D74" i="11" l="1"/>
  <c r="C74" i="11"/>
  <c r="G74" i="11"/>
  <c r="K74" i="11" s="1"/>
  <c r="L74" i="11" s="1"/>
  <c r="B73" i="10"/>
  <c r="C73" i="10" s="1"/>
  <c r="N73" i="11"/>
  <c r="S73" i="11" s="1"/>
  <c r="M73" i="11"/>
  <c r="R73" i="11" s="1"/>
  <c r="Q73" i="11"/>
  <c r="V73" i="11" s="1"/>
  <c r="P73" i="11"/>
  <c r="U73" i="11" s="1"/>
  <c r="O73" i="11"/>
  <c r="T73" i="11" s="1"/>
  <c r="E74" i="11"/>
  <c r="F74" i="11"/>
  <c r="B74" i="11"/>
  <c r="J77" i="11"/>
  <c r="G74" i="9"/>
  <c r="H74" i="9" s="1"/>
  <c r="D75" i="9"/>
  <c r="C75" i="9"/>
  <c r="F75" i="9"/>
  <c r="B75" i="9"/>
  <c r="E75" i="9"/>
  <c r="C75" i="11" l="1"/>
  <c r="Q74" i="11"/>
  <c r="V74" i="11" s="1"/>
  <c r="M74" i="11"/>
  <c r="R74" i="11" s="1"/>
  <c r="N74" i="11"/>
  <c r="S74" i="11" s="1"/>
  <c r="P74" i="11"/>
  <c r="U74" i="11" s="1"/>
  <c r="O74" i="11"/>
  <c r="T74" i="11" s="1"/>
  <c r="D75" i="11"/>
  <c r="B76" i="11"/>
  <c r="F75" i="11"/>
  <c r="G75" i="11"/>
  <c r="K75" i="11" s="1"/>
  <c r="L75" i="11" s="1"/>
  <c r="B74" i="10"/>
  <c r="C74" i="10" s="1"/>
  <c r="B75" i="11"/>
  <c r="E75" i="11"/>
  <c r="J78" i="11"/>
  <c r="G75" i="9"/>
  <c r="H75" i="9" s="1"/>
  <c r="D76" i="9"/>
  <c r="B76" i="9"/>
  <c r="C76" i="9"/>
  <c r="E76" i="9"/>
  <c r="F76" i="9"/>
  <c r="F76" i="11" l="1"/>
  <c r="M75" i="11"/>
  <c r="R75" i="11" s="1"/>
  <c r="N75" i="11"/>
  <c r="S75" i="11" s="1"/>
  <c r="Q75" i="11"/>
  <c r="V75" i="11" s="1"/>
  <c r="O75" i="11"/>
  <c r="T75" i="11" s="1"/>
  <c r="P75" i="11"/>
  <c r="U75" i="11" s="1"/>
  <c r="E76" i="11"/>
  <c r="D76" i="11"/>
  <c r="G76" i="11"/>
  <c r="K76" i="11" s="1"/>
  <c r="L76" i="11" s="1"/>
  <c r="B75" i="10"/>
  <c r="C75" i="10" s="1"/>
  <c r="C76" i="11"/>
  <c r="J79" i="11"/>
  <c r="G76" i="9"/>
  <c r="H76" i="9" s="1"/>
  <c r="F77" i="9"/>
  <c r="C77" i="9"/>
  <c r="D77" i="9"/>
  <c r="E77" i="9"/>
  <c r="B77" i="9"/>
  <c r="E77" i="11" l="1"/>
  <c r="D77" i="11"/>
  <c r="N76" i="11"/>
  <c r="S76" i="11" s="1"/>
  <c r="Q76" i="11"/>
  <c r="V76" i="11" s="1"/>
  <c r="M76" i="11"/>
  <c r="R76" i="11" s="1"/>
  <c r="P76" i="11"/>
  <c r="U76" i="11" s="1"/>
  <c r="O76" i="11"/>
  <c r="T76" i="11"/>
  <c r="F77" i="11"/>
  <c r="C77" i="11"/>
  <c r="G77" i="11"/>
  <c r="K77" i="11" s="1"/>
  <c r="L77" i="11" s="1"/>
  <c r="B76" i="10"/>
  <c r="C76" i="10" s="1"/>
  <c r="B77" i="11"/>
  <c r="J80" i="11"/>
  <c r="G77" i="9"/>
  <c r="H77" i="9" s="1"/>
  <c r="D78" i="9"/>
  <c r="F78" i="9"/>
  <c r="E78" i="9"/>
  <c r="C78" i="9"/>
  <c r="B78" i="9"/>
  <c r="D78" i="11" l="1"/>
  <c r="C78" i="11"/>
  <c r="F78" i="11"/>
  <c r="E78" i="11"/>
  <c r="G78" i="11"/>
  <c r="K78" i="11" s="1"/>
  <c r="L78" i="11" s="1"/>
  <c r="B77" i="10"/>
  <c r="C77" i="10" s="1"/>
  <c r="B78" i="11"/>
  <c r="Q77" i="11"/>
  <c r="V77" i="11" s="1"/>
  <c r="N77" i="11"/>
  <c r="S77" i="11" s="1"/>
  <c r="M77" i="11"/>
  <c r="R77" i="11" s="1"/>
  <c r="P77" i="11"/>
  <c r="U77" i="11" s="1"/>
  <c r="O77" i="11"/>
  <c r="T77" i="11" s="1"/>
  <c r="J81" i="11"/>
  <c r="G78" i="9"/>
  <c r="H78" i="9" s="1"/>
  <c r="C79" i="9"/>
  <c r="F79" i="9"/>
  <c r="B79" i="9"/>
  <c r="E79" i="9"/>
  <c r="D79" i="9"/>
  <c r="E79" i="11" l="1"/>
  <c r="N78" i="11"/>
  <c r="Q78" i="11"/>
  <c r="V78" i="11" s="1"/>
  <c r="M78" i="11"/>
  <c r="R78" i="11" s="1"/>
  <c r="P78" i="11"/>
  <c r="U78" i="11" s="1"/>
  <c r="O78" i="11"/>
  <c r="T78" i="11" s="1"/>
  <c r="S78" i="11"/>
  <c r="B79" i="11"/>
  <c r="C79" i="11"/>
  <c r="G79" i="11"/>
  <c r="K79" i="11" s="1"/>
  <c r="L79" i="11" s="1"/>
  <c r="B78" i="10"/>
  <c r="C78" i="10" s="1"/>
  <c r="F79" i="11"/>
  <c r="D79" i="11"/>
  <c r="J82" i="11"/>
  <c r="G79" i="9"/>
  <c r="H79" i="9" s="1"/>
  <c r="D80" i="9"/>
  <c r="B80" i="9"/>
  <c r="C80" i="9"/>
  <c r="E80" i="9"/>
  <c r="F80" i="9"/>
  <c r="C80" i="11" l="1"/>
  <c r="F80" i="11"/>
  <c r="D80" i="11"/>
  <c r="E80" i="11"/>
  <c r="N79" i="11"/>
  <c r="S79" i="11" s="1"/>
  <c r="M79" i="11"/>
  <c r="R79" i="11" s="1"/>
  <c r="Q79" i="11"/>
  <c r="V79" i="11" s="1"/>
  <c r="P79" i="11"/>
  <c r="U79" i="11" s="1"/>
  <c r="O79" i="11"/>
  <c r="B80" i="11"/>
  <c r="T79" i="11"/>
  <c r="G80" i="11"/>
  <c r="K80" i="11" s="1"/>
  <c r="L80" i="11" s="1"/>
  <c r="B79" i="10"/>
  <c r="C79" i="10" s="1"/>
  <c r="J83" i="11"/>
  <c r="G80" i="9"/>
  <c r="H80" i="9" s="1"/>
  <c r="E81" i="9"/>
  <c r="B81" i="9"/>
  <c r="F81" i="9"/>
  <c r="C81" i="9"/>
  <c r="D81" i="9"/>
  <c r="B81" i="11" l="1"/>
  <c r="F81" i="11"/>
  <c r="N80" i="11"/>
  <c r="Q80" i="11"/>
  <c r="V80" i="11" s="1"/>
  <c r="M80" i="11"/>
  <c r="O80" i="11"/>
  <c r="T80" i="11" s="1"/>
  <c r="P80" i="11"/>
  <c r="U80" i="11" s="1"/>
  <c r="C81" i="11"/>
  <c r="R80" i="11"/>
  <c r="S80" i="11"/>
  <c r="G81" i="11"/>
  <c r="K81" i="11" s="1"/>
  <c r="L81" i="11" s="1"/>
  <c r="B80" i="10"/>
  <c r="C80" i="10" s="1"/>
  <c r="E81" i="11"/>
  <c r="D81" i="11"/>
  <c r="J84" i="11"/>
  <c r="G81" i="9"/>
  <c r="H81" i="9" s="1"/>
  <c r="C82" i="9"/>
  <c r="B82" i="9"/>
  <c r="D82" i="9"/>
  <c r="F82" i="9"/>
  <c r="E82" i="9"/>
  <c r="G82" i="11" l="1"/>
  <c r="K82" i="11" s="1"/>
  <c r="L82" i="11" s="1"/>
  <c r="B81" i="10"/>
  <c r="C81" i="10" s="1"/>
  <c r="E82" i="11"/>
  <c r="D82" i="11"/>
  <c r="F82" i="11"/>
  <c r="M81" i="11"/>
  <c r="R81" i="11" s="1"/>
  <c r="Q81" i="11"/>
  <c r="V81" i="11" s="1"/>
  <c r="N81" i="11"/>
  <c r="S81" i="11" s="1"/>
  <c r="P81" i="11"/>
  <c r="U81" i="11" s="1"/>
  <c r="O81" i="11"/>
  <c r="T81" i="11" s="1"/>
  <c r="B82" i="11"/>
  <c r="C82" i="11"/>
  <c r="C83" i="11"/>
  <c r="J85" i="11"/>
  <c r="G82" i="9"/>
  <c r="H82" i="9" s="1"/>
  <c r="F83" i="9"/>
  <c r="B83" i="9"/>
  <c r="E83" i="9"/>
  <c r="D83" i="9"/>
  <c r="C83" i="9"/>
  <c r="D83" i="11" l="1"/>
  <c r="Q82" i="11"/>
  <c r="V82" i="11" s="1"/>
  <c r="M82" i="11"/>
  <c r="R82" i="11" s="1"/>
  <c r="N82" i="11"/>
  <c r="S82" i="11" s="1"/>
  <c r="O82" i="11"/>
  <c r="T82" i="11" s="1"/>
  <c r="P82" i="11"/>
  <c r="U82" i="11" s="1"/>
  <c r="G83" i="11"/>
  <c r="K83" i="11" s="1"/>
  <c r="L83" i="11" s="1"/>
  <c r="B82" i="10"/>
  <c r="C82" i="10" s="1"/>
  <c r="E83" i="11"/>
  <c r="B83" i="11"/>
  <c r="F83" i="11"/>
  <c r="J86" i="11"/>
  <c r="G83" i="9"/>
  <c r="H83" i="9" s="1"/>
  <c r="C84" i="9"/>
  <c r="D84" i="9"/>
  <c r="B84" i="9"/>
  <c r="E84" i="9"/>
  <c r="F84" i="9"/>
  <c r="E84" i="11" l="1"/>
  <c r="M83" i="11"/>
  <c r="R83" i="11" s="1"/>
  <c r="Q83" i="11"/>
  <c r="V83" i="11" s="1"/>
  <c r="N83" i="11"/>
  <c r="S83" i="11" s="1"/>
  <c r="P83" i="11"/>
  <c r="U83" i="11" s="1"/>
  <c r="O83" i="11"/>
  <c r="T83" i="11" s="1"/>
  <c r="D84" i="11"/>
  <c r="G84" i="11"/>
  <c r="K84" i="11" s="1"/>
  <c r="L84" i="11" s="1"/>
  <c r="B83" i="10"/>
  <c r="C83" i="10" s="1"/>
  <c r="B84" i="11"/>
  <c r="C84" i="11"/>
  <c r="F84" i="11"/>
  <c r="J87" i="11"/>
  <c r="G84" i="9"/>
  <c r="H84" i="9" s="1"/>
  <c r="C85" i="9"/>
  <c r="E85" i="9"/>
  <c r="D85" i="9"/>
  <c r="F85" i="9"/>
  <c r="B85" i="9"/>
  <c r="G85" i="11" l="1"/>
  <c r="K85" i="11" s="1"/>
  <c r="L85" i="11" s="1"/>
  <c r="B84" i="10"/>
  <c r="C84" i="10" s="1"/>
  <c r="N84" i="11"/>
  <c r="S84" i="11" s="1"/>
  <c r="Q84" i="11"/>
  <c r="V84" i="11" s="1"/>
  <c r="M84" i="11"/>
  <c r="R84" i="11" s="1"/>
  <c r="P84" i="11"/>
  <c r="U84" i="11" s="1"/>
  <c r="O84" i="11"/>
  <c r="T84" i="11" s="1"/>
  <c r="B85" i="11"/>
  <c r="F85" i="11"/>
  <c r="D85" i="11"/>
  <c r="C85" i="11"/>
  <c r="E85" i="11"/>
  <c r="J88" i="11"/>
  <c r="G85" i="9"/>
  <c r="H85" i="9" s="1"/>
  <c r="B86" i="9"/>
  <c r="D86" i="9"/>
  <c r="E86" i="9"/>
  <c r="F86" i="9"/>
  <c r="C86" i="9"/>
  <c r="G86" i="11" l="1"/>
  <c r="K86" i="11" s="1"/>
  <c r="L86" i="11" s="1"/>
  <c r="B85" i="10"/>
  <c r="C85" i="10" s="1"/>
  <c r="C86" i="11"/>
  <c r="D86" i="11"/>
  <c r="B86" i="11"/>
  <c r="F86" i="11"/>
  <c r="E86" i="11"/>
  <c r="Q85" i="11"/>
  <c r="V85" i="11" s="1"/>
  <c r="M85" i="11"/>
  <c r="R85" i="11" s="1"/>
  <c r="N85" i="11"/>
  <c r="S85" i="11" s="1"/>
  <c r="P85" i="11"/>
  <c r="U85" i="11" s="1"/>
  <c r="O85" i="11"/>
  <c r="T85" i="11" s="1"/>
  <c r="J89" i="11"/>
  <c r="G86" i="9"/>
  <c r="H86" i="9" s="1"/>
  <c r="E87" i="9"/>
  <c r="B87" i="9"/>
  <c r="F87" i="9"/>
  <c r="D87" i="9"/>
  <c r="C87" i="9"/>
  <c r="B87" i="11" l="1"/>
  <c r="D87" i="11"/>
  <c r="F87" i="11"/>
  <c r="E87" i="11"/>
  <c r="N86" i="11"/>
  <c r="S86" i="11" s="1"/>
  <c r="Q86" i="11"/>
  <c r="V86" i="11" s="1"/>
  <c r="M86" i="11"/>
  <c r="R86" i="11" s="1"/>
  <c r="P86" i="11"/>
  <c r="U86" i="11" s="1"/>
  <c r="O86" i="11"/>
  <c r="T86" i="11" s="1"/>
  <c r="F88" i="11"/>
  <c r="G87" i="11"/>
  <c r="K87" i="11" s="1"/>
  <c r="L87" i="11" s="1"/>
  <c r="B86" i="10"/>
  <c r="C86" i="10" s="1"/>
  <c r="C87" i="11"/>
  <c r="J90" i="11"/>
  <c r="G87" i="9"/>
  <c r="H87" i="9" s="1"/>
  <c r="F88" i="9"/>
  <c r="E88" i="9"/>
  <c r="D88" i="9"/>
  <c r="B88" i="9"/>
  <c r="C88" i="9"/>
  <c r="E88" i="11" l="1"/>
  <c r="G88" i="11"/>
  <c r="K88" i="11" s="1"/>
  <c r="L88" i="11" s="1"/>
  <c r="B87" i="10"/>
  <c r="C87" i="10" s="1"/>
  <c r="M87" i="11"/>
  <c r="R87" i="11" s="1"/>
  <c r="N87" i="11"/>
  <c r="S87" i="11" s="1"/>
  <c r="Q87" i="11"/>
  <c r="V87" i="11" s="1"/>
  <c r="P87" i="11"/>
  <c r="U87" i="11" s="1"/>
  <c r="O87" i="11"/>
  <c r="T87" i="11" s="1"/>
  <c r="D88" i="11"/>
  <c r="C88" i="11"/>
  <c r="B88" i="11"/>
  <c r="J91" i="11"/>
  <c r="G88" i="9"/>
  <c r="H88" i="9" s="1"/>
  <c r="B89" i="9"/>
  <c r="E89" i="9"/>
  <c r="C89" i="9"/>
  <c r="D89" i="9"/>
  <c r="F89" i="9"/>
  <c r="D89" i="11" l="1"/>
  <c r="M88" i="11"/>
  <c r="R88" i="11" s="1"/>
  <c r="N88" i="11"/>
  <c r="S88" i="11" s="1"/>
  <c r="Q88" i="11"/>
  <c r="V88" i="11" s="1"/>
  <c r="P88" i="11"/>
  <c r="U88" i="11" s="1"/>
  <c r="O88" i="11"/>
  <c r="T88" i="11" s="1"/>
  <c r="C89" i="11"/>
  <c r="G89" i="11"/>
  <c r="K89" i="11" s="1"/>
  <c r="L89" i="11" s="1"/>
  <c r="B88" i="10"/>
  <c r="C88" i="10" s="1"/>
  <c r="F89" i="11"/>
  <c r="E89" i="11"/>
  <c r="B89" i="11"/>
  <c r="J92" i="11"/>
  <c r="G89" i="9"/>
  <c r="H89" i="9" s="1"/>
  <c r="B90" i="9"/>
  <c r="F90" i="9"/>
  <c r="C90" i="9"/>
  <c r="D90" i="9"/>
  <c r="E90" i="9"/>
  <c r="C90" i="11" l="1"/>
  <c r="G90" i="11"/>
  <c r="K90" i="11" s="1"/>
  <c r="L90" i="11" s="1"/>
  <c r="B89" i="10"/>
  <c r="C89" i="10" s="1"/>
  <c r="B90" i="11"/>
  <c r="D90" i="11"/>
  <c r="F90" i="11"/>
  <c r="M89" i="11"/>
  <c r="R89" i="11" s="1"/>
  <c r="Q89" i="11"/>
  <c r="V89" i="11" s="1"/>
  <c r="N89" i="11"/>
  <c r="S89" i="11" s="1"/>
  <c r="P89" i="11"/>
  <c r="U89" i="11" s="1"/>
  <c r="O89" i="11"/>
  <c r="T89" i="11" s="1"/>
  <c r="E90" i="11"/>
  <c r="J93" i="11"/>
  <c r="G90" i="9"/>
  <c r="H90" i="9" s="1"/>
  <c r="E91" i="9"/>
  <c r="C91" i="9"/>
  <c r="B91" i="9"/>
  <c r="D91" i="9"/>
  <c r="F91" i="9"/>
  <c r="B91" i="11" l="1"/>
  <c r="F91" i="11"/>
  <c r="C91" i="11"/>
  <c r="F92" i="11"/>
  <c r="D91" i="11"/>
  <c r="G91" i="11"/>
  <c r="K91" i="11" s="1"/>
  <c r="L91" i="11" s="1"/>
  <c r="B90" i="10"/>
  <c r="C90" i="10" s="1"/>
  <c r="E91" i="11"/>
  <c r="Q90" i="11"/>
  <c r="V90" i="11" s="1"/>
  <c r="N90" i="11"/>
  <c r="S90" i="11" s="1"/>
  <c r="M90" i="11"/>
  <c r="R90" i="11" s="1"/>
  <c r="P90" i="11"/>
  <c r="U90" i="11" s="1"/>
  <c r="O90" i="11"/>
  <c r="T90" i="11" s="1"/>
  <c r="J94" i="11"/>
  <c r="G91" i="9"/>
  <c r="H91" i="9" s="1"/>
  <c r="C92" i="9"/>
  <c r="F92" i="9"/>
  <c r="B92" i="9"/>
  <c r="E92" i="9"/>
  <c r="D92" i="9"/>
  <c r="C92" i="11" l="1"/>
  <c r="B92" i="11"/>
  <c r="Q91" i="11"/>
  <c r="V91" i="11" s="1"/>
  <c r="M91" i="11"/>
  <c r="R91" i="11" s="1"/>
  <c r="N91" i="11"/>
  <c r="S91" i="11" s="1"/>
  <c r="O91" i="11"/>
  <c r="T91" i="11" s="1"/>
  <c r="P91" i="11"/>
  <c r="U91" i="11" s="1"/>
  <c r="G92" i="11"/>
  <c r="K92" i="11" s="1"/>
  <c r="L92" i="11" s="1"/>
  <c r="B91" i="10"/>
  <c r="C91" i="10" s="1"/>
  <c r="D92" i="11"/>
  <c r="E92" i="11"/>
  <c r="J95" i="11"/>
  <c r="G92" i="9"/>
  <c r="H92" i="9" s="1"/>
  <c r="E93" i="9"/>
  <c r="F93" i="9"/>
  <c r="D93" i="9"/>
  <c r="B93" i="9"/>
  <c r="C93" i="9"/>
  <c r="E93" i="11" l="1"/>
  <c r="C93" i="11"/>
  <c r="M92" i="11"/>
  <c r="N92" i="11"/>
  <c r="Q92" i="11"/>
  <c r="V92" i="11" s="1"/>
  <c r="P92" i="11"/>
  <c r="U92" i="11" s="1"/>
  <c r="O92" i="11"/>
  <c r="T92" i="11" s="1"/>
  <c r="S92" i="11"/>
  <c r="G93" i="11"/>
  <c r="K93" i="11" s="1"/>
  <c r="L93" i="11" s="1"/>
  <c r="B92" i="10"/>
  <c r="C92" i="10" s="1"/>
  <c r="B93" i="11"/>
  <c r="R92" i="11"/>
  <c r="D93" i="11"/>
  <c r="F93" i="11"/>
  <c r="J96" i="11"/>
  <c r="G93" i="9"/>
  <c r="H93" i="9" s="1"/>
  <c r="B94" i="9"/>
  <c r="F94" i="9"/>
  <c r="C94" i="9"/>
  <c r="D94" i="9"/>
  <c r="E94" i="9"/>
  <c r="G94" i="11" l="1"/>
  <c r="K94" i="11" s="1"/>
  <c r="L94" i="11" s="1"/>
  <c r="B93" i="10"/>
  <c r="C93" i="10" s="1"/>
  <c r="F94" i="11"/>
  <c r="C94" i="11"/>
  <c r="D94" i="11"/>
  <c r="B94" i="11"/>
  <c r="Q93" i="11"/>
  <c r="V93" i="11" s="1"/>
  <c r="N93" i="11"/>
  <c r="S93" i="11" s="1"/>
  <c r="M93" i="11"/>
  <c r="R93" i="11" s="1"/>
  <c r="P93" i="11"/>
  <c r="U93" i="11" s="1"/>
  <c r="O93" i="11"/>
  <c r="T93" i="11" s="1"/>
  <c r="E94" i="11"/>
  <c r="J97" i="11"/>
  <c r="G94" i="9"/>
  <c r="H94" i="9" s="1"/>
  <c r="D95" i="9"/>
  <c r="F95" i="9"/>
  <c r="E95" i="9"/>
  <c r="C95" i="9"/>
  <c r="B95" i="9"/>
  <c r="C95" i="11" l="1"/>
  <c r="Q94" i="11"/>
  <c r="M94" i="11"/>
  <c r="R94" i="11" s="1"/>
  <c r="N94" i="11"/>
  <c r="S94" i="11" s="1"/>
  <c r="O94" i="11"/>
  <c r="T94" i="11" s="1"/>
  <c r="P94" i="11"/>
  <c r="U94" i="11" s="1"/>
  <c r="V94" i="11"/>
  <c r="C96" i="11"/>
  <c r="G95" i="11"/>
  <c r="K95" i="11" s="1"/>
  <c r="L95" i="11" s="1"/>
  <c r="B94" i="10"/>
  <c r="C94" i="10" s="1"/>
  <c r="B95" i="11"/>
  <c r="D95" i="11"/>
  <c r="F95" i="11"/>
  <c r="E95" i="11"/>
  <c r="J98" i="11"/>
  <c r="G95" i="9"/>
  <c r="H95" i="9" s="1"/>
  <c r="B96" i="9"/>
  <c r="C96" i="9"/>
  <c r="F96" i="9"/>
  <c r="E96" i="9"/>
  <c r="D96" i="9"/>
  <c r="M95" i="11" l="1"/>
  <c r="R95" i="11" s="1"/>
  <c r="N95" i="11"/>
  <c r="S95" i="11" s="1"/>
  <c r="Q95" i="11"/>
  <c r="V95" i="11" s="1"/>
  <c r="P95" i="11"/>
  <c r="U95" i="11" s="1"/>
  <c r="O95" i="11"/>
  <c r="G96" i="11"/>
  <c r="K96" i="11" s="1"/>
  <c r="L96" i="11" s="1"/>
  <c r="B95" i="10"/>
  <c r="C95" i="10" s="1"/>
  <c r="D96" i="11"/>
  <c r="F96" i="11"/>
  <c r="T95" i="11"/>
  <c r="E96" i="11"/>
  <c r="B96" i="11"/>
  <c r="J99" i="11"/>
  <c r="G96" i="9"/>
  <c r="H96" i="9" s="1"/>
  <c r="C97" i="9"/>
  <c r="D97" i="9"/>
  <c r="F97" i="9"/>
  <c r="E97" i="9"/>
  <c r="B97" i="9"/>
  <c r="N96" i="11" l="1"/>
  <c r="Q96" i="11"/>
  <c r="V96" i="11" s="1"/>
  <c r="M96" i="11"/>
  <c r="R96" i="11" s="1"/>
  <c r="O96" i="11"/>
  <c r="T96" i="11" s="1"/>
  <c r="P96" i="11"/>
  <c r="U96" i="11" s="1"/>
  <c r="G97" i="11"/>
  <c r="K97" i="11" s="1"/>
  <c r="L97" i="11" s="1"/>
  <c r="B96" i="10"/>
  <c r="C96" i="10" s="1"/>
  <c r="F97" i="11"/>
  <c r="E97" i="11"/>
  <c r="C97" i="11"/>
  <c r="D97" i="11"/>
  <c r="S96" i="11"/>
  <c r="B97" i="11"/>
  <c r="J100" i="11"/>
  <c r="G97" i="9"/>
  <c r="H97" i="9" s="1"/>
  <c r="E98" i="9"/>
  <c r="D98" i="9"/>
  <c r="B98" i="9"/>
  <c r="F98" i="9"/>
  <c r="C98" i="9"/>
  <c r="C98" i="11" l="1"/>
  <c r="E98" i="11"/>
  <c r="N97" i="11"/>
  <c r="S97" i="11" s="1"/>
  <c r="M97" i="11"/>
  <c r="R97" i="11" s="1"/>
  <c r="Q97" i="11"/>
  <c r="V97" i="11" s="1"/>
  <c r="P97" i="11"/>
  <c r="O97" i="11"/>
  <c r="T97" i="11" s="1"/>
  <c r="G98" i="11"/>
  <c r="K98" i="11" s="1"/>
  <c r="L98" i="11" s="1"/>
  <c r="B97" i="10"/>
  <c r="C97" i="10" s="1"/>
  <c r="B98" i="11"/>
  <c r="F98" i="11"/>
  <c r="U97" i="11"/>
  <c r="D98" i="11"/>
  <c r="J101" i="11"/>
  <c r="G98" i="9"/>
  <c r="H98" i="9" s="1"/>
  <c r="C99" i="9"/>
  <c r="B99" i="9"/>
  <c r="E99" i="9"/>
  <c r="F99" i="9"/>
  <c r="D99" i="9"/>
  <c r="C99" i="11" l="1"/>
  <c r="G99" i="11"/>
  <c r="K99" i="11" s="1"/>
  <c r="L99" i="11" s="1"/>
  <c r="B98" i="10"/>
  <c r="C98" i="10" s="1"/>
  <c r="N98" i="11"/>
  <c r="S98" i="11" s="1"/>
  <c r="M98" i="11"/>
  <c r="R98" i="11" s="1"/>
  <c r="Q98" i="11"/>
  <c r="V98" i="11" s="1"/>
  <c r="P98" i="11"/>
  <c r="U98" i="11" s="1"/>
  <c r="O98" i="11"/>
  <c r="T98" i="11" s="1"/>
  <c r="E99" i="11"/>
  <c r="B99" i="11"/>
  <c r="D99" i="11"/>
  <c r="F99" i="11"/>
  <c r="J102" i="11"/>
  <c r="G99" i="9"/>
  <c r="H99" i="9" s="1"/>
  <c r="B100" i="9"/>
  <c r="F100" i="9"/>
  <c r="D100" i="9"/>
  <c r="E100" i="9"/>
  <c r="C100" i="9"/>
  <c r="B100" i="11" l="1"/>
  <c r="C100" i="11"/>
  <c r="F100" i="11"/>
  <c r="E100" i="11"/>
  <c r="G100" i="11"/>
  <c r="K100" i="11" s="1"/>
  <c r="L100" i="11" s="1"/>
  <c r="B99" i="10"/>
  <c r="C99" i="10" s="1"/>
  <c r="D100" i="11"/>
  <c r="Q99" i="11"/>
  <c r="V99" i="11" s="1"/>
  <c r="M99" i="11"/>
  <c r="R99" i="11" s="1"/>
  <c r="N99" i="11"/>
  <c r="S99" i="11" s="1"/>
  <c r="O99" i="11"/>
  <c r="T99" i="11" s="1"/>
  <c r="P99" i="11"/>
  <c r="U99" i="11" s="1"/>
  <c r="J103" i="11"/>
  <c r="G100" i="9"/>
  <c r="H100" i="9" s="1"/>
  <c r="E101" i="9"/>
  <c r="F101" i="9"/>
  <c r="C101" i="9"/>
  <c r="D101" i="9"/>
  <c r="B101" i="9"/>
  <c r="F101" i="11" l="1"/>
  <c r="M100" i="11"/>
  <c r="R100" i="11" s="1"/>
  <c r="N100" i="11"/>
  <c r="S100" i="11" s="1"/>
  <c r="Q100" i="11"/>
  <c r="V100" i="11" s="1"/>
  <c r="O100" i="11"/>
  <c r="T100" i="11" s="1"/>
  <c r="P100" i="11"/>
  <c r="U100" i="11" s="1"/>
  <c r="B101" i="11"/>
  <c r="D101" i="11"/>
  <c r="G101" i="11"/>
  <c r="K101" i="11" s="1"/>
  <c r="L101" i="11" s="1"/>
  <c r="B100" i="10"/>
  <c r="C100" i="10" s="1"/>
  <c r="E101" i="11"/>
  <c r="C101" i="11"/>
  <c r="J104" i="11"/>
  <c r="G101" i="9"/>
  <c r="H101" i="9" s="1"/>
  <c r="E102" i="9"/>
  <c r="D102" i="9"/>
  <c r="F102" i="9"/>
  <c r="B102" i="9"/>
  <c r="C102" i="9"/>
  <c r="F102" i="11" l="1"/>
  <c r="E102" i="11"/>
  <c r="D102" i="11"/>
  <c r="C102" i="11"/>
  <c r="B102" i="11"/>
  <c r="M101" i="11"/>
  <c r="R101" i="11" s="1"/>
  <c r="N101" i="11"/>
  <c r="S101" i="11" s="1"/>
  <c r="Q101" i="11"/>
  <c r="V101" i="11" s="1"/>
  <c r="O101" i="11"/>
  <c r="T101" i="11" s="1"/>
  <c r="P101" i="11"/>
  <c r="U101" i="11" s="1"/>
  <c r="G102" i="11"/>
  <c r="K102" i="11" s="1"/>
  <c r="L102" i="11" s="1"/>
  <c r="B101" i="10"/>
  <c r="C101" i="10" s="1"/>
  <c r="J105" i="11"/>
  <c r="G102" i="9"/>
  <c r="H102" i="9" s="1"/>
  <c r="B103" i="9"/>
  <c r="D103" i="9"/>
  <c r="C103" i="9"/>
  <c r="F103" i="9"/>
  <c r="E103" i="9"/>
  <c r="E103" i="11" l="1"/>
  <c r="M102" i="11"/>
  <c r="R102" i="11" s="1"/>
  <c r="N102" i="11"/>
  <c r="S102" i="11" s="1"/>
  <c r="Q102" i="11"/>
  <c r="P102" i="11"/>
  <c r="U102" i="11" s="1"/>
  <c r="O102" i="11"/>
  <c r="T102" i="11" s="1"/>
  <c r="C103" i="11"/>
  <c r="E104" i="11"/>
  <c r="G103" i="11"/>
  <c r="K103" i="11" s="1"/>
  <c r="L103" i="11" s="1"/>
  <c r="B102" i="10"/>
  <c r="C102" i="10" s="1"/>
  <c r="B103" i="11"/>
  <c r="V102" i="11"/>
  <c r="F103" i="11"/>
  <c r="C104" i="11"/>
  <c r="D103" i="11"/>
  <c r="J106" i="11"/>
  <c r="G103" i="9"/>
  <c r="H103" i="9" s="1"/>
  <c r="F104" i="9"/>
  <c r="D104" i="9"/>
  <c r="E104" i="9"/>
  <c r="C104" i="9"/>
  <c r="B104" i="9"/>
  <c r="F104" i="11" l="1"/>
  <c r="D104" i="11"/>
  <c r="G104" i="11"/>
  <c r="K104" i="11" s="1"/>
  <c r="L104" i="11" s="1"/>
  <c r="B103" i="10"/>
  <c r="C103" i="10" s="1"/>
  <c r="B104" i="11"/>
  <c r="N103" i="11"/>
  <c r="S103" i="11" s="1"/>
  <c r="M103" i="11"/>
  <c r="R103" i="11" s="1"/>
  <c r="Q103" i="11"/>
  <c r="V103" i="11" s="1"/>
  <c r="P103" i="11"/>
  <c r="U103" i="11" s="1"/>
  <c r="O103" i="11"/>
  <c r="T103" i="11"/>
  <c r="J107" i="11"/>
  <c r="G104" i="9"/>
  <c r="H104" i="9" s="1"/>
  <c r="C105" i="9"/>
  <c r="D105" i="9"/>
  <c r="B105" i="9"/>
  <c r="E105" i="9"/>
  <c r="F105" i="9"/>
  <c r="E105" i="11" l="1"/>
  <c r="G105" i="11"/>
  <c r="K105" i="11" s="1"/>
  <c r="L105" i="11" s="1"/>
  <c r="B104" i="10"/>
  <c r="C104" i="10" s="1"/>
  <c r="F105" i="11"/>
  <c r="M104" i="11"/>
  <c r="R104" i="11" s="1"/>
  <c r="Q104" i="11"/>
  <c r="V104" i="11" s="1"/>
  <c r="N104" i="11"/>
  <c r="S104" i="11" s="1"/>
  <c r="P104" i="11"/>
  <c r="U104" i="11" s="1"/>
  <c r="O104" i="11"/>
  <c r="T104" i="11" s="1"/>
  <c r="C105" i="11"/>
  <c r="D105" i="11"/>
  <c r="B105" i="11"/>
  <c r="J108" i="11"/>
  <c r="G105" i="9"/>
  <c r="H105" i="9" s="1"/>
  <c r="D106" i="9"/>
  <c r="E106" i="9"/>
  <c r="F106" i="9"/>
  <c r="B106" i="9"/>
  <c r="C106" i="9"/>
  <c r="E106" i="11" l="1"/>
  <c r="M105" i="11"/>
  <c r="R105" i="11" s="1"/>
  <c r="N105" i="11"/>
  <c r="S105" i="11" s="1"/>
  <c r="Q105" i="11"/>
  <c r="V105" i="11" s="1"/>
  <c r="P105" i="11"/>
  <c r="O105" i="11"/>
  <c r="T105" i="11" s="1"/>
  <c r="F106" i="11"/>
  <c r="G106" i="11"/>
  <c r="K106" i="11" s="1"/>
  <c r="L106" i="11" s="1"/>
  <c r="B105" i="10"/>
  <c r="C105" i="10" s="1"/>
  <c r="D106" i="11"/>
  <c r="U105" i="11"/>
  <c r="C106" i="11"/>
  <c r="B106" i="11"/>
  <c r="J109" i="11"/>
  <c r="G106" i="9"/>
  <c r="H106" i="9" s="1"/>
  <c r="E107" i="9"/>
  <c r="B107" i="9"/>
  <c r="C107" i="9"/>
  <c r="F107" i="9"/>
  <c r="D107" i="9"/>
  <c r="C107" i="11" l="1"/>
  <c r="D107" i="11"/>
  <c r="E107" i="11"/>
  <c r="N106" i="11"/>
  <c r="S106" i="11" s="1"/>
  <c r="M106" i="11"/>
  <c r="R106" i="11" s="1"/>
  <c r="Q106" i="11"/>
  <c r="P106" i="11"/>
  <c r="U106" i="11" s="1"/>
  <c r="O106" i="11"/>
  <c r="T106" i="11" s="1"/>
  <c r="V106" i="11"/>
  <c r="G107" i="11"/>
  <c r="K107" i="11" s="1"/>
  <c r="L107" i="11" s="1"/>
  <c r="B106" i="10"/>
  <c r="C106" i="10" s="1"/>
  <c r="B107" i="11"/>
  <c r="F107" i="11"/>
  <c r="J110" i="11"/>
  <c r="G107" i="9"/>
  <c r="H107" i="9" s="1"/>
  <c r="F108" i="9"/>
  <c r="B108" i="9"/>
  <c r="D108" i="9"/>
  <c r="C108" i="9"/>
  <c r="E108" i="9"/>
  <c r="E108" i="11" l="1"/>
  <c r="D108" i="11"/>
  <c r="G108" i="11"/>
  <c r="K108" i="11" s="1"/>
  <c r="L108" i="11" s="1"/>
  <c r="B107" i="10"/>
  <c r="C107" i="10" s="1"/>
  <c r="Q107" i="11"/>
  <c r="V107" i="11" s="1"/>
  <c r="M107" i="11"/>
  <c r="R107" i="11" s="1"/>
  <c r="N107" i="11"/>
  <c r="S107" i="11" s="1"/>
  <c r="P107" i="11"/>
  <c r="U107" i="11" s="1"/>
  <c r="O107" i="11"/>
  <c r="T107" i="11" s="1"/>
  <c r="F108" i="11"/>
  <c r="C108" i="11"/>
  <c r="B108" i="11"/>
  <c r="J111" i="11"/>
  <c r="G108" i="9"/>
  <c r="H108" i="9" s="1"/>
  <c r="C109" i="9"/>
  <c r="B109" i="9"/>
  <c r="E109" i="9"/>
  <c r="D109" i="9"/>
  <c r="F109" i="9"/>
  <c r="G109" i="11" l="1"/>
  <c r="K109" i="11" s="1"/>
  <c r="L109" i="11" s="1"/>
  <c r="B108" i="10"/>
  <c r="C108" i="10" s="1"/>
  <c r="D109" i="11"/>
  <c r="E109" i="11"/>
  <c r="Q108" i="11"/>
  <c r="V108" i="11" s="1"/>
  <c r="N108" i="11"/>
  <c r="S108" i="11" s="1"/>
  <c r="M108" i="11"/>
  <c r="R108" i="11" s="1"/>
  <c r="O108" i="11"/>
  <c r="T108" i="11" s="1"/>
  <c r="P108" i="11"/>
  <c r="U108" i="11" s="1"/>
  <c r="F109" i="11"/>
  <c r="C109" i="11"/>
  <c r="B109" i="11"/>
  <c r="J112" i="11"/>
  <c r="G109" i="9"/>
  <c r="H109" i="9" s="1"/>
  <c r="B110" i="9"/>
  <c r="D110" i="9"/>
  <c r="F110" i="9"/>
  <c r="E110" i="9"/>
  <c r="C110" i="9"/>
  <c r="D110" i="11" l="1"/>
  <c r="B110" i="11"/>
  <c r="N109" i="11"/>
  <c r="S109" i="11" s="1"/>
  <c r="M109" i="11"/>
  <c r="R109" i="11" s="1"/>
  <c r="Q109" i="11"/>
  <c r="V109" i="11" s="1"/>
  <c r="O109" i="11"/>
  <c r="T109" i="11" s="1"/>
  <c r="P109" i="11"/>
  <c r="U109" i="11" s="1"/>
  <c r="G110" i="11"/>
  <c r="K110" i="11" s="1"/>
  <c r="L110" i="11" s="1"/>
  <c r="B109" i="10"/>
  <c r="C109" i="10" s="1"/>
  <c r="C110" i="11"/>
  <c r="E110" i="11"/>
  <c r="E111" i="11"/>
  <c r="F110" i="11"/>
  <c r="J113" i="11"/>
  <c r="G110" i="9"/>
  <c r="H110" i="9" s="1"/>
  <c r="E111" i="9"/>
  <c r="D111" i="9"/>
  <c r="C111" i="9"/>
  <c r="F111" i="9"/>
  <c r="B111" i="9"/>
  <c r="N110" i="11" l="1"/>
  <c r="M110" i="11"/>
  <c r="R110" i="11" s="1"/>
  <c r="Q110" i="11"/>
  <c r="V110" i="11" s="1"/>
  <c r="P110" i="11"/>
  <c r="U110" i="11" s="1"/>
  <c r="O110" i="11"/>
  <c r="T110" i="11" s="1"/>
  <c r="C111" i="11"/>
  <c r="S110" i="11"/>
  <c r="B111" i="11"/>
  <c r="G111" i="11"/>
  <c r="K111" i="11" s="1"/>
  <c r="L111" i="11" s="1"/>
  <c r="B110" i="10"/>
  <c r="C110" i="10" s="1"/>
  <c r="F111" i="11"/>
  <c r="D111" i="11"/>
  <c r="J114" i="11"/>
  <c r="G111" i="9"/>
  <c r="H111" i="9" s="1"/>
  <c r="F112" i="9"/>
  <c r="D112" i="9"/>
  <c r="C112" i="9"/>
  <c r="B112" i="9"/>
  <c r="E112" i="9"/>
  <c r="M111" i="11" l="1"/>
  <c r="R111" i="11" s="1"/>
  <c r="Q111" i="11"/>
  <c r="N111" i="11"/>
  <c r="S111" i="11" s="1"/>
  <c r="P111" i="11"/>
  <c r="U111" i="11" s="1"/>
  <c r="O111" i="11"/>
  <c r="F112" i="11"/>
  <c r="B112" i="11"/>
  <c r="T111" i="11"/>
  <c r="V111" i="11"/>
  <c r="D112" i="11"/>
  <c r="G112" i="11"/>
  <c r="K112" i="11" s="1"/>
  <c r="L112" i="11" s="1"/>
  <c r="B111" i="10"/>
  <c r="C111" i="10" s="1"/>
  <c r="E112" i="11"/>
  <c r="F113" i="11"/>
  <c r="C112" i="11"/>
  <c r="J115" i="11"/>
  <c r="G112" i="9"/>
  <c r="H112" i="9" s="1"/>
  <c r="D113" i="9"/>
  <c r="B113" i="9"/>
  <c r="E113" i="9"/>
  <c r="C113" i="9"/>
  <c r="F113" i="9"/>
  <c r="D113" i="11" l="1"/>
  <c r="N112" i="11"/>
  <c r="S112" i="11" s="1"/>
  <c r="Q112" i="11"/>
  <c r="V112" i="11" s="1"/>
  <c r="M112" i="11"/>
  <c r="P112" i="11"/>
  <c r="U112" i="11" s="1"/>
  <c r="O112" i="11"/>
  <c r="T112" i="11" s="1"/>
  <c r="G113" i="11"/>
  <c r="K113" i="11" s="1"/>
  <c r="L113" i="11" s="1"/>
  <c r="B112" i="10"/>
  <c r="C112" i="10" s="1"/>
  <c r="E113" i="11"/>
  <c r="B113" i="11"/>
  <c r="C113" i="11"/>
  <c r="R112" i="11"/>
  <c r="J116" i="11"/>
  <c r="G113" i="9"/>
  <c r="H113" i="9" s="1"/>
  <c r="C114" i="9"/>
  <c r="B114" i="9"/>
  <c r="F114" i="9"/>
  <c r="E114" i="9"/>
  <c r="D114" i="9"/>
  <c r="D114" i="11" l="1"/>
  <c r="Q113" i="11"/>
  <c r="V113" i="11" s="1"/>
  <c r="M113" i="11"/>
  <c r="R113" i="11" s="1"/>
  <c r="N113" i="11"/>
  <c r="S113" i="11" s="1"/>
  <c r="P113" i="11"/>
  <c r="O113" i="11"/>
  <c r="T113" i="11" s="1"/>
  <c r="C114" i="11"/>
  <c r="F114" i="11"/>
  <c r="G114" i="11"/>
  <c r="K114" i="11" s="1"/>
  <c r="L114" i="11" s="1"/>
  <c r="B113" i="10"/>
  <c r="C113" i="10" s="1"/>
  <c r="U113" i="11"/>
  <c r="E114" i="11"/>
  <c r="B114" i="11"/>
  <c r="J117" i="11"/>
  <c r="G114" i="9"/>
  <c r="H114" i="9" s="1"/>
  <c r="E115" i="9"/>
  <c r="B115" i="9"/>
  <c r="D115" i="9"/>
  <c r="F115" i="9"/>
  <c r="C115" i="9"/>
  <c r="F115" i="11" l="1"/>
  <c r="C115" i="11"/>
  <c r="G115" i="11"/>
  <c r="K115" i="11" s="1"/>
  <c r="L115" i="11" s="1"/>
  <c r="B114" i="10"/>
  <c r="C114" i="10" s="1"/>
  <c r="D115" i="11"/>
  <c r="Q114" i="11"/>
  <c r="V114" i="11" s="1"/>
  <c r="N114" i="11"/>
  <c r="M114" i="11"/>
  <c r="R114" i="11" s="1"/>
  <c r="O114" i="11"/>
  <c r="T114" i="11" s="1"/>
  <c r="P114" i="11"/>
  <c r="U114" i="11" s="1"/>
  <c r="B115" i="11"/>
  <c r="S114" i="11"/>
  <c r="E115" i="11"/>
  <c r="J118" i="11"/>
  <c r="G115" i="9"/>
  <c r="H115" i="9" s="1"/>
  <c r="F116" i="9"/>
  <c r="B116" i="9"/>
  <c r="C116" i="9"/>
  <c r="D116" i="9"/>
  <c r="E116" i="9"/>
  <c r="G116" i="11" l="1"/>
  <c r="K116" i="11" s="1"/>
  <c r="L116" i="11" s="1"/>
  <c r="B115" i="10"/>
  <c r="C115" i="10" s="1"/>
  <c r="B116" i="11"/>
  <c r="F116" i="11"/>
  <c r="C116" i="11"/>
  <c r="D116" i="11"/>
  <c r="N115" i="11"/>
  <c r="S115" i="11" s="1"/>
  <c r="Q115" i="11"/>
  <c r="V115" i="11" s="1"/>
  <c r="M115" i="11"/>
  <c r="R115" i="11" s="1"/>
  <c r="O115" i="11"/>
  <c r="T115" i="11" s="1"/>
  <c r="P115" i="11"/>
  <c r="U115" i="11" s="1"/>
  <c r="E116" i="11"/>
  <c r="J119" i="11"/>
  <c r="G116" i="9"/>
  <c r="H116" i="9" s="1"/>
  <c r="B117" i="9"/>
  <c r="D117" i="9"/>
  <c r="E117" i="9"/>
  <c r="C117" i="9"/>
  <c r="F117" i="9"/>
  <c r="D117" i="11" l="1"/>
  <c r="B117" i="11"/>
  <c r="G117" i="11"/>
  <c r="K117" i="11" s="1"/>
  <c r="L117" i="11" s="1"/>
  <c r="B116" i="10"/>
  <c r="C116" i="10" s="1"/>
  <c r="F117" i="11"/>
  <c r="C117" i="11"/>
  <c r="Q116" i="11"/>
  <c r="V116" i="11" s="1"/>
  <c r="N116" i="11"/>
  <c r="S116" i="11" s="1"/>
  <c r="M116" i="11"/>
  <c r="P116" i="11"/>
  <c r="U116" i="11" s="1"/>
  <c r="O116" i="11"/>
  <c r="T116" i="11" s="1"/>
  <c r="R116" i="11"/>
  <c r="E117" i="11"/>
  <c r="J120" i="11"/>
  <c r="G117" i="9"/>
  <c r="H117" i="9" s="1"/>
  <c r="D118" i="9"/>
  <c r="C118" i="9"/>
  <c r="F118" i="9"/>
  <c r="E118" i="9"/>
  <c r="B118" i="9"/>
  <c r="D118" i="11" l="1"/>
  <c r="C118" i="11"/>
  <c r="F118" i="11"/>
  <c r="G118" i="11"/>
  <c r="K118" i="11" s="1"/>
  <c r="L118" i="11" s="1"/>
  <c r="B117" i="10"/>
  <c r="C117" i="10" s="1"/>
  <c r="B118" i="11"/>
  <c r="E118" i="11"/>
  <c r="Q117" i="11"/>
  <c r="V117" i="11" s="1"/>
  <c r="M117" i="11"/>
  <c r="R117" i="11" s="1"/>
  <c r="N117" i="11"/>
  <c r="S117" i="11" s="1"/>
  <c r="P117" i="11"/>
  <c r="U117" i="11" s="1"/>
  <c r="O117" i="11"/>
  <c r="T117" i="11" s="1"/>
  <c r="J121" i="11"/>
  <c r="G118" i="9"/>
  <c r="H118" i="9" s="1"/>
  <c r="E119" i="9"/>
  <c r="C119" i="9"/>
  <c r="F119" i="9"/>
  <c r="B119" i="9"/>
  <c r="D119" i="9"/>
  <c r="D119" i="11" l="1"/>
  <c r="C119" i="11"/>
  <c r="F119" i="11"/>
  <c r="G119" i="11"/>
  <c r="K119" i="11" s="1"/>
  <c r="L119" i="11" s="1"/>
  <c r="B118" i="10"/>
  <c r="C118" i="10" s="1"/>
  <c r="B119" i="11"/>
  <c r="M118" i="11"/>
  <c r="N118" i="11"/>
  <c r="S118" i="11" s="1"/>
  <c r="Q118" i="11"/>
  <c r="V118" i="11" s="1"/>
  <c r="P118" i="11"/>
  <c r="U118" i="11" s="1"/>
  <c r="O118" i="11"/>
  <c r="T118" i="11" s="1"/>
  <c r="R118" i="11"/>
  <c r="E119" i="11"/>
  <c r="J122" i="11"/>
  <c r="G119" i="9"/>
  <c r="H119" i="9" s="1"/>
  <c r="F120" i="9"/>
  <c r="B120" i="9"/>
  <c r="C120" i="9"/>
  <c r="D120" i="9"/>
  <c r="E120" i="9"/>
  <c r="N119" i="11" l="1"/>
  <c r="S119" i="11" s="1"/>
  <c r="Q119" i="11"/>
  <c r="V119" i="11" s="1"/>
  <c r="M119" i="11"/>
  <c r="R119" i="11" s="1"/>
  <c r="P119" i="11"/>
  <c r="U119" i="11" s="1"/>
  <c r="O119" i="11"/>
  <c r="T119" i="11" s="1"/>
  <c r="F120" i="11"/>
  <c r="E120" i="11"/>
  <c r="B120" i="11"/>
  <c r="C120" i="11"/>
  <c r="G120" i="11"/>
  <c r="K120" i="11" s="1"/>
  <c r="L120" i="11" s="1"/>
  <c r="B119" i="10"/>
  <c r="C119" i="10" s="1"/>
  <c r="D120" i="11"/>
  <c r="J123" i="11"/>
  <c r="G120" i="9"/>
  <c r="H120" i="9" s="1"/>
  <c r="D121" i="9"/>
  <c r="B121" i="9"/>
  <c r="E121" i="9"/>
  <c r="C121" i="9"/>
  <c r="F121" i="9"/>
  <c r="E121" i="11" l="1"/>
  <c r="B121" i="11"/>
  <c r="C121" i="11"/>
  <c r="F121" i="11"/>
  <c r="Q120" i="11"/>
  <c r="V120" i="11" s="1"/>
  <c r="N120" i="11"/>
  <c r="S120" i="11" s="1"/>
  <c r="M120" i="11"/>
  <c r="R120" i="11" s="1"/>
  <c r="O120" i="11"/>
  <c r="T120" i="11" s="1"/>
  <c r="P120" i="11"/>
  <c r="U120" i="11" s="1"/>
  <c r="G121" i="11"/>
  <c r="K121" i="11" s="1"/>
  <c r="L121" i="11" s="1"/>
  <c r="B120" i="10"/>
  <c r="C120" i="10" s="1"/>
  <c r="D121" i="11"/>
  <c r="J124" i="11"/>
  <c r="G121" i="9"/>
  <c r="H121" i="9" s="1"/>
  <c r="B122" i="9"/>
  <c r="F122" i="9"/>
  <c r="E122" i="9"/>
  <c r="C122" i="9"/>
  <c r="D122" i="9"/>
  <c r="G122" i="11" l="1"/>
  <c r="K122" i="11" s="1"/>
  <c r="L122" i="11" s="1"/>
  <c r="B121" i="10"/>
  <c r="C121" i="10" s="1"/>
  <c r="D122" i="11"/>
  <c r="C122" i="11"/>
  <c r="F122" i="11"/>
  <c r="M121" i="11"/>
  <c r="R121" i="11" s="1"/>
  <c r="N121" i="11"/>
  <c r="S121" i="11" s="1"/>
  <c r="Q121" i="11"/>
  <c r="V121" i="11" s="1"/>
  <c r="P121" i="11"/>
  <c r="U121" i="11" s="1"/>
  <c r="O121" i="11"/>
  <c r="T121" i="11" s="1"/>
  <c r="E122" i="11"/>
  <c r="B122" i="11"/>
  <c r="J125" i="11"/>
  <c r="G122" i="9"/>
  <c r="H122" i="9" s="1"/>
  <c r="C123" i="9"/>
  <c r="F123" i="9"/>
  <c r="D123" i="9"/>
  <c r="E123" i="9"/>
  <c r="B123" i="9"/>
  <c r="C123" i="11" l="1"/>
  <c r="N122" i="11"/>
  <c r="Q122" i="11"/>
  <c r="V122" i="11" s="1"/>
  <c r="M122" i="11"/>
  <c r="R122" i="11" s="1"/>
  <c r="O122" i="11"/>
  <c r="T122" i="11" s="1"/>
  <c r="P122" i="11"/>
  <c r="U122" i="11" s="1"/>
  <c r="C124" i="11"/>
  <c r="F123" i="11"/>
  <c r="D123" i="11"/>
  <c r="E124" i="11"/>
  <c r="G123" i="11"/>
  <c r="K123" i="11" s="1"/>
  <c r="L123" i="11" s="1"/>
  <c r="B122" i="10"/>
  <c r="C122" i="10" s="1"/>
  <c r="E123" i="11"/>
  <c r="S122" i="11"/>
  <c r="B123" i="11"/>
  <c r="J126" i="11"/>
  <c r="G123" i="9"/>
  <c r="H123" i="9" s="1"/>
  <c r="F124" i="9"/>
  <c r="E124" i="9"/>
  <c r="B124" i="9"/>
  <c r="D124" i="9"/>
  <c r="C124" i="9"/>
  <c r="F124" i="11" l="1"/>
  <c r="D124" i="11"/>
  <c r="B124" i="11"/>
  <c r="G124" i="11"/>
  <c r="K124" i="11" s="1"/>
  <c r="L124" i="11" s="1"/>
  <c r="B123" i="10"/>
  <c r="C123" i="10" s="1"/>
  <c r="N123" i="11"/>
  <c r="S123" i="11" s="1"/>
  <c r="M123" i="11"/>
  <c r="R123" i="11" s="1"/>
  <c r="Q123" i="11"/>
  <c r="V123" i="11" s="1"/>
  <c r="P123" i="11"/>
  <c r="U123" i="11" s="1"/>
  <c r="O123" i="11"/>
  <c r="T123" i="11" s="1"/>
  <c r="J127" i="11"/>
  <c r="G124" i="9"/>
  <c r="H124" i="9" s="1"/>
  <c r="E125" i="9"/>
  <c r="D125" i="9"/>
  <c r="C125" i="9"/>
  <c r="B125" i="9"/>
  <c r="F125" i="9"/>
  <c r="B125" i="11" l="1"/>
  <c r="C125" i="11"/>
  <c r="F125" i="11"/>
  <c r="M124" i="11"/>
  <c r="R124" i="11" s="1"/>
  <c r="Q124" i="11"/>
  <c r="V124" i="11" s="1"/>
  <c r="N124" i="11"/>
  <c r="S124" i="11" s="1"/>
  <c r="P124" i="11"/>
  <c r="U124" i="11" s="1"/>
  <c r="O124" i="11"/>
  <c r="T124" i="11" s="1"/>
  <c r="G125" i="11"/>
  <c r="K125" i="11" s="1"/>
  <c r="L125" i="11" s="1"/>
  <c r="B124" i="10"/>
  <c r="C124" i="10" s="1"/>
  <c r="D125" i="11"/>
  <c r="E125" i="11"/>
  <c r="J128" i="11"/>
  <c r="G125" i="9"/>
  <c r="H125" i="9" s="1"/>
  <c r="B126" i="9"/>
  <c r="D126" i="9"/>
  <c r="F126" i="9"/>
  <c r="C126" i="9"/>
  <c r="E126" i="9"/>
  <c r="M125" i="11" l="1"/>
  <c r="R125" i="11" s="1"/>
  <c r="N125" i="11"/>
  <c r="S125" i="11" s="1"/>
  <c r="Q125" i="11"/>
  <c r="V125" i="11" s="1"/>
  <c r="O125" i="11"/>
  <c r="T125" i="11" s="1"/>
  <c r="P125" i="11"/>
  <c r="F126" i="11"/>
  <c r="B126" i="11"/>
  <c r="G126" i="11"/>
  <c r="K126" i="11" s="1"/>
  <c r="L126" i="11" s="1"/>
  <c r="B125" i="10"/>
  <c r="C125" i="10" s="1"/>
  <c r="C126" i="11"/>
  <c r="E126" i="11"/>
  <c r="D126" i="11"/>
  <c r="U125" i="11"/>
  <c r="J129" i="11"/>
  <c r="G126" i="9"/>
  <c r="H126" i="9" s="1"/>
  <c r="C127" i="9"/>
  <c r="D127" i="9"/>
  <c r="E127" i="9"/>
  <c r="F127" i="9"/>
  <c r="B127" i="9"/>
  <c r="B127" i="11" l="1"/>
  <c r="C127" i="11"/>
  <c r="F127" i="11"/>
  <c r="S126" i="11"/>
  <c r="M126" i="11"/>
  <c r="R126" i="11" s="1"/>
  <c r="Q126" i="11"/>
  <c r="V126" i="11" s="1"/>
  <c r="N126" i="11"/>
  <c r="P126" i="11"/>
  <c r="U126" i="11" s="1"/>
  <c r="O126" i="11"/>
  <c r="T126" i="11" s="1"/>
  <c r="G127" i="11"/>
  <c r="K127" i="11" s="1"/>
  <c r="L127" i="11" s="1"/>
  <c r="B126" i="10"/>
  <c r="C126" i="10" s="1"/>
  <c r="E127" i="11"/>
  <c r="D127" i="11"/>
  <c r="J130" i="11"/>
  <c r="G127" i="9"/>
  <c r="H127" i="9" s="1"/>
  <c r="D128" i="9"/>
  <c r="F128" i="9"/>
  <c r="B128" i="9"/>
  <c r="E128" i="9"/>
  <c r="C128" i="9"/>
  <c r="G128" i="11" l="1"/>
  <c r="K128" i="11" s="1"/>
  <c r="L128" i="11" s="1"/>
  <c r="B127" i="10"/>
  <c r="C127" i="10" s="1"/>
  <c r="M127" i="11"/>
  <c r="R127" i="11" s="1"/>
  <c r="N127" i="11"/>
  <c r="S127" i="11" s="1"/>
  <c r="Q127" i="11"/>
  <c r="V127" i="11" s="1"/>
  <c r="P127" i="11"/>
  <c r="O127" i="11"/>
  <c r="T127" i="11" s="1"/>
  <c r="D128" i="11"/>
  <c r="F128" i="11"/>
  <c r="C128" i="11"/>
  <c r="E128" i="11"/>
  <c r="U127" i="11"/>
  <c r="B128" i="11"/>
  <c r="J131" i="11"/>
  <c r="G128" i="9"/>
  <c r="H128" i="9" s="1"/>
  <c r="E129" i="9"/>
  <c r="F129" i="9"/>
  <c r="C129" i="9"/>
  <c r="B129" i="9"/>
  <c r="D129" i="9"/>
  <c r="E129" i="11" l="1"/>
  <c r="N128" i="11"/>
  <c r="S128" i="11" s="1"/>
  <c r="M128" i="11"/>
  <c r="R128" i="11" s="1"/>
  <c r="Q128" i="11"/>
  <c r="V128" i="11" s="1"/>
  <c r="P128" i="11"/>
  <c r="U128" i="11" s="1"/>
  <c r="O128" i="11"/>
  <c r="T128" i="11" s="1"/>
  <c r="B129" i="11"/>
  <c r="G129" i="11"/>
  <c r="K129" i="11" s="1"/>
  <c r="L129" i="11" s="1"/>
  <c r="B128" i="10"/>
  <c r="C128" i="10" s="1"/>
  <c r="F129" i="11"/>
  <c r="D129" i="11"/>
  <c r="C129" i="11"/>
  <c r="J132" i="11"/>
  <c r="G129" i="9"/>
  <c r="H129" i="9" s="1"/>
  <c r="F130" i="9"/>
  <c r="B130" i="9"/>
  <c r="D130" i="9"/>
  <c r="C130" i="9"/>
  <c r="E130" i="9"/>
  <c r="B130" i="11" l="1"/>
  <c r="E130" i="11"/>
  <c r="F130" i="11"/>
  <c r="M129" i="11"/>
  <c r="R129" i="11" s="1"/>
  <c r="N129" i="11"/>
  <c r="S129" i="11" s="1"/>
  <c r="Q129" i="11"/>
  <c r="V129" i="11" s="1"/>
  <c r="P129" i="11"/>
  <c r="O129" i="11"/>
  <c r="T129" i="11" s="1"/>
  <c r="C130" i="11"/>
  <c r="U129" i="11"/>
  <c r="D130" i="11"/>
  <c r="G130" i="11"/>
  <c r="K130" i="11" s="1"/>
  <c r="L130" i="11" s="1"/>
  <c r="B129" i="10"/>
  <c r="C129" i="10" s="1"/>
  <c r="J133" i="11"/>
  <c r="G130" i="9"/>
  <c r="H130" i="9" s="1"/>
  <c r="B131" i="9"/>
  <c r="C131" i="9"/>
  <c r="E131" i="9"/>
  <c r="D131" i="9"/>
  <c r="F131" i="9"/>
  <c r="C131" i="11" l="1"/>
  <c r="G131" i="11"/>
  <c r="K131" i="11" s="1"/>
  <c r="L131" i="11" s="1"/>
  <c r="B130" i="10"/>
  <c r="C130" i="10" s="1"/>
  <c r="F131" i="11"/>
  <c r="Q130" i="11"/>
  <c r="V130" i="11" s="1"/>
  <c r="N130" i="11"/>
  <c r="S130" i="11" s="1"/>
  <c r="M130" i="11"/>
  <c r="R130" i="11" s="1"/>
  <c r="O130" i="11"/>
  <c r="T130" i="11" s="1"/>
  <c r="P130" i="11"/>
  <c r="U130" i="11" s="1"/>
  <c r="E131" i="11"/>
  <c r="B131" i="11"/>
  <c r="D131" i="11"/>
  <c r="J134" i="11"/>
  <c r="G131" i="9"/>
  <c r="H131" i="9" s="1"/>
  <c r="D132" i="9"/>
  <c r="C132" i="9"/>
  <c r="F132" i="9"/>
  <c r="E132" i="9"/>
  <c r="B132" i="9"/>
  <c r="D132" i="11" l="1"/>
  <c r="F132" i="11"/>
  <c r="E132" i="11"/>
  <c r="B132" i="11"/>
  <c r="G132" i="11"/>
  <c r="K132" i="11" s="1"/>
  <c r="L132" i="11" s="1"/>
  <c r="B131" i="10"/>
  <c r="C131" i="10" s="1"/>
  <c r="C132" i="11"/>
  <c r="M131" i="11"/>
  <c r="R131" i="11" s="1"/>
  <c r="N131" i="11"/>
  <c r="S131" i="11" s="1"/>
  <c r="Q131" i="11"/>
  <c r="V131" i="11" s="1"/>
  <c r="P131" i="11"/>
  <c r="U131" i="11" s="1"/>
  <c r="O131" i="11"/>
  <c r="T131" i="11" s="1"/>
  <c r="J135" i="11"/>
  <c r="G132" i="9"/>
  <c r="H132" i="9" s="1"/>
  <c r="C133" i="9"/>
  <c r="E133" i="9"/>
  <c r="F133" i="9"/>
  <c r="B133" i="9"/>
  <c r="D133" i="9"/>
  <c r="G133" i="11" l="1"/>
  <c r="K133" i="11" s="1"/>
  <c r="L133" i="11" s="1"/>
  <c r="B132" i="10"/>
  <c r="C132" i="10" s="1"/>
  <c r="S132" i="11"/>
  <c r="N132" i="11"/>
  <c r="M132" i="11"/>
  <c r="R132" i="11" s="1"/>
  <c r="Q132" i="11"/>
  <c r="V132" i="11" s="1"/>
  <c r="O132" i="11"/>
  <c r="T132" i="11" s="1"/>
  <c r="P132" i="11"/>
  <c r="U132" i="11" s="1"/>
  <c r="B133" i="11"/>
  <c r="E133" i="11"/>
  <c r="D133" i="11"/>
  <c r="F133" i="11"/>
  <c r="C133" i="11"/>
  <c r="J136" i="11"/>
  <c r="G133" i="9"/>
  <c r="H133" i="9" s="1"/>
  <c r="B134" i="9"/>
  <c r="E134" i="9"/>
  <c r="D134" i="9"/>
  <c r="F134" i="9"/>
  <c r="C134" i="9"/>
  <c r="F134" i="11" l="1"/>
  <c r="B134" i="11"/>
  <c r="D134" i="11"/>
  <c r="E134" i="11"/>
  <c r="G134" i="11"/>
  <c r="K134" i="11" s="1"/>
  <c r="L134" i="11" s="1"/>
  <c r="B133" i="10"/>
  <c r="C133" i="10" s="1"/>
  <c r="C134" i="11"/>
  <c r="M133" i="11"/>
  <c r="R133" i="11" s="1"/>
  <c r="Q133" i="11"/>
  <c r="V133" i="11" s="1"/>
  <c r="N133" i="11"/>
  <c r="S133" i="11" s="1"/>
  <c r="O133" i="11"/>
  <c r="T133" i="11" s="1"/>
  <c r="P133" i="11"/>
  <c r="U133" i="11" s="1"/>
  <c r="J137" i="11"/>
  <c r="G134" i="9"/>
  <c r="H134" i="9" s="1"/>
  <c r="E135" i="9"/>
  <c r="C135" i="9"/>
  <c r="B135" i="9"/>
  <c r="F135" i="9"/>
  <c r="D135" i="9"/>
  <c r="M134" i="11" l="1"/>
  <c r="R134" i="11" s="1"/>
  <c r="Q134" i="11"/>
  <c r="V134" i="11" s="1"/>
  <c r="N134" i="11"/>
  <c r="S134" i="11" s="1"/>
  <c r="O134" i="11"/>
  <c r="T134" i="11" s="1"/>
  <c r="P134" i="11"/>
  <c r="U134" i="11" s="1"/>
  <c r="C135" i="11"/>
  <c r="F135" i="11"/>
  <c r="E135" i="11"/>
  <c r="D135" i="11"/>
  <c r="G135" i="11"/>
  <c r="K135" i="11" s="1"/>
  <c r="L135" i="11" s="1"/>
  <c r="B134" i="10"/>
  <c r="C134" i="10" s="1"/>
  <c r="B135" i="11"/>
  <c r="J138" i="11"/>
  <c r="G135" i="9"/>
  <c r="H135" i="9" s="1"/>
  <c r="F136" i="9"/>
  <c r="C136" i="9"/>
  <c r="D136" i="9"/>
  <c r="B136" i="9"/>
  <c r="E136" i="9"/>
  <c r="C136" i="11" l="1"/>
  <c r="E136" i="11"/>
  <c r="D136" i="11"/>
  <c r="B136" i="11"/>
  <c r="F136" i="11"/>
  <c r="N135" i="11"/>
  <c r="S135" i="11" s="1"/>
  <c r="M135" i="11"/>
  <c r="R135" i="11" s="1"/>
  <c r="Q135" i="11"/>
  <c r="V135" i="11" s="1"/>
  <c r="P135" i="11"/>
  <c r="U135" i="11" s="1"/>
  <c r="O135" i="11"/>
  <c r="T135" i="11" s="1"/>
  <c r="G136" i="11"/>
  <c r="K136" i="11" s="1"/>
  <c r="L136" i="11" s="1"/>
  <c r="B135" i="10"/>
  <c r="C135" i="10" s="1"/>
  <c r="J139" i="11"/>
  <c r="G136" i="9"/>
  <c r="H136" i="9" s="1"/>
  <c r="C137" i="9"/>
  <c r="D137" i="9"/>
  <c r="B137" i="9"/>
  <c r="E137" i="9"/>
  <c r="F137" i="9"/>
  <c r="D137" i="11" l="1"/>
  <c r="E137" i="11"/>
  <c r="F137" i="11"/>
  <c r="C137" i="11"/>
  <c r="G137" i="11"/>
  <c r="K137" i="11" s="1"/>
  <c r="L137" i="11" s="1"/>
  <c r="B136" i="10"/>
  <c r="C136" i="10" s="1"/>
  <c r="M136" i="11"/>
  <c r="R136" i="11" s="1"/>
  <c r="Q136" i="11"/>
  <c r="V136" i="11" s="1"/>
  <c r="N136" i="11"/>
  <c r="S136" i="11" s="1"/>
  <c r="P136" i="11"/>
  <c r="U136" i="11" s="1"/>
  <c r="O136" i="11"/>
  <c r="T136" i="11" s="1"/>
  <c r="B137" i="11"/>
  <c r="J140" i="11"/>
  <c r="G137" i="9"/>
  <c r="H137" i="9" s="1"/>
  <c r="E138" i="9"/>
  <c r="D138" i="9"/>
  <c r="F138" i="9"/>
  <c r="B138" i="9"/>
  <c r="C138" i="9"/>
  <c r="Q137" i="11" l="1"/>
  <c r="V137" i="11" s="1"/>
  <c r="M137" i="11"/>
  <c r="R137" i="11" s="1"/>
  <c r="N137" i="11"/>
  <c r="S137" i="11" s="1"/>
  <c r="O137" i="11"/>
  <c r="T137" i="11" s="1"/>
  <c r="P137" i="11"/>
  <c r="B138" i="11"/>
  <c r="D138" i="11"/>
  <c r="C138" i="11"/>
  <c r="G138" i="11"/>
  <c r="K138" i="11" s="1"/>
  <c r="L138" i="11" s="1"/>
  <c r="B137" i="10"/>
  <c r="C137" i="10" s="1"/>
  <c r="U137" i="11"/>
  <c r="E138" i="11"/>
  <c r="F138" i="11"/>
  <c r="J141" i="11"/>
  <c r="G138" i="9"/>
  <c r="H138" i="9" s="1"/>
  <c r="D139" i="9"/>
  <c r="B139" i="9"/>
  <c r="C139" i="9"/>
  <c r="F139" i="9"/>
  <c r="E139" i="9"/>
  <c r="G139" i="11" l="1"/>
  <c r="K139" i="11" s="1"/>
  <c r="L139" i="11" s="1"/>
  <c r="B138" i="10"/>
  <c r="C138" i="10" s="1"/>
  <c r="E139" i="11"/>
  <c r="B139" i="11"/>
  <c r="C139" i="11"/>
  <c r="D139" i="11"/>
  <c r="Q138" i="11"/>
  <c r="V138" i="11" s="1"/>
  <c r="N138" i="11"/>
  <c r="S138" i="11" s="1"/>
  <c r="M138" i="11"/>
  <c r="R138" i="11" s="1"/>
  <c r="O138" i="11"/>
  <c r="T138" i="11" s="1"/>
  <c r="P138" i="11"/>
  <c r="U138" i="11" s="1"/>
  <c r="F139" i="11"/>
  <c r="J142" i="11"/>
  <c r="G139" i="9"/>
  <c r="H139" i="9" s="1"/>
  <c r="F140" i="9"/>
  <c r="E140" i="9"/>
  <c r="C140" i="9"/>
  <c r="D140" i="9"/>
  <c r="B140" i="9"/>
  <c r="B140" i="11" l="1"/>
  <c r="G140" i="11"/>
  <c r="K140" i="11" s="1"/>
  <c r="L140" i="11" s="1"/>
  <c r="B139" i="10"/>
  <c r="C139" i="10" s="1"/>
  <c r="F140" i="11"/>
  <c r="C140" i="11"/>
  <c r="M139" i="11"/>
  <c r="R139" i="11" s="1"/>
  <c r="N139" i="11"/>
  <c r="S139" i="11" s="1"/>
  <c r="Q139" i="11"/>
  <c r="V139" i="11" s="1"/>
  <c r="P139" i="11"/>
  <c r="U139" i="11" s="1"/>
  <c r="O139" i="11"/>
  <c r="T139" i="11" s="1"/>
  <c r="D140" i="11"/>
  <c r="F141" i="11"/>
  <c r="E140" i="11"/>
  <c r="J143" i="11"/>
  <c r="G140" i="9"/>
  <c r="H140" i="9" s="1"/>
  <c r="F141" i="9"/>
  <c r="D141" i="9"/>
  <c r="E141" i="9"/>
  <c r="C141" i="9"/>
  <c r="B141" i="9"/>
  <c r="E141" i="11" l="1"/>
  <c r="Q140" i="11"/>
  <c r="V140" i="11" s="1"/>
  <c r="M140" i="11"/>
  <c r="R140" i="11" s="1"/>
  <c r="N140" i="11"/>
  <c r="O140" i="11"/>
  <c r="T140" i="11" s="1"/>
  <c r="P140" i="11"/>
  <c r="U140" i="11" s="1"/>
  <c r="D141" i="11"/>
  <c r="S140" i="11"/>
  <c r="G141" i="11"/>
  <c r="K141" i="11" s="1"/>
  <c r="L141" i="11" s="1"/>
  <c r="B140" i="10"/>
  <c r="C140" i="10" s="1"/>
  <c r="B141" i="11"/>
  <c r="C141" i="11"/>
  <c r="J144" i="11"/>
  <c r="G141" i="9"/>
  <c r="H141" i="9" s="1"/>
  <c r="C142" i="9"/>
  <c r="D142" i="9"/>
  <c r="B142" i="9"/>
  <c r="E142" i="9"/>
  <c r="F142" i="9"/>
  <c r="E142" i="11" l="1"/>
  <c r="N141" i="11"/>
  <c r="S141" i="11" s="1"/>
  <c r="M141" i="11"/>
  <c r="R141" i="11" s="1"/>
  <c r="Q141" i="11"/>
  <c r="V141" i="11" s="1"/>
  <c r="P141" i="11"/>
  <c r="U141" i="11" s="1"/>
  <c r="O141" i="11"/>
  <c r="T141" i="11" s="1"/>
  <c r="C142" i="11"/>
  <c r="B142" i="11"/>
  <c r="F142" i="11"/>
  <c r="D142" i="11"/>
  <c r="G142" i="11"/>
  <c r="K142" i="11" s="1"/>
  <c r="L142" i="11" s="1"/>
  <c r="B141" i="10"/>
  <c r="C141" i="10" s="1"/>
  <c r="J145" i="11"/>
  <c r="G142" i="9"/>
  <c r="H142" i="9" s="1"/>
  <c r="D143" i="9"/>
  <c r="E143" i="9"/>
  <c r="F143" i="9"/>
  <c r="B143" i="9"/>
  <c r="C143" i="9"/>
  <c r="D143" i="11" l="1"/>
  <c r="C143" i="11"/>
  <c r="N142" i="11"/>
  <c r="S142" i="11" s="1"/>
  <c r="M142" i="11"/>
  <c r="R142" i="11" s="1"/>
  <c r="Q142" i="11"/>
  <c r="V142" i="11" s="1"/>
  <c r="P142" i="11"/>
  <c r="U142" i="11" s="1"/>
  <c r="O142" i="11"/>
  <c r="T142" i="11" s="1"/>
  <c r="G143" i="11"/>
  <c r="K143" i="11" s="1"/>
  <c r="L143" i="11" s="1"/>
  <c r="B142" i="10"/>
  <c r="C142" i="10" s="1"/>
  <c r="B143" i="11"/>
  <c r="E143" i="11"/>
  <c r="F143" i="11"/>
  <c r="J146" i="11"/>
  <c r="G143" i="9"/>
  <c r="H143" i="9" s="1"/>
  <c r="E144" i="9"/>
  <c r="B144" i="9"/>
  <c r="F144" i="9"/>
  <c r="C144" i="9"/>
  <c r="D144" i="9"/>
  <c r="M143" i="11" l="1"/>
  <c r="R143" i="11" s="1"/>
  <c r="Q143" i="11"/>
  <c r="V143" i="11" s="1"/>
  <c r="N143" i="11"/>
  <c r="S143" i="11" s="1"/>
  <c r="O143" i="11"/>
  <c r="T143" i="11" s="1"/>
  <c r="P143" i="11"/>
  <c r="U143" i="11" s="1"/>
  <c r="C144" i="11"/>
  <c r="G144" i="11"/>
  <c r="K144" i="11" s="1"/>
  <c r="L144" i="11" s="1"/>
  <c r="B143" i="10"/>
  <c r="C143" i="10" s="1"/>
  <c r="B144" i="11"/>
  <c r="D144" i="11"/>
  <c r="F144" i="11"/>
  <c r="E144" i="11"/>
  <c r="J147" i="11"/>
  <c r="G144" i="9"/>
  <c r="H144" i="9" s="1"/>
  <c r="C145" i="9"/>
  <c r="B145" i="9"/>
  <c r="D145" i="9"/>
  <c r="F145" i="9"/>
  <c r="E145" i="9"/>
  <c r="F145" i="11" l="1"/>
  <c r="E145" i="11"/>
  <c r="D145" i="11"/>
  <c r="B145" i="11"/>
  <c r="G145" i="11"/>
  <c r="K145" i="11" s="1"/>
  <c r="L145" i="11" s="1"/>
  <c r="B144" i="10"/>
  <c r="C144" i="10" s="1"/>
  <c r="C145" i="11"/>
  <c r="Q144" i="11"/>
  <c r="V144" i="11" s="1"/>
  <c r="N144" i="11"/>
  <c r="S144" i="11" s="1"/>
  <c r="M144" i="11"/>
  <c r="R144" i="11" s="1"/>
  <c r="P144" i="11"/>
  <c r="U144" i="11" s="1"/>
  <c r="O144" i="11"/>
  <c r="T144" i="11" s="1"/>
  <c r="J148" i="11"/>
  <c r="G145" i="9"/>
  <c r="H145" i="9" s="1"/>
  <c r="B146" i="9"/>
  <c r="F146" i="9"/>
  <c r="E146" i="9"/>
  <c r="D146" i="9"/>
  <c r="C146" i="9"/>
  <c r="G146" i="11" l="1"/>
  <c r="K146" i="11" s="1"/>
  <c r="L146" i="11" s="1"/>
  <c r="B145" i="10"/>
  <c r="C145" i="10" s="1"/>
  <c r="E146" i="11"/>
  <c r="F146" i="11"/>
  <c r="C146" i="11"/>
  <c r="B146" i="11"/>
  <c r="D146" i="11"/>
  <c r="N145" i="11"/>
  <c r="S145" i="11" s="1"/>
  <c r="Q145" i="11"/>
  <c r="V145" i="11" s="1"/>
  <c r="M145" i="11"/>
  <c r="R145" i="11" s="1"/>
  <c r="O145" i="11"/>
  <c r="T145" i="11" s="1"/>
  <c r="P145" i="11"/>
  <c r="U145" i="11" s="1"/>
  <c r="J149" i="11"/>
  <c r="G146" i="9"/>
  <c r="H146" i="9" s="1"/>
  <c r="F147" i="9"/>
  <c r="D147" i="9"/>
  <c r="C147" i="9"/>
  <c r="E147" i="9"/>
  <c r="B147" i="9"/>
  <c r="E147" i="11" l="1"/>
  <c r="D147" i="11"/>
  <c r="B147" i="11"/>
  <c r="F147" i="11"/>
  <c r="C147" i="11"/>
  <c r="Q146" i="11"/>
  <c r="V146" i="11" s="1"/>
  <c r="M146" i="11"/>
  <c r="R146" i="11" s="1"/>
  <c r="N146" i="11"/>
  <c r="S146" i="11" s="1"/>
  <c r="O146" i="11"/>
  <c r="T146" i="11" s="1"/>
  <c r="P146" i="11"/>
  <c r="U146" i="11" s="1"/>
  <c r="G147" i="11"/>
  <c r="K147" i="11" s="1"/>
  <c r="L147" i="11" s="1"/>
  <c r="B146" i="10"/>
  <c r="C146" i="10" s="1"/>
  <c r="J150" i="11"/>
  <c r="G147" i="9"/>
  <c r="H147" i="9" s="1"/>
  <c r="B148" i="9"/>
  <c r="C148" i="9"/>
  <c r="E148" i="9"/>
  <c r="D148" i="9"/>
  <c r="F148" i="9"/>
  <c r="C148" i="11" l="1"/>
  <c r="D148" i="11"/>
  <c r="Q147" i="11"/>
  <c r="V147" i="11" s="1"/>
  <c r="M147" i="11"/>
  <c r="R147" i="11" s="1"/>
  <c r="N147" i="11"/>
  <c r="S147" i="11" s="1"/>
  <c r="P147" i="11"/>
  <c r="U147" i="11" s="1"/>
  <c r="O147" i="11"/>
  <c r="T147" i="11" s="1"/>
  <c r="F148" i="11"/>
  <c r="G148" i="11"/>
  <c r="K148" i="11" s="1"/>
  <c r="L148" i="11" s="1"/>
  <c r="B147" i="10"/>
  <c r="C147" i="10" s="1"/>
  <c r="E148" i="11"/>
  <c r="B148" i="11"/>
  <c r="J151" i="11"/>
  <c r="G148" i="9"/>
  <c r="H148" i="9" s="1"/>
  <c r="C149" i="9"/>
  <c r="D149" i="9"/>
  <c r="F149" i="9"/>
  <c r="E149" i="9"/>
  <c r="B149" i="9"/>
  <c r="E149" i="11" l="1"/>
  <c r="D149" i="11"/>
  <c r="G149" i="11"/>
  <c r="K149" i="11" s="1"/>
  <c r="L149" i="11" s="1"/>
  <c r="B148" i="10"/>
  <c r="C148" i="10" s="1"/>
  <c r="F149" i="11"/>
  <c r="M148" i="11"/>
  <c r="R148" i="11" s="1"/>
  <c r="Q148" i="11"/>
  <c r="V148" i="11" s="1"/>
  <c r="N148" i="11"/>
  <c r="S148" i="11" s="1"/>
  <c r="P148" i="11"/>
  <c r="U148" i="11" s="1"/>
  <c r="O148" i="11"/>
  <c r="T148" i="11" s="1"/>
  <c r="C149" i="11"/>
  <c r="B149" i="11"/>
  <c r="J152" i="11"/>
  <c r="G149" i="9"/>
  <c r="H149" i="9" s="1"/>
  <c r="D150" i="9"/>
  <c r="B150" i="9"/>
  <c r="F150" i="9"/>
  <c r="E150" i="9"/>
  <c r="C150" i="9"/>
  <c r="B150" i="11" l="1"/>
  <c r="G150" i="11"/>
  <c r="K150" i="11" s="1"/>
  <c r="L150" i="11" s="1"/>
  <c r="B149" i="10"/>
  <c r="C149" i="10" s="1"/>
  <c r="M149" i="11"/>
  <c r="R149" i="11" s="1"/>
  <c r="N149" i="11"/>
  <c r="S149" i="11" s="1"/>
  <c r="Q149" i="11"/>
  <c r="V149" i="11" s="1"/>
  <c r="P149" i="11"/>
  <c r="U149" i="11" s="1"/>
  <c r="O149" i="11"/>
  <c r="T149" i="11" s="1"/>
  <c r="D150" i="11"/>
  <c r="E150" i="11"/>
  <c r="F150" i="11"/>
  <c r="C150" i="11"/>
  <c r="J153" i="11"/>
  <c r="G150" i="9"/>
  <c r="H150" i="9" s="1"/>
  <c r="E151" i="9"/>
  <c r="B151" i="9"/>
  <c r="C151" i="9"/>
  <c r="F151" i="9"/>
  <c r="D151" i="9"/>
  <c r="E151" i="11" l="1"/>
  <c r="F151" i="11"/>
  <c r="N150" i="11"/>
  <c r="S150" i="11" s="1"/>
  <c r="M150" i="11"/>
  <c r="R150" i="11" s="1"/>
  <c r="Q150" i="11"/>
  <c r="V150" i="11" s="1"/>
  <c r="O150" i="11"/>
  <c r="T150" i="11" s="1"/>
  <c r="P150" i="11"/>
  <c r="U150" i="11" s="1"/>
  <c r="G151" i="11"/>
  <c r="K151" i="11" s="1"/>
  <c r="L151" i="11" s="1"/>
  <c r="B150" i="10"/>
  <c r="C150" i="10" s="1"/>
  <c r="C151" i="11"/>
  <c r="B151" i="11"/>
  <c r="D151" i="11"/>
  <c r="J154" i="11"/>
  <c r="G151" i="9"/>
  <c r="H151" i="9" s="1"/>
  <c r="B152" i="9"/>
  <c r="F152" i="9"/>
  <c r="D152" i="9"/>
  <c r="C152" i="9"/>
  <c r="E152" i="9"/>
  <c r="G152" i="11" l="1"/>
  <c r="K152" i="11" s="1"/>
  <c r="L152" i="11" s="1"/>
  <c r="B151" i="10"/>
  <c r="C151" i="10" s="1"/>
  <c r="C152" i="11"/>
  <c r="Q151" i="11"/>
  <c r="V151" i="11" s="1"/>
  <c r="M151" i="11"/>
  <c r="R151" i="11" s="1"/>
  <c r="N151" i="11"/>
  <c r="S151" i="11" s="1"/>
  <c r="P151" i="11"/>
  <c r="U151" i="11" s="1"/>
  <c r="O151" i="11"/>
  <c r="T151" i="11" s="1"/>
  <c r="E152" i="11"/>
  <c r="F152" i="11"/>
  <c r="D152" i="11"/>
  <c r="B152" i="11"/>
  <c r="J155" i="11"/>
  <c r="G152" i="9"/>
  <c r="H152" i="9" s="1"/>
  <c r="C153" i="9"/>
  <c r="F153" i="9"/>
  <c r="E153" i="9"/>
  <c r="D153" i="9"/>
  <c r="B153" i="9"/>
  <c r="E153" i="11" l="1"/>
  <c r="C153" i="11"/>
  <c r="G153" i="11"/>
  <c r="K153" i="11" s="1"/>
  <c r="L153" i="11" s="1"/>
  <c r="B152" i="10"/>
  <c r="C152" i="10" s="1"/>
  <c r="D153" i="11"/>
  <c r="B153" i="11"/>
  <c r="F153" i="11"/>
  <c r="Q152" i="11"/>
  <c r="V152" i="11" s="1"/>
  <c r="M152" i="11"/>
  <c r="R152" i="11" s="1"/>
  <c r="N152" i="11"/>
  <c r="S152" i="11" s="1"/>
  <c r="P152" i="11"/>
  <c r="U152" i="11" s="1"/>
  <c r="O152" i="11"/>
  <c r="T152" i="11" s="1"/>
  <c r="J156" i="11"/>
  <c r="G153" i="9"/>
  <c r="H153" i="9" s="1"/>
  <c r="F154" i="9"/>
  <c r="D154" i="9"/>
  <c r="B154" i="9"/>
  <c r="E154" i="9"/>
  <c r="C154" i="9"/>
  <c r="D154" i="11" l="1"/>
  <c r="E154" i="11"/>
  <c r="C154" i="11"/>
  <c r="G154" i="11"/>
  <c r="K154" i="11" s="1"/>
  <c r="L154" i="11" s="1"/>
  <c r="B153" i="10"/>
  <c r="C153" i="10" s="1"/>
  <c r="Q153" i="11"/>
  <c r="V153" i="11" s="1"/>
  <c r="N153" i="11"/>
  <c r="S153" i="11" s="1"/>
  <c r="M153" i="11"/>
  <c r="R153" i="11" s="1"/>
  <c r="P153" i="11"/>
  <c r="U153" i="11" s="1"/>
  <c r="O153" i="11"/>
  <c r="T153" i="11" s="1"/>
  <c r="B154" i="11"/>
  <c r="F154" i="11"/>
  <c r="J157" i="11"/>
  <c r="G154" i="9"/>
  <c r="H154" i="9" s="1"/>
  <c r="D155" i="9"/>
  <c r="B155" i="9"/>
  <c r="F155" i="9"/>
  <c r="E155" i="9"/>
  <c r="C155" i="9"/>
  <c r="B155" i="11" l="1"/>
  <c r="C155" i="11"/>
  <c r="D155" i="11"/>
  <c r="G155" i="11"/>
  <c r="K155" i="11" s="1"/>
  <c r="L155" i="11" s="1"/>
  <c r="B154" i="10"/>
  <c r="C154" i="10" s="1"/>
  <c r="F155" i="11"/>
  <c r="Q154" i="11"/>
  <c r="V154" i="11" s="1"/>
  <c r="M154" i="11"/>
  <c r="R154" i="11" s="1"/>
  <c r="N154" i="11"/>
  <c r="S154" i="11" s="1"/>
  <c r="P154" i="11"/>
  <c r="U154" i="11" s="1"/>
  <c r="O154" i="11"/>
  <c r="T154" i="11" s="1"/>
  <c r="E155" i="11"/>
  <c r="J158" i="11"/>
  <c r="G155" i="9"/>
  <c r="H155" i="9" s="1"/>
  <c r="B156" i="9"/>
  <c r="E156" i="9"/>
  <c r="C156" i="9"/>
  <c r="F156" i="9"/>
  <c r="D156" i="9"/>
  <c r="G156" i="11" l="1"/>
  <c r="K156" i="11" s="1"/>
  <c r="L156" i="11" s="1"/>
  <c r="B155" i="10"/>
  <c r="C155" i="10" s="1"/>
  <c r="M155" i="11"/>
  <c r="R155" i="11" s="1"/>
  <c r="Q155" i="11"/>
  <c r="V155" i="11" s="1"/>
  <c r="N155" i="11"/>
  <c r="S155" i="11" s="1"/>
  <c r="O155" i="11"/>
  <c r="T155" i="11" s="1"/>
  <c r="P155" i="11"/>
  <c r="U155" i="11" s="1"/>
  <c r="C156" i="11"/>
  <c r="F156" i="11"/>
  <c r="E156" i="11"/>
  <c r="B156" i="11"/>
  <c r="D156" i="11"/>
  <c r="J159" i="11"/>
  <c r="G156" i="9"/>
  <c r="H156" i="9" s="1"/>
  <c r="E157" i="9"/>
  <c r="D157" i="9"/>
  <c r="C157" i="9"/>
  <c r="F157" i="9"/>
  <c r="B157" i="9"/>
  <c r="B157" i="11" l="1"/>
  <c r="D157" i="11"/>
  <c r="C157" i="11"/>
  <c r="Q156" i="11"/>
  <c r="V156" i="11" s="1"/>
  <c r="N156" i="11"/>
  <c r="S156" i="11" s="1"/>
  <c r="M156" i="11"/>
  <c r="R156" i="11" s="1"/>
  <c r="O156" i="11"/>
  <c r="T156" i="11" s="1"/>
  <c r="P156" i="11"/>
  <c r="U156" i="11" s="1"/>
  <c r="G157" i="11"/>
  <c r="K157" i="11" s="1"/>
  <c r="L157" i="11" s="1"/>
  <c r="B156" i="10"/>
  <c r="C156" i="10" s="1"/>
  <c r="E157" i="11"/>
  <c r="F157" i="11"/>
  <c r="J160" i="11"/>
  <c r="G157" i="9"/>
  <c r="H157" i="9" s="1"/>
  <c r="D158" i="9"/>
  <c r="F158" i="9"/>
  <c r="B158" i="9"/>
  <c r="C158" i="9"/>
  <c r="E158" i="9"/>
  <c r="F158" i="11" l="1"/>
  <c r="D158" i="11"/>
  <c r="C158" i="11"/>
  <c r="G158" i="11"/>
  <c r="K158" i="11" s="1"/>
  <c r="L158" i="11" s="1"/>
  <c r="B157" i="10"/>
  <c r="C157" i="10" s="1"/>
  <c r="E158" i="11"/>
  <c r="M157" i="11"/>
  <c r="R157" i="11" s="1"/>
  <c r="Q157" i="11"/>
  <c r="V157" i="11" s="1"/>
  <c r="N157" i="11"/>
  <c r="S157" i="11" s="1"/>
  <c r="P157" i="11"/>
  <c r="U157" i="11" s="1"/>
  <c r="O157" i="11"/>
  <c r="T157" i="11" s="1"/>
  <c r="B158" i="11"/>
  <c r="J161" i="11"/>
  <c r="G158" i="9"/>
  <c r="H158" i="9" s="1"/>
  <c r="C159" i="9"/>
  <c r="F159" i="9"/>
  <c r="E159" i="9"/>
  <c r="B159" i="9"/>
  <c r="D159" i="9"/>
  <c r="B159" i="11" l="1"/>
  <c r="Q158" i="11"/>
  <c r="V158" i="11" s="1"/>
  <c r="N158" i="11"/>
  <c r="S158" i="11" s="1"/>
  <c r="M158" i="11"/>
  <c r="R158" i="11" s="1"/>
  <c r="P158" i="11"/>
  <c r="U158" i="11" s="1"/>
  <c r="O158" i="11"/>
  <c r="T158" i="11" s="1"/>
  <c r="D159" i="11"/>
  <c r="G159" i="11"/>
  <c r="K159" i="11" s="1"/>
  <c r="L159" i="11" s="1"/>
  <c r="B158" i="10"/>
  <c r="C158" i="10" s="1"/>
  <c r="C159" i="11"/>
  <c r="E159" i="11"/>
  <c r="F159" i="11"/>
  <c r="J162" i="11"/>
  <c r="G159" i="9"/>
  <c r="H159" i="9" s="1"/>
  <c r="B160" i="9"/>
  <c r="F160" i="9"/>
  <c r="D160" i="9"/>
  <c r="E160" i="9"/>
  <c r="C160" i="9"/>
  <c r="E160" i="11" l="1"/>
  <c r="B160" i="11"/>
  <c r="C160" i="11"/>
  <c r="G160" i="11"/>
  <c r="K160" i="11" s="1"/>
  <c r="L160" i="11" s="1"/>
  <c r="B159" i="10"/>
  <c r="C159" i="10" s="1"/>
  <c r="D160" i="11"/>
  <c r="M159" i="11"/>
  <c r="R159" i="11" s="1"/>
  <c r="N159" i="11"/>
  <c r="S159" i="11" s="1"/>
  <c r="Q159" i="11"/>
  <c r="V159" i="11" s="1"/>
  <c r="O159" i="11"/>
  <c r="T159" i="11" s="1"/>
  <c r="P159" i="11"/>
  <c r="U159" i="11" s="1"/>
  <c r="F160" i="11"/>
  <c r="J163" i="11"/>
  <c r="G160" i="9"/>
  <c r="H160" i="9" s="1"/>
  <c r="F161" i="9"/>
  <c r="E161" i="9"/>
  <c r="C161" i="9"/>
  <c r="D161" i="9"/>
  <c r="B161" i="9"/>
  <c r="B161" i="11" l="1"/>
  <c r="D161" i="11"/>
  <c r="M160" i="11"/>
  <c r="R160" i="11" s="1"/>
  <c r="N160" i="11"/>
  <c r="S160" i="11" s="1"/>
  <c r="Q160" i="11"/>
  <c r="V160" i="11" s="1"/>
  <c r="O160" i="11"/>
  <c r="T160" i="11" s="1"/>
  <c r="P160" i="11"/>
  <c r="U160" i="11" s="1"/>
  <c r="E161" i="11"/>
  <c r="C161" i="11"/>
  <c r="G161" i="11"/>
  <c r="K161" i="11" s="1"/>
  <c r="L161" i="11" s="1"/>
  <c r="B160" i="10"/>
  <c r="C160" i="10" s="1"/>
  <c r="F161" i="11"/>
  <c r="J164" i="11"/>
  <c r="G161" i="9"/>
  <c r="H161" i="9" s="1"/>
  <c r="C162" i="9"/>
  <c r="D162" i="9"/>
  <c r="E162" i="9"/>
  <c r="B162" i="9"/>
  <c r="F162" i="9"/>
  <c r="G162" i="11" l="1"/>
  <c r="K162" i="11" s="1"/>
  <c r="L162" i="11" s="1"/>
  <c r="B161" i="10"/>
  <c r="C161" i="10" s="1"/>
  <c r="E162" i="11"/>
  <c r="F162" i="11"/>
  <c r="D162" i="11"/>
  <c r="Q161" i="11"/>
  <c r="V161" i="11" s="1"/>
  <c r="M161" i="11"/>
  <c r="N161" i="11"/>
  <c r="S161" i="11" s="1"/>
  <c r="O161" i="11"/>
  <c r="T161" i="11" s="1"/>
  <c r="P161" i="11"/>
  <c r="U161" i="11" s="1"/>
  <c r="R161" i="11"/>
  <c r="C162" i="11"/>
  <c r="C163" i="11"/>
  <c r="B162" i="11"/>
  <c r="J165" i="11"/>
  <c r="G162" i="9"/>
  <c r="H162" i="9" s="1"/>
  <c r="D163" i="9"/>
  <c r="B163" i="9"/>
  <c r="F163" i="9"/>
  <c r="E163" i="9"/>
  <c r="C163" i="9"/>
  <c r="B163" i="11" l="1"/>
  <c r="F163" i="11"/>
  <c r="G163" i="11"/>
  <c r="K163" i="11" s="1"/>
  <c r="L163" i="11" s="1"/>
  <c r="B162" i="10"/>
  <c r="C162" i="10" s="1"/>
  <c r="D163" i="11"/>
  <c r="E163" i="11"/>
  <c r="Q162" i="11"/>
  <c r="V162" i="11" s="1"/>
  <c r="M162" i="11"/>
  <c r="R162" i="11" s="1"/>
  <c r="N162" i="11"/>
  <c r="S162" i="11" s="1"/>
  <c r="P162" i="11"/>
  <c r="U162" i="11" s="1"/>
  <c r="O162" i="11"/>
  <c r="T162" i="11" s="1"/>
  <c r="J166" i="11"/>
  <c r="G163" i="9"/>
  <c r="H163" i="9" s="1"/>
  <c r="E164" i="9"/>
  <c r="B164" i="9"/>
  <c r="C164" i="9"/>
  <c r="F164" i="9"/>
  <c r="D164" i="9"/>
  <c r="C164" i="11" l="1"/>
  <c r="B164" i="11"/>
  <c r="G164" i="11"/>
  <c r="K164" i="11" s="1"/>
  <c r="L164" i="11" s="1"/>
  <c r="B163" i="10"/>
  <c r="C163" i="10" s="1"/>
  <c r="F164" i="11"/>
  <c r="N163" i="11"/>
  <c r="S163" i="11" s="1"/>
  <c r="Q163" i="11"/>
  <c r="V163" i="11" s="1"/>
  <c r="M163" i="11"/>
  <c r="R163" i="11" s="1"/>
  <c r="O163" i="11"/>
  <c r="T163" i="11" s="1"/>
  <c r="P163" i="11"/>
  <c r="U163" i="11" s="1"/>
  <c r="D164" i="11"/>
  <c r="E164" i="11"/>
  <c r="J167" i="11"/>
  <c r="G164" i="9"/>
  <c r="H164" i="9" s="1"/>
  <c r="F165" i="9"/>
  <c r="B165" i="9"/>
  <c r="D165" i="9"/>
  <c r="C165" i="9"/>
  <c r="E165" i="9"/>
  <c r="G165" i="11" l="1"/>
  <c r="K165" i="11" s="1"/>
  <c r="L165" i="11" s="1"/>
  <c r="B164" i="10"/>
  <c r="C164" i="10" s="1"/>
  <c r="D165" i="11"/>
  <c r="B165" i="11"/>
  <c r="C165" i="11"/>
  <c r="E165" i="11"/>
  <c r="N164" i="11"/>
  <c r="S164" i="11" s="1"/>
  <c r="Q164" i="11"/>
  <c r="V164" i="11" s="1"/>
  <c r="M164" i="11"/>
  <c r="R164" i="11" s="1"/>
  <c r="O164" i="11"/>
  <c r="T164" i="11" s="1"/>
  <c r="P164" i="11"/>
  <c r="U164" i="11" s="1"/>
  <c r="F165" i="11"/>
  <c r="J168" i="11"/>
  <c r="G165" i="9"/>
  <c r="H165" i="9" s="1"/>
  <c r="C166" i="9"/>
  <c r="B166" i="9"/>
  <c r="E166" i="9"/>
  <c r="D166" i="9"/>
  <c r="F166" i="9"/>
  <c r="C166" i="11" l="1"/>
  <c r="F166" i="11"/>
  <c r="B166" i="11"/>
  <c r="E166" i="11"/>
  <c r="D166" i="11"/>
  <c r="G166" i="11"/>
  <c r="K166" i="11" s="1"/>
  <c r="L166" i="11" s="1"/>
  <c r="B165" i="10"/>
  <c r="C165" i="10" s="1"/>
  <c r="N165" i="11"/>
  <c r="S165" i="11" s="1"/>
  <c r="Q165" i="11"/>
  <c r="V165" i="11" s="1"/>
  <c r="M165" i="11"/>
  <c r="R165" i="11" s="1"/>
  <c r="O165" i="11"/>
  <c r="T165" i="11" s="1"/>
  <c r="P165" i="11"/>
  <c r="U165" i="11" s="1"/>
  <c r="J169" i="11"/>
  <c r="G166" i="9"/>
  <c r="H166" i="9" s="1"/>
  <c r="D167" i="9"/>
  <c r="B167" i="9"/>
  <c r="F167" i="9"/>
  <c r="E167" i="9"/>
  <c r="C167" i="9"/>
  <c r="G167" i="11" l="1"/>
  <c r="K167" i="11" s="1"/>
  <c r="L167" i="11" s="1"/>
  <c r="B166" i="10"/>
  <c r="C166" i="10" s="1"/>
  <c r="B167" i="11"/>
  <c r="M166" i="11"/>
  <c r="R166" i="11" s="1"/>
  <c r="Q166" i="11"/>
  <c r="V166" i="11" s="1"/>
  <c r="N166" i="11"/>
  <c r="S166" i="11" s="1"/>
  <c r="O166" i="11"/>
  <c r="T166" i="11" s="1"/>
  <c r="P166" i="11"/>
  <c r="U166" i="11" s="1"/>
  <c r="C167" i="11"/>
  <c r="D167" i="11"/>
  <c r="E167" i="11"/>
  <c r="F167" i="11"/>
  <c r="J170" i="11"/>
  <c r="G167" i="9"/>
  <c r="H167" i="9" s="1"/>
  <c r="B168" i="9"/>
  <c r="E168" i="9"/>
  <c r="C168" i="9"/>
  <c r="F168" i="9"/>
  <c r="D168" i="9"/>
  <c r="E168" i="11" l="1"/>
  <c r="D168" i="11"/>
  <c r="B168" i="11"/>
  <c r="C168" i="11"/>
  <c r="M167" i="11"/>
  <c r="R167" i="11" s="1"/>
  <c r="Q167" i="11"/>
  <c r="V167" i="11" s="1"/>
  <c r="N167" i="11"/>
  <c r="S167" i="11" s="1"/>
  <c r="P167" i="11"/>
  <c r="U167" i="11" s="1"/>
  <c r="O167" i="11"/>
  <c r="T167" i="11" s="1"/>
  <c r="G168" i="11"/>
  <c r="K168" i="11" s="1"/>
  <c r="L168" i="11" s="1"/>
  <c r="B167" i="10"/>
  <c r="C167" i="10" s="1"/>
  <c r="F168" i="11"/>
  <c r="J171" i="11"/>
  <c r="G168" i="9"/>
  <c r="H168" i="9" s="1"/>
  <c r="E169" i="9"/>
  <c r="F169" i="9"/>
  <c r="D169" i="9"/>
  <c r="C169" i="9"/>
  <c r="B169" i="9"/>
  <c r="E169" i="11" l="1"/>
  <c r="B169" i="11"/>
  <c r="G169" i="11"/>
  <c r="K169" i="11" s="1"/>
  <c r="L169" i="11" s="1"/>
  <c r="B168" i="10"/>
  <c r="C168" i="10" s="1"/>
  <c r="Q168" i="11"/>
  <c r="V168" i="11" s="1"/>
  <c r="N168" i="11"/>
  <c r="S168" i="11" s="1"/>
  <c r="M168" i="11"/>
  <c r="R168" i="11" s="1"/>
  <c r="O168" i="11"/>
  <c r="T168" i="11" s="1"/>
  <c r="P168" i="11"/>
  <c r="U168" i="11" s="1"/>
  <c r="F169" i="11"/>
  <c r="C169" i="11"/>
  <c r="D169" i="11"/>
  <c r="J172" i="11"/>
  <c r="G169" i="9"/>
  <c r="H169" i="9" s="1"/>
  <c r="C170" i="9"/>
  <c r="F170" i="9"/>
  <c r="B170" i="9"/>
  <c r="D170" i="9"/>
  <c r="E170" i="9"/>
  <c r="B170" i="11" l="1"/>
  <c r="F170" i="11"/>
  <c r="G170" i="11"/>
  <c r="K170" i="11" s="1"/>
  <c r="L170" i="11" s="1"/>
  <c r="B169" i="10"/>
  <c r="C169" i="10" s="1"/>
  <c r="D170" i="11"/>
  <c r="C170" i="11"/>
  <c r="N169" i="11"/>
  <c r="S169" i="11" s="1"/>
  <c r="Q169" i="11"/>
  <c r="V169" i="11" s="1"/>
  <c r="M169" i="11"/>
  <c r="R169" i="11" s="1"/>
  <c r="P169" i="11"/>
  <c r="U169" i="11" s="1"/>
  <c r="O169" i="11"/>
  <c r="T169" i="11" s="1"/>
  <c r="E170" i="11"/>
  <c r="J173" i="11"/>
  <c r="G170" i="9"/>
  <c r="H170" i="9" s="1"/>
  <c r="F171" i="9"/>
  <c r="B171" i="9"/>
  <c r="D171" i="9"/>
  <c r="E171" i="9"/>
  <c r="C171" i="9"/>
  <c r="B171" i="11" l="1"/>
  <c r="F171" i="11"/>
  <c r="M170" i="11"/>
  <c r="R170" i="11" s="1"/>
  <c r="N170" i="11"/>
  <c r="S170" i="11" s="1"/>
  <c r="Q170" i="11"/>
  <c r="V170" i="11" s="1"/>
  <c r="P170" i="11"/>
  <c r="U170" i="11" s="1"/>
  <c r="O170" i="11"/>
  <c r="T170" i="11" s="1"/>
  <c r="D171" i="11"/>
  <c r="E171" i="11"/>
  <c r="G171" i="11"/>
  <c r="K171" i="11" s="1"/>
  <c r="L171" i="11" s="1"/>
  <c r="B170" i="10"/>
  <c r="C170" i="10" s="1"/>
  <c r="C171" i="11"/>
  <c r="J174" i="11"/>
  <c r="G171" i="9"/>
  <c r="H171" i="9" s="1"/>
  <c r="E172" i="9"/>
  <c r="B172" i="9"/>
  <c r="C172" i="9"/>
  <c r="D172" i="9"/>
  <c r="F172" i="9"/>
  <c r="G172" i="11" l="1"/>
  <c r="K172" i="11" s="1"/>
  <c r="L172" i="11" s="1"/>
  <c r="B171" i="10"/>
  <c r="C171" i="10" s="1"/>
  <c r="B172" i="11"/>
  <c r="M171" i="11"/>
  <c r="R171" i="11" s="1"/>
  <c r="N171" i="11"/>
  <c r="S171" i="11" s="1"/>
  <c r="Q171" i="11"/>
  <c r="V171" i="11" s="1"/>
  <c r="O171" i="11"/>
  <c r="T171" i="11" s="1"/>
  <c r="P171" i="11"/>
  <c r="U171" i="11" s="1"/>
  <c r="E172" i="11"/>
  <c r="C172" i="11"/>
  <c r="D172" i="11"/>
  <c r="F172" i="11"/>
  <c r="J175" i="11"/>
  <c r="G172" i="9"/>
  <c r="H172" i="9" s="1"/>
  <c r="B173" i="9"/>
  <c r="D173" i="9"/>
  <c r="F173" i="9"/>
  <c r="C173" i="9"/>
  <c r="E173" i="9"/>
  <c r="D173" i="11" l="1"/>
  <c r="C173" i="11"/>
  <c r="G173" i="11"/>
  <c r="K173" i="11" s="1"/>
  <c r="L173" i="11" s="1"/>
  <c r="B172" i="10"/>
  <c r="C172" i="10" s="1"/>
  <c r="E173" i="11"/>
  <c r="N172" i="11"/>
  <c r="S172" i="11" s="1"/>
  <c r="Q172" i="11"/>
  <c r="V172" i="11" s="1"/>
  <c r="M172" i="11"/>
  <c r="R172" i="11" s="1"/>
  <c r="O172" i="11"/>
  <c r="T172" i="11" s="1"/>
  <c r="P172" i="11"/>
  <c r="U172" i="11" s="1"/>
  <c r="B173" i="11"/>
  <c r="F173" i="11"/>
  <c r="J176" i="11"/>
  <c r="G173" i="9"/>
  <c r="H173" i="9" s="1"/>
  <c r="C174" i="9"/>
  <c r="D174" i="9"/>
  <c r="E174" i="9"/>
  <c r="F174" i="9"/>
  <c r="B174" i="9"/>
  <c r="G174" i="11" l="1"/>
  <c r="K174" i="11" s="1"/>
  <c r="L174" i="11" s="1"/>
  <c r="B173" i="10"/>
  <c r="C173" i="10" s="1"/>
  <c r="F174" i="11"/>
  <c r="B174" i="11"/>
  <c r="C174" i="11"/>
  <c r="N173" i="11"/>
  <c r="S173" i="11" s="1"/>
  <c r="Q173" i="11"/>
  <c r="V173" i="11" s="1"/>
  <c r="M173" i="11"/>
  <c r="R173" i="11" s="1"/>
  <c r="P173" i="11"/>
  <c r="U173" i="11" s="1"/>
  <c r="O173" i="11"/>
  <c r="T173" i="11" s="1"/>
  <c r="E174" i="11"/>
  <c r="D174" i="11"/>
  <c r="J177" i="11"/>
  <c r="G174" i="9"/>
  <c r="H174" i="9" s="1"/>
  <c r="F175" i="9"/>
  <c r="D175" i="9"/>
  <c r="B175" i="9"/>
  <c r="E175" i="9"/>
  <c r="C175" i="9"/>
  <c r="E175" i="11" l="1"/>
  <c r="B175" i="11"/>
  <c r="D175" i="11"/>
  <c r="M174" i="11"/>
  <c r="R174" i="11" s="1"/>
  <c r="Q174" i="11"/>
  <c r="V174" i="11" s="1"/>
  <c r="N174" i="11"/>
  <c r="S174" i="11" s="1"/>
  <c r="P174" i="11"/>
  <c r="U174" i="11" s="1"/>
  <c r="O174" i="11"/>
  <c r="T174" i="11" s="1"/>
  <c r="F175" i="11"/>
  <c r="G175" i="11"/>
  <c r="K175" i="11" s="1"/>
  <c r="L175" i="11" s="1"/>
  <c r="B174" i="10"/>
  <c r="C174" i="10" s="1"/>
  <c r="C175" i="11"/>
  <c r="J178" i="11"/>
  <c r="G175" i="9"/>
  <c r="H175" i="9" s="1"/>
  <c r="E176" i="9"/>
  <c r="D176" i="9"/>
  <c r="C176" i="9"/>
  <c r="B176" i="9"/>
  <c r="F176" i="9"/>
  <c r="G176" i="11" l="1"/>
  <c r="K176" i="11" s="1"/>
  <c r="L176" i="11" s="1"/>
  <c r="B175" i="10"/>
  <c r="C175" i="10" s="1"/>
  <c r="N175" i="11"/>
  <c r="S175" i="11" s="1"/>
  <c r="M175" i="11"/>
  <c r="R175" i="11" s="1"/>
  <c r="Q175" i="11"/>
  <c r="V175" i="11" s="1"/>
  <c r="O175" i="11"/>
  <c r="T175" i="11" s="1"/>
  <c r="P175" i="11"/>
  <c r="U175" i="11" s="1"/>
  <c r="E176" i="11"/>
  <c r="F176" i="11"/>
  <c r="D176" i="11"/>
  <c r="C176" i="11"/>
  <c r="B176" i="11"/>
  <c r="J179" i="11"/>
  <c r="G176" i="9"/>
  <c r="H176" i="9" s="1"/>
  <c r="B177" i="9"/>
  <c r="D177" i="9"/>
  <c r="F177" i="9"/>
  <c r="C177" i="9"/>
  <c r="E177" i="9"/>
  <c r="D177" i="11" l="1"/>
  <c r="M176" i="11"/>
  <c r="R176" i="11" s="1"/>
  <c r="Q176" i="11"/>
  <c r="V176" i="11" s="1"/>
  <c r="N176" i="11"/>
  <c r="S176" i="11" s="1"/>
  <c r="O176" i="11"/>
  <c r="T176" i="11" s="1"/>
  <c r="P176" i="11"/>
  <c r="U176" i="11" s="1"/>
  <c r="G177" i="11"/>
  <c r="K177" i="11" s="1"/>
  <c r="L177" i="11" s="1"/>
  <c r="B176" i="10"/>
  <c r="C176" i="10" s="1"/>
  <c r="E177" i="11"/>
  <c r="F177" i="11"/>
  <c r="B177" i="11"/>
  <c r="C177" i="11"/>
  <c r="J180" i="11"/>
  <c r="G177" i="9"/>
  <c r="H177" i="9" s="1"/>
  <c r="C178" i="9"/>
  <c r="D178" i="9"/>
  <c r="E178" i="9"/>
  <c r="F178" i="9"/>
  <c r="B178" i="9"/>
  <c r="G178" i="11" l="1"/>
  <c r="K178" i="11" s="1"/>
  <c r="L178" i="11" s="1"/>
  <c r="B177" i="10"/>
  <c r="C177" i="10" s="1"/>
  <c r="D178" i="11"/>
  <c r="E178" i="11"/>
  <c r="C178" i="11"/>
  <c r="M177" i="11"/>
  <c r="R177" i="11" s="1"/>
  <c r="Q177" i="11"/>
  <c r="V177" i="11" s="1"/>
  <c r="N177" i="11"/>
  <c r="S177" i="11" s="1"/>
  <c r="O177" i="11"/>
  <c r="T177" i="11" s="1"/>
  <c r="P177" i="11"/>
  <c r="U177" i="11" s="1"/>
  <c r="F178" i="11"/>
  <c r="B178" i="11"/>
  <c r="J181" i="11"/>
  <c r="G178" i="9"/>
  <c r="H178" i="9" s="1"/>
  <c r="F179" i="9"/>
  <c r="D179" i="9"/>
  <c r="B179" i="9"/>
  <c r="E179" i="9"/>
  <c r="C179" i="9"/>
  <c r="C179" i="11" l="1"/>
  <c r="B179" i="11"/>
  <c r="E179" i="11"/>
  <c r="Q178" i="11"/>
  <c r="V178" i="11" s="1"/>
  <c r="M178" i="11"/>
  <c r="R178" i="11" s="1"/>
  <c r="N178" i="11"/>
  <c r="S178" i="11" s="1"/>
  <c r="P178" i="11"/>
  <c r="U178" i="11" s="1"/>
  <c r="O178" i="11"/>
  <c r="T178" i="11" s="1"/>
  <c r="G179" i="11"/>
  <c r="K179" i="11" s="1"/>
  <c r="L179" i="11" s="1"/>
  <c r="B178" i="10"/>
  <c r="C178" i="10" s="1"/>
  <c r="D179" i="11"/>
  <c r="F179" i="11"/>
  <c r="J182" i="11"/>
  <c r="G179" i="9"/>
  <c r="H179" i="9" s="1"/>
  <c r="E180" i="9"/>
  <c r="D180" i="9"/>
  <c r="C180" i="9"/>
  <c r="B180" i="9"/>
  <c r="F180" i="9"/>
  <c r="B180" i="11" l="1"/>
  <c r="G180" i="11"/>
  <c r="K180" i="11" s="1"/>
  <c r="L180" i="11" s="1"/>
  <c r="B179" i="10"/>
  <c r="C179" i="10" s="1"/>
  <c r="F180" i="11"/>
  <c r="Q179" i="11"/>
  <c r="V179" i="11" s="1"/>
  <c r="M179" i="11"/>
  <c r="R179" i="11" s="1"/>
  <c r="N179" i="11"/>
  <c r="S179" i="11" s="1"/>
  <c r="O179" i="11"/>
  <c r="T179" i="11" s="1"/>
  <c r="P179" i="11"/>
  <c r="U179" i="11" s="1"/>
  <c r="E180" i="11"/>
  <c r="D180" i="11"/>
  <c r="C180" i="11"/>
  <c r="J183" i="11"/>
  <c r="G180" i="9"/>
  <c r="H180" i="9" s="1"/>
  <c r="D181" i="9"/>
  <c r="F181" i="9"/>
  <c r="C181" i="9"/>
  <c r="B181" i="9"/>
  <c r="E181" i="9"/>
  <c r="G181" i="11" l="1"/>
  <c r="K181" i="11" s="1"/>
  <c r="L181" i="11" s="1"/>
  <c r="B180" i="10"/>
  <c r="C180" i="10" s="1"/>
  <c r="B181" i="11"/>
  <c r="Q180" i="11"/>
  <c r="V180" i="11" s="1"/>
  <c r="N180" i="11"/>
  <c r="S180" i="11" s="1"/>
  <c r="M180" i="11"/>
  <c r="R180" i="11" s="1"/>
  <c r="P180" i="11"/>
  <c r="U180" i="11" s="1"/>
  <c r="O180" i="11"/>
  <c r="T180" i="11" s="1"/>
  <c r="C181" i="11"/>
  <c r="D181" i="11"/>
  <c r="F181" i="11"/>
  <c r="E181" i="11"/>
  <c r="J184" i="11"/>
  <c r="G181" i="9"/>
  <c r="H181" i="9" s="1"/>
  <c r="F182" i="9"/>
  <c r="B182" i="9"/>
  <c r="E182" i="9"/>
  <c r="C182" i="9"/>
  <c r="D182" i="9"/>
  <c r="E182" i="11" l="1"/>
  <c r="C182" i="11"/>
  <c r="G182" i="11"/>
  <c r="K182" i="11" s="1"/>
  <c r="L182" i="11" s="1"/>
  <c r="B181" i="10"/>
  <c r="C181" i="10" s="1"/>
  <c r="D182" i="11"/>
  <c r="F182" i="11"/>
  <c r="B182" i="11"/>
  <c r="M181" i="11"/>
  <c r="R181" i="11" s="1"/>
  <c r="Q181" i="11"/>
  <c r="V181" i="11" s="1"/>
  <c r="N181" i="11"/>
  <c r="S181" i="11" s="1"/>
  <c r="O181" i="11"/>
  <c r="T181" i="11" s="1"/>
  <c r="P181" i="11"/>
  <c r="U181" i="11" s="1"/>
  <c r="J185" i="11"/>
  <c r="G182" i="9"/>
  <c r="H182" i="9" s="1"/>
  <c r="B183" i="9"/>
  <c r="C183" i="9"/>
  <c r="D183" i="9"/>
  <c r="E183" i="9"/>
  <c r="F183" i="9"/>
  <c r="B183" i="11" l="1"/>
  <c r="E183" i="11"/>
  <c r="Q182" i="11"/>
  <c r="V182" i="11" s="1"/>
  <c r="N182" i="11"/>
  <c r="S182" i="11" s="1"/>
  <c r="M182" i="11"/>
  <c r="R182" i="11" s="1"/>
  <c r="O182" i="11"/>
  <c r="T182" i="11" s="1"/>
  <c r="P182" i="11"/>
  <c r="U182" i="11" s="1"/>
  <c r="F183" i="11"/>
  <c r="G183" i="11"/>
  <c r="K183" i="11" s="1"/>
  <c r="L183" i="11" s="1"/>
  <c r="B182" i="10"/>
  <c r="C182" i="10" s="1"/>
  <c r="C183" i="11"/>
  <c r="D183" i="11"/>
  <c r="J186" i="11"/>
  <c r="G183" i="9"/>
  <c r="H183" i="9" s="1"/>
  <c r="E184" i="9"/>
  <c r="C184" i="9"/>
  <c r="F184" i="9"/>
  <c r="D184" i="9"/>
  <c r="B184" i="9"/>
  <c r="B184" i="11" l="1"/>
  <c r="G184" i="11"/>
  <c r="K184" i="11" s="1"/>
  <c r="L184" i="11" s="1"/>
  <c r="B183" i="10"/>
  <c r="C183" i="10" s="1"/>
  <c r="N183" i="11"/>
  <c r="S183" i="11" s="1"/>
  <c r="M183" i="11"/>
  <c r="R183" i="11" s="1"/>
  <c r="Q183" i="11"/>
  <c r="V183" i="11" s="1"/>
  <c r="P183" i="11"/>
  <c r="U183" i="11" s="1"/>
  <c r="O183" i="11"/>
  <c r="T183" i="11" s="1"/>
  <c r="E184" i="11"/>
  <c r="C184" i="11"/>
  <c r="F184" i="11"/>
  <c r="D184" i="11"/>
  <c r="J187" i="11"/>
  <c r="G184" i="9"/>
  <c r="H184" i="9" s="1"/>
  <c r="C185" i="9"/>
  <c r="B185" i="9"/>
  <c r="F185" i="9"/>
  <c r="D185" i="9"/>
  <c r="E185" i="9"/>
  <c r="C185" i="11" l="1"/>
  <c r="G185" i="11"/>
  <c r="K185" i="11" s="1"/>
  <c r="L185" i="11" s="1"/>
  <c r="B184" i="10"/>
  <c r="C184" i="10" s="1"/>
  <c r="F185" i="11"/>
  <c r="Q184" i="11"/>
  <c r="V184" i="11" s="1"/>
  <c r="M184" i="11"/>
  <c r="R184" i="11" s="1"/>
  <c r="N184" i="11"/>
  <c r="S184" i="11" s="1"/>
  <c r="O184" i="11"/>
  <c r="T184" i="11" s="1"/>
  <c r="P184" i="11"/>
  <c r="U184" i="11" s="1"/>
  <c r="B185" i="11"/>
  <c r="D185" i="11"/>
  <c r="B186" i="11"/>
  <c r="E185" i="11"/>
  <c r="J188" i="11"/>
  <c r="G185" i="9"/>
  <c r="H185" i="9" s="1"/>
  <c r="B186" i="9"/>
  <c r="D186" i="9"/>
  <c r="E186" i="9"/>
  <c r="F186" i="9"/>
  <c r="C186" i="9"/>
  <c r="F186" i="11" l="1"/>
  <c r="C186" i="11"/>
  <c r="D186" i="11"/>
  <c r="Q185" i="11"/>
  <c r="V185" i="11" s="1"/>
  <c r="N185" i="11"/>
  <c r="S185" i="11" s="1"/>
  <c r="M185" i="11"/>
  <c r="R185" i="11" s="1"/>
  <c r="P185" i="11"/>
  <c r="O185" i="11"/>
  <c r="U185" i="11"/>
  <c r="G186" i="11"/>
  <c r="K186" i="11" s="1"/>
  <c r="L186" i="11" s="1"/>
  <c r="B185" i="10"/>
  <c r="C185" i="10" s="1"/>
  <c r="T185" i="11"/>
  <c r="E186" i="11"/>
  <c r="J189" i="11"/>
  <c r="G186" i="9"/>
  <c r="H186" i="9" s="1"/>
  <c r="C187" i="9"/>
  <c r="F187" i="9"/>
  <c r="E187" i="9"/>
  <c r="D187" i="9"/>
  <c r="B187" i="9"/>
  <c r="F187" i="11" l="1"/>
  <c r="M186" i="11"/>
  <c r="R186" i="11" s="1"/>
  <c r="Q186" i="11"/>
  <c r="N186" i="11"/>
  <c r="S186" i="11" s="1"/>
  <c r="P186" i="11"/>
  <c r="O186" i="11"/>
  <c r="T186" i="11" s="1"/>
  <c r="B187" i="11"/>
  <c r="C187" i="11"/>
  <c r="E187" i="11"/>
  <c r="V186" i="11"/>
  <c r="G187" i="11"/>
  <c r="K187" i="11" s="1"/>
  <c r="L187" i="11" s="1"/>
  <c r="B186" i="10"/>
  <c r="C186" i="10" s="1"/>
  <c r="U186" i="11"/>
  <c r="D187" i="11"/>
  <c r="J190" i="11"/>
  <c r="G187" i="9"/>
  <c r="H187" i="9" s="1"/>
  <c r="D188" i="9"/>
  <c r="F188" i="9"/>
  <c r="B188" i="9"/>
  <c r="E188" i="9"/>
  <c r="C188" i="9"/>
  <c r="B188" i="11" l="1"/>
  <c r="D188" i="11"/>
  <c r="C188" i="11"/>
  <c r="G188" i="11"/>
  <c r="K188" i="11" s="1"/>
  <c r="L188" i="11" s="1"/>
  <c r="B187" i="10"/>
  <c r="C187" i="10" s="1"/>
  <c r="M187" i="11"/>
  <c r="R187" i="11" s="1"/>
  <c r="N187" i="11"/>
  <c r="S187" i="11" s="1"/>
  <c r="Q187" i="11"/>
  <c r="V187" i="11" s="1"/>
  <c r="O187" i="11"/>
  <c r="T187" i="11" s="1"/>
  <c r="P187" i="11"/>
  <c r="U187" i="11" s="1"/>
  <c r="F188" i="11"/>
  <c r="E188" i="11"/>
  <c r="J191" i="11"/>
  <c r="G188" i="9"/>
  <c r="H188" i="9" s="1"/>
  <c r="C189" i="9"/>
  <c r="E189" i="9"/>
  <c r="F189" i="9"/>
  <c r="B189" i="9"/>
  <c r="D189" i="9"/>
  <c r="G189" i="11" l="1"/>
  <c r="K189" i="11" s="1"/>
  <c r="L189" i="11" s="1"/>
  <c r="B188" i="10"/>
  <c r="C188" i="10" s="1"/>
  <c r="D189" i="11"/>
  <c r="N188" i="11"/>
  <c r="S188" i="11" s="1"/>
  <c r="Q188" i="11"/>
  <c r="V188" i="11" s="1"/>
  <c r="M188" i="11"/>
  <c r="R188" i="11" s="1"/>
  <c r="O188" i="11"/>
  <c r="T188" i="11" s="1"/>
  <c r="P188" i="11"/>
  <c r="U188" i="11" s="1"/>
  <c r="B189" i="11"/>
  <c r="E189" i="11"/>
  <c r="F189" i="11"/>
  <c r="C189" i="11"/>
  <c r="J192" i="11"/>
  <c r="G189" i="9"/>
  <c r="H189" i="9" s="1"/>
  <c r="E190" i="9"/>
  <c r="B190" i="9"/>
  <c r="D190" i="9"/>
  <c r="F190" i="9"/>
  <c r="C190" i="9"/>
  <c r="B190" i="11" l="1"/>
  <c r="F190" i="11"/>
  <c r="E190" i="11"/>
  <c r="C190" i="11"/>
  <c r="N189" i="11"/>
  <c r="S189" i="11" s="1"/>
  <c r="M189" i="11"/>
  <c r="R189" i="11" s="1"/>
  <c r="Q189" i="11"/>
  <c r="V189" i="11" s="1"/>
  <c r="O189" i="11"/>
  <c r="T189" i="11" s="1"/>
  <c r="P189" i="11"/>
  <c r="U189" i="11" s="1"/>
  <c r="G190" i="11"/>
  <c r="K190" i="11" s="1"/>
  <c r="L190" i="11" s="1"/>
  <c r="B189" i="10"/>
  <c r="C189" i="10" s="1"/>
  <c r="D190" i="11"/>
  <c r="J193" i="11"/>
  <c r="G190" i="9"/>
  <c r="H190" i="9" s="1"/>
  <c r="B191" i="9"/>
  <c r="F191" i="9"/>
  <c r="C191" i="9"/>
  <c r="D191" i="9"/>
  <c r="E191" i="9"/>
  <c r="N190" i="11" l="1"/>
  <c r="S190" i="11" s="1"/>
  <c r="Q190" i="11"/>
  <c r="V190" i="11" s="1"/>
  <c r="M190" i="11"/>
  <c r="R190" i="11" s="1"/>
  <c r="P190" i="11"/>
  <c r="U190" i="11" s="1"/>
  <c r="O190" i="11"/>
  <c r="T190" i="11" s="1"/>
  <c r="D191" i="11"/>
  <c r="G191" i="11"/>
  <c r="K191" i="11" s="1"/>
  <c r="L191" i="11" s="1"/>
  <c r="B190" i="10"/>
  <c r="C190" i="10" s="1"/>
  <c r="F191" i="11"/>
  <c r="E191" i="11"/>
  <c r="C191" i="11"/>
  <c r="B191" i="11"/>
  <c r="J194" i="11"/>
  <c r="G191" i="9"/>
  <c r="H191" i="9" s="1"/>
  <c r="D192" i="9"/>
  <c r="F192" i="9"/>
  <c r="E192" i="9"/>
  <c r="C192" i="9"/>
  <c r="B192" i="9"/>
  <c r="C192" i="11" l="1"/>
  <c r="E192" i="11"/>
  <c r="F192" i="11"/>
  <c r="D192" i="11"/>
  <c r="G192" i="11"/>
  <c r="K192" i="11" s="1"/>
  <c r="L192" i="11" s="1"/>
  <c r="B191" i="10"/>
  <c r="C191" i="10" s="1"/>
  <c r="B192" i="11"/>
  <c r="Q191" i="11"/>
  <c r="V191" i="11" s="1"/>
  <c r="M191" i="11"/>
  <c r="R191" i="11" s="1"/>
  <c r="N191" i="11"/>
  <c r="S191" i="11" s="1"/>
  <c r="O191" i="11"/>
  <c r="T191" i="11" s="1"/>
  <c r="P191" i="11"/>
  <c r="U191" i="11" s="1"/>
  <c r="J195" i="11"/>
  <c r="G192" i="9"/>
  <c r="H192" i="9" s="1"/>
  <c r="C193" i="9"/>
  <c r="F193" i="9"/>
  <c r="B193" i="9"/>
  <c r="E193" i="9"/>
  <c r="D193" i="9"/>
  <c r="C193" i="11" l="1"/>
  <c r="B193" i="11"/>
  <c r="F193" i="11"/>
  <c r="G193" i="11"/>
  <c r="K193" i="11" s="1"/>
  <c r="L193" i="11" s="1"/>
  <c r="B192" i="10"/>
  <c r="C192" i="10" s="1"/>
  <c r="E193" i="11"/>
  <c r="N192" i="11"/>
  <c r="S192" i="11" s="1"/>
  <c r="Q192" i="11"/>
  <c r="V192" i="11" s="1"/>
  <c r="M192" i="11"/>
  <c r="R192" i="11" s="1"/>
  <c r="O192" i="11"/>
  <c r="T192" i="11" s="1"/>
  <c r="P192" i="11"/>
  <c r="U192" i="11" s="1"/>
  <c r="D193" i="11"/>
  <c r="J196" i="11"/>
  <c r="G193" i="9"/>
  <c r="H193" i="9" s="1"/>
  <c r="F194" i="9"/>
  <c r="E194" i="9"/>
  <c r="D194" i="9"/>
  <c r="B194" i="9"/>
  <c r="C194" i="9"/>
  <c r="B194" i="11" l="1"/>
  <c r="M193" i="11"/>
  <c r="R193" i="11" s="1"/>
  <c r="Q193" i="11"/>
  <c r="V193" i="11" s="1"/>
  <c r="N193" i="11"/>
  <c r="S193" i="11" s="1"/>
  <c r="O193" i="11"/>
  <c r="T193" i="11" s="1"/>
  <c r="P193" i="11"/>
  <c r="U193" i="11" s="1"/>
  <c r="C194" i="11"/>
  <c r="F194" i="11"/>
  <c r="G194" i="11"/>
  <c r="K194" i="11" s="1"/>
  <c r="L194" i="11" s="1"/>
  <c r="B193" i="10"/>
  <c r="C193" i="10" s="1"/>
  <c r="E194" i="11"/>
  <c r="D194" i="11"/>
  <c r="J197" i="11"/>
  <c r="G194" i="9"/>
  <c r="H194" i="9" s="1"/>
  <c r="E195" i="9"/>
  <c r="C195" i="9"/>
  <c r="B195" i="9"/>
  <c r="D195" i="9"/>
  <c r="F195" i="9"/>
  <c r="B195" i="11" l="1"/>
  <c r="E195" i="11"/>
  <c r="D195" i="11"/>
  <c r="G195" i="11"/>
  <c r="K195" i="11" s="1"/>
  <c r="L195" i="11" s="1"/>
  <c r="B194" i="10"/>
  <c r="C194" i="10" s="1"/>
  <c r="F195" i="11"/>
  <c r="Q194" i="11"/>
  <c r="V194" i="11" s="1"/>
  <c r="M194" i="11"/>
  <c r="R194" i="11" s="1"/>
  <c r="N194" i="11"/>
  <c r="S194" i="11" s="1"/>
  <c r="O194" i="11"/>
  <c r="T194" i="11" s="1"/>
  <c r="P194" i="11"/>
  <c r="U194" i="11" s="1"/>
  <c r="C195" i="11"/>
  <c r="J198" i="11"/>
  <c r="G195" i="9"/>
  <c r="H195" i="9" s="1"/>
  <c r="D196" i="9"/>
  <c r="F196" i="9"/>
  <c r="C196" i="9"/>
  <c r="B196" i="9"/>
  <c r="E196" i="9"/>
  <c r="C196" i="11" l="1"/>
  <c r="G196" i="11"/>
  <c r="K196" i="11" s="1"/>
  <c r="L196" i="11" s="1"/>
  <c r="B195" i="10"/>
  <c r="C195" i="10" s="1"/>
  <c r="B196" i="11"/>
  <c r="M195" i="11"/>
  <c r="R195" i="11" s="1"/>
  <c r="N195" i="11"/>
  <c r="S195" i="11" s="1"/>
  <c r="Q195" i="11"/>
  <c r="V195" i="11" s="1"/>
  <c r="O195" i="11"/>
  <c r="T195" i="11" s="1"/>
  <c r="P195" i="11"/>
  <c r="U195" i="11" s="1"/>
  <c r="E196" i="11"/>
  <c r="D196" i="11"/>
  <c r="F196" i="11"/>
  <c r="J199" i="11"/>
  <c r="G196" i="9"/>
  <c r="H196" i="9" s="1"/>
  <c r="B197" i="9"/>
  <c r="F197" i="9"/>
  <c r="E197" i="9"/>
  <c r="C197" i="9"/>
  <c r="D197" i="9"/>
  <c r="D197" i="11" l="1"/>
  <c r="F197" i="11"/>
  <c r="G197" i="11"/>
  <c r="K197" i="11" s="1"/>
  <c r="L197" i="11" s="1"/>
  <c r="B196" i="10"/>
  <c r="C196" i="10" s="1"/>
  <c r="C197" i="11"/>
  <c r="R196" i="11"/>
  <c r="Q196" i="11"/>
  <c r="V196" i="11" s="1"/>
  <c r="N196" i="11"/>
  <c r="S196" i="11" s="1"/>
  <c r="M196" i="11"/>
  <c r="O196" i="11"/>
  <c r="T196" i="11" s="1"/>
  <c r="P196" i="11"/>
  <c r="U196" i="11" s="1"/>
  <c r="B197" i="11"/>
  <c r="E197" i="11"/>
  <c r="J200" i="11"/>
  <c r="G197" i="9"/>
  <c r="H197" i="9" s="1"/>
  <c r="F198" i="9"/>
  <c r="D198" i="9"/>
  <c r="C198" i="9"/>
  <c r="E198" i="9"/>
  <c r="B198" i="9"/>
  <c r="G198" i="11" l="1"/>
  <c r="K198" i="11" s="1"/>
  <c r="L198" i="11" s="1"/>
  <c r="B197" i="10"/>
  <c r="C197" i="10" s="1"/>
  <c r="Q197" i="11"/>
  <c r="V197" i="11" s="1"/>
  <c r="M197" i="11"/>
  <c r="R197" i="11" s="1"/>
  <c r="N197" i="11"/>
  <c r="S197" i="11" s="1"/>
  <c r="O197" i="11"/>
  <c r="T197" i="11" s="1"/>
  <c r="P197" i="11"/>
  <c r="U197" i="11" s="1"/>
  <c r="B198" i="11"/>
  <c r="E198" i="11"/>
  <c r="F198" i="11"/>
  <c r="C198" i="11"/>
  <c r="D198" i="11"/>
  <c r="J201" i="11"/>
  <c r="G198" i="9"/>
  <c r="H198" i="9" s="1"/>
  <c r="E199" i="9"/>
  <c r="D199" i="9"/>
  <c r="B199" i="9"/>
  <c r="C199" i="9"/>
  <c r="F199" i="9"/>
  <c r="B199" i="11" l="1"/>
  <c r="C199" i="11"/>
  <c r="G199" i="11"/>
  <c r="K199" i="11" s="1"/>
  <c r="L199" i="11" s="1"/>
  <c r="B198" i="10"/>
  <c r="C198" i="10" s="1"/>
  <c r="Q198" i="11"/>
  <c r="V198" i="11" s="1"/>
  <c r="N198" i="11"/>
  <c r="S198" i="11" s="1"/>
  <c r="M198" i="11"/>
  <c r="R198" i="11" s="1"/>
  <c r="O198" i="11"/>
  <c r="T198" i="11" s="1"/>
  <c r="P198" i="11"/>
  <c r="U198" i="11" s="1"/>
  <c r="F199" i="11"/>
  <c r="D199" i="11"/>
  <c r="E199" i="11"/>
  <c r="J202" i="11"/>
  <c r="G199" i="9"/>
  <c r="H199" i="9" s="1"/>
  <c r="C200" i="9"/>
  <c r="D200" i="9"/>
  <c r="F200" i="9"/>
  <c r="B200" i="9"/>
  <c r="E200" i="9"/>
  <c r="C200" i="11" l="1"/>
  <c r="F200" i="11"/>
  <c r="G200" i="11"/>
  <c r="K200" i="11" s="1"/>
  <c r="L200" i="11" s="1"/>
  <c r="B199" i="10"/>
  <c r="C199" i="10" s="1"/>
  <c r="E200" i="11"/>
  <c r="D200" i="11"/>
  <c r="B200" i="11"/>
  <c r="Q199" i="11"/>
  <c r="V199" i="11" s="1"/>
  <c r="M199" i="11"/>
  <c r="R199" i="11" s="1"/>
  <c r="N199" i="11"/>
  <c r="S199" i="11" s="1"/>
  <c r="O199" i="11"/>
  <c r="T199" i="11" s="1"/>
  <c r="P199" i="11"/>
  <c r="U199" i="11" s="1"/>
  <c r="J203" i="11"/>
  <c r="G200" i="9"/>
  <c r="H200" i="9" s="1"/>
  <c r="D201" i="9"/>
  <c r="B201" i="9"/>
  <c r="E201" i="9"/>
  <c r="F201" i="9"/>
  <c r="C201" i="9"/>
  <c r="B201" i="11" l="1"/>
  <c r="N200" i="11"/>
  <c r="S200" i="11" s="1"/>
  <c r="M200" i="11"/>
  <c r="R200" i="11" s="1"/>
  <c r="Q200" i="11"/>
  <c r="V200" i="11" s="1"/>
  <c r="P200" i="11"/>
  <c r="O200" i="11"/>
  <c r="T200" i="11" s="1"/>
  <c r="D201" i="11"/>
  <c r="U200" i="11"/>
  <c r="E201" i="11"/>
  <c r="G201" i="11"/>
  <c r="K201" i="11" s="1"/>
  <c r="L201" i="11" s="1"/>
  <c r="B200" i="10"/>
  <c r="C200" i="10" s="1"/>
  <c r="F201" i="11"/>
  <c r="C201" i="11"/>
  <c r="J204" i="11"/>
  <c r="G201" i="9"/>
  <c r="H201" i="9" s="1"/>
  <c r="F202" i="9"/>
  <c r="C202" i="9"/>
  <c r="B202" i="9"/>
  <c r="E202" i="9"/>
  <c r="D202" i="9"/>
  <c r="G202" i="11" l="1"/>
  <c r="K202" i="11" s="1"/>
  <c r="L202" i="11" s="1"/>
  <c r="B201" i="10"/>
  <c r="C201" i="10" s="1"/>
  <c r="F202" i="11"/>
  <c r="D202" i="11"/>
  <c r="C202" i="11"/>
  <c r="B202" i="11"/>
  <c r="E202" i="11"/>
  <c r="M201" i="11"/>
  <c r="R201" i="11" s="1"/>
  <c r="Q201" i="11"/>
  <c r="V201" i="11" s="1"/>
  <c r="N201" i="11"/>
  <c r="S201" i="11" s="1"/>
  <c r="P201" i="11"/>
  <c r="U201" i="11" s="1"/>
  <c r="O201" i="11"/>
  <c r="T201" i="11" s="1"/>
  <c r="J205" i="11"/>
  <c r="G202" i="9"/>
  <c r="H202" i="9" s="1"/>
  <c r="C203" i="9"/>
  <c r="E203" i="9"/>
  <c r="D203" i="9"/>
  <c r="B203" i="9"/>
  <c r="F203" i="9"/>
  <c r="C203" i="11" l="1"/>
  <c r="B203" i="11"/>
  <c r="Q202" i="11"/>
  <c r="V202" i="11" s="1"/>
  <c r="M202" i="11"/>
  <c r="R202" i="11" s="1"/>
  <c r="N202" i="11"/>
  <c r="S202" i="11" s="1"/>
  <c r="O202" i="11"/>
  <c r="T202" i="11" s="1"/>
  <c r="P202" i="11"/>
  <c r="U202" i="11" s="1"/>
  <c r="G203" i="11"/>
  <c r="K203" i="11" s="1"/>
  <c r="L203" i="11" s="1"/>
  <c r="B202" i="10"/>
  <c r="C202" i="10" s="1"/>
  <c r="F203" i="11"/>
  <c r="E203" i="11"/>
  <c r="D203" i="11"/>
  <c r="J206" i="11"/>
  <c r="G203" i="9"/>
  <c r="H203" i="9" s="1"/>
  <c r="B204" i="9"/>
  <c r="D204" i="9"/>
  <c r="E204" i="9"/>
  <c r="F204" i="9"/>
  <c r="C204" i="9"/>
  <c r="D204" i="11" l="1"/>
  <c r="B204" i="11"/>
  <c r="Q203" i="11"/>
  <c r="V203" i="11" s="1"/>
  <c r="M203" i="11"/>
  <c r="R203" i="11" s="1"/>
  <c r="N203" i="11"/>
  <c r="S203" i="11" s="1"/>
  <c r="O203" i="11"/>
  <c r="T203" i="11" s="1"/>
  <c r="P203" i="11"/>
  <c r="U203" i="11" s="1"/>
  <c r="E204" i="11"/>
  <c r="G204" i="11"/>
  <c r="K204" i="11" s="1"/>
  <c r="L204" i="11" s="1"/>
  <c r="B203" i="10"/>
  <c r="C203" i="10" s="1"/>
  <c r="F204" i="11"/>
  <c r="E205" i="11"/>
  <c r="C204" i="11"/>
  <c r="J207" i="11"/>
  <c r="G204" i="9"/>
  <c r="H204" i="9" s="1"/>
  <c r="D205" i="9"/>
  <c r="F205" i="9"/>
  <c r="C205" i="9"/>
  <c r="E205" i="9"/>
  <c r="B205" i="9"/>
  <c r="Q204" i="11" l="1"/>
  <c r="M204" i="11"/>
  <c r="R204" i="11" s="1"/>
  <c r="N204" i="11"/>
  <c r="S204" i="11" s="1"/>
  <c r="P204" i="11"/>
  <c r="U204" i="11" s="1"/>
  <c r="O204" i="11"/>
  <c r="T204" i="11" s="1"/>
  <c r="V204" i="11"/>
  <c r="G205" i="11"/>
  <c r="K205" i="11" s="1"/>
  <c r="L205" i="11" s="1"/>
  <c r="B204" i="10"/>
  <c r="C204" i="10" s="1"/>
  <c r="C205" i="11"/>
  <c r="F205" i="11"/>
  <c r="B205" i="11"/>
  <c r="D205" i="11"/>
  <c r="J208" i="11"/>
  <c r="G205" i="9"/>
  <c r="H205" i="9" s="1"/>
  <c r="B206" i="9"/>
  <c r="E206" i="9"/>
  <c r="F206" i="9"/>
  <c r="C206" i="9"/>
  <c r="D206" i="9"/>
  <c r="E206" i="11" l="1"/>
  <c r="G206" i="11"/>
  <c r="K206" i="11" s="1"/>
  <c r="L206" i="11" s="1"/>
  <c r="B205" i="10"/>
  <c r="C205" i="10" s="1"/>
  <c r="F206" i="11"/>
  <c r="D206" i="11"/>
  <c r="Q205" i="11"/>
  <c r="V205" i="11" s="1"/>
  <c r="N205" i="11"/>
  <c r="S205" i="11" s="1"/>
  <c r="M205" i="11"/>
  <c r="R205" i="11" s="1"/>
  <c r="P205" i="11"/>
  <c r="U205" i="11" s="1"/>
  <c r="O205" i="11"/>
  <c r="T205" i="11" s="1"/>
  <c r="C206" i="11"/>
  <c r="B206" i="11"/>
  <c r="J209" i="11"/>
  <c r="G206" i="9"/>
  <c r="H206" i="9" s="1"/>
  <c r="C207" i="9"/>
  <c r="E207" i="9"/>
  <c r="D207" i="9"/>
  <c r="F207" i="9"/>
  <c r="B207" i="9"/>
  <c r="B207" i="11" l="1"/>
  <c r="G207" i="11"/>
  <c r="K207" i="11" s="1"/>
  <c r="L207" i="11" s="1"/>
  <c r="B206" i="10"/>
  <c r="C206" i="10" s="1"/>
  <c r="E207" i="11"/>
  <c r="C207" i="11"/>
  <c r="D207" i="11"/>
  <c r="F207" i="11"/>
  <c r="R206" i="11"/>
  <c r="Q206" i="11"/>
  <c r="V206" i="11" s="1"/>
  <c r="M206" i="11"/>
  <c r="N206" i="11"/>
  <c r="S206" i="11" s="1"/>
  <c r="P206" i="11"/>
  <c r="U206" i="11" s="1"/>
  <c r="O206" i="11"/>
  <c r="T206" i="11" s="1"/>
  <c r="J210" i="11"/>
  <c r="G207" i="9"/>
  <c r="H207" i="9" s="1"/>
  <c r="F208" i="9"/>
  <c r="B208" i="9"/>
  <c r="E208" i="9"/>
  <c r="D208" i="9"/>
  <c r="C208" i="9"/>
  <c r="Q207" i="11" l="1"/>
  <c r="V207" i="11" s="1"/>
  <c r="N207" i="11"/>
  <c r="S207" i="11" s="1"/>
  <c r="M207" i="11"/>
  <c r="R207" i="11" s="1"/>
  <c r="O207" i="11"/>
  <c r="P207" i="11"/>
  <c r="U207" i="11" s="1"/>
  <c r="E208" i="11"/>
  <c r="C208" i="11"/>
  <c r="B208" i="11"/>
  <c r="G208" i="11"/>
  <c r="K208" i="11" s="1"/>
  <c r="L208" i="11" s="1"/>
  <c r="B207" i="10"/>
  <c r="C207" i="10" s="1"/>
  <c r="D208" i="11"/>
  <c r="T207" i="11"/>
  <c r="F208" i="11"/>
  <c r="J211" i="11"/>
  <c r="G208" i="9"/>
  <c r="H208" i="9" s="1"/>
  <c r="D209" i="9"/>
  <c r="B209" i="9"/>
  <c r="C209" i="9"/>
  <c r="E209" i="9"/>
  <c r="F209" i="9"/>
  <c r="Q208" i="11" l="1"/>
  <c r="V208" i="11" s="1"/>
  <c r="M208" i="11"/>
  <c r="N208" i="11"/>
  <c r="S208" i="11" s="1"/>
  <c r="O208" i="11"/>
  <c r="T208" i="11" s="1"/>
  <c r="P208" i="11"/>
  <c r="U208" i="11" s="1"/>
  <c r="B209" i="11"/>
  <c r="G209" i="11"/>
  <c r="K209" i="11" s="1"/>
  <c r="L209" i="11" s="1"/>
  <c r="B208" i="10"/>
  <c r="C208" i="10" s="1"/>
  <c r="E209" i="11"/>
  <c r="D209" i="11"/>
  <c r="F209" i="11"/>
  <c r="R208" i="11"/>
  <c r="C209" i="11"/>
  <c r="J212" i="11"/>
  <c r="G209" i="9"/>
  <c r="H209" i="9" s="1"/>
  <c r="F210" i="9"/>
  <c r="E210" i="9"/>
  <c r="B210" i="9"/>
  <c r="C210" i="9"/>
  <c r="D210" i="9"/>
  <c r="N209" i="11" l="1"/>
  <c r="Q209" i="11"/>
  <c r="V209" i="11" s="1"/>
  <c r="M209" i="11"/>
  <c r="R209" i="11" s="1"/>
  <c r="O209" i="11"/>
  <c r="T209" i="11" s="1"/>
  <c r="P209" i="11"/>
  <c r="U209" i="11" s="1"/>
  <c r="F210" i="11"/>
  <c r="C210" i="11"/>
  <c r="E210" i="11"/>
  <c r="B210" i="11"/>
  <c r="S209" i="11"/>
  <c r="G210" i="11"/>
  <c r="K210" i="11" s="1"/>
  <c r="L210" i="11" s="1"/>
  <c r="B209" i="10"/>
  <c r="C209" i="10" s="1"/>
  <c r="D210" i="11"/>
  <c r="J213" i="11"/>
  <c r="G210" i="9"/>
  <c r="H210" i="9" s="1"/>
  <c r="C211" i="9"/>
  <c r="D211" i="9"/>
  <c r="E211" i="9"/>
  <c r="B211" i="9"/>
  <c r="F211" i="9"/>
  <c r="G211" i="11" l="1"/>
  <c r="K211" i="11" s="1"/>
  <c r="L211" i="11" s="1"/>
  <c r="B210" i="10"/>
  <c r="C210" i="10" s="1"/>
  <c r="Q210" i="11"/>
  <c r="V210" i="11" s="1"/>
  <c r="M210" i="11"/>
  <c r="R210" i="11" s="1"/>
  <c r="N210" i="11"/>
  <c r="P210" i="11"/>
  <c r="U210" i="11" s="1"/>
  <c r="O210" i="11"/>
  <c r="T210" i="11" s="1"/>
  <c r="E211" i="11"/>
  <c r="S210" i="11"/>
  <c r="F211" i="11"/>
  <c r="D211" i="11"/>
  <c r="B211" i="11"/>
  <c r="C211" i="11"/>
  <c r="J214" i="11"/>
  <c r="G211" i="9"/>
  <c r="H211" i="9" s="1"/>
  <c r="B212" i="9"/>
  <c r="D212" i="9"/>
  <c r="F212" i="9"/>
  <c r="E212" i="9"/>
  <c r="C212" i="9"/>
  <c r="C212" i="11" l="1"/>
  <c r="G212" i="11"/>
  <c r="K212" i="11" s="1"/>
  <c r="L212" i="11" s="1"/>
  <c r="B211" i="10"/>
  <c r="C211" i="10" s="1"/>
  <c r="D212" i="11"/>
  <c r="B212" i="11"/>
  <c r="F212" i="11"/>
  <c r="M211" i="11"/>
  <c r="R211" i="11" s="1"/>
  <c r="N211" i="11"/>
  <c r="S211" i="11" s="1"/>
  <c r="Q211" i="11"/>
  <c r="V211" i="11" s="1"/>
  <c r="O211" i="11"/>
  <c r="T211" i="11" s="1"/>
  <c r="P211" i="11"/>
  <c r="U211" i="11" s="1"/>
  <c r="E212" i="11"/>
  <c r="J215" i="11"/>
  <c r="G212" i="9"/>
  <c r="H212" i="9" s="1"/>
  <c r="E213" i="9"/>
  <c r="D213" i="9"/>
  <c r="C213" i="9"/>
  <c r="F213" i="9"/>
  <c r="B213" i="9"/>
  <c r="D213" i="11" l="1"/>
  <c r="G213" i="11"/>
  <c r="K213" i="11" s="1"/>
  <c r="L213" i="11" s="1"/>
  <c r="B212" i="10"/>
  <c r="C212" i="10" s="1"/>
  <c r="F213" i="11"/>
  <c r="B213" i="11"/>
  <c r="Q212" i="11"/>
  <c r="V212" i="11" s="1"/>
  <c r="M212" i="11"/>
  <c r="R212" i="11" s="1"/>
  <c r="N212" i="11"/>
  <c r="S212" i="11" s="1"/>
  <c r="O212" i="11"/>
  <c r="T212" i="11" s="1"/>
  <c r="P212" i="11"/>
  <c r="U212" i="11" s="1"/>
  <c r="C213" i="11"/>
  <c r="E214" i="11"/>
  <c r="E213" i="11"/>
  <c r="J216" i="11"/>
  <c r="G213" i="9"/>
  <c r="H213" i="9" s="1"/>
  <c r="F214" i="9"/>
  <c r="B214" i="9"/>
  <c r="D214" i="9"/>
  <c r="C214" i="9"/>
  <c r="E214" i="9"/>
  <c r="D214" i="11" l="1"/>
  <c r="C214" i="11"/>
  <c r="N213" i="11"/>
  <c r="M213" i="11"/>
  <c r="R213" i="11" s="1"/>
  <c r="Q213" i="11"/>
  <c r="V213" i="11" s="1"/>
  <c r="O213" i="11"/>
  <c r="T213" i="11" s="1"/>
  <c r="P213" i="11"/>
  <c r="U213" i="11" s="1"/>
  <c r="F214" i="11"/>
  <c r="G214" i="11"/>
  <c r="K214" i="11" s="1"/>
  <c r="L214" i="11" s="1"/>
  <c r="B213" i="10"/>
  <c r="C213" i="10" s="1"/>
  <c r="B214" i="11"/>
  <c r="S213" i="11"/>
  <c r="J217" i="11"/>
  <c r="G214" i="9"/>
  <c r="H214" i="9" s="1"/>
  <c r="C215" i="9"/>
  <c r="B215" i="9"/>
  <c r="E215" i="9"/>
  <c r="D215" i="9"/>
  <c r="F215" i="9"/>
  <c r="M214" i="11" l="1"/>
  <c r="Q214" i="11"/>
  <c r="V214" i="11" s="1"/>
  <c r="N214" i="11"/>
  <c r="S214" i="11" s="1"/>
  <c r="O214" i="11"/>
  <c r="T214" i="11" s="1"/>
  <c r="P214" i="11"/>
  <c r="U214" i="11" s="1"/>
  <c r="C215" i="11"/>
  <c r="E215" i="11"/>
  <c r="F215" i="11"/>
  <c r="D215" i="11"/>
  <c r="G215" i="11"/>
  <c r="K215" i="11" s="1"/>
  <c r="L215" i="11" s="1"/>
  <c r="B214" i="10"/>
  <c r="C214" i="10" s="1"/>
  <c r="R214" i="11"/>
  <c r="B215" i="11"/>
  <c r="J218" i="11"/>
  <c r="G215" i="9"/>
  <c r="H215" i="9" s="1"/>
  <c r="B216" i="9"/>
  <c r="D216" i="9"/>
  <c r="F216" i="9"/>
  <c r="E216" i="9"/>
  <c r="C216" i="9"/>
  <c r="C216" i="11" l="1"/>
  <c r="B216" i="11"/>
  <c r="F216" i="11"/>
  <c r="G216" i="11"/>
  <c r="K216" i="11" s="1"/>
  <c r="L216" i="11" s="1"/>
  <c r="B215" i="10"/>
  <c r="C215" i="10" s="1"/>
  <c r="Q215" i="11"/>
  <c r="V215" i="11" s="1"/>
  <c r="M215" i="11"/>
  <c r="R215" i="11" s="1"/>
  <c r="N215" i="11"/>
  <c r="S215" i="11" s="1"/>
  <c r="O215" i="11"/>
  <c r="T215" i="11" s="1"/>
  <c r="P215" i="11"/>
  <c r="U215" i="11" s="1"/>
  <c r="E216" i="11"/>
  <c r="D216" i="11"/>
  <c r="J219" i="11"/>
  <c r="G216" i="9"/>
  <c r="H216" i="9" s="1"/>
  <c r="E217" i="9"/>
  <c r="D217" i="9"/>
  <c r="C217" i="9"/>
  <c r="F217" i="9"/>
  <c r="B217" i="9"/>
  <c r="E217" i="11" l="1"/>
  <c r="Q216" i="11"/>
  <c r="V216" i="11" s="1"/>
  <c r="M216" i="11"/>
  <c r="R216" i="11" s="1"/>
  <c r="N216" i="11"/>
  <c r="S216" i="11" s="1"/>
  <c r="P216" i="11"/>
  <c r="U216" i="11" s="1"/>
  <c r="O216" i="11"/>
  <c r="T216" i="11" s="1"/>
  <c r="D217" i="11"/>
  <c r="G217" i="11"/>
  <c r="K217" i="11" s="1"/>
  <c r="L217" i="11" s="1"/>
  <c r="B216" i="10"/>
  <c r="C216" i="10" s="1"/>
  <c r="F217" i="11"/>
  <c r="C217" i="11"/>
  <c r="B217" i="11"/>
  <c r="J220" i="11"/>
  <c r="G217" i="9"/>
  <c r="H217" i="9" s="1"/>
  <c r="F218" i="9"/>
  <c r="D218" i="9"/>
  <c r="B218" i="9"/>
  <c r="C218" i="9"/>
  <c r="E218" i="9"/>
  <c r="G218" i="11" l="1"/>
  <c r="K218" i="11" s="1"/>
  <c r="L218" i="11" s="1"/>
  <c r="B217" i="10"/>
  <c r="C217" i="10" s="1"/>
  <c r="M217" i="11"/>
  <c r="R217" i="11" s="1"/>
  <c r="Q217" i="11"/>
  <c r="V217" i="11" s="1"/>
  <c r="N217" i="11"/>
  <c r="S217" i="11" s="1"/>
  <c r="O217" i="11"/>
  <c r="T217" i="11" s="1"/>
  <c r="P217" i="11"/>
  <c r="U217" i="11" s="1"/>
  <c r="E218" i="11"/>
  <c r="D218" i="11"/>
  <c r="F218" i="11"/>
  <c r="B218" i="11"/>
  <c r="C218" i="11"/>
  <c r="J221" i="11"/>
  <c r="G218" i="9"/>
  <c r="H218" i="9" s="1"/>
  <c r="C219" i="9"/>
  <c r="D219" i="9"/>
  <c r="E219" i="9"/>
  <c r="B219" i="9"/>
  <c r="F219" i="9"/>
  <c r="C219" i="11" l="1"/>
  <c r="Q218" i="11"/>
  <c r="V218" i="11" s="1"/>
  <c r="M218" i="11"/>
  <c r="R218" i="11" s="1"/>
  <c r="N218" i="11"/>
  <c r="S218" i="11" s="1"/>
  <c r="P218" i="11"/>
  <c r="U218" i="11" s="1"/>
  <c r="O218" i="11"/>
  <c r="T218" i="11" s="1"/>
  <c r="D219" i="11"/>
  <c r="E219" i="11"/>
  <c r="G219" i="11"/>
  <c r="K219" i="11" s="1"/>
  <c r="L219" i="11" s="1"/>
  <c r="B218" i="10"/>
  <c r="C218" i="10" s="1"/>
  <c r="B219" i="11"/>
  <c r="F219" i="11"/>
  <c r="J222" i="11"/>
  <c r="G219" i="9"/>
  <c r="H219" i="9" s="1"/>
  <c r="B220" i="9"/>
  <c r="D220" i="9"/>
  <c r="F220" i="9"/>
  <c r="E220" i="9"/>
  <c r="C220" i="9"/>
  <c r="G220" i="11" l="1"/>
  <c r="K220" i="11" s="1"/>
  <c r="L220" i="11" s="1"/>
  <c r="B219" i="10"/>
  <c r="C219" i="10" s="1"/>
  <c r="D220" i="11"/>
  <c r="E220" i="11"/>
  <c r="B220" i="11"/>
  <c r="N219" i="11"/>
  <c r="S219" i="11" s="1"/>
  <c r="Q219" i="11"/>
  <c r="V219" i="11" s="1"/>
  <c r="M219" i="11"/>
  <c r="R219" i="11" s="1"/>
  <c r="P219" i="11"/>
  <c r="U219" i="11" s="1"/>
  <c r="O219" i="11"/>
  <c r="T219" i="11" s="1"/>
  <c r="F220" i="11"/>
  <c r="C220" i="11"/>
  <c r="J223" i="11"/>
  <c r="G220" i="9"/>
  <c r="H220" i="9" s="1"/>
  <c r="D221" i="9"/>
  <c r="E221" i="9"/>
  <c r="C221" i="9"/>
  <c r="F221" i="9"/>
  <c r="B221" i="9"/>
  <c r="C221" i="11" l="1"/>
  <c r="G221" i="11"/>
  <c r="K221" i="11" s="1"/>
  <c r="L221" i="11" s="1"/>
  <c r="B220" i="10"/>
  <c r="C220" i="10" s="1"/>
  <c r="B221" i="11"/>
  <c r="D221" i="11"/>
  <c r="F221" i="11"/>
  <c r="N220" i="11"/>
  <c r="S220" i="11" s="1"/>
  <c r="M220" i="11"/>
  <c r="R220" i="11" s="1"/>
  <c r="Q220" i="11"/>
  <c r="V220" i="11" s="1"/>
  <c r="O220" i="11"/>
  <c r="T220" i="11" s="1"/>
  <c r="P220" i="11"/>
  <c r="U220" i="11" s="1"/>
  <c r="E221" i="11"/>
  <c r="J224" i="11"/>
  <c r="G221" i="9"/>
  <c r="H221" i="9" s="1"/>
  <c r="E222" i="9"/>
  <c r="F222" i="9"/>
  <c r="B222" i="9"/>
  <c r="C222" i="9"/>
  <c r="D222" i="9"/>
  <c r="B222" i="11" l="1"/>
  <c r="E222" i="11"/>
  <c r="M221" i="11"/>
  <c r="R221" i="11" s="1"/>
  <c r="N221" i="11"/>
  <c r="S221" i="11" s="1"/>
  <c r="Q221" i="11"/>
  <c r="V221" i="11" s="1"/>
  <c r="P221" i="11"/>
  <c r="U221" i="11" s="1"/>
  <c r="O221" i="11"/>
  <c r="T221" i="11" s="1"/>
  <c r="G222" i="11"/>
  <c r="K222" i="11" s="1"/>
  <c r="L222" i="11" s="1"/>
  <c r="B221" i="10"/>
  <c r="C221" i="10" s="1"/>
  <c r="D222" i="11"/>
  <c r="C222" i="11"/>
  <c r="F222" i="11"/>
  <c r="J225" i="11"/>
  <c r="G222" i="9"/>
  <c r="H222" i="9" s="1"/>
  <c r="C223" i="9"/>
  <c r="F223" i="9"/>
  <c r="D223" i="9"/>
  <c r="B223" i="9"/>
  <c r="E223" i="9"/>
  <c r="M222" i="11" l="1"/>
  <c r="Q222" i="11"/>
  <c r="V222" i="11" s="1"/>
  <c r="N222" i="11"/>
  <c r="S222" i="11" s="1"/>
  <c r="P222" i="11"/>
  <c r="U222" i="11" s="1"/>
  <c r="O222" i="11"/>
  <c r="T222" i="11" s="1"/>
  <c r="C223" i="11"/>
  <c r="F223" i="11"/>
  <c r="G223" i="11"/>
  <c r="K223" i="11" s="1"/>
  <c r="L223" i="11" s="1"/>
  <c r="B222" i="10"/>
  <c r="C222" i="10" s="1"/>
  <c r="R222" i="11"/>
  <c r="D223" i="11"/>
  <c r="B223" i="11"/>
  <c r="E223" i="11"/>
  <c r="J226" i="11"/>
  <c r="G223" i="9"/>
  <c r="H223" i="9" s="1"/>
  <c r="F224" i="9"/>
  <c r="E224" i="9"/>
  <c r="B224" i="9"/>
  <c r="D224" i="9"/>
  <c r="C224" i="9"/>
  <c r="E224" i="11" l="1"/>
  <c r="D224" i="11"/>
  <c r="F224" i="11"/>
  <c r="G224" i="11"/>
  <c r="K224" i="11" s="1"/>
  <c r="L224" i="11" s="1"/>
  <c r="B223" i="10"/>
  <c r="C223" i="10" s="1"/>
  <c r="B224" i="11"/>
  <c r="C224" i="11"/>
  <c r="N223" i="11"/>
  <c r="S223" i="11" s="1"/>
  <c r="M223" i="11"/>
  <c r="R223" i="11" s="1"/>
  <c r="Q223" i="11"/>
  <c r="V223" i="11" s="1"/>
  <c r="P223" i="11"/>
  <c r="U223" i="11" s="1"/>
  <c r="O223" i="11"/>
  <c r="T223" i="11" s="1"/>
  <c r="J227" i="11"/>
  <c r="G224" i="9"/>
  <c r="H224" i="9" s="1"/>
  <c r="E225" i="9"/>
  <c r="C225" i="9"/>
  <c r="D225" i="9"/>
  <c r="B225" i="9"/>
  <c r="F225" i="9"/>
  <c r="B225" i="11" l="1"/>
  <c r="D225" i="11"/>
  <c r="E225" i="11"/>
  <c r="C225" i="11"/>
  <c r="G225" i="11"/>
  <c r="K225" i="11" s="1"/>
  <c r="L225" i="11" s="1"/>
  <c r="B224" i="10"/>
  <c r="C224" i="10" s="1"/>
  <c r="Q224" i="11"/>
  <c r="V224" i="11" s="1"/>
  <c r="N224" i="11"/>
  <c r="S224" i="11" s="1"/>
  <c r="M224" i="11"/>
  <c r="R224" i="11" s="1"/>
  <c r="O224" i="11"/>
  <c r="T224" i="11" s="1"/>
  <c r="P224" i="11"/>
  <c r="U224" i="11" s="1"/>
  <c r="F225" i="11"/>
  <c r="J228" i="11"/>
  <c r="G225" i="9"/>
  <c r="H225" i="9" s="1"/>
  <c r="B226" i="9"/>
  <c r="C226" i="9"/>
  <c r="F226" i="9"/>
  <c r="D226" i="9"/>
  <c r="E226" i="9"/>
  <c r="B226" i="11" l="1"/>
  <c r="E226" i="11"/>
  <c r="C226" i="11"/>
  <c r="D226" i="11"/>
  <c r="G226" i="11"/>
  <c r="K226" i="11" s="1"/>
  <c r="L226" i="11" s="1"/>
  <c r="B225" i="10"/>
  <c r="C225" i="10" s="1"/>
  <c r="Q225" i="11"/>
  <c r="V225" i="11" s="1"/>
  <c r="N225" i="11"/>
  <c r="S225" i="11" s="1"/>
  <c r="M225" i="11"/>
  <c r="R225" i="11" s="1"/>
  <c r="O225" i="11"/>
  <c r="T225" i="11" s="1"/>
  <c r="P225" i="11"/>
  <c r="U225" i="11" s="1"/>
  <c r="F226" i="11"/>
  <c r="J229" i="11"/>
  <c r="G226" i="9"/>
  <c r="H226" i="9" s="1"/>
  <c r="D227" i="9"/>
  <c r="C227" i="9"/>
  <c r="E227" i="9"/>
  <c r="F227" i="9"/>
  <c r="B227" i="9"/>
  <c r="D227" i="11" l="1"/>
  <c r="B227" i="11"/>
  <c r="E227" i="11"/>
  <c r="F227" i="11"/>
  <c r="G227" i="11"/>
  <c r="K227" i="11" s="1"/>
  <c r="L227" i="11" s="1"/>
  <c r="B226" i="10"/>
  <c r="C226" i="10" s="1"/>
  <c r="Q226" i="11"/>
  <c r="V226" i="11" s="1"/>
  <c r="M226" i="11"/>
  <c r="R226" i="11" s="1"/>
  <c r="N226" i="11"/>
  <c r="S226" i="11" s="1"/>
  <c r="O226" i="11"/>
  <c r="T226" i="11" s="1"/>
  <c r="P226" i="11"/>
  <c r="U226" i="11" s="1"/>
  <c r="C227" i="11"/>
  <c r="J230" i="11"/>
  <c r="G227" i="9"/>
  <c r="H227" i="9" s="1"/>
  <c r="F228" i="9"/>
  <c r="C228" i="9"/>
  <c r="B228" i="9"/>
  <c r="E228" i="9"/>
  <c r="D228" i="9"/>
  <c r="C228" i="11" l="1"/>
  <c r="Q227" i="11"/>
  <c r="V227" i="11" s="1"/>
  <c r="N227" i="11"/>
  <c r="S227" i="11" s="1"/>
  <c r="M227" i="11"/>
  <c r="R227" i="11" s="1"/>
  <c r="O227" i="11"/>
  <c r="T227" i="11" s="1"/>
  <c r="P227" i="11"/>
  <c r="U227" i="11" s="1"/>
  <c r="B228" i="11"/>
  <c r="E228" i="11"/>
  <c r="D228" i="11"/>
  <c r="G228" i="11"/>
  <c r="K228" i="11" s="1"/>
  <c r="L228" i="11" s="1"/>
  <c r="B227" i="10"/>
  <c r="C227" i="10" s="1"/>
  <c r="F228" i="11"/>
  <c r="J231" i="11"/>
  <c r="G228" i="9"/>
  <c r="H228" i="9" s="1"/>
  <c r="E229" i="9"/>
  <c r="C229" i="9"/>
  <c r="D229" i="9"/>
  <c r="B229" i="9"/>
  <c r="F229" i="9"/>
  <c r="C229" i="11" l="1"/>
  <c r="D229" i="11"/>
  <c r="B229" i="11"/>
  <c r="N228" i="11"/>
  <c r="S228" i="11" s="1"/>
  <c r="M228" i="11"/>
  <c r="R228" i="11" s="1"/>
  <c r="Q228" i="11"/>
  <c r="V228" i="11" s="1"/>
  <c r="O228" i="11"/>
  <c r="T228" i="11" s="1"/>
  <c r="P228" i="11"/>
  <c r="U228" i="11" s="1"/>
  <c r="G229" i="11"/>
  <c r="K229" i="11" s="1"/>
  <c r="L229" i="11" s="1"/>
  <c r="B228" i="10"/>
  <c r="C228" i="10" s="1"/>
  <c r="E229" i="11"/>
  <c r="F229" i="11"/>
  <c r="J232" i="11"/>
  <c r="G229" i="9"/>
  <c r="H229" i="9" s="1"/>
  <c r="B230" i="9"/>
  <c r="F230" i="9"/>
  <c r="C230" i="9"/>
  <c r="D230" i="9"/>
  <c r="E230" i="9"/>
  <c r="N229" i="11" l="1"/>
  <c r="M229" i="11"/>
  <c r="R229" i="11" s="1"/>
  <c r="Q229" i="11"/>
  <c r="V229" i="11" s="1"/>
  <c r="P229" i="11"/>
  <c r="U229" i="11" s="1"/>
  <c r="O229" i="11"/>
  <c r="T229" i="11" s="1"/>
  <c r="B230" i="11"/>
  <c r="G230" i="11"/>
  <c r="K230" i="11" s="1"/>
  <c r="L230" i="11" s="1"/>
  <c r="B229" i="10"/>
  <c r="C229" i="10" s="1"/>
  <c r="E230" i="11"/>
  <c r="F230" i="11"/>
  <c r="D230" i="11"/>
  <c r="C230" i="11"/>
  <c r="S229" i="11"/>
  <c r="J233" i="11"/>
  <c r="G230" i="9"/>
  <c r="H230" i="9" s="1"/>
  <c r="F231" i="9"/>
  <c r="D231" i="9"/>
  <c r="E231" i="9"/>
  <c r="C231" i="9"/>
  <c r="B231" i="9"/>
  <c r="F231" i="11" l="1"/>
  <c r="B231" i="11"/>
  <c r="G231" i="11"/>
  <c r="K231" i="11" s="1"/>
  <c r="L231" i="11" s="1"/>
  <c r="B230" i="10"/>
  <c r="C230" i="10" s="1"/>
  <c r="E231" i="11"/>
  <c r="C231" i="11"/>
  <c r="M230" i="11"/>
  <c r="R230" i="11" s="1"/>
  <c r="Q230" i="11"/>
  <c r="V230" i="11" s="1"/>
  <c r="N230" i="11"/>
  <c r="S230" i="11" s="1"/>
  <c r="O230" i="11"/>
  <c r="T230" i="11" s="1"/>
  <c r="P230" i="11"/>
  <c r="U230" i="11" s="1"/>
  <c r="D231" i="11"/>
  <c r="J234" i="11"/>
  <c r="G231" i="9"/>
  <c r="H231" i="9" s="1"/>
  <c r="D232" i="9"/>
  <c r="C232" i="9"/>
  <c r="B232" i="9"/>
  <c r="E232" i="9"/>
  <c r="F232" i="9"/>
  <c r="G232" i="11" l="1"/>
  <c r="K232" i="11" s="1"/>
  <c r="L232" i="11" s="1"/>
  <c r="B231" i="10"/>
  <c r="C231" i="10" s="1"/>
  <c r="F232" i="11"/>
  <c r="E232" i="11"/>
  <c r="M231" i="11"/>
  <c r="R231" i="11" s="1"/>
  <c r="Q231" i="11"/>
  <c r="V231" i="11" s="1"/>
  <c r="N231" i="11"/>
  <c r="S231" i="11" s="1"/>
  <c r="O231" i="11"/>
  <c r="T231" i="11" s="1"/>
  <c r="P231" i="11"/>
  <c r="U231" i="11" s="1"/>
  <c r="D232" i="11"/>
  <c r="C232" i="11"/>
  <c r="B232" i="11"/>
  <c r="J235" i="11"/>
  <c r="G232" i="9"/>
  <c r="H232" i="9" s="1"/>
  <c r="C233" i="9"/>
  <c r="E233" i="9"/>
  <c r="F233" i="9"/>
  <c r="B233" i="9"/>
  <c r="D233" i="9"/>
  <c r="D233" i="11" l="1"/>
  <c r="F233" i="11"/>
  <c r="C233" i="11"/>
  <c r="M232" i="11"/>
  <c r="R232" i="11" s="1"/>
  <c r="Q232" i="11"/>
  <c r="V232" i="11" s="1"/>
  <c r="N232" i="11"/>
  <c r="S232" i="11" s="1"/>
  <c r="P232" i="11"/>
  <c r="U232" i="11" s="1"/>
  <c r="O232" i="11"/>
  <c r="T232" i="11" s="1"/>
  <c r="B233" i="11"/>
  <c r="E233" i="11"/>
  <c r="G233" i="11"/>
  <c r="K233" i="11" s="1"/>
  <c r="L233" i="11" s="1"/>
  <c r="B232" i="10"/>
  <c r="C232" i="10" s="1"/>
  <c r="J236" i="11"/>
  <c r="G233" i="9"/>
  <c r="H233" i="9" s="1"/>
  <c r="B234" i="9"/>
  <c r="E234" i="9"/>
  <c r="F234" i="9"/>
  <c r="D234" i="9"/>
  <c r="C234" i="9"/>
  <c r="D234" i="11" l="1"/>
  <c r="E234" i="11"/>
  <c r="M233" i="11"/>
  <c r="R233" i="11" s="1"/>
  <c r="N233" i="11"/>
  <c r="S233" i="11" s="1"/>
  <c r="Q233" i="11"/>
  <c r="V233" i="11" s="1"/>
  <c r="P233" i="11"/>
  <c r="U233" i="11" s="1"/>
  <c r="O233" i="11"/>
  <c r="T233" i="11" s="1"/>
  <c r="F234" i="11"/>
  <c r="G234" i="11"/>
  <c r="K234" i="11" s="1"/>
  <c r="L234" i="11" s="1"/>
  <c r="B233" i="10"/>
  <c r="C233" i="10" s="1"/>
  <c r="B234" i="11"/>
  <c r="C234" i="11"/>
  <c r="J237" i="11"/>
  <c r="G234" i="9"/>
  <c r="H234" i="9" s="1"/>
  <c r="D235" i="9"/>
  <c r="E235" i="9"/>
  <c r="C235" i="9"/>
  <c r="F235" i="9"/>
  <c r="B235" i="9"/>
  <c r="D235" i="11" l="1"/>
  <c r="B235" i="11"/>
  <c r="C235" i="11"/>
  <c r="E235" i="11"/>
  <c r="G235" i="11"/>
  <c r="K235" i="11" s="1"/>
  <c r="L235" i="11" s="1"/>
  <c r="B234" i="10"/>
  <c r="C234" i="10" s="1"/>
  <c r="F235" i="11"/>
  <c r="M234" i="11"/>
  <c r="N234" i="11"/>
  <c r="S234" i="11" s="1"/>
  <c r="Q234" i="11"/>
  <c r="V234" i="11" s="1"/>
  <c r="P234" i="11"/>
  <c r="U234" i="11" s="1"/>
  <c r="O234" i="11"/>
  <c r="T234" i="11" s="1"/>
  <c r="R234" i="11"/>
  <c r="J238" i="11"/>
  <c r="G235" i="9"/>
  <c r="H235" i="9" s="1"/>
  <c r="F236" i="9"/>
  <c r="E236" i="9"/>
  <c r="B236" i="9"/>
  <c r="C236" i="9"/>
  <c r="D236" i="9"/>
  <c r="N235" i="11" l="1"/>
  <c r="S235" i="11" s="1"/>
  <c r="M235" i="11"/>
  <c r="R235" i="11" s="1"/>
  <c r="Q235" i="11"/>
  <c r="V235" i="11" s="1"/>
  <c r="O235" i="11"/>
  <c r="T235" i="11" s="1"/>
  <c r="P235" i="11"/>
  <c r="U235" i="11" s="1"/>
  <c r="E236" i="11"/>
  <c r="C236" i="11"/>
  <c r="F236" i="11"/>
  <c r="D236" i="11"/>
  <c r="B236" i="11"/>
  <c r="G236" i="11"/>
  <c r="K236" i="11" s="1"/>
  <c r="L236" i="11" s="1"/>
  <c r="B235" i="10"/>
  <c r="C235" i="10" s="1"/>
  <c r="J239" i="11"/>
  <c r="G236" i="9"/>
  <c r="H236" i="9" s="1"/>
  <c r="E237" i="9"/>
  <c r="C237" i="9"/>
  <c r="D237" i="9"/>
  <c r="B237" i="9"/>
  <c r="F237" i="9"/>
  <c r="D237" i="11" l="1"/>
  <c r="Q236" i="11"/>
  <c r="M236" i="11"/>
  <c r="N236" i="11"/>
  <c r="S236" i="11" s="1"/>
  <c r="P236" i="11"/>
  <c r="U236" i="11" s="1"/>
  <c r="O236" i="11"/>
  <c r="T236" i="11" s="1"/>
  <c r="E237" i="11"/>
  <c r="V236" i="11"/>
  <c r="G237" i="11"/>
  <c r="K237" i="11" s="1"/>
  <c r="L237" i="11" s="1"/>
  <c r="B236" i="10"/>
  <c r="C236" i="10" s="1"/>
  <c r="C237" i="11"/>
  <c r="R236" i="11"/>
  <c r="B237" i="11"/>
  <c r="F237" i="11"/>
  <c r="J240" i="11"/>
  <c r="G237" i="9"/>
  <c r="H237" i="9" s="1"/>
  <c r="B238" i="9"/>
  <c r="C238" i="9"/>
  <c r="F238" i="9"/>
  <c r="D238" i="9"/>
  <c r="E238" i="9"/>
  <c r="E238" i="11" l="1"/>
  <c r="F238" i="11"/>
  <c r="D238" i="11"/>
  <c r="G238" i="11"/>
  <c r="K238" i="11" s="1"/>
  <c r="L238" i="11" s="1"/>
  <c r="B237" i="10"/>
  <c r="C237" i="10" s="1"/>
  <c r="B238" i="11"/>
  <c r="C238" i="11"/>
  <c r="N237" i="11"/>
  <c r="S237" i="11" s="1"/>
  <c r="M237" i="11"/>
  <c r="R237" i="11" s="1"/>
  <c r="Q237" i="11"/>
  <c r="V237" i="11" s="1"/>
  <c r="P237" i="11"/>
  <c r="U237" i="11" s="1"/>
  <c r="O237" i="11"/>
  <c r="T237" i="11" s="1"/>
  <c r="J241" i="11"/>
  <c r="G238" i="9"/>
  <c r="H238" i="9" s="1"/>
  <c r="C239" i="9"/>
  <c r="D239" i="9"/>
  <c r="E239" i="9"/>
  <c r="F239" i="9"/>
  <c r="B239" i="9"/>
  <c r="C239" i="11" l="1"/>
  <c r="G239" i="11"/>
  <c r="K239" i="11" s="1"/>
  <c r="L239" i="11" s="1"/>
  <c r="B238" i="10"/>
  <c r="C238" i="10" s="1"/>
  <c r="F239" i="11"/>
  <c r="Q238" i="11"/>
  <c r="M238" i="11"/>
  <c r="R238" i="11" s="1"/>
  <c r="N238" i="11"/>
  <c r="S238" i="11" s="1"/>
  <c r="P238" i="11"/>
  <c r="U238" i="11" s="1"/>
  <c r="O238" i="11"/>
  <c r="T238" i="11" s="1"/>
  <c r="B239" i="11"/>
  <c r="D239" i="11"/>
  <c r="V238" i="11"/>
  <c r="E239" i="11"/>
  <c r="J242" i="11"/>
  <c r="G239" i="9"/>
  <c r="H239" i="9" s="1"/>
  <c r="D240" i="9"/>
  <c r="F240" i="9"/>
  <c r="B240" i="9"/>
  <c r="E240" i="9"/>
  <c r="C240" i="9"/>
  <c r="E240" i="11" l="1"/>
  <c r="M239" i="11"/>
  <c r="R239" i="11" s="1"/>
  <c r="N239" i="11"/>
  <c r="S239" i="11" s="1"/>
  <c r="Q239" i="11"/>
  <c r="V239" i="11" s="1"/>
  <c r="P239" i="11"/>
  <c r="U239" i="11" s="1"/>
  <c r="O239" i="11"/>
  <c r="T239" i="11" s="1"/>
  <c r="D240" i="11"/>
  <c r="B240" i="11"/>
  <c r="F240" i="11"/>
  <c r="C240" i="11"/>
  <c r="G240" i="11"/>
  <c r="K240" i="11" s="1"/>
  <c r="L240" i="11" s="1"/>
  <c r="B239" i="10"/>
  <c r="C239" i="10" s="1"/>
  <c r="J243" i="11"/>
  <c r="G240" i="9"/>
  <c r="H240" i="9" s="1"/>
  <c r="F241" i="9"/>
  <c r="E241" i="9"/>
  <c r="C241" i="9"/>
  <c r="B241" i="9"/>
  <c r="D241" i="9"/>
  <c r="B241" i="11" l="1"/>
  <c r="M240" i="11"/>
  <c r="R240" i="11" s="1"/>
  <c r="Q240" i="11"/>
  <c r="V240" i="11" s="1"/>
  <c r="N240" i="11"/>
  <c r="S240" i="11" s="1"/>
  <c r="P240" i="11"/>
  <c r="U240" i="11" s="1"/>
  <c r="O240" i="11"/>
  <c r="T240" i="11" s="1"/>
  <c r="D241" i="11"/>
  <c r="F241" i="11"/>
  <c r="G241" i="11"/>
  <c r="K241" i="11" s="1"/>
  <c r="L241" i="11" s="1"/>
  <c r="B240" i="10"/>
  <c r="C240" i="10" s="1"/>
  <c r="E241" i="11"/>
  <c r="C241" i="11"/>
  <c r="J244" i="11"/>
  <c r="G241" i="9"/>
  <c r="H241" i="9" s="1"/>
  <c r="E242" i="9"/>
  <c r="B242" i="9"/>
  <c r="D242" i="9"/>
  <c r="C242" i="9"/>
  <c r="F242" i="9"/>
  <c r="B242" i="11" l="1"/>
  <c r="E242" i="11"/>
  <c r="G242" i="11"/>
  <c r="K242" i="11" s="1"/>
  <c r="L242" i="11" s="1"/>
  <c r="B241" i="10"/>
  <c r="C241" i="10" s="1"/>
  <c r="D242" i="11"/>
  <c r="F242" i="11"/>
  <c r="C242" i="11"/>
  <c r="N241" i="11"/>
  <c r="S241" i="11" s="1"/>
  <c r="M241" i="11"/>
  <c r="R241" i="11" s="1"/>
  <c r="Q241" i="11"/>
  <c r="V241" i="11" s="1"/>
  <c r="O241" i="11"/>
  <c r="T241" i="11" s="1"/>
  <c r="P241" i="11"/>
  <c r="U241" i="11" s="1"/>
  <c r="J245" i="11"/>
  <c r="G242" i="9"/>
  <c r="H242" i="9" s="1"/>
  <c r="B243" i="9"/>
  <c r="C243" i="9"/>
  <c r="F243" i="9"/>
  <c r="D243" i="9"/>
  <c r="E243" i="9"/>
  <c r="E243" i="11" l="1"/>
  <c r="G243" i="11"/>
  <c r="K243" i="11" s="1"/>
  <c r="L243" i="11" s="1"/>
  <c r="B242" i="10"/>
  <c r="C242" i="10" s="1"/>
  <c r="B243" i="11"/>
  <c r="D243" i="11"/>
  <c r="Q242" i="11"/>
  <c r="V242" i="11" s="1"/>
  <c r="M242" i="11"/>
  <c r="R242" i="11" s="1"/>
  <c r="N242" i="11"/>
  <c r="S242" i="11" s="1"/>
  <c r="P242" i="11"/>
  <c r="U242" i="11" s="1"/>
  <c r="O242" i="11"/>
  <c r="T242" i="11" s="1"/>
  <c r="F243" i="11"/>
  <c r="C243" i="11"/>
  <c r="J246" i="11"/>
  <c r="G243" i="9"/>
  <c r="H243" i="9" s="1"/>
  <c r="D244" i="9"/>
  <c r="C244" i="9"/>
  <c r="E244" i="9"/>
  <c r="F244" i="9"/>
  <c r="B244" i="9"/>
  <c r="F244" i="11" l="1"/>
  <c r="M243" i="11"/>
  <c r="R243" i="11" s="1"/>
  <c r="Q243" i="11"/>
  <c r="V243" i="11" s="1"/>
  <c r="N243" i="11"/>
  <c r="S243" i="11" s="1"/>
  <c r="O243" i="11"/>
  <c r="T243" i="11" s="1"/>
  <c r="P243" i="11"/>
  <c r="U243" i="11" s="1"/>
  <c r="C244" i="11"/>
  <c r="B244" i="11"/>
  <c r="G244" i="11"/>
  <c r="K244" i="11" s="1"/>
  <c r="L244" i="11" s="1"/>
  <c r="B243" i="10"/>
  <c r="C243" i="10" s="1"/>
  <c r="D244" i="11"/>
  <c r="E244" i="11"/>
  <c r="J247" i="11"/>
  <c r="G244" i="9"/>
  <c r="H244" i="9" s="1"/>
  <c r="F245" i="9"/>
  <c r="C245" i="9"/>
  <c r="B245" i="9"/>
  <c r="E245" i="9"/>
  <c r="D245" i="9"/>
  <c r="F245" i="11" l="1"/>
  <c r="D245" i="11"/>
  <c r="C245" i="11"/>
  <c r="G245" i="11"/>
  <c r="K245" i="11" s="1"/>
  <c r="L245" i="11" s="1"/>
  <c r="B244" i="10"/>
  <c r="C244" i="10" s="1"/>
  <c r="E245" i="11"/>
  <c r="M244" i="11"/>
  <c r="R244" i="11" s="1"/>
  <c r="N244" i="11"/>
  <c r="S244" i="11" s="1"/>
  <c r="Q244" i="11"/>
  <c r="V244" i="11" s="1"/>
  <c r="O244" i="11"/>
  <c r="T244" i="11" s="1"/>
  <c r="P244" i="11"/>
  <c r="U244" i="11" s="1"/>
  <c r="B245" i="11"/>
  <c r="J248" i="11"/>
  <c r="G245" i="9"/>
  <c r="H245" i="9" s="1"/>
  <c r="C246" i="9"/>
  <c r="E246" i="9"/>
  <c r="D246" i="9"/>
  <c r="B246" i="9"/>
  <c r="F246" i="9"/>
  <c r="G246" i="11" l="1"/>
  <c r="K246" i="11" s="1"/>
  <c r="L246" i="11" s="1"/>
  <c r="B245" i="10"/>
  <c r="C245" i="10" s="1"/>
  <c r="D246" i="11"/>
  <c r="E246" i="11"/>
  <c r="N245" i="11"/>
  <c r="S245" i="11" s="1"/>
  <c r="Q245" i="11"/>
  <c r="V245" i="11" s="1"/>
  <c r="M245" i="11"/>
  <c r="R245" i="11" s="1"/>
  <c r="P245" i="11"/>
  <c r="U245" i="11" s="1"/>
  <c r="O245" i="11"/>
  <c r="T245" i="11" s="1"/>
  <c r="C246" i="11"/>
  <c r="B246" i="11"/>
  <c r="F246" i="11"/>
  <c r="J249" i="11"/>
  <c r="G246" i="9"/>
  <c r="H246" i="9" s="1"/>
  <c r="B247" i="9"/>
  <c r="E247" i="9"/>
  <c r="F247" i="9"/>
  <c r="D247" i="9"/>
  <c r="C247" i="9"/>
  <c r="F247" i="11" l="1"/>
  <c r="D247" i="11"/>
  <c r="G247" i="11"/>
  <c r="K247" i="11" s="1"/>
  <c r="L247" i="11" s="1"/>
  <c r="B246" i="10"/>
  <c r="C246" i="10" s="1"/>
  <c r="E247" i="11"/>
  <c r="Q246" i="11"/>
  <c r="M246" i="11"/>
  <c r="R246" i="11" s="1"/>
  <c r="N246" i="11"/>
  <c r="S246" i="11" s="1"/>
  <c r="P246" i="11"/>
  <c r="U246" i="11" s="1"/>
  <c r="O246" i="11"/>
  <c r="T246" i="11" s="1"/>
  <c r="C247" i="11"/>
  <c r="B247" i="11"/>
  <c r="V246" i="11"/>
  <c r="J250" i="11"/>
  <c r="G247" i="9"/>
  <c r="H247" i="9" s="1"/>
  <c r="D248" i="9"/>
  <c r="E248" i="9"/>
  <c r="C248" i="9"/>
  <c r="F248" i="9"/>
  <c r="B248" i="9"/>
  <c r="D248" i="11" l="1"/>
  <c r="M247" i="11"/>
  <c r="R247" i="11" s="1"/>
  <c r="Q247" i="11"/>
  <c r="V247" i="11" s="1"/>
  <c r="N247" i="11"/>
  <c r="O247" i="11"/>
  <c r="T247" i="11" s="1"/>
  <c r="P247" i="11"/>
  <c r="U247" i="11" s="1"/>
  <c r="E248" i="11"/>
  <c r="B248" i="11"/>
  <c r="G248" i="11"/>
  <c r="K248" i="11" s="1"/>
  <c r="L248" i="11" s="1"/>
  <c r="B247" i="10"/>
  <c r="C247" i="10" s="1"/>
  <c r="F248" i="11"/>
  <c r="S247" i="11"/>
  <c r="C248" i="11"/>
  <c r="J251" i="11"/>
  <c r="G248" i="9"/>
  <c r="H248" i="9" s="1"/>
  <c r="F249" i="9"/>
  <c r="E249" i="9"/>
  <c r="B249" i="9"/>
  <c r="C249" i="9"/>
  <c r="D249" i="9"/>
  <c r="G249" i="11" l="1"/>
  <c r="K249" i="11" s="1"/>
  <c r="L249" i="11" s="1"/>
  <c r="B248" i="10"/>
  <c r="C248" i="10" s="1"/>
  <c r="E249" i="11"/>
  <c r="U248" i="11"/>
  <c r="M248" i="11"/>
  <c r="R248" i="11" s="1"/>
  <c r="Q248" i="11"/>
  <c r="V248" i="11" s="1"/>
  <c r="N248" i="11"/>
  <c r="S248" i="11" s="1"/>
  <c r="O248" i="11"/>
  <c r="T248" i="11" s="1"/>
  <c r="P248" i="11"/>
  <c r="D249" i="11"/>
  <c r="F249" i="11"/>
  <c r="B249" i="11"/>
  <c r="C249" i="11"/>
  <c r="J252" i="11"/>
  <c r="G249" i="9"/>
  <c r="H249" i="9" s="1"/>
  <c r="C250" i="9"/>
  <c r="E250" i="9"/>
  <c r="D250" i="9"/>
  <c r="B250" i="9"/>
  <c r="F250" i="9"/>
  <c r="D250" i="11" l="1"/>
  <c r="G250" i="11"/>
  <c r="K250" i="11" s="1"/>
  <c r="L250" i="11" s="1"/>
  <c r="B249" i="10"/>
  <c r="C249" i="10" s="1"/>
  <c r="B250" i="11"/>
  <c r="N249" i="11"/>
  <c r="S249" i="11" s="1"/>
  <c r="M249" i="11"/>
  <c r="R249" i="11" s="1"/>
  <c r="Q249" i="11"/>
  <c r="V249" i="11" s="1"/>
  <c r="P249" i="11"/>
  <c r="U249" i="11" s="1"/>
  <c r="O249" i="11"/>
  <c r="T249" i="11" s="1"/>
  <c r="F250" i="11"/>
  <c r="E250" i="11"/>
  <c r="C250" i="11"/>
  <c r="J253" i="11"/>
  <c r="G250" i="9"/>
  <c r="H250" i="9" s="1"/>
  <c r="B251" i="9"/>
  <c r="E251" i="9"/>
  <c r="F251" i="9"/>
  <c r="D251" i="9"/>
  <c r="C251" i="9"/>
  <c r="E251" i="11" l="1"/>
  <c r="G251" i="11"/>
  <c r="K251" i="11" s="1"/>
  <c r="L251" i="11" s="1"/>
  <c r="B250" i="10"/>
  <c r="C250" i="10" s="1"/>
  <c r="Q250" i="11"/>
  <c r="V250" i="11" s="1"/>
  <c r="M250" i="11"/>
  <c r="R250" i="11" s="1"/>
  <c r="N250" i="11"/>
  <c r="S250" i="11" s="1"/>
  <c r="P250" i="11"/>
  <c r="U250" i="11" s="1"/>
  <c r="O250" i="11"/>
  <c r="T250" i="11" s="1"/>
  <c r="C251" i="11"/>
  <c r="D251" i="11"/>
  <c r="B251" i="11"/>
  <c r="F251" i="11"/>
  <c r="J254" i="11"/>
  <c r="G251" i="9"/>
  <c r="H251" i="9" s="1"/>
  <c r="D252" i="9"/>
  <c r="E252" i="9"/>
  <c r="C252" i="9"/>
  <c r="F252" i="9"/>
  <c r="B252" i="9"/>
  <c r="G252" i="11" l="1"/>
  <c r="K252" i="11" s="1"/>
  <c r="L252" i="11" s="1"/>
  <c r="B251" i="10"/>
  <c r="C251" i="10" s="1"/>
  <c r="D252" i="11"/>
  <c r="B252" i="11"/>
  <c r="F252" i="11"/>
  <c r="Q251" i="11"/>
  <c r="V251" i="11" s="1"/>
  <c r="M251" i="11"/>
  <c r="R251" i="11" s="1"/>
  <c r="N251" i="11"/>
  <c r="S251" i="11" s="1"/>
  <c r="O251" i="11"/>
  <c r="T251" i="11" s="1"/>
  <c r="P251" i="11"/>
  <c r="U251" i="11" s="1"/>
  <c r="D253" i="11"/>
  <c r="E252" i="11"/>
  <c r="C252" i="11"/>
  <c r="G252" i="9"/>
  <c r="H252" i="9" s="1"/>
  <c r="E253" i="9"/>
  <c r="B253" i="9"/>
  <c r="C253" i="9"/>
  <c r="D253" i="9"/>
  <c r="F253" i="9"/>
  <c r="E253" i="11" l="1"/>
  <c r="F253" i="11"/>
  <c r="C253" i="11"/>
  <c r="E254" i="11"/>
  <c r="Q252" i="11"/>
  <c r="V252" i="11" s="1"/>
  <c r="M252" i="11"/>
  <c r="R252" i="11" s="1"/>
  <c r="N252" i="11"/>
  <c r="S252" i="11" s="1"/>
  <c r="P252" i="11"/>
  <c r="U252" i="11" s="1"/>
  <c r="O252" i="11"/>
  <c r="T252" i="11" s="1"/>
  <c r="G253" i="11"/>
  <c r="K253" i="11" s="1"/>
  <c r="L253" i="11" s="1"/>
  <c r="B252" i="10"/>
  <c r="C252" i="10" s="1"/>
  <c r="B253" i="11"/>
  <c r="G253" i="9"/>
  <c r="H253" i="9" s="1"/>
  <c r="B254" i="11" l="1"/>
  <c r="M253" i="11"/>
  <c r="R253" i="11" s="1"/>
  <c r="Q253" i="11"/>
  <c r="V253" i="11" s="1"/>
  <c r="N253" i="11"/>
  <c r="S253" i="11" s="1"/>
  <c r="P253" i="11"/>
  <c r="U253" i="11" s="1"/>
  <c r="O253" i="11"/>
  <c r="T253" i="11" s="1"/>
  <c r="D254" i="11"/>
  <c r="C254" i="11"/>
  <c r="G254" i="11"/>
  <c r="K254" i="11" s="1"/>
  <c r="L254" i="11" s="1"/>
  <c r="B253" i="10"/>
  <c r="C253" i="10" s="1"/>
  <c r="F254" i="11"/>
  <c r="M254" i="11" l="1"/>
  <c r="R254" i="11" s="1"/>
  <c r="Q254" i="11"/>
  <c r="N254" i="11"/>
  <c r="S254" i="11" s="1"/>
  <c r="O254" i="11"/>
  <c r="T254" i="11" s="1"/>
  <c r="P254" i="11"/>
  <c r="U254" i="11" s="1"/>
  <c r="V254" i="11"/>
</calcChain>
</file>

<file path=xl/sharedStrings.xml><?xml version="1.0" encoding="utf-8"?>
<sst xmlns="http://schemas.openxmlformats.org/spreadsheetml/2006/main" count="56" uniqueCount="28">
  <si>
    <t>유동비율</t>
    <phoneticPr fontId="2" type="noConversion"/>
  </si>
  <si>
    <t>종목명</t>
    <phoneticPr fontId="2" type="noConversion"/>
  </si>
  <si>
    <t>상장주식수</t>
    <phoneticPr fontId="2" type="noConversion"/>
  </si>
  <si>
    <t>지수</t>
    <phoneticPr fontId="2" type="noConversion"/>
  </si>
  <si>
    <t>A전자</t>
    <phoneticPr fontId="2" type="noConversion"/>
  </si>
  <si>
    <t>B건설</t>
    <phoneticPr fontId="2" type="noConversion"/>
  </si>
  <si>
    <t>C증권</t>
    <phoneticPr fontId="2" type="noConversion"/>
  </si>
  <si>
    <t>D화학</t>
    <phoneticPr fontId="2" type="noConversion"/>
  </si>
  <si>
    <t>E엔터</t>
    <phoneticPr fontId="2" type="noConversion"/>
  </si>
  <si>
    <t>일자</t>
    <phoneticPr fontId="2" type="noConversion"/>
  </si>
  <si>
    <t>합계</t>
    <phoneticPr fontId="2" type="noConversion"/>
  </si>
  <si>
    <t>지수</t>
    <phoneticPr fontId="2" type="noConversion"/>
  </si>
  <si>
    <t>선물이론가(1분기)</t>
    <phoneticPr fontId="2" type="noConversion"/>
  </si>
  <si>
    <t>이자율</t>
    <phoneticPr fontId="2" type="noConversion"/>
  </si>
  <si>
    <t>만기(1분기)</t>
    <phoneticPr fontId="2" type="noConversion"/>
  </si>
  <si>
    <t>만기(2분기)</t>
    <phoneticPr fontId="2" type="noConversion"/>
  </si>
  <si>
    <t>배당률</t>
    <phoneticPr fontId="2" type="noConversion"/>
  </si>
  <si>
    <t>선물이론가(2분기)</t>
    <phoneticPr fontId="2" type="noConversion"/>
  </si>
  <si>
    <t>편입비중</t>
    <phoneticPr fontId="2" type="noConversion"/>
  </si>
  <si>
    <t>지수</t>
    <phoneticPr fontId="2" type="noConversion"/>
  </si>
  <si>
    <t>설정좌수</t>
    <phoneticPr fontId="2" type="noConversion"/>
  </si>
  <si>
    <t>환매좌수</t>
    <phoneticPr fontId="2" type="noConversion"/>
  </si>
  <si>
    <t>(Random)</t>
    <phoneticPr fontId="2" type="noConversion"/>
  </si>
  <si>
    <t>총좌수</t>
    <phoneticPr fontId="2" type="noConversion"/>
  </si>
  <si>
    <t>iNAV</t>
    <phoneticPr fontId="2" type="noConversion"/>
  </si>
  <si>
    <t>일자별 매매내역</t>
    <phoneticPr fontId="2" type="noConversion"/>
  </si>
  <si>
    <t>주식 잔고</t>
    <phoneticPr fontId="2" type="noConversion"/>
  </si>
  <si>
    <t>AUM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</si>
</sst>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_-* #,##0.00_-;\-* #,##0.0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9" fontId="0" fillId="0" borderId="1" xfId="1" applyNumberFormat="1" applyFont="1" applyBorder="1" applyAlignment="1">
      <alignment horizontal="center" vertical="center"/>
    </xf>
    <xf numFmtId="176" fontId="0" fillId="0" borderId="0" xfId="1" applyNumberFormat="1" applyFont="1">
      <alignment vertical="center"/>
    </xf>
    <xf numFmtId="41" fontId="3" fillId="2" borderId="1" xfId="1" applyFont="1" applyFill="1" applyBorder="1" applyAlignment="1">
      <alignment horizontal="center" vertical="center"/>
    </xf>
    <xf numFmtId="41" fontId="0" fillId="0" borderId="0" xfId="1" applyFont="1">
      <alignment vertical="center"/>
    </xf>
    <xf numFmtId="41" fontId="3" fillId="2" borderId="2" xfId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0" fontId="0" fillId="0" borderId="0" xfId="0" applyNumberFormat="1">
      <alignment vertical="center"/>
    </xf>
    <xf numFmtId="176" fontId="3" fillId="2" borderId="1" xfId="1" applyNumberFormat="1" applyFont="1" applyFill="1" applyBorder="1" applyAlignment="1">
      <alignment horizontal="center" vertical="center"/>
    </xf>
    <xf numFmtId="2" fontId="0" fillId="0" borderId="0" xfId="0" applyNumberFormat="1">
      <alignment vertical="center"/>
    </xf>
    <xf numFmtId="10" fontId="0" fillId="0" borderId="0" xfId="2" applyNumberFormat="1" applyFont="1">
      <alignment vertical="center"/>
    </xf>
    <xf numFmtId="41" fontId="0" fillId="0" borderId="0" xfId="0" applyNumberForma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'일자별 시가총액'!$H$2:$H$253</c:f>
              <c:numCache>
                <c:formatCode>_-* #,##0.00_-;\-* #,##0.00_-;_-* "-"_-;_-@_-</c:formatCode>
                <c:ptCount val="252"/>
                <c:pt idx="0">
                  <c:v>100</c:v>
                </c:pt>
                <c:pt idx="1">
                  <c:v>100.19146345381526</c:v>
                </c:pt>
                <c:pt idx="2">
                  <c:v>101.32309718875503</c:v>
                </c:pt>
                <c:pt idx="3">
                  <c:v>102.11555502008032</c:v>
                </c:pt>
                <c:pt idx="4">
                  <c:v>103.17281124497993</c:v>
                </c:pt>
                <c:pt idx="5">
                  <c:v>102.42340080321286</c:v>
                </c:pt>
                <c:pt idx="6">
                  <c:v>101.97218313253012</c:v>
                </c:pt>
                <c:pt idx="7">
                  <c:v>103.05372208835341</c:v>
                </c:pt>
                <c:pt idx="8">
                  <c:v>103.41431325301204</c:v>
                </c:pt>
                <c:pt idx="9">
                  <c:v>102.33676465863455</c:v>
                </c:pt>
                <c:pt idx="10">
                  <c:v>101.61129959839357</c:v>
                </c:pt>
                <c:pt idx="11">
                  <c:v>102.26955341365462</c:v>
                </c:pt>
                <c:pt idx="12">
                  <c:v>102.68700401606425</c:v>
                </c:pt>
                <c:pt idx="13">
                  <c:v>102.76608514056224</c:v>
                </c:pt>
                <c:pt idx="14">
                  <c:v>103.49658152610442</c:v>
                </c:pt>
                <c:pt idx="15">
                  <c:v>103.36742811244979</c:v>
                </c:pt>
                <c:pt idx="16">
                  <c:v>103.69379277108435</c:v>
                </c:pt>
                <c:pt idx="17">
                  <c:v>103.82535100401607</c:v>
                </c:pt>
                <c:pt idx="18">
                  <c:v>104.81482730923695</c:v>
                </c:pt>
                <c:pt idx="19">
                  <c:v>105.87398714859437</c:v>
                </c:pt>
                <c:pt idx="20">
                  <c:v>107.82989558232931</c:v>
                </c:pt>
                <c:pt idx="21">
                  <c:v>106.64920160642571</c:v>
                </c:pt>
                <c:pt idx="22">
                  <c:v>106.71412208835342</c:v>
                </c:pt>
                <c:pt idx="23">
                  <c:v>106.81345863453815</c:v>
                </c:pt>
                <c:pt idx="24">
                  <c:v>105.94573012048191</c:v>
                </c:pt>
                <c:pt idx="25">
                  <c:v>105.3681108433735</c:v>
                </c:pt>
                <c:pt idx="26">
                  <c:v>105.55753895582329</c:v>
                </c:pt>
                <c:pt idx="27">
                  <c:v>103.71745220883535</c:v>
                </c:pt>
                <c:pt idx="28">
                  <c:v>104.1179437751004</c:v>
                </c:pt>
                <c:pt idx="29">
                  <c:v>105.85035823293171</c:v>
                </c:pt>
                <c:pt idx="30">
                  <c:v>107.98204016064257</c:v>
                </c:pt>
                <c:pt idx="31">
                  <c:v>106.910059437751</c:v>
                </c:pt>
                <c:pt idx="32">
                  <c:v>107.02263775100403</c:v>
                </c:pt>
                <c:pt idx="33">
                  <c:v>107.58268273092368</c:v>
                </c:pt>
                <c:pt idx="34">
                  <c:v>107.28750200803212</c:v>
                </c:pt>
                <c:pt idx="35">
                  <c:v>108.78391485943774</c:v>
                </c:pt>
                <c:pt idx="36">
                  <c:v>109.73713574297189</c:v>
                </c:pt>
                <c:pt idx="37">
                  <c:v>109.39493012048193</c:v>
                </c:pt>
                <c:pt idx="38">
                  <c:v>108.77099277108432</c:v>
                </c:pt>
                <c:pt idx="39">
                  <c:v>109.27391967871488</c:v>
                </c:pt>
                <c:pt idx="40">
                  <c:v>107.25477429718875</c:v>
                </c:pt>
                <c:pt idx="41">
                  <c:v>107.21050602409639</c:v>
                </c:pt>
                <c:pt idx="42">
                  <c:v>108.92174618473895</c:v>
                </c:pt>
                <c:pt idx="43">
                  <c:v>109.17961445783133</c:v>
                </c:pt>
                <c:pt idx="44">
                  <c:v>109.86600963855422</c:v>
                </c:pt>
                <c:pt idx="45">
                  <c:v>111.49853172690763</c:v>
                </c:pt>
                <c:pt idx="46">
                  <c:v>109.85311164658636</c:v>
                </c:pt>
                <c:pt idx="47">
                  <c:v>112.22245622489959</c:v>
                </c:pt>
                <c:pt idx="48">
                  <c:v>112.79328353413656</c:v>
                </c:pt>
                <c:pt idx="49">
                  <c:v>114.37944096385542</c:v>
                </c:pt>
                <c:pt idx="50">
                  <c:v>114.6537092369478</c:v>
                </c:pt>
                <c:pt idx="51">
                  <c:v>114.9189172690763</c:v>
                </c:pt>
                <c:pt idx="52">
                  <c:v>113.95320803212852</c:v>
                </c:pt>
                <c:pt idx="53">
                  <c:v>116.02958875502007</c:v>
                </c:pt>
                <c:pt idx="54">
                  <c:v>117.22367550200804</c:v>
                </c:pt>
                <c:pt idx="55">
                  <c:v>115.18525461847389</c:v>
                </c:pt>
                <c:pt idx="56">
                  <c:v>114.81199518072289</c:v>
                </c:pt>
                <c:pt idx="57">
                  <c:v>113.70667951807229</c:v>
                </c:pt>
                <c:pt idx="58">
                  <c:v>114.0366232931727</c:v>
                </c:pt>
                <c:pt idx="59">
                  <c:v>115.03408995983935</c:v>
                </c:pt>
                <c:pt idx="60">
                  <c:v>113.41527871485944</c:v>
                </c:pt>
                <c:pt idx="61">
                  <c:v>112.68297670682732</c:v>
                </c:pt>
                <c:pt idx="62">
                  <c:v>111.18851244979919</c:v>
                </c:pt>
                <c:pt idx="63">
                  <c:v>110.83947148594378</c:v>
                </c:pt>
                <c:pt idx="64">
                  <c:v>111.53293172690763</c:v>
                </c:pt>
                <c:pt idx="65">
                  <c:v>111.51019437751005</c:v>
                </c:pt>
                <c:pt idx="66">
                  <c:v>113.31094297188756</c:v>
                </c:pt>
                <c:pt idx="67">
                  <c:v>112.94560803212852</c:v>
                </c:pt>
                <c:pt idx="68">
                  <c:v>113.31672610441768</c:v>
                </c:pt>
                <c:pt idx="69">
                  <c:v>112.90814779116465</c:v>
                </c:pt>
                <c:pt idx="70">
                  <c:v>112.179140562249</c:v>
                </c:pt>
                <c:pt idx="71">
                  <c:v>111.98763212851406</c:v>
                </c:pt>
                <c:pt idx="72">
                  <c:v>110.2261108433735</c:v>
                </c:pt>
                <c:pt idx="73">
                  <c:v>110.58871967871487</c:v>
                </c:pt>
                <c:pt idx="74">
                  <c:v>109.17084658634538</c:v>
                </c:pt>
                <c:pt idx="75">
                  <c:v>109.60209317269076</c:v>
                </c:pt>
                <c:pt idx="76">
                  <c:v>108.83793253012048</c:v>
                </c:pt>
                <c:pt idx="77">
                  <c:v>109.64130120481927</c:v>
                </c:pt>
                <c:pt idx="78">
                  <c:v>111.39505702811246</c:v>
                </c:pt>
                <c:pt idx="79">
                  <c:v>111.2003485943775</c:v>
                </c:pt>
                <c:pt idx="80">
                  <c:v>110.22900240963855</c:v>
                </c:pt>
                <c:pt idx="81">
                  <c:v>109.98211566265059</c:v>
                </c:pt>
                <c:pt idx="82">
                  <c:v>109.76720481927711</c:v>
                </c:pt>
                <c:pt idx="83">
                  <c:v>110.76363694779117</c:v>
                </c:pt>
                <c:pt idx="84">
                  <c:v>108.63069236947791</c:v>
                </c:pt>
                <c:pt idx="85">
                  <c:v>110.69162088353414</c:v>
                </c:pt>
                <c:pt idx="86">
                  <c:v>109.6783453815261</c:v>
                </c:pt>
                <c:pt idx="87">
                  <c:v>110.7899389558233</c:v>
                </c:pt>
                <c:pt idx="88">
                  <c:v>112.12145863453816</c:v>
                </c:pt>
                <c:pt idx="89">
                  <c:v>112.01129477911647</c:v>
                </c:pt>
                <c:pt idx="90">
                  <c:v>113.65273895582328</c:v>
                </c:pt>
                <c:pt idx="91">
                  <c:v>111.90243052208835</c:v>
                </c:pt>
                <c:pt idx="92">
                  <c:v>111.72829397590363</c:v>
                </c:pt>
                <c:pt idx="93">
                  <c:v>110.1386345381526</c:v>
                </c:pt>
                <c:pt idx="94">
                  <c:v>110.70813493975903</c:v>
                </c:pt>
                <c:pt idx="95">
                  <c:v>109.81323855421688</c:v>
                </c:pt>
                <c:pt idx="96">
                  <c:v>111.42757590361445</c:v>
                </c:pt>
                <c:pt idx="97">
                  <c:v>112.29968835341366</c:v>
                </c:pt>
                <c:pt idx="98">
                  <c:v>115.08403694779116</c:v>
                </c:pt>
                <c:pt idx="99">
                  <c:v>117.73527871485945</c:v>
                </c:pt>
                <c:pt idx="100">
                  <c:v>117.76118393574298</c:v>
                </c:pt>
                <c:pt idx="101">
                  <c:v>118.03708594377511</c:v>
                </c:pt>
                <c:pt idx="102">
                  <c:v>116.86084016064258</c:v>
                </c:pt>
                <c:pt idx="103">
                  <c:v>118.50647710843374</c:v>
                </c:pt>
                <c:pt idx="104">
                  <c:v>117.74244497991968</c:v>
                </c:pt>
                <c:pt idx="105">
                  <c:v>118.47635502008032</c:v>
                </c:pt>
                <c:pt idx="106">
                  <c:v>117.45114216867469</c:v>
                </c:pt>
                <c:pt idx="107">
                  <c:v>117.49097991967872</c:v>
                </c:pt>
                <c:pt idx="108">
                  <c:v>117.6592514056225</c:v>
                </c:pt>
                <c:pt idx="109">
                  <c:v>119.45392610441768</c:v>
                </c:pt>
                <c:pt idx="110">
                  <c:v>122.25323534136545</c:v>
                </c:pt>
                <c:pt idx="111">
                  <c:v>122.23918393574297</c:v>
                </c:pt>
                <c:pt idx="112">
                  <c:v>121.71603534136545</c:v>
                </c:pt>
                <c:pt idx="113">
                  <c:v>119.82198072289157</c:v>
                </c:pt>
                <c:pt idx="114">
                  <c:v>120.34853654618473</c:v>
                </c:pt>
                <c:pt idx="115">
                  <c:v>121.16254136546185</c:v>
                </c:pt>
                <c:pt idx="116">
                  <c:v>120.14347309236948</c:v>
                </c:pt>
                <c:pt idx="117">
                  <c:v>118.45053172690763</c:v>
                </c:pt>
                <c:pt idx="118">
                  <c:v>120.35122088353414</c:v>
                </c:pt>
                <c:pt idx="119">
                  <c:v>120.10413012048193</c:v>
                </c:pt>
                <c:pt idx="120">
                  <c:v>119.61256706827311</c:v>
                </c:pt>
                <c:pt idx="121">
                  <c:v>118.90176546184739</c:v>
                </c:pt>
                <c:pt idx="122">
                  <c:v>120.8022779116466</c:v>
                </c:pt>
                <c:pt idx="123">
                  <c:v>120.21095582329318</c:v>
                </c:pt>
                <c:pt idx="124">
                  <c:v>121.52761606425703</c:v>
                </c:pt>
                <c:pt idx="125">
                  <c:v>120.38466987951809</c:v>
                </c:pt>
                <c:pt idx="126">
                  <c:v>122.06287871485944</c:v>
                </c:pt>
                <c:pt idx="127">
                  <c:v>121.38423614457832</c:v>
                </c:pt>
                <c:pt idx="128">
                  <c:v>121.52376385542169</c:v>
                </c:pt>
                <c:pt idx="129">
                  <c:v>120.94909397590361</c:v>
                </c:pt>
                <c:pt idx="130">
                  <c:v>121.93577510040161</c:v>
                </c:pt>
                <c:pt idx="131">
                  <c:v>121.40178473895583</c:v>
                </c:pt>
                <c:pt idx="132">
                  <c:v>119.01105381526105</c:v>
                </c:pt>
                <c:pt idx="133">
                  <c:v>117.86911485943774</c:v>
                </c:pt>
                <c:pt idx="134">
                  <c:v>118.79968995983936</c:v>
                </c:pt>
                <c:pt idx="135">
                  <c:v>118.60128032128515</c:v>
                </c:pt>
                <c:pt idx="136">
                  <c:v>118.38023935742972</c:v>
                </c:pt>
                <c:pt idx="137">
                  <c:v>117.64859437751002</c:v>
                </c:pt>
                <c:pt idx="138">
                  <c:v>119.67496224899598</c:v>
                </c:pt>
                <c:pt idx="139">
                  <c:v>119.39785060240963</c:v>
                </c:pt>
                <c:pt idx="140">
                  <c:v>120.97852048192772</c:v>
                </c:pt>
                <c:pt idx="141">
                  <c:v>121.84819437751004</c:v>
                </c:pt>
                <c:pt idx="142">
                  <c:v>121.96995502008032</c:v>
                </c:pt>
                <c:pt idx="143">
                  <c:v>122.79460883534136</c:v>
                </c:pt>
                <c:pt idx="144">
                  <c:v>125.01710040160643</c:v>
                </c:pt>
                <c:pt idx="145">
                  <c:v>124.95711485943775</c:v>
                </c:pt>
                <c:pt idx="146">
                  <c:v>123.32059437751003</c:v>
                </c:pt>
                <c:pt idx="147">
                  <c:v>123.37334779116466</c:v>
                </c:pt>
                <c:pt idx="148">
                  <c:v>124.43791967871488</c:v>
                </c:pt>
                <c:pt idx="149">
                  <c:v>122.00561445783134</c:v>
                </c:pt>
                <c:pt idx="150">
                  <c:v>119.39162409638556</c:v>
                </c:pt>
                <c:pt idx="151">
                  <c:v>121.11729317269075</c:v>
                </c:pt>
                <c:pt idx="152">
                  <c:v>121.21185702811246</c:v>
                </c:pt>
                <c:pt idx="153">
                  <c:v>122.73286586345382</c:v>
                </c:pt>
                <c:pt idx="154">
                  <c:v>121.06684658634539</c:v>
                </c:pt>
                <c:pt idx="155">
                  <c:v>123.20683052208837</c:v>
                </c:pt>
                <c:pt idx="156">
                  <c:v>124.97921124497992</c:v>
                </c:pt>
                <c:pt idx="157">
                  <c:v>126.57915020080321</c:v>
                </c:pt>
                <c:pt idx="158">
                  <c:v>125.51432931726907</c:v>
                </c:pt>
                <c:pt idx="159">
                  <c:v>126.19851405622491</c:v>
                </c:pt>
                <c:pt idx="160">
                  <c:v>126.67681124497992</c:v>
                </c:pt>
                <c:pt idx="161">
                  <c:v>127.3290297188755</c:v>
                </c:pt>
                <c:pt idx="162">
                  <c:v>125.76655421686746</c:v>
                </c:pt>
                <c:pt idx="163">
                  <c:v>125.23745542168673</c:v>
                </c:pt>
                <c:pt idx="164">
                  <c:v>126.15398072289156</c:v>
                </c:pt>
                <c:pt idx="165">
                  <c:v>126.13706184738956</c:v>
                </c:pt>
                <c:pt idx="166">
                  <c:v>125.99590682730923</c:v>
                </c:pt>
                <c:pt idx="167">
                  <c:v>128.86542489959839</c:v>
                </c:pt>
                <c:pt idx="168">
                  <c:v>127.89440481927711</c:v>
                </c:pt>
                <c:pt idx="169">
                  <c:v>129.57568514056226</c:v>
                </c:pt>
                <c:pt idx="170">
                  <c:v>131.33483212851405</c:v>
                </c:pt>
                <c:pt idx="171">
                  <c:v>134.64917429718875</c:v>
                </c:pt>
                <c:pt idx="172">
                  <c:v>134.14538795180724</c:v>
                </c:pt>
                <c:pt idx="173">
                  <c:v>136.4878329317269</c:v>
                </c:pt>
                <c:pt idx="174">
                  <c:v>137.80016224899597</c:v>
                </c:pt>
                <c:pt idx="175">
                  <c:v>135.49684819277107</c:v>
                </c:pt>
                <c:pt idx="176">
                  <c:v>132.30200642570281</c:v>
                </c:pt>
                <c:pt idx="177">
                  <c:v>131.47324016064258</c:v>
                </c:pt>
                <c:pt idx="178">
                  <c:v>129.67128514056225</c:v>
                </c:pt>
                <c:pt idx="179">
                  <c:v>129.91165301204819</c:v>
                </c:pt>
                <c:pt idx="180">
                  <c:v>130.46258634538154</c:v>
                </c:pt>
                <c:pt idx="181">
                  <c:v>129.4330329317269</c:v>
                </c:pt>
                <c:pt idx="182">
                  <c:v>130.43115502008033</c:v>
                </c:pt>
                <c:pt idx="183">
                  <c:v>131.48283694779116</c:v>
                </c:pt>
                <c:pt idx="184">
                  <c:v>132.5360642570281</c:v>
                </c:pt>
                <c:pt idx="185">
                  <c:v>133.79440803212853</c:v>
                </c:pt>
                <c:pt idx="186">
                  <c:v>135.48124016064259</c:v>
                </c:pt>
                <c:pt idx="187">
                  <c:v>133.45892851405623</c:v>
                </c:pt>
                <c:pt idx="188">
                  <c:v>132.97298152610441</c:v>
                </c:pt>
                <c:pt idx="189">
                  <c:v>135.74763052208837</c:v>
                </c:pt>
                <c:pt idx="190">
                  <c:v>135.53289317269076</c:v>
                </c:pt>
                <c:pt idx="191">
                  <c:v>136.34851566265061</c:v>
                </c:pt>
                <c:pt idx="192">
                  <c:v>137.8751421686747</c:v>
                </c:pt>
                <c:pt idx="193">
                  <c:v>135.09121285140563</c:v>
                </c:pt>
                <c:pt idx="194">
                  <c:v>133.03137831325301</c:v>
                </c:pt>
                <c:pt idx="195">
                  <c:v>134.44041767068273</c:v>
                </c:pt>
                <c:pt idx="196">
                  <c:v>135.37318072289156</c:v>
                </c:pt>
                <c:pt idx="197">
                  <c:v>135.60862650602411</c:v>
                </c:pt>
                <c:pt idx="198">
                  <c:v>135.13175903614459</c:v>
                </c:pt>
                <c:pt idx="199">
                  <c:v>135.07174779116465</c:v>
                </c:pt>
                <c:pt idx="200">
                  <c:v>135.27544257028111</c:v>
                </c:pt>
                <c:pt idx="201">
                  <c:v>134.50712449799195</c:v>
                </c:pt>
                <c:pt idx="202">
                  <c:v>134.47940080321285</c:v>
                </c:pt>
                <c:pt idx="203">
                  <c:v>133.87221365461846</c:v>
                </c:pt>
                <c:pt idx="204">
                  <c:v>132.65946827309236</c:v>
                </c:pt>
                <c:pt idx="205">
                  <c:v>135.71472610441765</c:v>
                </c:pt>
                <c:pt idx="206">
                  <c:v>134.24840160642572</c:v>
                </c:pt>
                <c:pt idx="207">
                  <c:v>133.30030040160642</c:v>
                </c:pt>
                <c:pt idx="208">
                  <c:v>131.87149558232932</c:v>
                </c:pt>
                <c:pt idx="209">
                  <c:v>133.13010281124497</c:v>
                </c:pt>
                <c:pt idx="210">
                  <c:v>134.96900401606428</c:v>
                </c:pt>
                <c:pt idx="211">
                  <c:v>134.21451405622491</c:v>
                </c:pt>
                <c:pt idx="212">
                  <c:v>134.42622168674697</c:v>
                </c:pt>
                <c:pt idx="213">
                  <c:v>137.10342008032129</c:v>
                </c:pt>
                <c:pt idx="214">
                  <c:v>138.99604979919678</c:v>
                </c:pt>
                <c:pt idx="215">
                  <c:v>140.68282248995985</c:v>
                </c:pt>
                <c:pt idx="216">
                  <c:v>139.91700401606425</c:v>
                </c:pt>
                <c:pt idx="217">
                  <c:v>143.58138795180724</c:v>
                </c:pt>
                <c:pt idx="218">
                  <c:v>143.89467148594377</c:v>
                </c:pt>
                <c:pt idx="219">
                  <c:v>144.14901204819276</c:v>
                </c:pt>
                <c:pt idx="220">
                  <c:v>145.78895421686747</c:v>
                </c:pt>
                <c:pt idx="221">
                  <c:v>145.12102971887549</c:v>
                </c:pt>
                <c:pt idx="222">
                  <c:v>144.87501847389558</c:v>
                </c:pt>
                <c:pt idx="223">
                  <c:v>146.00934457831326</c:v>
                </c:pt>
                <c:pt idx="224">
                  <c:v>144.57031164658633</c:v>
                </c:pt>
                <c:pt idx="225">
                  <c:v>141.4226297188755</c:v>
                </c:pt>
                <c:pt idx="226">
                  <c:v>142.46417349397592</c:v>
                </c:pt>
                <c:pt idx="227">
                  <c:v>141.14978473895582</c:v>
                </c:pt>
                <c:pt idx="228">
                  <c:v>141.42552289156626</c:v>
                </c:pt>
                <c:pt idx="229">
                  <c:v>140.70404176706828</c:v>
                </c:pt>
                <c:pt idx="230">
                  <c:v>140.46871807228916</c:v>
                </c:pt>
                <c:pt idx="231">
                  <c:v>139.4706184738956</c:v>
                </c:pt>
                <c:pt idx="232">
                  <c:v>139.97506024096384</c:v>
                </c:pt>
                <c:pt idx="233">
                  <c:v>138.37888353413655</c:v>
                </c:pt>
                <c:pt idx="234">
                  <c:v>139.02607389558233</c:v>
                </c:pt>
                <c:pt idx="235">
                  <c:v>141.00762891566265</c:v>
                </c:pt>
                <c:pt idx="236">
                  <c:v>141.21313253012048</c:v>
                </c:pt>
                <c:pt idx="237">
                  <c:v>143.07154377510039</c:v>
                </c:pt>
                <c:pt idx="238">
                  <c:v>144.78192931726909</c:v>
                </c:pt>
                <c:pt idx="239">
                  <c:v>143.88771244979918</c:v>
                </c:pt>
                <c:pt idx="240">
                  <c:v>144.70816867469881</c:v>
                </c:pt>
                <c:pt idx="241">
                  <c:v>146.35955662650602</c:v>
                </c:pt>
                <c:pt idx="242">
                  <c:v>147.32871646586347</c:v>
                </c:pt>
                <c:pt idx="243">
                  <c:v>150.19058473895581</c:v>
                </c:pt>
                <c:pt idx="244">
                  <c:v>147.84101365461848</c:v>
                </c:pt>
                <c:pt idx="245">
                  <c:v>144.88773012048193</c:v>
                </c:pt>
                <c:pt idx="246">
                  <c:v>143.79185542168676</c:v>
                </c:pt>
                <c:pt idx="247">
                  <c:v>142.419318875502</c:v>
                </c:pt>
                <c:pt idx="248">
                  <c:v>140.90013493975903</c:v>
                </c:pt>
                <c:pt idx="249">
                  <c:v>138.19107791164657</c:v>
                </c:pt>
                <c:pt idx="250">
                  <c:v>141.04617028112449</c:v>
                </c:pt>
                <c:pt idx="251">
                  <c:v>141.65549236947791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452544"/>
        <c:axId val="533454896"/>
      </c:lineChart>
      <c:catAx>
        <c:axId val="53345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3454896"/>
        <c:crosses val="autoZero"/>
        <c:auto val="1"/>
        <c:lblAlgn val="ctr"/>
        <c:lblOffset val="100"/>
        <c:noMultiLvlLbl val="0"/>
      </c:catAx>
      <c:valAx>
        <c:axId val="53345489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345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4</xdr:row>
      <xdr:rowOff>14287</xdr:rowOff>
    </xdr:from>
    <xdr:to>
      <xdr:col>6</xdr:col>
      <xdr:colOff>590550</xdr:colOff>
      <xdr:row>17</xdr:row>
      <xdr:rowOff>33337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F1" sqref="B1:F1"/>
    </sheetView>
  </sheetViews>
  <sheetFormatPr defaultRowHeight="16.5" x14ac:dyDescent="0.3"/>
  <cols>
    <col min="1" max="1" width="11" style="1" bestFit="1" customWidth="1"/>
    <col min="2" max="2" width="11.875" style="1" bestFit="1" customWidth="1"/>
    <col min="3" max="4" width="10.875" style="1" bestFit="1" customWidth="1"/>
    <col min="5" max="5" width="11.875" style="1" bestFit="1" customWidth="1"/>
    <col min="6" max="6" width="10.875" style="1" bestFit="1" customWidth="1"/>
    <col min="7" max="9" width="9" style="1"/>
    <col min="10" max="10" width="11.875" style="1" bestFit="1" customWidth="1"/>
    <col min="11" max="16384" width="9" style="1"/>
  </cols>
  <sheetData>
    <row r="1" spans="1:6" x14ac:dyDescent="0.3">
      <c r="A1" s="3" t="s">
        <v>1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6" x14ac:dyDescent="0.3">
      <c r="A2" s="4" t="s">
        <v>2</v>
      </c>
      <c r="B2" s="5">
        <v>10000000</v>
      </c>
      <c r="C2" s="5">
        <v>5000000</v>
      </c>
      <c r="D2" s="5">
        <v>20000000</v>
      </c>
      <c r="E2" s="5">
        <v>1000000</v>
      </c>
      <c r="F2" s="5">
        <v>1000000</v>
      </c>
    </row>
    <row r="3" spans="1:6" x14ac:dyDescent="0.3">
      <c r="A3" s="4" t="s">
        <v>0</v>
      </c>
      <c r="B3" s="6">
        <v>0.75</v>
      </c>
      <c r="C3" s="6">
        <v>0.9</v>
      </c>
      <c r="D3" s="6">
        <v>0.82</v>
      </c>
      <c r="E3" s="6">
        <v>0.88</v>
      </c>
      <c r="F3" s="6">
        <v>0.5</v>
      </c>
    </row>
    <row r="23" spans="10:10" x14ac:dyDescent="0.3">
      <c r="J23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activeCell="D9" sqref="D9"/>
    </sheetView>
  </sheetViews>
  <sheetFormatPr defaultColWidth="9.625" defaultRowHeight="16.5" x14ac:dyDescent="0.3"/>
  <cols>
    <col min="1" max="1" width="5.5" customWidth="1"/>
    <col min="2" max="5" width="9.75" style="9" bestFit="1" customWidth="1"/>
    <col min="6" max="6" width="10.875" style="9" bestFit="1" customWidth="1"/>
  </cols>
  <sheetData>
    <row r="1" spans="1:6" x14ac:dyDescent="0.3">
      <c r="A1" s="3" t="s">
        <v>9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</row>
    <row r="2" spans="1:6" x14ac:dyDescent="0.3">
      <c r="A2">
        <v>1</v>
      </c>
      <c r="B2" s="9">
        <v>10000</v>
      </c>
      <c r="C2" s="9">
        <v>20000</v>
      </c>
      <c r="D2" s="9">
        <v>30000</v>
      </c>
      <c r="E2" s="9">
        <v>100000</v>
      </c>
      <c r="F2" s="9">
        <v>1000000</v>
      </c>
    </row>
    <row r="3" spans="1:6" x14ac:dyDescent="0.3">
      <c r="A3">
        <v>2</v>
      </c>
      <c r="B3" s="9">
        <v>10265</v>
      </c>
      <c r="C3" s="9">
        <v>19487</v>
      </c>
      <c r="D3" s="9">
        <v>29365</v>
      </c>
      <c r="E3" s="9">
        <v>99519</v>
      </c>
      <c r="F3" s="9">
        <v>1027084</v>
      </c>
    </row>
    <row r="4" spans="1:6" x14ac:dyDescent="0.3">
      <c r="A4">
        <v>3</v>
      </c>
      <c r="B4" s="9">
        <v>10476</v>
      </c>
      <c r="C4" s="9">
        <v>19291</v>
      </c>
      <c r="D4" s="9">
        <v>29952</v>
      </c>
      <c r="E4" s="9">
        <v>97302</v>
      </c>
      <c r="F4" s="9">
        <v>1038509</v>
      </c>
    </row>
    <row r="5" spans="1:6" x14ac:dyDescent="0.3">
      <c r="A5">
        <v>4</v>
      </c>
      <c r="B5" s="9">
        <v>10584</v>
      </c>
      <c r="C5" s="9">
        <v>19721</v>
      </c>
      <c r="D5" s="9">
        <v>29550</v>
      </c>
      <c r="E5" s="9">
        <v>99382</v>
      </c>
      <c r="F5" s="9">
        <v>1062276</v>
      </c>
    </row>
    <row r="6" spans="1:6" x14ac:dyDescent="0.3">
      <c r="A6">
        <v>5</v>
      </c>
      <c r="B6" s="9">
        <v>10609</v>
      </c>
      <c r="C6" s="9">
        <v>20258</v>
      </c>
      <c r="D6" s="9">
        <v>29149</v>
      </c>
      <c r="E6" s="9">
        <v>99030</v>
      </c>
      <c r="F6" s="9">
        <v>1097166</v>
      </c>
    </row>
    <row r="7" spans="1:6" x14ac:dyDescent="0.3">
      <c r="A7">
        <v>6</v>
      </c>
      <c r="B7" s="9">
        <v>10690</v>
      </c>
      <c r="C7" s="9">
        <v>19681</v>
      </c>
      <c r="D7" s="9">
        <v>28892</v>
      </c>
      <c r="E7" s="9">
        <v>99608</v>
      </c>
      <c r="F7" s="9">
        <v>1089896</v>
      </c>
    </row>
    <row r="8" spans="1:6" x14ac:dyDescent="0.3">
      <c r="A8">
        <v>7</v>
      </c>
      <c r="B8" s="9">
        <v>10810</v>
      </c>
      <c r="C8" s="9">
        <v>19267</v>
      </c>
      <c r="D8" s="9">
        <v>28607</v>
      </c>
      <c r="E8" s="9">
        <v>100101</v>
      </c>
      <c r="F8" s="9">
        <v>1089067</v>
      </c>
    </row>
    <row r="9" spans="1:6" x14ac:dyDescent="0.3">
      <c r="A9">
        <v>8</v>
      </c>
      <c r="B9" s="9">
        <v>10918</v>
      </c>
      <c r="C9" s="9">
        <v>19852</v>
      </c>
      <c r="D9" s="9">
        <v>29041</v>
      </c>
      <c r="E9" s="9">
        <v>100288</v>
      </c>
      <c r="F9" s="9">
        <v>1094548</v>
      </c>
    </row>
    <row r="10" spans="1:6" x14ac:dyDescent="0.3">
      <c r="A10">
        <v>9</v>
      </c>
      <c r="B10" s="9">
        <v>11125</v>
      </c>
      <c r="C10" s="9">
        <v>19530</v>
      </c>
      <c r="D10" s="9">
        <v>29222</v>
      </c>
      <c r="E10" s="9">
        <v>98005</v>
      </c>
      <c r="F10" s="9">
        <v>1101401</v>
      </c>
    </row>
    <row r="11" spans="1:6" x14ac:dyDescent="0.3">
      <c r="A11">
        <v>10</v>
      </c>
      <c r="B11" s="9">
        <v>10839</v>
      </c>
      <c r="C11" s="9">
        <v>19065</v>
      </c>
      <c r="D11" s="9">
        <v>29647</v>
      </c>
      <c r="E11" s="9">
        <v>95834</v>
      </c>
      <c r="F11" s="9">
        <v>1072926</v>
      </c>
    </row>
    <row r="12" spans="1:6" x14ac:dyDescent="0.3">
      <c r="A12">
        <v>11</v>
      </c>
      <c r="B12" s="9">
        <v>10672</v>
      </c>
      <c r="C12" s="9">
        <v>18721</v>
      </c>
      <c r="D12" s="9">
        <v>29887</v>
      </c>
      <c r="E12" s="9">
        <v>96376</v>
      </c>
      <c r="F12" s="9">
        <v>1051637</v>
      </c>
    </row>
    <row r="13" spans="1:6" x14ac:dyDescent="0.3">
      <c r="A13">
        <v>12</v>
      </c>
      <c r="B13" s="9">
        <v>10626</v>
      </c>
      <c r="C13" s="9">
        <v>18929</v>
      </c>
      <c r="D13" s="9">
        <v>29953</v>
      </c>
      <c r="E13" s="9">
        <v>96473</v>
      </c>
      <c r="F13" s="9">
        <v>1064510</v>
      </c>
    </row>
    <row r="14" spans="1:6" x14ac:dyDescent="0.3">
      <c r="A14">
        <v>13</v>
      </c>
      <c r="B14" s="9">
        <v>10621</v>
      </c>
      <c r="C14" s="9">
        <v>18642</v>
      </c>
      <c r="D14" s="9">
        <v>29944</v>
      </c>
      <c r="E14" s="9">
        <v>96220</v>
      </c>
      <c r="F14" s="9">
        <v>1078303</v>
      </c>
    </row>
    <row r="15" spans="1:6" x14ac:dyDescent="0.3">
      <c r="A15">
        <v>14</v>
      </c>
      <c r="B15" s="9">
        <v>10732</v>
      </c>
      <c r="C15" s="9">
        <v>19170</v>
      </c>
      <c r="D15" s="9">
        <v>30563</v>
      </c>
      <c r="E15" s="9">
        <v>95962</v>
      </c>
      <c r="F15" s="9">
        <v>1054006</v>
      </c>
    </row>
    <row r="16" spans="1:6" x14ac:dyDescent="0.3">
      <c r="A16">
        <v>15</v>
      </c>
      <c r="B16" s="9">
        <v>10873</v>
      </c>
      <c r="C16" s="9">
        <v>19529</v>
      </c>
      <c r="D16" s="9">
        <v>30684</v>
      </c>
      <c r="E16" s="9">
        <v>96443</v>
      </c>
      <c r="F16" s="9">
        <v>1062034</v>
      </c>
    </row>
    <row r="17" spans="1:6" x14ac:dyDescent="0.3">
      <c r="A17">
        <v>16</v>
      </c>
      <c r="B17" s="9">
        <v>11047</v>
      </c>
      <c r="C17" s="9">
        <v>19878</v>
      </c>
      <c r="D17" s="9">
        <v>30851</v>
      </c>
      <c r="E17" s="9">
        <v>93991</v>
      </c>
      <c r="F17" s="9">
        <v>1051905</v>
      </c>
    </row>
    <row r="18" spans="1:6" x14ac:dyDescent="0.3">
      <c r="A18">
        <v>17</v>
      </c>
      <c r="B18" s="9">
        <v>11401</v>
      </c>
      <c r="C18" s="9">
        <v>20479</v>
      </c>
      <c r="D18" s="9">
        <v>31463</v>
      </c>
      <c r="E18" s="9">
        <v>95554</v>
      </c>
      <c r="F18" s="9">
        <v>1026488</v>
      </c>
    </row>
    <row r="19" spans="1:6" x14ac:dyDescent="0.3">
      <c r="A19">
        <v>18</v>
      </c>
      <c r="B19" s="9">
        <v>11754</v>
      </c>
      <c r="C19" s="9">
        <v>19972</v>
      </c>
      <c r="D19" s="9">
        <v>32135</v>
      </c>
      <c r="E19" s="9">
        <v>97524</v>
      </c>
      <c r="F19" s="9">
        <v>1003523</v>
      </c>
    </row>
    <row r="20" spans="1:6" x14ac:dyDescent="0.3">
      <c r="A20">
        <v>19</v>
      </c>
      <c r="B20" s="9">
        <v>11795</v>
      </c>
      <c r="C20" s="9">
        <v>20157</v>
      </c>
      <c r="D20" s="9">
        <v>32184</v>
      </c>
      <c r="E20" s="9">
        <v>97650</v>
      </c>
      <c r="F20" s="9">
        <v>1024052</v>
      </c>
    </row>
    <row r="21" spans="1:6" x14ac:dyDescent="0.3">
      <c r="A21">
        <v>20</v>
      </c>
      <c r="B21" s="9">
        <v>11777</v>
      </c>
      <c r="C21" s="9">
        <v>20602</v>
      </c>
      <c r="D21" s="9">
        <v>31969</v>
      </c>
      <c r="E21" s="9">
        <v>96233</v>
      </c>
      <c r="F21" s="9">
        <v>1056236</v>
      </c>
    </row>
    <row r="22" spans="1:6" x14ac:dyDescent="0.3">
      <c r="A22">
        <v>21</v>
      </c>
      <c r="B22" s="9">
        <v>12164</v>
      </c>
      <c r="C22" s="9">
        <v>20683</v>
      </c>
      <c r="D22" s="9">
        <v>32081</v>
      </c>
      <c r="E22" s="9">
        <v>98935</v>
      </c>
      <c r="F22" s="9">
        <v>1089975</v>
      </c>
    </row>
    <row r="23" spans="1:6" x14ac:dyDescent="0.3">
      <c r="A23">
        <v>22</v>
      </c>
      <c r="B23" s="9">
        <v>12273</v>
      </c>
      <c r="C23" s="9">
        <v>20189</v>
      </c>
      <c r="D23" s="9">
        <v>31978</v>
      </c>
      <c r="E23" s="9">
        <v>99597</v>
      </c>
      <c r="F23" s="9">
        <v>1065600</v>
      </c>
    </row>
    <row r="24" spans="1:6" x14ac:dyDescent="0.3">
      <c r="A24">
        <v>23</v>
      </c>
      <c r="B24" s="9">
        <v>12605</v>
      </c>
      <c r="C24" s="9">
        <v>20474</v>
      </c>
      <c r="D24" s="9">
        <v>31921</v>
      </c>
      <c r="E24" s="9">
        <v>98684</v>
      </c>
      <c r="F24" s="9">
        <v>1063148</v>
      </c>
    </row>
    <row r="25" spans="1:6" x14ac:dyDescent="0.3">
      <c r="A25">
        <v>24</v>
      </c>
      <c r="B25" s="9">
        <v>12877</v>
      </c>
      <c r="C25" s="9">
        <v>20819</v>
      </c>
      <c r="D25" s="9">
        <v>31354</v>
      </c>
      <c r="E25" s="9">
        <v>98092</v>
      </c>
      <c r="F25" s="9">
        <v>1078076</v>
      </c>
    </row>
    <row r="26" spans="1:6" x14ac:dyDescent="0.3">
      <c r="A26">
        <v>25</v>
      </c>
      <c r="B26" s="9">
        <v>13293</v>
      </c>
      <c r="C26" s="9">
        <v>20740</v>
      </c>
      <c r="D26" s="9">
        <v>30640</v>
      </c>
      <c r="E26" s="9">
        <v>99393</v>
      </c>
      <c r="F26" s="9">
        <v>1072070</v>
      </c>
    </row>
    <row r="27" spans="1:6" x14ac:dyDescent="0.3">
      <c r="A27">
        <v>26</v>
      </c>
      <c r="B27" s="9">
        <v>13048</v>
      </c>
      <c r="C27" s="9">
        <v>20672</v>
      </c>
      <c r="D27" s="9">
        <v>30379</v>
      </c>
      <c r="E27" s="9">
        <v>97001</v>
      </c>
      <c r="F27" s="9">
        <v>1074745</v>
      </c>
    </row>
    <row r="28" spans="1:6" x14ac:dyDescent="0.3">
      <c r="A28">
        <v>27</v>
      </c>
      <c r="B28" s="9">
        <v>13068</v>
      </c>
      <c r="C28" s="9">
        <v>20549</v>
      </c>
      <c r="D28" s="9">
        <v>29713</v>
      </c>
      <c r="E28" s="9">
        <v>99082</v>
      </c>
      <c r="F28" s="9">
        <v>1098451</v>
      </c>
    </row>
    <row r="29" spans="1:6" x14ac:dyDescent="0.3">
      <c r="A29">
        <v>28</v>
      </c>
      <c r="B29" s="9">
        <v>13235</v>
      </c>
      <c r="C29" s="9">
        <v>19962</v>
      </c>
      <c r="D29" s="9">
        <v>29237</v>
      </c>
      <c r="E29" s="9">
        <v>96721</v>
      </c>
      <c r="F29" s="9">
        <v>1075179</v>
      </c>
    </row>
    <row r="30" spans="1:6" x14ac:dyDescent="0.3">
      <c r="A30">
        <v>29</v>
      </c>
      <c r="B30" s="9">
        <v>13201</v>
      </c>
      <c r="C30" s="9">
        <v>19646</v>
      </c>
      <c r="D30" s="9">
        <v>30010</v>
      </c>
      <c r="E30" s="9">
        <v>95705</v>
      </c>
      <c r="F30" s="9">
        <v>1064939</v>
      </c>
    </row>
    <row r="31" spans="1:6" x14ac:dyDescent="0.3">
      <c r="A31">
        <v>30</v>
      </c>
      <c r="B31" s="9">
        <v>13107</v>
      </c>
      <c r="C31" s="9">
        <v>19188</v>
      </c>
      <c r="D31" s="9">
        <v>30803</v>
      </c>
      <c r="E31" s="9">
        <v>98577</v>
      </c>
      <c r="F31" s="9">
        <v>1082543</v>
      </c>
    </row>
    <row r="32" spans="1:6" x14ac:dyDescent="0.3">
      <c r="A32">
        <v>31</v>
      </c>
      <c r="B32" s="9">
        <v>12728</v>
      </c>
      <c r="C32" s="9">
        <v>19617</v>
      </c>
      <c r="D32" s="9">
        <v>31734</v>
      </c>
      <c r="E32" s="9">
        <v>97410</v>
      </c>
      <c r="F32" s="9">
        <v>1108963</v>
      </c>
    </row>
    <row r="33" spans="1:6" x14ac:dyDescent="0.3">
      <c r="A33">
        <v>32</v>
      </c>
      <c r="B33" s="9">
        <v>12378</v>
      </c>
      <c r="C33" s="9">
        <v>19250</v>
      </c>
      <c r="D33" s="9">
        <v>31510</v>
      </c>
      <c r="E33" s="9">
        <v>96723</v>
      </c>
      <c r="F33" s="9">
        <v>1099380</v>
      </c>
    </row>
    <row r="34" spans="1:6" x14ac:dyDescent="0.3">
      <c r="A34">
        <v>33</v>
      </c>
      <c r="B34" s="9">
        <v>12638</v>
      </c>
      <c r="C34" s="9">
        <v>19023</v>
      </c>
      <c r="D34" s="9">
        <v>30988</v>
      </c>
      <c r="E34" s="9">
        <v>94903</v>
      </c>
      <c r="F34" s="9">
        <v>1120651</v>
      </c>
    </row>
    <row r="35" spans="1:6" x14ac:dyDescent="0.3">
      <c r="A35">
        <v>34</v>
      </c>
      <c r="B35" s="9">
        <v>12869</v>
      </c>
      <c r="C35" s="9">
        <v>19009</v>
      </c>
      <c r="D35" s="9">
        <v>31901</v>
      </c>
      <c r="E35" s="9">
        <v>94500</v>
      </c>
      <c r="F35" s="9">
        <v>1102020</v>
      </c>
    </row>
    <row r="36" spans="1:6" x14ac:dyDescent="0.3">
      <c r="A36">
        <v>35</v>
      </c>
      <c r="B36" s="9">
        <v>13214</v>
      </c>
      <c r="C36" s="9">
        <v>18535</v>
      </c>
      <c r="D36" s="9">
        <v>31773</v>
      </c>
      <c r="E36" s="9">
        <v>94765</v>
      </c>
      <c r="F36" s="9">
        <v>1097493</v>
      </c>
    </row>
    <row r="37" spans="1:6" x14ac:dyDescent="0.3">
      <c r="A37">
        <v>36</v>
      </c>
      <c r="B37" s="9">
        <v>13171</v>
      </c>
      <c r="C37" s="9">
        <v>18730</v>
      </c>
      <c r="D37" s="9">
        <v>32234</v>
      </c>
      <c r="E37" s="9">
        <v>93353</v>
      </c>
      <c r="F37" s="9">
        <v>1121008</v>
      </c>
    </row>
    <row r="38" spans="1:6" x14ac:dyDescent="0.3">
      <c r="A38">
        <v>37</v>
      </c>
      <c r="B38" s="9">
        <v>13500</v>
      </c>
      <c r="C38" s="9">
        <v>18594</v>
      </c>
      <c r="D38" s="9">
        <v>31898</v>
      </c>
      <c r="E38" s="9">
        <v>93703</v>
      </c>
      <c r="F38" s="9">
        <v>1151437</v>
      </c>
    </row>
    <row r="39" spans="1:6" x14ac:dyDescent="0.3">
      <c r="A39">
        <v>38</v>
      </c>
      <c r="B39" s="9">
        <v>13099</v>
      </c>
      <c r="C39" s="9">
        <v>18948</v>
      </c>
      <c r="D39" s="9">
        <v>31818</v>
      </c>
      <c r="E39" s="9">
        <v>94611</v>
      </c>
      <c r="F39" s="9">
        <v>1146771</v>
      </c>
    </row>
    <row r="40" spans="1:6" x14ac:dyDescent="0.3">
      <c r="A40">
        <v>39</v>
      </c>
      <c r="B40" s="9">
        <v>12770</v>
      </c>
      <c r="C40" s="9">
        <v>18855</v>
      </c>
      <c r="D40" s="9">
        <v>31613</v>
      </c>
      <c r="E40" s="9">
        <v>95982</v>
      </c>
      <c r="F40" s="9">
        <v>1141318</v>
      </c>
    </row>
    <row r="41" spans="1:6" x14ac:dyDescent="0.3">
      <c r="A41">
        <v>40</v>
      </c>
      <c r="B41" s="9">
        <v>12697</v>
      </c>
      <c r="C41" s="9">
        <v>19187</v>
      </c>
      <c r="D41" s="9">
        <v>31474</v>
      </c>
      <c r="E41" s="9">
        <v>98665</v>
      </c>
      <c r="F41" s="9">
        <v>1151785</v>
      </c>
    </row>
    <row r="42" spans="1:6" x14ac:dyDescent="0.3">
      <c r="A42">
        <v>41</v>
      </c>
      <c r="B42" s="9">
        <v>13068</v>
      </c>
      <c r="C42" s="9">
        <v>19241</v>
      </c>
      <c r="D42" s="9">
        <v>30716</v>
      </c>
      <c r="E42" s="9">
        <v>98958</v>
      </c>
      <c r="F42" s="9">
        <v>1119804</v>
      </c>
    </row>
    <row r="43" spans="1:6" x14ac:dyDescent="0.3">
      <c r="A43">
        <v>42</v>
      </c>
      <c r="B43" s="9">
        <v>13233</v>
      </c>
      <c r="C43" s="9">
        <v>19402</v>
      </c>
      <c r="D43" s="9">
        <v>30211</v>
      </c>
      <c r="E43" s="9">
        <v>97330</v>
      </c>
      <c r="F43" s="9">
        <v>1134207</v>
      </c>
    </row>
    <row r="44" spans="1:6" x14ac:dyDescent="0.3">
      <c r="A44">
        <v>43</v>
      </c>
      <c r="B44" s="9">
        <v>12900</v>
      </c>
      <c r="C44" s="9">
        <v>19019</v>
      </c>
      <c r="D44" s="9">
        <v>31061</v>
      </c>
      <c r="E44" s="9">
        <v>94418</v>
      </c>
      <c r="F44" s="9">
        <v>1162504</v>
      </c>
    </row>
    <row r="45" spans="1:6" x14ac:dyDescent="0.3">
      <c r="A45">
        <v>44</v>
      </c>
      <c r="B45" s="9">
        <v>13170</v>
      </c>
      <c r="C45" s="9">
        <v>19373</v>
      </c>
      <c r="D45" s="9">
        <v>31645</v>
      </c>
      <c r="E45" s="9">
        <v>92665</v>
      </c>
      <c r="F45" s="9">
        <v>1145619</v>
      </c>
    </row>
    <row r="46" spans="1:6" x14ac:dyDescent="0.3">
      <c r="A46">
        <v>45</v>
      </c>
      <c r="B46" s="9">
        <v>13587</v>
      </c>
      <c r="C46" s="9">
        <v>19545</v>
      </c>
      <c r="D46" s="9">
        <v>30950</v>
      </c>
      <c r="E46" s="9">
        <v>93189</v>
      </c>
      <c r="F46" s="9">
        <v>1176781</v>
      </c>
    </row>
    <row r="47" spans="1:6" x14ac:dyDescent="0.3">
      <c r="A47">
        <v>46</v>
      </c>
      <c r="B47" s="9">
        <v>13282</v>
      </c>
      <c r="C47" s="9">
        <v>19436</v>
      </c>
      <c r="D47" s="9">
        <v>31655</v>
      </c>
      <c r="E47" s="9">
        <v>94444</v>
      </c>
      <c r="F47" s="9">
        <v>1197654</v>
      </c>
    </row>
    <row r="48" spans="1:6" x14ac:dyDescent="0.3">
      <c r="A48">
        <v>47</v>
      </c>
      <c r="B48" s="9">
        <v>13301</v>
      </c>
      <c r="C48" s="9">
        <v>18961</v>
      </c>
      <c r="D48" s="9">
        <v>31465</v>
      </c>
      <c r="E48" s="9">
        <v>96473</v>
      </c>
      <c r="F48" s="9">
        <v>1163334</v>
      </c>
    </row>
    <row r="49" spans="1:6" x14ac:dyDescent="0.3">
      <c r="A49">
        <v>48</v>
      </c>
      <c r="B49" s="9">
        <v>13153</v>
      </c>
      <c r="C49" s="9">
        <v>19466</v>
      </c>
      <c r="D49" s="9">
        <v>32148</v>
      </c>
      <c r="E49" s="9">
        <v>96126</v>
      </c>
      <c r="F49" s="9">
        <v>1198214</v>
      </c>
    </row>
    <row r="50" spans="1:6" x14ac:dyDescent="0.3">
      <c r="A50">
        <v>49</v>
      </c>
      <c r="B50" s="9">
        <v>13015</v>
      </c>
      <c r="C50" s="9">
        <v>19983</v>
      </c>
      <c r="D50" s="9">
        <v>31748</v>
      </c>
      <c r="E50" s="9">
        <v>95986</v>
      </c>
      <c r="F50" s="9">
        <v>1223211</v>
      </c>
    </row>
    <row r="51" spans="1:6" x14ac:dyDescent="0.3">
      <c r="A51">
        <v>50</v>
      </c>
      <c r="B51" s="9">
        <v>13107</v>
      </c>
      <c r="C51" s="9">
        <v>19757</v>
      </c>
      <c r="D51" s="9">
        <v>32026</v>
      </c>
      <c r="E51" s="9">
        <v>94228</v>
      </c>
      <c r="F51" s="9">
        <v>1257336</v>
      </c>
    </row>
    <row r="52" spans="1:6" x14ac:dyDescent="0.3">
      <c r="A52">
        <v>51</v>
      </c>
      <c r="B52" s="9">
        <v>13263</v>
      </c>
      <c r="C52" s="9">
        <v>19958</v>
      </c>
      <c r="D52" s="9">
        <v>32068</v>
      </c>
      <c r="E52" s="9">
        <v>92496</v>
      </c>
      <c r="F52" s="9">
        <v>1261687</v>
      </c>
    </row>
    <row r="53" spans="1:6" x14ac:dyDescent="0.3">
      <c r="A53">
        <v>52</v>
      </c>
      <c r="B53" s="9">
        <v>13495</v>
      </c>
      <c r="C53" s="9">
        <v>20588</v>
      </c>
      <c r="D53" s="9">
        <v>32812</v>
      </c>
      <c r="E53" s="9">
        <v>92244</v>
      </c>
      <c r="F53" s="9">
        <v>1235181</v>
      </c>
    </row>
    <row r="54" spans="1:6" x14ac:dyDescent="0.3">
      <c r="A54">
        <v>53</v>
      </c>
      <c r="B54" s="9">
        <v>13378</v>
      </c>
      <c r="C54" s="9">
        <v>20281</v>
      </c>
      <c r="D54" s="9">
        <v>33275</v>
      </c>
      <c r="E54" s="9">
        <v>90438</v>
      </c>
      <c r="F54" s="9">
        <v>1203645</v>
      </c>
    </row>
    <row r="55" spans="1:6" x14ac:dyDescent="0.3">
      <c r="A55">
        <v>54</v>
      </c>
      <c r="B55" s="9">
        <v>13474</v>
      </c>
      <c r="C55" s="9">
        <v>20180</v>
      </c>
      <c r="D55" s="9">
        <v>33978</v>
      </c>
      <c r="E55" s="9">
        <v>88361</v>
      </c>
      <c r="F55" s="9">
        <v>1235413</v>
      </c>
    </row>
    <row r="56" spans="1:6" x14ac:dyDescent="0.3">
      <c r="A56">
        <v>55</v>
      </c>
      <c r="B56" s="9">
        <v>13679</v>
      </c>
      <c r="C56" s="9">
        <v>20515</v>
      </c>
      <c r="D56" s="9">
        <v>34332</v>
      </c>
      <c r="E56" s="9">
        <v>89292</v>
      </c>
      <c r="F56" s="9">
        <v>1245806</v>
      </c>
    </row>
    <row r="57" spans="1:6" x14ac:dyDescent="0.3">
      <c r="A57">
        <v>56</v>
      </c>
      <c r="B57" s="9">
        <v>13693</v>
      </c>
      <c r="C57" s="9">
        <v>20070</v>
      </c>
      <c r="D57" s="9">
        <v>33322</v>
      </c>
      <c r="E57" s="9">
        <v>88099</v>
      </c>
      <c r="F57" s="9">
        <v>1234072</v>
      </c>
    </row>
    <row r="58" spans="1:6" x14ac:dyDescent="0.3">
      <c r="A58">
        <v>57</v>
      </c>
      <c r="B58" s="9">
        <v>13642</v>
      </c>
      <c r="C58" s="9">
        <v>19838</v>
      </c>
      <c r="D58" s="9">
        <v>32448</v>
      </c>
      <c r="E58" s="9">
        <v>88903</v>
      </c>
      <c r="F58" s="9">
        <v>1254883</v>
      </c>
    </row>
    <row r="59" spans="1:6" x14ac:dyDescent="0.3">
      <c r="A59">
        <v>58</v>
      </c>
      <c r="B59" s="9">
        <v>13440</v>
      </c>
      <c r="C59" s="9">
        <v>19382</v>
      </c>
      <c r="D59" s="9">
        <v>32537</v>
      </c>
      <c r="E59" s="9">
        <v>90872</v>
      </c>
      <c r="F59" s="9">
        <v>1228110</v>
      </c>
    </row>
    <row r="60" spans="1:6" x14ac:dyDescent="0.3">
      <c r="A60">
        <v>59</v>
      </c>
      <c r="B60" s="9">
        <v>13062</v>
      </c>
      <c r="C60" s="9">
        <v>19661</v>
      </c>
      <c r="D60" s="9">
        <v>32461</v>
      </c>
      <c r="E60" s="9">
        <v>92437</v>
      </c>
      <c r="F60" s="9">
        <v>1239223</v>
      </c>
    </row>
    <row r="61" spans="1:6" x14ac:dyDescent="0.3">
      <c r="A61">
        <v>60</v>
      </c>
      <c r="B61" s="9">
        <v>13465</v>
      </c>
      <c r="C61" s="9">
        <v>20222</v>
      </c>
      <c r="D61" s="9">
        <v>32864</v>
      </c>
      <c r="E61" s="9">
        <v>94439</v>
      </c>
      <c r="F61" s="9">
        <v>1236224</v>
      </c>
    </row>
    <row r="62" spans="1:6" x14ac:dyDescent="0.3">
      <c r="A62">
        <v>61</v>
      </c>
      <c r="B62" s="9">
        <v>13671</v>
      </c>
      <c r="C62" s="9">
        <v>20190</v>
      </c>
      <c r="D62" s="9">
        <v>31908</v>
      </c>
      <c r="E62" s="9">
        <v>93779</v>
      </c>
      <c r="F62" s="9">
        <v>1225632</v>
      </c>
    </row>
    <row r="63" spans="1:6" x14ac:dyDescent="0.3">
      <c r="A63">
        <v>62</v>
      </c>
      <c r="B63" s="9">
        <v>13720</v>
      </c>
      <c r="C63" s="9">
        <v>20837</v>
      </c>
      <c r="D63" s="9">
        <v>31830</v>
      </c>
      <c r="E63" s="9">
        <v>92887</v>
      </c>
      <c r="F63" s="9">
        <v>1204968</v>
      </c>
    </row>
    <row r="64" spans="1:6" x14ac:dyDescent="0.3">
      <c r="A64">
        <v>63</v>
      </c>
      <c r="B64" s="9">
        <v>13660</v>
      </c>
      <c r="C64" s="9">
        <v>21051</v>
      </c>
      <c r="D64" s="9">
        <v>31510</v>
      </c>
      <c r="E64" s="9">
        <v>92871</v>
      </c>
      <c r="F64" s="9">
        <v>1177254</v>
      </c>
    </row>
    <row r="65" spans="1:6" x14ac:dyDescent="0.3">
      <c r="A65">
        <v>64</v>
      </c>
      <c r="B65" s="9">
        <v>13283</v>
      </c>
      <c r="C65" s="9">
        <v>20806</v>
      </c>
      <c r="D65" s="9">
        <v>31997</v>
      </c>
      <c r="E65" s="9">
        <v>93324</v>
      </c>
      <c r="F65" s="9">
        <v>1159652</v>
      </c>
    </row>
    <row r="66" spans="1:6" x14ac:dyDescent="0.3">
      <c r="A66">
        <v>65</v>
      </c>
      <c r="B66" s="9">
        <v>13480</v>
      </c>
      <c r="C66" s="9">
        <v>20519</v>
      </c>
      <c r="D66" s="9">
        <v>32984</v>
      </c>
      <c r="E66" s="9">
        <v>94830</v>
      </c>
      <c r="F66" s="9">
        <v>1141523</v>
      </c>
    </row>
    <row r="67" spans="1:6" x14ac:dyDescent="0.3">
      <c r="A67">
        <v>66</v>
      </c>
      <c r="B67" s="9">
        <v>13114</v>
      </c>
      <c r="C67" s="9">
        <v>20194</v>
      </c>
      <c r="D67" s="9">
        <v>32135</v>
      </c>
      <c r="E67" s="9">
        <v>93934</v>
      </c>
      <c r="F67" s="9">
        <v>1178796</v>
      </c>
    </row>
    <row r="68" spans="1:6" x14ac:dyDescent="0.3">
      <c r="A68">
        <v>67</v>
      </c>
      <c r="B68" s="9">
        <v>13247</v>
      </c>
      <c r="C68" s="9">
        <v>19595</v>
      </c>
      <c r="D68" s="9">
        <v>32428</v>
      </c>
      <c r="E68" s="9">
        <v>95233</v>
      </c>
      <c r="F68" s="9">
        <v>1215134</v>
      </c>
    </row>
    <row r="69" spans="1:6" x14ac:dyDescent="0.3">
      <c r="A69">
        <v>68</v>
      </c>
      <c r="B69" s="9">
        <v>13035</v>
      </c>
      <c r="C69" s="9">
        <v>19613</v>
      </c>
      <c r="D69" s="9">
        <v>32659</v>
      </c>
      <c r="E69" s="9">
        <v>95194</v>
      </c>
      <c r="F69" s="9">
        <v>1201547</v>
      </c>
    </row>
    <row r="70" spans="1:6" x14ac:dyDescent="0.3">
      <c r="A70">
        <v>69</v>
      </c>
      <c r="B70" s="9">
        <v>12800</v>
      </c>
      <c r="C70" s="9">
        <v>19379</v>
      </c>
      <c r="D70" s="9">
        <v>33548</v>
      </c>
      <c r="E70" s="9">
        <v>93433</v>
      </c>
      <c r="F70" s="9">
        <v>1190359</v>
      </c>
    </row>
    <row r="71" spans="1:6" x14ac:dyDescent="0.3">
      <c r="A71">
        <v>70</v>
      </c>
      <c r="B71" s="9">
        <v>12722</v>
      </c>
      <c r="C71" s="9">
        <v>18882</v>
      </c>
      <c r="D71" s="9">
        <v>32557</v>
      </c>
      <c r="E71" s="9">
        <v>92953</v>
      </c>
      <c r="F71" s="9">
        <v>1219178</v>
      </c>
    </row>
    <row r="72" spans="1:6" x14ac:dyDescent="0.3">
      <c r="A72">
        <v>71</v>
      </c>
      <c r="B72" s="9">
        <v>12483</v>
      </c>
      <c r="C72" s="9">
        <v>19023</v>
      </c>
      <c r="D72" s="9">
        <v>32406</v>
      </c>
      <c r="E72" s="9">
        <v>94680</v>
      </c>
      <c r="F72" s="9">
        <v>1205255</v>
      </c>
    </row>
    <row r="73" spans="1:6" x14ac:dyDescent="0.3">
      <c r="A73">
        <v>72</v>
      </c>
      <c r="B73" s="9">
        <v>12286</v>
      </c>
      <c r="C73" s="9">
        <v>18509</v>
      </c>
      <c r="D73" s="9">
        <v>31706</v>
      </c>
      <c r="E73" s="9">
        <v>92674</v>
      </c>
      <c r="F73" s="9">
        <v>1234558</v>
      </c>
    </row>
    <row r="74" spans="1:6" x14ac:dyDescent="0.3">
      <c r="A74">
        <v>73</v>
      </c>
      <c r="B74" s="9">
        <v>12347</v>
      </c>
      <c r="C74" s="9">
        <v>18846</v>
      </c>
      <c r="D74" s="9">
        <v>30769</v>
      </c>
      <c r="E74" s="9">
        <v>92271</v>
      </c>
      <c r="F74" s="9">
        <v>1218191</v>
      </c>
    </row>
    <row r="75" spans="1:6" x14ac:dyDescent="0.3">
      <c r="A75">
        <v>74</v>
      </c>
      <c r="B75" s="9">
        <v>12005</v>
      </c>
      <c r="C75" s="9">
        <v>18460</v>
      </c>
      <c r="D75" s="9">
        <v>31627</v>
      </c>
      <c r="E75" s="9">
        <v>93652</v>
      </c>
      <c r="F75" s="9">
        <v>1205251</v>
      </c>
    </row>
    <row r="76" spans="1:6" x14ac:dyDescent="0.3">
      <c r="A76">
        <v>75</v>
      </c>
      <c r="B76" s="9">
        <v>12050</v>
      </c>
      <c r="C76" s="9">
        <v>18736</v>
      </c>
      <c r="D76" s="9">
        <v>30952</v>
      </c>
      <c r="E76" s="9">
        <v>93873</v>
      </c>
      <c r="F76" s="9">
        <v>1188538</v>
      </c>
    </row>
    <row r="77" spans="1:6" x14ac:dyDescent="0.3">
      <c r="A77">
        <v>76</v>
      </c>
      <c r="B77" s="9">
        <v>12187</v>
      </c>
      <c r="C77" s="9">
        <v>19261</v>
      </c>
      <c r="D77" s="9">
        <v>30663</v>
      </c>
      <c r="E77" s="9">
        <v>91672</v>
      </c>
      <c r="F77" s="9">
        <v>1205849</v>
      </c>
    </row>
    <row r="78" spans="1:6" x14ac:dyDescent="0.3">
      <c r="A78">
        <v>77</v>
      </c>
      <c r="B78" s="9">
        <v>11977</v>
      </c>
      <c r="C78" s="9">
        <v>18689</v>
      </c>
      <c r="D78" s="9">
        <v>30919</v>
      </c>
      <c r="E78" s="9">
        <v>94182</v>
      </c>
      <c r="F78" s="9">
        <v>1182305</v>
      </c>
    </row>
    <row r="79" spans="1:6" x14ac:dyDescent="0.3">
      <c r="A79">
        <v>78</v>
      </c>
      <c r="B79" s="9">
        <v>11796</v>
      </c>
      <c r="C79" s="9">
        <v>18827</v>
      </c>
      <c r="D79" s="9">
        <v>31159</v>
      </c>
      <c r="E79" s="9">
        <v>93170</v>
      </c>
      <c r="F79" s="9">
        <v>1197691</v>
      </c>
    </row>
    <row r="80" spans="1:6" x14ac:dyDescent="0.3">
      <c r="A80">
        <v>79</v>
      </c>
      <c r="B80" s="9">
        <v>11569</v>
      </c>
      <c r="C80" s="9">
        <v>18751</v>
      </c>
      <c r="D80" s="9">
        <v>31998</v>
      </c>
      <c r="E80" s="9">
        <v>95527</v>
      </c>
      <c r="F80" s="9">
        <v>1213781</v>
      </c>
    </row>
    <row r="81" spans="1:6" x14ac:dyDescent="0.3">
      <c r="A81">
        <v>80</v>
      </c>
      <c r="B81" s="9">
        <v>11919</v>
      </c>
      <c r="C81" s="9">
        <v>18939</v>
      </c>
      <c r="D81" s="9">
        <v>31835</v>
      </c>
      <c r="E81" s="9">
        <v>97368</v>
      </c>
      <c r="F81" s="9">
        <v>1204097</v>
      </c>
    </row>
    <row r="82" spans="1:6" x14ac:dyDescent="0.3">
      <c r="A82">
        <v>81</v>
      </c>
      <c r="B82" s="9">
        <v>11846</v>
      </c>
      <c r="C82" s="9">
        <v>19268</v>
      </c>
      <c r="D82" s="9">
        <v>32148</v>
      </c>
      <c r="E82" s="9">
        <v>96776</v>
      </c>
      <c r="F82" s="9">
        <v>1168820</v>
      </c>
    </row>
    <row r="83" spans="1:6" x14ac:dyDescent="0.3">
      <c r="A83">
        <v>82</v>
      </c>
      <c r="B83" s="9">
        <v>12208</v>
      </c>
      <c r="C83" s="9">
        <v>19099</v>
      </c>
      <c r="D83" s="9">
        <v>31447</v>
      </c>
      <c r="E83" s="9">
        <v>98908</v>
      </c>
      <c r="F83" s="9">
        <v>1178004</v>
      </c>
    </row>
    <row r="84" spans="1:6" x14ac:dyDescent="0.3">
      <c r="A84">
        <v>83</v>
      </c>
      <c r="B84" s="9">
        <v>12236</v>
      </c>
      <c r="C84" s="9">
        <v>19080</v>
      </c>
      <c r="D84" s="9">
        <v>31194</v>
      </c>
      <c r="E84" s="9">
        <v>96820</v>
      </c>
      <c r="F84" s="9">
        <v>1184377</v>
      </c>
    </row>
    <row r="85" spans="1:6" x14ac:dyDescent="0.3">
      <c r="A85">
        <v>84</v>
      </c>
      <c r="B85" s="9">
        <v>12330</v>
      </c>
      <c r="C85" s="9">
        <v>19157</v>
      </c>
      <c r="D85" s="9">
        <v>31113</v>
      </c>
      <c r="E85" s="9">
        <v>94166</v>
      </c>
      <c r="F85" s="9">
        <v>1214413</v>
      </c>
    </row>
    <row r="86" spans="1:6" x14ac:dyDescent="0.3">
      <c r="A86">
        <v>85</v>
      </c>
      <c r="B86" s="9">
        <v>12337</v>
      </c>
      <c r="C86" s="9">
        <v>18849</v>
      </c>
      <c r="D86" s="9">
        <v>30578</v>
      </c>
      <c r="E86" s="9">
        <v>91959</v>
      </c>
      <c r="F86" s="9">
        <v>1185402</v>
      </c>
    </row>
    <row r="87" spans="1:6" x14ac:dyDescent="0.3">
      <c r="A87">
        <v>86</v>
      </c>
      <c r="B87" s="9">
        <v>12236</v>
      </c>
      <c r="C87" s="9">
        <v>18781</v>
      </c>
      <c r="D87" s="9">
        <v>31451</v>
      </c>
      <c r="E87" s="9">
        <v>94281</v>
      </c>
      <c r="F87" s="9">
        <v>1206125</v>
      </c>
    </row>
    <row r="88" spans="1:6" x14ac:dyDescent="0.3">
      <c r="A88">
        <v>87</v>
      </c>
      <c r="B88" s="9">
        <v>12026</v>
      </c>
      <c r="C88" s="9">
        <v>18347</v>
      </c>
      <c r="D88" s="9">
        <v>30674</v>
      </c>
      <c r="E88" s="9">
        <v>95810</v>
      </c>
      <c r="F88" s="9">
        <v>1210745</v>
      </c>
    </row>
    <row r="89" spans="1:6" x14ac:dyDescent="0.3">
      <c r="A89">
        <v>88</v>
      </c>
      <c r="B89" s="9">
        <v>11771</v>
      </c>
      <c r="C89" s="9">
        <v>17971</v>
      </c>
      <c r="D89" s="9">
        <v>30621</v>
      </c>
      <c r="E89" s="9">
        <v>94543</v>
      </c>
      <c r="F89" s="9">
        <v>1249601</v>
      </c>
    </row>
    <row r="90" spans="1:6" x14ac:dyDescent="0.3">
      <c r="A90">
        <v>89</v>
      </c>
      <c r="B90" s="9">
        <v>12122</v>
      </c>
      <c r="C90" s="9">
        <v>18210</v>
      </c>
      <c r="D90" s="9">
        <v>30963</v>
      </c>
      <c r="E90" s="9">
        <v>91867</v>
      </c>
      <c r="F90" s="9">
        <v>1268832</v>
      </c>
    </row>
    <row r="91" spans="1:6" x14ac:dyDescent="0.3">
      <c r="A91">
        <v>90</v>
      </c>
      <c r="B91" s="9">
        <v>11929</v>
      </c>
      <c r="C91" s="9">
        <v>17966</v>
      </c>
      <c r="D91" s="9">
        <v>31432</v>
      </c>
      <c r="E91" s="9">
        <v>93289</v>
      </c>
      <c r="F91" s="9">
        <v>1253294</v>
      </c>
    </row>
    <row r="92" spans="1:6" x14ac:dyDescent="0.3">
      <c r="A92">
        <v>91</v>
      </c>
      <c r="B92" s="9">
        <v>12128</v>
      </c>
      <c r="C92" s="9">
        <v>17981</v>
      </c>
      <c r="D92" s="9">
        <v>31450</v>
      </c>
      <c r="E92" s="9">
        <v>93745</v>
      </c>
      <c r="F92" s="9">
        <v>1289653</v>
      </c>
    </row>
    <row r="93" spans="1:6" x14ac:dyDescent="0.3">
      <c r="A93">
        <v>92</v>
      </c>
      <c r="B93" s="9">
        <v>12283</v>
      </c>
      <c r="C93" s="9">
        <v>17614</v>
      </c>
      <c r="D93" s="9">
        <v>31375</v>
      </c>
      <c r="E93" s="9">
        <v>92027</v>
      </c>
      <c r="F93" s="9">
        <v>1252532</v>
      </c>
    </row>
    <row r="94" spans="1:6" x14ac:dyDescent="0.3">
      <c r="A94">
        <v>93</v>
      </c>
      <c r="B94" s="9">
        <v>12172</v>
      </c>
      <c r="C94" s="9">
        <v>17239</v>
      </c>
      <c r="D94" s="9">
        <v>30876</v>
      </c>
      <c r="E94" s="9">
        <v>90922</v>
      </c>
      <c r="F94" s="9">
        <v>1271548</v>
      </c>
    </row>
    <row r="95" spans="1:6" x14ac:dyDescent="0.3">
      <c r="A95">
        <v>94</v>
      </c>
      <c r="B95" s="9">
        <v>11852</v>
      </c>
      <c r="C95" s="9">
        <v>16897</v>
      </c>
      <c r="D95" s="9">
        <v>30974</v>
      </c>
      <c r="E95" s="9">
        <v>89755</v>
      </c>
      <c r="F95" s="9">
        <v>1238683</v>
      </c>
    </row>
    <row r="96" spans="1:6" x14ac:dyDescent="0.3">
      <c r="A96">
        <v>95</v>
      </c>
      <c r="B96" s="9">
        <v>11702</v>
      </c>
      <c r="C96" s="9">
        <v>16808</v>
      </c>
      <c r="D96" s="9">
        <v>31022</v>
      </c>
      <c r="E96" s="9">
        <v>91696</v>
      </c>
      <c r="F96" s="9">
        <v>1250924</v>
      </c>
    </row>
    <row r="97" spans="1:6" x14ac:dyDescent="0.3">
      <c r="A97">
        <v>96</v>
      </c>
      <c r="B97" s="9">
        <v>11533</v>
      </c>
      <c r="C97" s="9">
        <v>16759</v>
      </c>
      <c r="D97" s="9">
        <v>30967</v>
      </c>
      <c r="E97" s="9">
        <v>93679</v>
      </c>
      <c r="F97" s="9">
        <v>1229931</v>
      </c>
    </row>
    <row r="98" spans="1:6" x14ac:dyDescent="0.3">
      <c r="A98">
        <v>97</v>
      </c>
      <c r="B98" s="9">
        <v>11486</v>
      </c>
      <c r="C98" s="9">
        <v>16771</v>
      </c>
      <c r="D98" s="9">
        <v>31363</v>
      </c>
      <c r="E98" s="9">
        <v>96449</v>
      </c>
      <c r="F98" s="9">
        <v>1252861</v>
      </c>
    </row>
    <row r="99" spans="1:6" x14ac:dyDescent="0.3">
      <c r="A99">
        <v>98</v>
      </c>
      <c r="B99" s="9">
        <v>11425</v>
      </c>
      <c r="C99" s="9">
        <v>16309</v>
      </c>
      <c r="D99" s="9">
        <v>30953</v>
      </c>
      <c r="E99" s="9">
        <v>97459</v>
      </c>
      <c r="F99" s="9">
        <v>1291320</v>
      </c>
    </row>
    <row r="100" spans="1:6" x14ac:dyDescent="0.3">
      <c r="A100">
        <v>99</v>
      </c>
      <c r="B100" s="9">
        <v>11384</v>
      </c>
      <c r="C100" s="9">
        <v>16828</v>
      </c>
      <c r="D100" s="9">
        <v>31713</v>
      </c>
      <c r="E100" s="9">
        <v>98812</v>
      </c>
      <c r="F100" s="9">
        <v>1329285</v>
      </c>
    </row>
    <row r="101" spans="1:6" x14ac:dyDescent="0.3">
      <c r="A101">
        <v>100</v>
      </c>
      <c r="B101" s="9">
        <v>11573</v>
      </c>
      <c r="C101" s="9">
        <v>16914</v>
      </c>
      <c r="D101" s="9">
        <v>32572</v>
      </c>
      <c r="E101" s="9">
        <v>97734</v>
      </c>
      <c r="F101" s="9">
        <v>1365414</v>
      </c>
    </row>
    <row r="102" spans="1:6" x14ac:dyDescent="0.3">
      <c r="A102">
        <v>101</v>
      </c>
      <c r="B102" s="9">
        <v>11278</v>
      </c>
      <c r="C102" s="9">
        <v>17042</v>
      </c>
      <c r="D102" s="9">
        <v>32363</v>
      </c>
      <c r="E102" s="9">
        <v>98633</v>
      </c>
      <c r="F102" s="9">
        <v>1374605</v>
      </c>
    </row>
    <row r="103" spans="1:6" x14ac:dyDescent="0.3">
      <c r="A103">
        <v>102</v>
      </c>
      <c r="B103" s="9">
        <v>11186</v>
      </c>
      <c r="C103" s="9">
        <v>17485</v>
      </c>
      <c r="D103" s="9">
        <v>33002</v>
      </c>
      <c r="E103" s="9">
        <v>97234</v>
      </c>
      <c r="F103" s="9">
        <v>1360371</v>
      </c>
    </row>
    <row r="104" spans="1:6" x14ac:dyDescent="0.3">
      <c r="A104">
        <v>103</v>
      </c>
      <c r="B104" s="9">
        <v>11368</v>
      </c>
      <c r="C104" s="9">
        <v>17169</v>
      </c>
      <c r="D104" s="9">
        <v>32157</v>
      </c>
      <c r="E104" s="9">
        <v>95982</v>
      </c>
      <c r="F104" s="9">
        <v>1361116</v>
      </c>
    </row>
    <row r="105" spans="1:6" x14ac:dyDescent="0.3">
      <c r="A105">
        <v>104</v>
      </c>
      <c r="B105" s="9">
        <v>11185</v>
      </c>
      <c r="C105" s="9">
        <v>16781</v>
      </c>
      <c r="D105" s="9">
        <v>32438</v>
      </c>
      <c r="E105" s="9">
        <v>95863</v>
      </c>
      <c r="F105" s="9">
        <v>1399322</v>
      </c>
    </row>
    <row r="106" spans="1:6" x14ac:dyDescent="0.3">
      <c r="A106">
        <v>105</v>
      </c>
      <c r="B106" s="9">
        <v>11443</v>
      </c>
      <c r="C106" s="9">
        <v>17258</v>
      </c>
      <c r="D106" s="9">
        <v>32200</v>
      </c>
      <c r="E106" s="9">
        <v>96088</v>
      </c>
      <c r="F106" s="9">
        <v>1379545</v>
      </c>
    </row>
    <row r="107" spans="1:6" x14ac:dyDescent="0.3">
      <c r="A107">
        <v>106</v>
      </c>
      <c r="B107" s="9">
        <v>11246</v>
      </c>
      <c r="C107" s="9">
        <v>17613</v>
      </c>
      <c r="D107" s="9">
        <v>32474</v>
      </c>
      <c r="E107" s="9">
        <v>93479</v>
      </c>
      <c r="F107" s="9">
        <v>1393184</v>
      </c>
    </row>
    <row r="108" spans="1:6" x14ac:dyDescent="0.3">
      <c r="A108">
        <v>107</v>
      </c>
      <c r="B108" s="9">
        <v>11422</v>
      </c>
      <c r="C108" s="9">
        <v>17461</v>
      </c>
      <c r="D108" s="9">
        <v>32530</v>
      </c>
      <c r="E108" s="9">
        <v>96219</v>
      </c>
      <c r="F108" s="9">
        <v>1359725</v>
      </c>
    </row>
    <row r="109" spans="1:6" x14ac:dyDescent="0.3">
      <c r="A109">
        <v>108</v>
      </c>
      <c r="B109" s="9">
        <v>11593</v>
      </c>
      <c r="C109" s="9">
        <v>17981</v>
      </c>
      <c r="D109" s="9">
        <v>32380</v>
      </c>
      <c r="E109" s="9">
        <v>95115</v>
      </c>
      <c r="F109" s="9">
        <v>1360335</v>
      </c>
    </row>
    <row r="110" spans="1:6" x14ac:dyDescent="0.3">
      <c r="A110">
        <v>109</v>
      </c>
      <c r="B110" s="9">
        <v>11422</v>
      </c>
      <c r="C110" s="9">
        <v>18194</v>
      </c>
      <c r="D110" s="9">
        <v>32030</v>
      </c>
      <c r="E110" s="9">
        <v>95036</v>
      </c>
      <c r="F110" s="9">
        <v>1376792</v>
      </c>
    </row>
    <row r="111" spans="1:6" x14ac:dyDescent="0.3">
      <c r="A111">
        <v>110</v>
      </c>
      <c r="B111" s="9">
        <v>11116</v>
      </c>
      <c r="C111" s="9">
        <v>17859</v>
      </c>
      <c r="D111" s="9">
        <v>32346</v>
      </c>
      <c r="E111" s="9">
        <v>93546</v>
      </c>
      <c r="F111" s="9">
        <v>1421342</v>
      </c>
    </row>
    <row r="112" spans="1:6" x14ac:dyDescent="0.3">
      <c r="A112">
        <v>111</v>
      </c>
      <c r="B112" s="9">
        <v>11375</v>
      </c>
      <c r="C112" s="9">
        <v>17813</v>
      </c>
      <c r="D112" s="9">
        <v>33088</v>
      </c>
      <c r="E112" s="9">
        <v>93016</v>
      </c>
      <c r="F112" s="9">
        <v>1464169</v>
      </c>
    </row>
    <row r="113" spans="1:6" x14ac:dyDescent="0.3">
      <c r="A113">
        <v>112</v>
      </c>
      <c r="B113" s="9">
        <v>11450</v>
      </c>
      <c r="C113" s="9">
        <v>17388</v>
      </c>
      <c r="D113" s="9">
        <v>32781</v>
      </c>
      <c r="E113" s="9">
        <v>91938</v>
      </c>
      <c r="F113" s="9">
        <v>1478486</v>
      </c>
    </row>
    <row r="114" spans="1:6" x14ac:dyDescent="0.3">
      <c r="A114">
        <v>113</v>
      </c>
      <c r="B114" s="9">
        <v>11160</v>
      </c>
      <c r="C114" s="9">
        <v>17578</v>
      </c>
      <c r="D114" s="9">
        <v>32954</v>
      </c>
      <c r="E114" s="9">
        <v>92708</v>
      </c>
      <c r="F114" s="9">
        <v>1461070</v>
      </c>
    </row>
    <row r="115" spans="1:6" x14ac:dyDescent="0.3">
      <c r="A115">
        <v>114</v>
      </c>
      <c r="B115" s="9">
        <v>11184</v>
      </c>
      <c r="C115" s="9">
        <v>17224</v>
      </c>
      <c r="D115" s="9">
        <v>32485</v>
      </c>
      <c r="E115" s="9">
        <v>91307</v>
      </c>
      <c r="F115" s="9">
        <v>1434583</v>
      </c>
    </row>
    <row r="116" spans="1:6" x14ac:dyDescent="0.3">
      <c r="A116">
        <v>115</v>
      </c>
      <c r="B116" s="9">
        <v>11498</v>
      </c>
      <c r="C116" s="9">
        <v>17193</v>
      </c>
      <c r="D116" s="9">
        <v>32289</v>
      </c>
      <c r="E116" s="9">
        <v>92911</v>
      </c>
      <c r="F116" s="9">
        <v>1446869</v>
      </c>
    </row>
    <row r="117" spans="1:6" x14ac:dyDescent="0.3">
      <c r="A117">
        <v>116</v>
      </c>
      <c r="B117" s="9">
        <v>11783</v>
      </c>
      <c r="C117" s="9">
        <v>17661</v>
      </c>
      <c r="D117" s="9">
        <v>31511</v>
      </c>
      <c r="E117" s="9">
        <v>94298</v>
      </c>
      <c r="F117" s="9">
        <v>1481728</v>
      </c>
    </row>
    <row r="118" spans="1:6" x14ac:dyDescent="0.3">
      <c r="A118">
        <v>117</v>
      </c>
      <c r="B118" s="9">
        <v>12099</v>
      </c>
      <c r="C118" s="9">
        <v>17937</v>
      </c>
      <c r="D118" s="9">
        <v>31547</v>
      </c>
      <c r="E118" s="9">
        <v>95313</v>
      </c>
      <c r="F118" s="9">
        <v>1446162</v>
      </c>
    </row>
    <row r="119" spans="1:6" x14ac:dyDescent="0.3">
      <c r="A119">
        <v>118</v>
      </c>
      <c r="B119" s="9">
        <v>12133</v>
      </c>
      <c r="C119" s="9">
        <v>17567</v>
      </c>
      <c r="D119" s="9">
        <v>30853</v>
      </c>
      <c r="E119" s="9">
        <v>92684</v>
      </c>
      <c r="F119" s="9">
        <v>1434218</v>
      </c>
    </row>
    <row r="120" spans="1:6" x14ac:dyDescent="0.3">
      <c r="A120">
        <v>119</v>
      </c>
      <c r="B120" s="9">
        <v>11855</v>
      </c>
      <c r="C120" s="9">
        <v>17180</v>
      </c>
      <c r="D120" s="9">
        <v>31056</v>
      </c>
      <c r="E120" s="9">
        <v>94985</v>
      </c>
      <c r="F120" s="9">
        <v>1478490</v>
      </c>
    </row>
    <row r="121" spans="1:6" x14ac:dyDescent="0.3">
      <c r="A121">
        <v>120</v>
      </c>
      <c r="B121" s="9">
        <v>12143</v>
      </c>
      <c r="C121" s="9">
        <v>16819</v>
      </c>
      <c r="D121" s="9">
        <v>31294</v>
      </c>
      <c r="E121" s="9">
        <v>97039</v>
      </c>
      <c r="F121" s="9">
        <v>1459845</v>
      </c>
    </row>
    <row r="122" spans="1:6" x14ac:dyDescent="0.3">
      <c r="A122">
        <v>121</v>
      </c>
      <c r="B122" s="9">
        <v>12487</v>
      </c>
      <c r="C122" s="9">
        <v>16585</v>
      </c>
      <c r="D122" s="9">
        <v>30908</v>
      </c>
      <c r="E122" s="9">
        <v>96477</v>
      </c>
      <c r="F122" s="9">
        <v>1458201</v>
      </c>
    </row>
    <row r="123" spans="1:6" x14ac:dyDescent="0.3">
      <c r="A123">
        <v>122</v>
      </c>
      <c r="B123" s="9">
        <v>12332</v>
      </c>
      <c r="C123" s="9">
        <v>16154</v>
      </c>
      <c r="D123" s="9">
        <v>30392</v>
      </c>
      <c r="E123" s="9">
        <v>97761</v>
      </c>
      <c r="F123" s="9">
        <v>1461371</v>
      </c>
    </row>
    <row r="124" spans="1:6" x14ac:dyDescent="0.3">
      <c r="A124">
        <v>123</v>
      </c>
      <c r="B124" s="9">
        <v>12640</v>
      </c>
      <c r="C124" s="9">
        <v>16631</v>
      </c>
      <c r="D124" s="9">
        <v>31018</v>
      </c>
      <c r="E124" s="9">
        <v>98532</v>
      </c>
      <c r="F124" s="9">
        <v>1477891</v>
      </c>
    </row>
    <row r="125" spans="1:6" x14ac:dyDescent="0.3">
      <c r="A125">
        <v>124</v>
      </c>
      <c r="B125" s="9">
        <v>12524</v>
      </c>
      <c r="C125" s="9">
        <v>16278</v>
      </c>
      <c r="D125" s="9">
        <v>31333</v>
      </c>
      <c r="E125" s="9">
        <v>99565</v>
      </c>
      <c r="F125" s="9">
        <v>1455934</v>
      </c>
    </row>
    <row r="126" spans="1:6" x14ac:dyDescent="0.3">
      <c r="A126">
        <v>125</v>
      </c>
      <c r="B126" s="9">
        <v>12533</v>
      </c>
      <c r="C126" s="9">
        <v>15833</v>
      </c>
      <c r="D126" s="9">
        <v>31370</v>
      </c>
      <c r="E126" s="9">
        <v>97964</v>
      </c>
      <c r="F126" s="9">
        <v>1494193</v>
      </c>
    </row>
    <row r="127" spans="1:6" x14ac:dyDescent="0.3">
      <c r="A127">
        <v>126</v>
      </c>
      <c r="B127" s="9">
        <v>12799</v>
      </c>
      <c r="C127" s="9">
        <v>15696</v>
      </c>
      <c r="D127" s="9">
        <v>31008</v>
      </c>
      <c r="E127" s="9">
        <v>98888</v>
      </c>
      <c r="F127" s="9">
        <v>1473224</v>
      </c>
    </row>
    <row r="128" spans="1:6" x14ac:dyDescent="0.3">
      <c r="A128">
        <v>127</v>
      </c>
      <c r="B128" s="9">
        <v>13084</v>
      </c>
      <c r="C128" s="9">
        <v>15370</v>
      </c>
      <c r="D128" s="9">
        <v>31027</v>
      </c>
      <c r="E128" s="9">
        <v>98683</v>
      </c>
      <c r="F128" s="9">
        <v>1513408</v>
      </c>
    </row>
    <row r="129" spans="1:6" x14ac:dyDescent="0.3">
      <c r="A129">
        <v>128</v>
      </c>
      <c r="B129" s="9">
        <v>13250</v>
      </c>
      <c r="C129" s="9">
        <v>15137</v>
      </c>
      <c r="D129" s="9">
        <v>30181</v>
      </c>
      <c r="E129" s="9">
        <v>98993</v>
      </c>
      <c r="F129" s="9">
        <v>1523320</v>
      </c>
    </row>
    <row r="130" spans="1:6" x14ac:dyDescent="0.3">
      <c r="A130">
        <v>129</v>
      </c>
      <c r="B130" s="9">
        <v>13247</v>
      </c>
      <c r="C130" s="9">
        <v>15171</v>
      </c>
      <c r="D130" s="9">
        <v>30862</v>
      </c>
      <c r="E130" s="9">
        <v>97212</v>
      </c>
      <c r="F130" s="9">
        <v>1507331</v>
      </c>
    </row>
    <row r="131" spans="1:6" x14ac:dyDescent="0.3">
      <c r="A131">
        <v>130</v>
      </c>
      <c r="B131" s="9">
        <v>13058</v>
      </c>
      <c r="C131" s="9">
        <v>14770</v>
      </c>
      <c r="D131" s="9">
        <v>31687</v>
      </c>
      <c r="E131" s="9">
        <v>98459</v>
      </c>
      <c r="F131" s="9">
        <v>1470211</v>
      </c>
    </row>
    <row r="132" spans="1:6" x14ac:dyDescent="0.3">
      <c r="A132">
        <v>131</v>
      </c>
      <c r="B132" s="9">
        <v>12883</v>
      </c>
      <c r="C132" s="9">
        <v>14387</v>
      </c>
      <c r="D132" s="9">
        <v>32169</v>
      </c>
      <c r="E132" s="9">
        <v>97185</v>
      </c>
      <c r="F132" s="9">
        <v>1487284</v>
      </c>
    </row>
    <row r="133" spans="1:6" x14ac:dyDescent="0.3">
      <c r="A133">
        <v>132</v>
      </c>
      <c r="B133" s="9">
        <v>12918</v>
      </c>
      <c r="C133" s="9">
        <v>14797</v>
      </c>
      <c r="D133" s="9">
        <v>31896</v>
      </c>
      <c r="E133" s="9">
        <v>97589</v>
      </c>
      <c r="F133" s="9">
        <v>1478016</v>
      </c>
    </row>
    <row r="134" spans="1:6" x14ac:dyDescent="0.3">
      <c r="A134">
        <v>133</v>
      </c>
      <c r="B134" s="9">
        <v>12667</v>
      </c>
      <c r="C134" s="9">
        <v>14580</v>
      </c>
      <c r="D134" s="9">
        <v>31119</v>
      </c>
      <c r="E134" s="9">
        <v>99904</v>
      </c>
      <c r="F134" s="9">
        <v>1445616</v>
      </c>
    </row>
    <row r="135" spans="1:6" x14ac:dyDescent="0.3">
      <c r="A135">
        <v>134</v>
      </c>
      <c r="B135" s="9">
        <v>12443</v>
      </c>
      <c r="C135" s="9">
        <v>14891</v>
      </c>
      <c r="D135" s="9">
        <v>30711</v>
      </c>
      <c r="E135" s="9">
        <v>100891</v>
      </c>
      <c r="F135" s="9">
        <v>1429388</v>
      </c>
    </row>
    <row r="136" spans="1:6" x14ac:dyDescent="0.3">
      <c r="A136">
        <v>135</v>
      </c>
      <c r="B136" s="9">
        <v>12441</v>
      </c>
      <c r="C136" s="9">
        <v>14821</v>
      </c>
      <c r="D136" s="9">
        <v>30757</v>
      </c>
      <c r="E136" s="9">
        <v>98568</v>
      </c>
      <c r="F136" s="9">
        <v>1455799</v>
      </c>
    </row>
    <row r="137" spans="1:6" x14ac:dyDescent="0.3">
      <c r="A137">
        <v>136</v>
      </c>
      <c r="B137" s="9">
        <v>12594</v>
      </c>
      <c r="C137" s="9">
        <v>14964</v>
      </c>
      <c r="D137" s="9">
        <v>30072</v>
      </c>
      <c r="E137" s="9">
        <v>98603</v>
      </c>
      <c r="F137" s="9">
        <v>1469683</v>
      </c>
    </row>
    <row r="138" spans="1:6" x14ac:dyDescent="0.3">
      <c r="A138">
        <v>137</v>
      </c>
      <c r="B138" s="9">
        <v>12885</v>
      </c>
      <c r="C138" s="9">
        <v>14974</v>
      </c>
      <c r="D138" s="9">
        <v>29725</v>
      </c>
      <c r="E138" s="9">
        <v>97196</v>
      </c>
      <c r="F138" s="9">
        <v>1473582</v>
      </c>
    </row>
    <row r="139" spans="1:6" x14ac:dyDescent="0.3">
      <c r="A139">
        <v>138</v>
      </c>
      <c r="B139" s="9">
        <v>13031</v>
      </c>
      <c r="C139" s="9">
        <v>15215</v>
      </c>
      <c r="D139" s="9">
        <v>30217</v>
      </c>
      <c r="E139" s="9">
        <v>96640</v>
      </c>
      <c r="F139" s="9">
        <v>1435846</v>
      </c>
    </row>
    <row r="140" spans="1:6" x14ac:dyDescent="0.3">
      <c r="A140">
        <v>139</v>
      </c>
      <c r="B140" s="9">
        <v>12962</v>
      </c>
      <c r="C140" s="9">
        <v>15038</v>
      </c>
      <c r="D140" s="9">
        <v>31041</v>
      </c>
      <c r="E140" s="9">
        <v>99776</v>
      </c>
      <c r="F140" s="9">
        <v>1456384</v>
      </c>
    </row>
    <row r="141" spans="1:6" x14ac:dyDescent="0.3">
      <c r="A141">
        <v>140</v>
      </c>
      <c r="B141" s="9">
        <v>12782</v>
      </c>
      <c r="C141" s="9">
        <v>15295</v>
      </c>
      <c r="D141" s="9">
        <v>30456</v>
      </c>
      <c r="E141" s="9">
        <v>99193</v>
      </c>
      <c r="F141" s="9">
        <v>1470085</v>
      </c>
    </row>
    <row r="142" spans="1:6" x14ac:dyDescent="0.3">
      <c r="A142">
        <v>141</v>
      </c>
      <c r="B142" s="9">
        <v>12788</v>
      </c>
      <c r="C142" s="9">
        <v>15787</v>
      </c>
      <c r="D142" s="9">
        <v>31102</v>
      </c>
      <c r="E142" s="9">
        <v>102006</v>
      </c>
      <c r="F142" s="9">
        <v>1478786</v>
      </c>
    </row>
    <row r="143" spans="1:6" x14ac:dyDescent="0.3">
      <c r="A143">
        <v>142</v>
      </c>
      <c r="B143" s="9">
        <v>12845</v>
      </c>
      <c r="C143" s="9">
        <v>15512</v>
      </c>
      <c r="D143" s="9">
        <v>30509</v>
      </c>
      <c r="E143" s="9">
        <v>103709</v>
      </c>
      <c r="F143" s="9">
        <v>1518514</v>
      </c>
    </row>
    <row r="144" spans="1:6" x14ac:dyDescent="0.3">
      <c r="A144">
        <v>143</v>
      </c>
      <c r="B144" s="9">
        <v>12647</v>
      </c>
      <c r="C144" s="9">
        <v>15073</v>
      </c>
      <c r="D144" s="9">
        <v>29657</v>
      </c>
      <c r="E144" s="9">
        <v>106928</v>
      </c>
      <c r="F144" s="9">
        <v>1550747</v>
      </c>
    </row>
    <row r="145" spans="1:6" x14ac:dyDescent="0.3">
      <c r="A145">
        <v>144</v>
      </c>
      <c r="B145" s="9">
        <v>13027</v>
      </c>
      <c r="C145" s="9">
        <v>15154</v>
      </c>
      <c r="D145" s="9">
        <v>28794</v>
      </c>
      <c r="E145" s="9">
        <v>109956</v>
      </c>
      <c r="F145" s="9">
        <v>1587829</v>
      </c>
    </row>
    <row r="146" spans="1:6" x14ac:dyDescent="0.3">
      <c r="A146">
        <v>145</v>
      </c>
      <c r="B146" s="9">
        <v>13307</v>
      </c>
      <c r="C146" s="9">
        <v>15321</v>
      </c>
      <c r="D146" s="9">
        <v>29129</v>
      </c>
      <c r="E146" s="9">
        <v>107410</v>
      </c>
      <c r="F146" s="9">
        <v>1630959</v>
      </c>
    </row>
    <row r="147" spans="1:6" x14ac:dyDescent="0.3">
      <c r="A147">
        <v>146</v>
      </c>
      <c r="B147" s="9">
        <v>13602</v>
      </c>
      <c r="C147" s="9">
        <v>15660</v>
      </c>
      <c r="D147" s="9">
        <v>28509</v>
      </c>
      <c r="E147" s="9">
        <v>105121</v>
      </c>
      <c r="F147" s="9">
        <v>1646354</v>
      </c>
    </row>
    <row r="148" spans="1:6" x14ac:dyDescent="0.3">
      <c r="A148">
        <v>147</v>
      </c>
      <c r="B148" s="9">
        <v>13677</v>
      </c>
      <c r="C148" s="9">
        <v>15866</v>
      </c>
      <c r="D148" s="9">
        <v>28034</v>
      </c>
      <c r="E148" s="9">
        <v>105660</v>
      </c>
      <c r="F148" s="9">
        <v>1617257</v>
      </c>
    </row>
    <row r="149" spans="1:6" x14ac:dyDescent="0.3">
      <c r="A149">
        <v>148</v>
      </c>
      <c r="B149" s="9">
        <v>13712</v>
      </c>
      <c r="C149" s="9">
        <v>15515</v>
      </c>
      <c r="D149" s="9">
        <v>27953</v>
      </c>
      <c r="E149" s="9">
        <v>102746</v>
      </c>
      <c r="F149" s="9">
        <v>1628990</v>
      </c>
    </row>
    <row r="150" spans="1:6" x14ac:dyDescent="0.3">
      <c r="A150">
        <v>149</v>
      </c>
      <c r="B150" s="9">
        <v>13591</v>
      </c>
      <c r="C150" s="9">
        <v>15833</v>
      </c>
      <c r="D150" s="9">
        <v>27846</v>
      </c>
      <c r="E150" s="9">
        <v>101465</v>
      </c>
      <c r="F150" s="9">
        <v>1660215</v>
      </c>
    </row>
    <row r="151" spans="1:6" x14ac:dyDescent="0.3">
      <c r="A151">
        <v>150</v>
      </c>
      <c r="B151" s="9">
        <v>13697</v>
      </c>
      <c r="C151" s="9">
        <v>15562</v>
      </c>
      <c r="D151" s="9">
        <v>27356</v>
      </c>
      <c r="E151" s="9">
        <v>103775</v>
      </c>
      <c r="F151" s="9">
        <v>1612506</v>
      </c>
    </row>
    <row r="152" spans="1:6" x14ac:dyDescent="0.3">
      <c r="A152">
        <v>151</v>
      </c>
      <c r="B152" s="9">
        <v>13874</v>
      </c>
      <c r="C152" s="9">
        <v>15625</v>
      </c>
      <c r="D152" s="9">
        <v>26571</v>
      </c>
      <c r="E152" s="9">
        <v>101564</v>
      </c>
      <c r="F152" s="9">
        <v>1573835</v>
      </c>
    </row>
    <row r="153" spans="1:6" x14ac:dyDescent="0.3">
      <c r="A153">
        <v>152</v>
      </c>
      <c r="B153" s="9">
        <v>13727</v>
      </c>
      <c r="C153" s="9">
        <v>15352</v>
      </c>
      <c r="D153" s="9">
        <v>27161</v>
      </c>
      <c r="E153" s="9">
        <v>100655</v>
      </c>
      <c r="F153" s="9">
        <v>1603714</v>
      </c>
    </row>
    <row r="154" spans="1:6" x14ac:dyDescent="0.3">
      <c r="A154">
        <v>153</v>
      </c>
      <c r="B154" s="9">
        <v>14094</v>
      </c>
      <c r="C154" s="9">
        <v>14999</v>
      </c>
      <c r="D154" s="9">
        <v>27804</v>
      </c>
      <c r="E154" s="9">
        <v>100279</v>
      </c>
      <c r="F154" s="9">
        <v>1583312</v>
      </c>
    </row>
    <row r="155" spans="1:6" x14ac:dyDescent="0.3">
      <c r="A155">
        <v>154</v>
      </c>
      <c r="B155" s="9">
        <v>13963</v>
      </c>
      <c r="C155" s="9">
        <v>15437</v>
      </c>
      <c r="D155" s="9">
        <v>27473</v>
      </c>
      <c r="E155" s="9">
        <v>102346</v>
      </c>
      <c r="F155" s="9">
        <v>1626427</v>
      </c>
    </row>
    <row r="156" spans="1:6" x14ac:dyDescent="0.3">
      <c r="A156">
        <v>155</v>
      </c>
      <c r="B156" s="9">
        <v>13632</v>
      </c>
      <c r="C156" s="9">
        <v>15229</v>
      </c>
      <c r="D156" s="9">
        <v>27369</v>
      </c>
      <c r="E156" s="9">
        <v>103578</v>
      </c>
      <c r="F156" s="9">
        <v>1593023</v>
      </c>
    </row>
    <row r="157" spans="1:6" x14ac:dyDescent="0.3">
      <c r="A157">
        <v>156</v>
      </c>
      <c r="B157" s="9">
        <v>13945</v>
      </c>
      <c r="C157" s="9">
        <v>15616</v>
      </c>
      <c r="D157" s="9">
        <v>27734</v>
      </c>
      <c r="E157" s="9">
        <v>104213</v>
      </c>
      <c r="F157" s="9">
        <v>1625041</v>
      </c>
    </row>
    <row r="158" spans="1:6" x14ac:dyDescent="0.3">
      <c r="A158">
        <v>157</v>
      </c>
      <c r="B158" s="9">
        <v>14141</v>
      </c>
      <c r="C158" s="9">
        <v>15326</v>
      </c>
      <c r="D158" s="9">
        <v>28489</v>
      </c>
      <c r="E158" s="9">
        <v>106166</v>
      </c>
      <c r="F158" s="9">
        <v>1640642</v>
      </c>
    </row>
    <row r="159" spans="1:6" x14ac:dyDescent="0.3">
      <c r="A159">
        <v>158</v>
      </c>
      <c r="B159" s="9">
        <v>13992</v>
      </c>
      <c r="C159" s="9">
        <v>15773</v>
      </c>
      <c r="D159" s="9">
        <v>28780</v>
      </c>
      <c r="E159" s="9">
        <v>109009</v>
      </c>
      <c r="F159" s="9">
        <v>1664144</v>
      </c>
    </row>
    <row r="160" spans="1:6" x14ac:dyDescent="0.3">
      <c r="A160">
        <v>159</v>
      </c>
      <c r="B160" s="9">
        <v>13825</v>
      </c>
      <c r="C160" s="9">
        <v>15482</v>
      </c>
      <c r="D160" s="9">
        <v>28530</v>
      </c>
      <c r="E160" s="9">
        <v>106055</v>
      </c>
      <c r="F160" s="9">
        <v>1656153</v>
      </c>
    </row>
    <row r="161" spans="1:6" x14ac:dyDescent="0.3">
      <c r="A161">
        <v>160</v>
      </c>
      <c r="B161" s="9">
        <v>13677</v>
      </c>
      <c r="C161" s="9">
        <v>15134</v>
      </c>
      <c r="D161" s="9">
        <v>27729</v>
      </c>
      <c r="E161" s="9">
        <v>102905</v>
      </c>
      <c r="F161" s="9">
        <v>1710358</v>
      </c>
    </row>
    <row r="162" spans="1:6" x14ac:dyDescent="0.3">
      <c r="A162">
        <v>161</v>
      </c>
      <c r="B162" s="9">
        <v>13559</v>
      </c>
      <c r="C162" s="9">
        <v>14949</v>
      </c>
      <c r="D162" s="9">
        <v>26968</v>
      </c>
      <c r="E162" s="9">
        <v>101745</v>
      </c>
      <c r="F162" s="9">
        <v>1752705</v>
      </c>
    </row>
    <row r="163" spans="1:6" x14ac:dyDescent="0.3">
      <c r="A163">
        <v>162</v>
      </c>
      <c r="B163" s="9">
        <v>13181</v>
      </c>
      <c r="C163" s="9">
        <v>14856</v>
      </c>
      <c r="D163" s="9">
        <v>27451</v>
      </c>
      <c r="E163" s="9">
        <v>99229</v>
      </c>
      <c r="F163" s="9">
        <v>1764038</v>
      </c>
    </row>
    <row r="164" spans="1:6" x14ac:dyDescent="0.3">
      <c r="A164">
        <v>163</v>
      </c>
      <c r="B164" s="9">
        <v>12868</v>
      </c>
      <c r="C164" s="9">
        <v>14429</v>
      </c>
      <c r="D164" s="9">
        <v>28049</v>
      </c>
      <c r="E164" s="9">
        <v>100325</v>
      </c>
      <c r="F164" s="9">
        <v>1712127</v>
      </c>
    </row>
    <row r="165" spans="1:6" x14ac:dyDescent="0.3">
      <c r="A165">
        <v>164</v>
      </c>
      <c r="B165" s="9">
        <v>13170</v>
      </c>
      <c r="C165" s="9">
        <v>14734</v>
      </c>
      <c r="D165" s="9">
        <v>27821</v>
      </c>
      <c r="E165" s="9">
        <v>100659</v>
      </c>
      <c r="F165" s="9">
        <v>1698568</v>
      </c>
    </row>
    <row r="166" spans="1:6" x14ac:dyDescent="0.3">
      <c r="A166">
        <v>165</v>
      </c>
      <c r="B166" s="9">
        <v>13246</v>
      </c>
      <c r="C166" s="9">
        <v>14674</v>
      </c>
      <c r="D166" s="9">
        <v>28542</v>
      </c>
      <c r="E166" s="9">
        <v>100052</v>
      </c>
      <c r="F166" s="9">
        <v>1698209</v>
      </c>
    </row>
    <row r="167" spans="1:6" x14ac:dyDescent="0.3">
      <c r="A167">
        <v>166</v>
      </c>
      <c r="B167" s="9">
        <v>13183</v>
      </c>
      <c r="C167" s="9">
        <v>14323</v>
      </c>
      <c r="D167" s="9">
        <v>27868</v>
      </c>
      <c r="E167" s="9">
        <v>100669</v>
      </c>
      <c r="F167" s="9">
        <v>1722913</v>
      </c>
    </row>
    <row r="168" spans="1:6" x14ac:dyDescent="0.3">
      <c r="A168">
        <v>167</v>
      </c>
      <c r="B168" s="9">
        <v>13539</v>
      </c>
      <c r="C168" s="9">
        <v>14758</v>
      </c>
      <c r="D168" s="9">
        <v>28224</v>
      </c>
      <c r="E168" s="9">
        <v>98513</v>
      </c>
      <c r="F168" s="9">
        <v>1702261</v>
      </c>
    </row>
    <row r="169" spans="1:6" x14ac:dyDescent="0.3">
      <c r="A169">
        <v>168</v>
      </c>
      <c r="B169" s="9">
        <v>13312</v>
      </c>
      <c r="C169" s="9">
        <v>14833</v>
      </c>
      <c r="D169" s="9">
        <v>28733</v>
      </c>
      <c r="E169" s="9">
        <v>100868</v>
      </c>
      <c r="F169" s="9">
        <v>1755602</v>
      </c>
    </row>
    <row r="170" spans="1:6" x14ac:dyDescent="0.3">
      <c r="A170">
        <v>169</v>
      </c>
      <c r="B170" s="9">
        <v>13089</v>
      </c>
      <c r="C170" s="9">
        <v>14563</v>
      </c>
      <c r="D170" s="9">
        <v>29388</v>
      </c>
      <c r="E170" s="9">
        <v>101803</v>
      </c>
      <c r="F170" s="9">
        <v>1714069</v>
      </c>
    </row>
    <row r="171" spans="1:6" x14ac:dyDescent="0.3">
      <c r="A171">
        <v>170</v>
      </c>
      <c r="B171" s="9">
        <v>12724</v>
      </c>
      <c r="C171" s="9">
        <v>14245</v>
      </c>
      <c r="D171" s="9">
        <v>30191</v>
      </c>
      <c r="E171" s="9">
        <v>99676</v>
      </c>
      <c r="F171" s="9">
        <v>1741675</v>
      </c>
    </row>
    <row r="172" spans="1:6" x14ac:dyDescent="0.3">
      <c r="A172">
        <v>171</v>
      </c>
      <c r="B172" s="9">
        <v>12885</v>
      </c>
      <c r="C172" s="9">
        <v>14408</v>
      </c>
      <c r="D172" s="9">
        <v>30663</v>
      </c>
      <c r="E172" s="9">
        <v>100767</v>
      </c>
      <c r="F172" s="9">
        <v>1764194</v>
      </c>
    </row>
    <row r="173" spans="1:6" x14ac:dyDescent="0.3">
      <c r="A173">
        <v>172</v>
      </c>
      <c r="B173" s="9">
        <v>13231</v>
      </c>
      <c r="C173" s="9">
        <v>14236</v>
      </c>
      <c r="D173" s="9">
        <v>31615</v>
      </c>
      <c r="E173" s="9">
        <v>103669</v>
      </c>
      <c r="F173" s="9">
        <v>1806746</v>
      </c>
    </row>
    <row r="174" spans="1:6" x14ac:dyDescent="0.3">
      <c r="A174">
        <v>173</v>
      </c>
      <c r="B174" s="9">
        <v>13488</v>
      </c>
      <c r="C174" s="9">
        <v>14185</v>
      </c>
      <c r="D174" s="9">
        <v>31233</v>
      </c>
      <c r="E174" s="9">
        <v>104826</v>
      </c>
      <c r="F174" s="9">
        <v>1801299</v>
      </c>
    </row>
    <row r="175" spans="1:6" x14ac:dyDescent="0.3">
      <c r="A175">
        <v>174</v>
      </c>
      <c r="B175" s="9">
        <v>13720</v>
      </c>
      <c r="C175" s="9">
        <v>13808</v>
      </c>
      <c r="D175" s="9">
        <v>31830</v>
      </c>
      <c r="E175" s="9">
        <v>104604</v>
      </c>
      <c r="F175" s="9">
        <v>1840348</v>
      </c>
    </row>
    <row r="176" spans="1:6" x14ac:dyDescent="0.3">
      <c r="A176">
        <v>175</v>
      </c>
      <c r="B176" s="9">
        <v>13736</v>
      </c>
      <c r="C176" s="9">
        <v>13586</v>
      </c>
      <c r="D176" s="9">
        <v>32229</v>
      </c>
      <c r="E176" s="9">
        <v>107609</v>
      </c>
      <c r="F176" s="9">
        <v>1856407</v>
      </c>
    </row>
    <row r="177" spans="1:6" x14ac:dyDescent="0.3">
      <c r="A177">
        <v>176</v>
      </c>
      <c r="B177" s="9">
        <v>13617</v>
      </c>
      <c r="C177" s="9">
        <v>13618</v>
      </c>
      <c r="D177" s="9">
        <v>31771</v>
      </c>
      <c r="E177" s="9">
        <v>108697</v>
      </c>
      <c r="F177" s="9">
        <v>1813659</v>
      </c>
    </row>
    <row r="178" spans="1:6" x14ac:dyDescent="0.3">
      <c r="A178">
        <v>177</v>
      </c>
      <c r="B178" s="9">
        <v>13412</v>
      </c>
      <c r="C178" s="9">
        <v>13606</v>
      </c>
      <c r="D178" s="9">
        <v>30905</v>
      </c>
      <c r="E178" s="9">
        <v>108521</v>
      </c>
      <c r="F178" s="9">
        <v>1766005</v>
      </c>
    </row>
    <row r="179" spans="1:6" x14ac:dyDescent="0.3">
      <c r="A179">
        <v>178</v>
      </c>
      <c r="B179" s="9">
        <v>13572</v>
      </c>
      <c r="C179" s="9">
        <v>13754</v>
      </c>
      <c r="D179" s="9">
        <v>31578</v>
      </c>
      <c r="E179" s="9">
        <v>106203</v>
      </c>
      <c r="F179" s="9">
        <v>1723642</v>
      </c>
    </row>
    <row r="180" spans="1:6" x14ac:dyDescent="0.3">
      <c r="A180">
        <v>179</v>
      </c>
      <c r="B180" s="9">
        <v>13791</v>
      </c>
      <c r="C180" s="9">
        <v>13696</v>
      </c>
      <c r="D180" s="9">
        <v>31059</v>
      </c>
      <c r="E180" s="9">
        <v>106405</v>
      </c>
      <c r="F180" s="9">
        <v>1692678</v>
      </c>
    </row>
    <row r="181" spans="1:6" x14ac:dyDescent="0.3">
      <c r="A181">
        <v>180</v>
      </c>
      <c r="B181" s="9">
        <v>14179</v>
      </c>
      <c r="C181" s="9">
        <v>13522</v>
      </c>
      <c r="D181" s="9">
        <v>31604</v>
      </c>
      <c r="E181" s="9">
        <v>104021</v>
      </c>
      <c r="F181" s="9">
        <v>1680729</v>
      </c>
    </row>
    <row r="182" spans="1:6" x14ac:dyDescent="0.3">
      <c r="A182">
        <v>181</v>
      </c>
      <c r="B182" s="9">
        <v>14514</v>
      </c>
      <c r="C182" s="9">
        <v>13517</v>
      </c>
      <c r="D182" s="9">
        <v>31194</v>
      </c>
      <c r="E182" s="9">
        <v>103470</v>
      </c>
      <c r="F182" s="9">
        <v>1703885</v>
      </c>
    </row>
    <row r="183" spans="1:6" x14ac:dyDescent="0.3">
      <c r="A183">
        <v>182</v>
      </c>
      <c r="B183" s="9">
        <v>14869</v>
      </c>
      <c r="C183" s="9">
        <v>13365</v>
      </c>
      <c r="D183" s="9">
        <v>30806</v>
      </c>
      <c r="E183" s="9">
        <v>104047</v>
      </c>
      <c r="F183" s="9">
        <v>1686003</v>
      </c>
    </row>
    <row r="184" spans="1:6" x14ac:dyDescent="0.3">
      <c r="A184">
        <v>183</v>
      </c>
      <c r="B184" s="9">
        <v>14711</v>
      </c>
      <c r="C184" s="9">
        <v>13121</v>
      </c>
      <c r="D184" s="9">
        <v>30494</v>
      </c>
      <c r="E184" s="9">
        <v>102481</v>
      </c>
      <c r="F184" s="9">
        <v>1728412</v>
      </c>
    </row>
    <row r="185" spans="1:6" x14ac:dyDescent="0.3">
      <c r="A185">
        <v>184</v>
      </c>
      <c r="B185" s="9">
        <v>14853</v>
      </c>
      <c r="C185" s="9">
        <v>13496</v>
      </c>
      <c r="D185" s="9">
        <v>30769</v>
      </c>
      <c r="E185" s="9">
        <v>104769</v>
      </c>
      <c r="F185" s="9">
        <v>1736047</v>
      </c>
    </row>
    <row r="186" spans="1:6" x14ac:dyDescent="0.3">
      <c r="A186">
        <v>185</v>
      </c>
      <c r="B186" s="9">
        <v>14976</v>
      </c>
      <c r="C186" s="9">
        <v>13659</v>
      </c>
      <c r="D186" s="9">
        <v>30167</v>
      </c>
      <c r="E186" s="9">
        <v>107515</v>
      </c>
      <c r="F186" s="9">
        <v>1773873</v>
      </c>
    </row>
    <row r="187" spans="1:6" x14ac:dyDescent="0.3">
      <c r="A187">
        <v>186</v>
      </c>
      <c r="B187" s="9">
        <v>14621</v>
      </c>
      <c r="C187" s="9">
        <v>13779</v>
      </c>
      <c r="D187" s="9">
        <v>30864</v>
      </c>
      <c r="E187" s="9">
        <v>106206</v>
      </c>
      <c r="F187" s="9">
        <v>1788893</v>
      </c>
    </row>
    <row r="188" spans="1:6" x14ac:dyDescent="0.3">
      <c r="A188">
        <v>187</v>
      </c>
      <c r="B188" s="9">
        <v>14195</v>
      </c>
      <c r="C188" s="9">
        <v>13402</v>
      </c>
      <c r="D188" s="9">
        <v>31317</v>
      </c>
      <c r="E188" s="9">
        <v>106003</v>
      </c>
      <c r="F188" s="9">
        <v>1826177</v>
      </c>
    </row>
    <row r="189" spans="1:6" x14ac:dyDescent="0.3">
      <c r="A189">
        <v>188</v>
      </c>
      <c r="B189" s="9">
        <v>13989</v>
      </c>
      <c r="C189" s="9">
        <v>13040</v>
      </c>
      <c r="D189" s="9">
        <v>30486</v>
      </c>
      <c r="E189" s="9">
        <v>106602</v>
      </c>
      <c r="F189" s="9">
        <v>1808372</v>
      </c>
    </row>
    <row r="190" spans="1:6" x14ac:dyDescent="0.3">
      <c r="A190">
        <v>189</v>
      </c>
      <c r="B190" s="9">
        <v>14101</v>
      </c>
      <c r="C190" s="9">
        <v>13064</v>
      </c>
      <c r="D190" s="9">
        <v>30471</v>
      </c>
      <c r="E190" s="9">
        <v>109144</v>
      </c>
      <c r="F190" s="9">
        <v>1790394</v>
      </c>
    </row>
    <row r="191" spans="1:6" x14ac:dyDescent="0.3">
      <c r="A191">
        <v>190</v>
      </c>
      <c r="B191" s="9">
        <v>14264</v>
      </c>
      <c r="C191" s="9">
        <v>13227</v>
      </c>
      <c r="D191" s="9">
        <v>31057</v>
      </c>
      <c r="E191" s="9">
        <v>107165</v>
      </c>
      <c r="F191" s="9">
        <v>1839833</v>
      </c>
    </row>
    <row r="192" spans="1:6" x14ac:dyDescent="0.3">
      <c r="A192">
        <v>191</v>
      </c>
      <c r="B192" s="9">
        <v>14036</v>
      </c>
      <c r="C192" s="9">
        <v>13183</v>
      </c>
      <c r="D192" s="9">
        <v>30282</v>
      </c>
      <c r="E192" s="9">
        <v>110369</v>
      </c>
      <c r="F192" s="9">
        <v>1858083</v>
      </c>
    </row>
    <row r="193" spans="1:6" x14ac:dyDescent="0.3">
      <c r="A193">
        <v>192</v>
      </c>
      <c r="B193" s="9">
        <v>14229</v>
      </c>
      <c r="C193" s="9">
        <v>13088</v>
      </c>
      <c r="D193" s="9">
        <v>29844</v>
      </c>
      <c r="E193" s="9">
        <v>112634</v>
      </c>
      <c r="F193" s="9">
        <v>1886732</v>
      </c>
    </row>
    <row r="194" spans="1:6" x14ac:dyDescent="0.3">
      <c r="A194">
        <v>193</v>
      </c>
      <c r="B194" s="9">
        <v>14481</v>
      </c>
      <c r="C194" s="9">
        <v>12970</v>
      </c>
      <c r="D194" s="9">
        <v>29093</v>
      </c>
      <c r="E194" s="9">
        <v>112239</v>
      </c>
      <c r="F194" s="9">
        <v>1947355</v>
      </c>
    </row>
    <row r="195" spans="1:6" x14ac:dyDescent="0.3">
      <c r="A195">
        <v>194</v>
      </c>
      <c r="B195" s="9">
        <v>14227</v>
      </c>
      <c r="C195" s="9">
        <v>12741</v>
      </c>
      <c r="D195" s="9">
        <v>28446</v>
      </c>
      <c r="E195" s="9">
        <v>115165</v>
      </c>
      <c r="F195" s="9">
        <v>1899978</v>
      </c>
    </row>
    <row r="196" spans="1:6" x14ac:dyDescent="0.3">
      <c r="A196">
        <v>195</v>
      </c>
      <c r="B196" s="9">
        <v>14187</v>
      </c>
      <c r="C196" s="9">
        <v>13099</v>
      </c>
      <c r="D196" s="9">
        <v>28007</v>
      </c>
      <c r="E196" s="9">
        <v>118547</v>
      </c>
      <c r="F196" s="9">
        <v>1854513</v>
      </c>
    </row>
    <row r="197" spans="1:6" x14ac:dyDescent="0.3">
      <c r="A197">
        <v>196</v>
      </c>
      <c r="B197" s="9">
        <v>14490</v>
      </c>
      <c r="C197" s="9">
        <v>12904</v>
      </c>
      <c r="D197" s="9">
        <v>28786</v>
      </c>
      <c r="E197" s="9">
        <v>119060</v>
      </c>
      <c r="F197" s="9">
        <v>1860354</v>
      </c>
    </row>
    <row r="198" spans="1:6" x14ac:dyDescent="0.3">
      <c r="A198">
        <v>197</v>
      </c>
      <c r="B198" s="9">
        <v>14820</v>
      </c>
      <c r="C198" s="9">
        <v>12656</v>
      </c>
      <c r="D198" s="9">
        <v>29390</v>
      </c>
      <c r="E198" s="9">
        <v>120995</v>
      </c>
      <c r="F198" s="9">
        <v>1857645</v>
      </c>
    </row>
    <row r="199" spans="1:6" x14ac:dyDescent="0.3">
      <c r="A199">
        <v>198</v>
      </c>
      <c r="B199" s="9">
        <v>14946</v>
      </c>
      <c r="C199" s="9">
        <v>12514</v>
      </c>
      <c r="D199" s="9">
        <v>29136</v>
      </c>
      <c r="E199" s="9">
        <v>120725</v>
      </c>
      <c r="F199" s="9">
        <v>1871702</v>
      </c>
    </row>
    <row r="200" spans="1:6" x14ac:dyDescent="0.3">
      <c r="A200">
        <v>199</v>
      </c>
      <c r="B200" s="9">
        <v>15046</v>
      </c>
      <c r="C200" s="9">
        <v>12346</v>
      </c>
      <c r="D200" s="9">
        <v>28387</v>
      </c>
      <c r="E200" s="9">
        <v>118745</v>
      </c>
      <c r="F200" s="9">
        <v>1887892</v>
      </c>
    </row>
    <row r="201" spans="1:6" x14ac:dyDescent="0.3">
      <c r="A201">
        <v>200</v>
      </c>
      <c r="B201" s="9">
        <v>15277</v>
      </c>
      <c r="C201" s="9">
        <v>12191</v>
      </c>
      <c r="D201" s="9">
        <v>28593</v>
      </c>
      <c r="E201" s="9">
        <v>115737</v>
      </c>
      <c r="F201" s="9">
        <v>1882865</v>
      </c>
    </row>
    <row r="202" spans="1:6" x14ac:dyDescent="0.3">
      <c r="A202">
        <v>201</v>
      </c>
      <c r="B202" s="9">
        <v>15725</v>
      </c>
      <c r="C202" s="9">
        <v>12315</v>
      </c>
      <c r="D202" s="9">
        <v>28298</v>
      </c>
      <c r="E202" s="9">
        <v>116787</v>
      </c>
      <c r="F202" s="9">
        <v>1887929</v>
      </c>
    </row>
    <row r="203" spans="1:6" x14ac:dyDescent="0.3">
      <c r="A203">
        <v>202</v>
      </c>
      <c r="B203" s="9">
        <v>15277</v>
      </c>
      <c r="C203" s="9">
        <v>12671</v>
      </c>
      <c r="D203" s="9">
        <v>28731</v>
      </c>
      <c r="E203" s="9">
        <v>117160</v>
      </c>
      <c r="F203" s="9">
        <v>1857455</v>
      </c>
    </row>
    <row r="204" spans="1:6" x14ac:dyDescent="0.3">
      <c r="A204">
        <v>203</v>
      </c>
      <c r="B204" s="9">
        <v>14837</v>
      </c>
      <c r="C204" s="9">
        <v>12594</v>
      </c>
      <c r="D204" s="9">
        <v>29161</v>
      </c>
      <c r="E204" s="9">
        <v>118503</v>
      </c>
      <c r="F204" s="9">
        <v>1847590</v>
      </c>
    </row>
    <row r="205" spans="1:6" x14ac:dyDescent="0.3">
      <c r="A205">
        <v>204</v>
      </c>
      <c r="B205" s="9">
        <v>15248</v>
      </c>
      <c r="C205" s="9">
        <v>12243</v>
      </c>
      <c r="D205" s="9">
        <v>29042</v>
      </c>
      <c r="E205" s="9">
        <v>122002</v>
      </c>
      <c r="F205" s="9">
        <v>1827210</v>
      </c>
    </row>
    <row r="206" spans="1:6" x14ac:dyDescent="0.3">
      <c r="A206">
        <v>205</v>
      </c>
      <c r="B206" s="9">
        <v>14936</v>
      </c>
      <c r="C206" s="9">
        <v>11894</v>
      </c>
      <c r="D206" s="9">
        <v>28525</v>
      </c>
      <c r="E206" s="9">
        <v>121276</v>
      </c>
      <c r="F206" s="9">
        <v>1823069</v>
      </c>
    </row>
    <row r="207" spans="1:6" x14ac:dyDescent="0.3">
      <c r="A207">
        <v>206</v>
      </c>
      <c r="B207" s="9">
        <v>14987</v>
      </c>
      <c r="C207" s="9">
        <v>11878</v>
      </c>
      <c r="D207" s="9">
        <v>29106</v>
      </c>
      <c r="E207" s="9">
        <v>123888</v>
      </c>
      <c r="F207" s="9">
        <v>1874870</v>
      </c>
    </row>
    <row r="208" spans="1:6" x14ac:dyDescent="0.3">
      <c r="A208">
        <v>207</v>
      </c>
      <c r="B208" s="9">
        <v>14754</v>
      </c>
      <c r="C208" s="9">
        <v>11579</v>
      </c>
      <c r="D208" s="9">
        <v>29656</v>
      </c>
      <c r="E208" s="9">
        <v>123715</v>
      </c>
      <c r="F208" s="9">
        <v>1826809</v>
      </c>
    </row>
    <row r="209" spans="1:6" x14ac:dyDescent="0.3">
      <c r="A209">
        <v>208</v>
      </c>
      <c r="B209" s="9">
        <v>14315</v>
      </c>
      <c r="C209" s="9">
        <v>11366</v>
      </c>
      <c r="D209" s="9">
        <v>30229</v>
      </c>
      <c r="E209" s="9">
        <v>122878</v>
      </c>
      <c r="F209" s="9">
        <v>1794382</v>
      </c>
    </row>
    <row r="210" spans="1:6" x14ac:dyDescent="0.3">
      <c r="A210">
        <v>209</v>
      </c>
      <c r="B210" s="9">
        <v>14495</v>
      </c>
      <c r="C210" s="9">
        <v>11716</v>
      </c>
      <c r="D210" s="9">
        <v>29677</v>
      </c>
      <c r="E210" s="9">
        <v>124464</v>
      </c>
      <c r="F210" s="9">
        <v>1768269</v>
      </c>
    </row>
    <row r="211" spans="1:6" x14ac:dyDescent="0.3">
      <c r="A211">
        <v>210</v>
      </c>
      <c r="B211" s="9">
        <v>14518</v>
      </c>
      <c r="C211" s="9">
        <v>11594</v>
      </c>
      <c r="D211" s="9">
        <v>29035</v>
      </c>
      <c r="E211" s="9">
        <v>126881</v>
      </c>
      <c r="F211" s="9">
        <v>1817165</v>
      </c>
    </row>
    <row r="212" spans="1:6" x14ac:dyDescent="0.3">
      <c r="A212">
        <v>211</v>
      </c>
      <c r="B212" s="9">
        <v>14337</v>
      </c>
      <c r="C212" s="9">
        <v>11784</v>
      </c>
      <c r="D212" s="9">
        <v>29865</v>
      </c>
      <c r="E212" s="9">
        <v>123220</v>
      </c>
      <c r="F212" s="9">
        <v>1843178</v>
      </c>
    </row>
    <row r="213" spans="1:6" x14ac:dyDescent="0.3">
      <c r="A213">
        <v>212</v>
      </c>
      <c r="B213" s="9">
        <v>14475</v>
      </c>
      <c r="C213" s="9">
        <v>11577</v>
      </c>
      <c r="D213" s="9">
        <v>30823</v>
      </c>
      <c r="E213" s="9">
        <v>121700</v>
      </c>
      <c r="F213" s="9">
        <v>1795437</v>
      </c>
    </row>
    <row r="214" spans="1:6" x14ac:dyDescent="0.3">
      <c r="A214">
        <v>213</v>
      </c>
      <c r="B214" s="9">
        <v>14775</v>
      </c>
      <c r="C214" s="9">
        <v>11300</v>
      </c>
      <c r="D214" s="9">
        <v>31262</v>
      </c>
      <c r="E214" s="9">
        <v>122957</v>
      </c>
      <c r="F214" s="9">
        <v>1782090</v>
      </c>
    </row>
    <row r="215" spans="1:6" x14ac:dyDescent="0.3">
      <c r="A215">
        <v>214</v>
      </c>
      <c r="B215" s="9">
        <v>14491</v>
      </c>
      <c r="C215" s="9">
        <v>11616</v>
      </c>
      <c r="D215" s="9">
        <v>31862</v>
      </c>
      <c r="E215" s="9">
        <v>124256</v>
      </c>
      <c r="F215" s="9">
        <v>1828202</v>
      </c>
    </row>
    <row r="216" spans="1:6" x14ac:dyDescent="0.3">
      <c r="A216">
        <v>215</v>
      </c>
      <c r="B216" s="9">
        <v>14376</v>
      </c>
      <c r="C216" s="9">
        <v>11356</v>
      </c>
      <c r="D216" s="9">
        <v>31967</v>
      </c>
      <c r="E216" s="9">
        <v>127279</v>
      </c>
      <c r="F216" s="9">
        <v>1870629</v>
      </c>
    </row>
    <row r="217" spans="1:6" x14ac:dyDescent="0.3">
      <c r="A217">
        <v>216</v>
      </c>
      <c r="B217" s="9">
        <v>14086</v>
      </c>
      <c r="C217" s="9">
        <v>11026</v>
      </c>
      <c r="D217" s="9">
        <v>32127</v>
      </c>
      <c r="E217" s="9">
        <v>130893</v>
      </c>
      <c r="F217" s="9">
        <v>1908341</v>
      </c>
    </row>
    <row r="218" spans="1:6" x14ac:dyDescent="0.3">
      <c r="A218">
        <v>217</v>
      </c>
      <c r="B218" s="9">
        <v>14339</v>
      </c>
      <c r="C218" s="9">
        <v>10879</v>
      </c>
      <c r="D218" s="9">
        <v>33004</v>
      </c>
      <c r="E218" s="9">
        <v>128170</v>
      </c>
      <c r="F218" s="9">
        <v>1862827</v>
      </c>
    </row>
    <row r="219" spans="1:6" x14ac:dyDescent="0.3">
      <c r="A219">
        <v>218</v>
      </c>
      <c r="B219" s="9">
        <v>14356</v>
      </c>
      <c r="C219" s="9">
        <v>10859</v>
      </c>
      <c r="D219" s="9">
        <v>34054</v>
      </c>
      <c r="E219" s="9">
        <v>127736</v>
      </c>
      <c r="F219" s="9">
        <v>1920319</v>
      </c>
    </row>
    <row r="220" spans="1:6" x14ac:dyDescent="0.3">
      <c r="A220">
        <v>219</v>
      </c>
      <c r="B220" s="9">
        <v>13968</v>
      </c>
      <c r="C220" s="9">
        <v>10724</v>
      </c>
      <c r="D220" s="9">
        <v>34407</v>
      </c>
      <c r="E220" s="9">
        <v>125097</v>
      </c>
      <c r="F220" s="9">
        <v>1928221</v>
      </c>
    </row>
    <row r="221" spans="1:6" x14ac:dyDescent="0.3">
      <c r="A221">
        <v>220</v>
      </c>
      <c r="B221" s="9">
        <v>13801</v>
      </c>
      <c r="C221" s="9">
        <v>10487</v>
      </c>
      <c r="D221" s="9">
        <v>34328</v>
      </c>
      <c r="E221" s="9">
        <v>123050</v>
      </c>
      <c r="F221" s="9">
        <v>1945386</v>
      </c>
    </row>
    <row r="222" spans="1:6" x14ac:dyDescent="0.3">
      <c r="A222">
        <v>221</v>
      </c>
      <c r="B222" s="9">
        <v>13790</v>
      </c>
      <c r="C222" s="9">
        <v>10288</v>
      </c>
      <c r="D222" s="9">
        <v>34130</v>
      </c>
      <c r="E222" s="9">
        <v>122671</v>
      </c>
      <c r="F222" s="9">
        <v>1995338</v>
      </c>
    </row>
    <row r="223" spans="1:6" x14ac:dyDescent="0.3">
      <c r="A223">
        <v>222</v>
      </c>
      <c r="B223" s="9">
        <v>13858</v>
      </c>
      <c r="C223" s="9">
        <v>10281</v>
      </c>
      <c r="D223" s="9">
        <v>35237</v>
      </c>
      <c r="E223" s="9">
        <v>124004</v>
      </c>
      <c r="F223" s="9">
        <v>1939094</v>
      </c>
    </row>
    <row r="224" spans="1:6" x14ac:dyDescent="0.3">
      <c r="A224">
        <v>223</v>
      </c>
      <c r="B224" s="9">
        <v>13704</v>
      </c>
      <c r="C224" s="9">
        <v>10480</v>
      </c>
      <c r="D224" s="9">
        <v>34304</v>
      </c>
      <c r="E224" s="9">
        <v>122026</v>
      </c>
      <c r="F224" s="9">
        <v>1967571</v>
      </c>
    </row>
    <row r="225" spans="1:6" x14ac:dyDescent="0.3">
      <c r="A225">
        <v>224</v>
      </c>
      <c r="B225" s="9">
        <v>14066</v>
      </c>
      <c r="C225" s="9">
        <v>10440</v>
      </c>
      <c r="D225" s="9">
        <v>34561</v>
      </c>
      <c r="E225" s="9">
        <v>123388</v>
      </c>
      <c r="F225" s="9">
        <v>1979919</v>
      </c>
    </row>
    <row r="226" spans="1:6" x14ac:dyDescent="0.3">
      <c r="A226">
        <v>225</v>
      </c>
      <c r="B226" s="9">
        <v>14210</v>
      </c>
      <c r="C226" s="9">
        <v>10650</v>
      </c>
      <c r="D226" s="9">
        <v>34925</v>
      </c>
      <c r="E226" s="9">
        <v>126676</v>
      </c>
      <c r="F226" s="9">
        <v>1922311</v>
      </c>
    </row>
    <row r="227" spans="1:6" x14ac:dyDescent="0.3">
      <c r="A227">
        <v>226</v>
      </c>
      <c r="B227" s="9">
        <v>14481</v>
      </c>
      <c r="C227" s="9">
        <v>10385</v>
      </c>
      <c r="D227" s="9">
        <v>33917</v>
      </c>
      <c r="E227" s="9">
        <v>130413</v>
      </c>
      <c r="F227" s="9">
        <v>1868739</v>
      </c>
    </row>
    <row r="228" spans="1:6" x14ac:dyDescent="0.3">
      <c r="A228">
        <v>227</v>
      </c>
      <c r="B228" s="9">
        <v>14453</v>
      </c>
      <c r="C228" s="9">
        <v>10461</v>
      </c>
      <c r="D228" s="9">
        <v>33058</v>
      </c>
      <c r="E228" s="9">
        <v>127602</v>
      </c>
      <c r="F228" s="9">
        <v>1927532</v>
      </c>
    </row>
    <row r="229" spans="1:6" x14ac:dyDescent="0.3">
      <c r="A229">
        <v>228</v>
      </c>
      <c r="B229" s="9">
        <v>14578</v>
      </c>
      <c r="C229" s="9">
        <v>10208</v>
      </c>
      <c r="D229" s="9">
        <v>32973</v>
      </c>
      <c r="E229" s="9">
        <v>127649</v>
      </c>
      <c r="F229" s="9">
        <v>1897911</v>
      </c>
    </row>
    <row r="230" spans="1:6" x14ac:dyDescent="0.3">
      <c r="A230">
        <v>229</v>
      </c>
      <c r="B230" s="9">
        <v>14581</v>
      </c>
      <c r="C230" s="9">
        <v>10317</v>
      </c>
      <c r="D230" s="9">
        <v>32340</v>
      </c>
      <c r="E230" s="9">
        <v>126252</v>
      </c>
      <c r="F230" s="9">
        <v>1926972</v>
      </c>
    </row>
    <row r="231" spans="1:6" x14ac:dyDescent="0.3">
      <c r="A231">
        <v>230</v>
      </c>
      <c r="B231" s="9">
        <v>14856</v>
      </c>
      <c r="C231" s="9">
        <v>10082</v>
      </c>
      <c r="D231" s="9">
        <v>32748</v>
      </c>
      <c r="E231" s="9">
        <v>130149</v>
      </c>
      <c r="F231" s="9">
        <v>1886756</v>
      </c>
    </row>
    <row r="232" spans="1:6" x14ac:dyDescent="0.3">
      <c r="A232">
        <v>231</v>
      </c>
      <c r="B232" s="9">
        <v>14470</v>
      </c>
      <c r="C232" s="9">
        <v>10321</v>
      </c>
      <c r="D232" s="9">
        <v>32418</v>
      </c>
      <c r="E232" s="9">
        <v>130168</v>
      </c>
      <c r="F232" s="9">
        <v>1895326</v>
      </c>
    </row>
    <row r="233" spans="1:6" x14ac:dyDescent="0.3">
      <c r="A233">
        <v>232</v>
      </c>
      <c r="B233" s="9">
        <v>14713</v>
      </c>
      <c r="C233" s="9">
        <v>10292</v>
      </c>
      <c r="D233" s="9">
        <v>31980</v>
      </c>
      <c r="E233" s="9">
        <v>132265</v>
      </c>
      <c r="F233" s="9">
        <v>1877765</v>
      </c>
    </row>
    <row r="234" spans="1:6" x14ac:dyDescent="0.3">
      <c r="A234">
        <v>233</v>
      </c>
      <c r="B234" s="9">
        <v>14402</v>
      </c>
      <c r="C234" s="9">
        <v>10258</v>
      </c>
      <c r="D234" s="9">
        <v>31944</v>
      </c>
      <c r="E234" s="9">
        <v>136505</v>
      </c>
      <c r="F234" s="9">
        <v>1889015</v>
      </c>
    </row>
    <row r="235" spans="1:6" x14ac:dyDescent="0.3">
      <c r="A235">
        <v>234</v>
      </c>
      <c r="B235" s="9">
        <v>14622</v>
      </c>
      <c r="C235" s="9">
        <v>10022</v>
      </c>
      <c r="D235" s="9">
        <v>31845</v>
      </c>
      <c r="E235" s="9">
        <v>137920</v>
      </c>
      <c r="F235" s="9">
        <v>1848851</v>
      </c>
    </row>
    <row r="236" spans="1:6" x14ac:dyDescent="0.3">
      <c r="A236">
        <v>235</v>
      </c>
      <c r="B236" s="9">
        <v>14790</v>
      </c>
      <c r="C236" s="9">
        <v>10301</v>
      </c>
      <c r="D236" s="9">
        <v>31496</v>
      </c>
      <c r="E236" s="9">
        <v>140169</v>
      </c>
      <c r="F236" s="9">
        <v>1867424</v>
      </c>
    </row>
    <row r="237" spans="1:6" x14ac:dyDescent="0.3">
      <c r="A237">
        <v>236</v>
      </c>
      <c r="B237" s="9">
        <v>14403</v>
      </c>
      <c r="C237" s="9">
        <v>10391</v>
      </c>
      <c r="D237" s="9">
        <v>31428</v>
      </c>
      <c r="E237" s="9">
        <v>137756</v>
      </c>
      <c r="F237" s="9">
        <v>1928237</v>
      </c>
    </row>
    <row r="238" spans="1:6" x14ac:dyDescent="0.3">
      <c r="A238">
        <v>237</v>
      </c>
      <c r="B238" s="9">
        <v>14395</v>
      </c>
      <c r="C238" s="9">
        <v>10260</v>
      </c>
      <c r="D238" s="9">
        <v>30963</v>
      </c>
      <c r="E238" s="9">
        <v>135810</v>
      </c>
      <c r="F238" s="9">
        <v>1953330</v>
      </c>
    </row>
    <row r="239" spans="1:6" x14ac:dyDescent="0.3">
      <c r="A239">
        <v>238</v>
      </c>
      <c r="B239" s="9">
        <v>14322</v>
      </c>
      <c r="C239" s="9">
        <v>10418</v>
      </c>
      <c r="D239" s="9">
        <v>31155</v>
      </c>
      <c r="E239" s="9">
        <v>133844</v>
      </c>
      <c r="F239" s="9">
        <v>1996440</v>
      </c>
    </row>
    <row r="240" spans="1:6" x14ac:dyDescent="0.3">
      <c r="A240">
        <v>239</v>
      </c>
      <c r="B240" s="9">
        <v>14348</v>
      </c>
      <c r="C240" s="9">
        <v>10300</v>
      </c>
      <c r="D240" s="9">
        <v>30966</v>
      </c>
      <c r="E240" s="9">
        <v>131074</v>
      </c>
      <c r="F240" s="9">
        <v>2050775</v>
      </c>
    </row>
    <row r="241" spans="1:6" x14ac:dyDescent="0.3">
      <c r="A241">
        <v>240</v>
      </c>
      <c r="B241" s="9">
        <v>14272</v>
      </c>
      <c r="C241" s="9">
        <v>10026</v>
      </c>
      <c r="D241" s="9">
        <v>30844</v>
      </c>
      <c r="E241" s="9">
        <v>132584</v>
      </c>
      <c r="F241" s="9">
        <v>2033459</v>
      </c>
    </row>
    <row r="242" spans="1:6" x14ac:dyDescent="0.3">
      <c r="A242">
        <v>241</v>
      </c>
      <c r="B242" s="9">
        <v>13858</v>
      </c>
      <c r="C242" s="9">
        <v>9991</v>
      </c>
      <c r="D242" s="9">
        <v>31367</v>
      </c>
      <c r="E242" s="9">
        <v>134855</v>
      </c>
      <c r="F242" s="9">
        <v>2039262</v>
      </c>
    </row>
    <row r="243" spans="1:6" x14ac:dyDescent="0.3">
      <c r="A243">
        <v>242</v>
      </c>
      <c r="B243" s="9">
        <v>13484</v>
      </c>
      <c r="C243" s="9">
        <v>10242</v>
      </c>
      <c r="D243" s="9">
        <v>32326</v>
      </c>
      <c r="E243" s="9">
        <v>136141</v>
      </c>
      <c r="F243" s="9">
        <v>2050014</v>
      </c>
    </row>
    <row r="244" spans="1:6" x14ac:dyDescent="0.3">
      <c r="A244">
        <v>243</v>
      </c>
      <c r="B244" s="9">
        <v>13625</v>
      </c>
      <c r="C244" s="9">
        <v>10545</v>
      </c>
      <c r="D244" s="9">
        <v>31698</v>
      </c>
      <c r="E244" s="9">
        <v>135214</v>
      </c>
      <c r="F244" s="9">
        <v>2091534</v>
      </c>
    </row>
    <row r="245" spans="1:6" x14ac:dyDescent="0.3">
      <c r="A245">
        <v>244</v>
      </c>
      <c r="B245" s="9">
        <v>13867</v>
      </c>
      <c r="C245" s="9">
        <v>10406</v>
      </c>
      <c r="D245" s="9">
        <v>32103</v>
      </c>
      <c r="E245" s="9">
        <v>137891</v>
      </c>
      <c r="F245" s="9">
        <v>2142420</v>
      </c>
    </row>
    <row r="246" spans="1:6" x14ac:dyDescent="0.3">
      <c r="A246">
        <v>245</v>
      </c>
      <c r="B246" s="9">
        <v>13704</v>
      </c>
      <c r="C246" s="9">
        <v>10142</v>
      </c>
      <c r="D246" s="9">
        <v>31523</v>
      </c>
      <c r="E246" s="9">
        <v>136434</v>
      </c>
      <c r="F246" s="9">
        <v>2110325</v>
      </c>
    </row>
    <row r="247" spans="1:6" x14ac:dyDescent="0.3">
      <c r="A247">
        <v>246</v>
      </c>
      <c r="B247" s="9">
        <v>13473</v>
      </c>
      <c r="C247" s="9">
        <v>10041</v>
      </c>
      <c r="D247" s="9">
        <v>30854</v>
      </c>
      <c r="E247" s="9">
        <v>140403</v>
      </c>
      <c r="F247" s="9">
        <v>2056120</v>
      </c>
    </row>
    <row r="248" spans="1:6" x14ac:dyDescent="0.3">
      <c r="A248">
        <v>247</v>
      </c>
      <c r="B248" s="9">
        <v>13404</v>
      </c>
      <c r="C248" s="9">
        <v>10319</v>
      </c>
      <c r="D248" s="9">
        <v>30401</v>
      </c>
      <c r="E248" s="9">
        <v>143390</v>
      </c>
      <c r="F248" s="9">
        <v>2036967</v>
      </c>
    </row>
    <row r="249" spans="1:6" x14ac:dyDescent="0.3">
      <c r="A249">
        <v>248</v>
      </c>
      <c r="B249" s="9">
        <v>13712</v>
      </c>
      <c r="C249" s="9">
        <v>10659</v>
      </c>
      <c r="D249" s="9">
        <v>29946</v>
      </c>
      <c r="E249" s="9">
        <v>140749</v>
      </c>
      <c r="F249" s="9">
        <v>2014683</v>
      </c>
    </row>
    <row r="250" spans="1:6" x14ac:dyDescent="0.3">
      <c r="A250">
        <v>249</v>
      </c>
      <c r="B250" s="9">
        <v>13863</v>
      </c>
      <c r="C250" s="9">
        <v>10407</v>
      </c>
      <c r="D250" s="9">
        <v>30480</v>
      </c>
      <c r="E250" s="9">
        <v>138161</v>
      </c>
      <c r="F250" s="9">
        <v>1963898</v>
      </c>
    </row>
    <row r="251" spans="1:6" x14ac:dyDescent="0.3">
      <c r="A251">
        <v>250</v>
      </c>
      <c r="B251" s="9">
        <v>13602</v>
      </c>
      <c r="C251" s="9">
        <v>10433</v>
      </c>
      <c r="D251" s="9">
        <v>29652</v>
      </c>
      <c r="E251" s="9">
        <v>139874</v>
      </c>
      <c r="F251" s="9">
        <v>1924267</v>
      </c>
    </row>
    <row r="252" spans="1:6" x14ac:dyDescent="0.3">
      <c r="A252">
        <v>251</v>
      </c>
      <c r="B252" s="9">
        <v>13381</v>
      </c>
      <c r="C252" s="9">
        <v>10754</v>
      </c>
      <c r="D252" s="9">
        <v>30184</v>
      </c>
      <c r="E252" s="9">
        <v>142544</v>
      </c>
      <c r="F252" s="9">
        <v>1973636</v>
      </c>
    </row>
    <row r="253" spans="1:6" x14ac:dyDescent="0.3">
      <c r="A253">
        <v>252</v>
      </c>
      <c r="B253" s="9">
        <v>13636</v>
      </c>
      <c r="C253" s="9">
        <v>10758</v>
      </c>
      <c r="D253" s="9">
        <v>29726</v>
      </c>
      <c r="E253" s="9">
        <v>142371</v>
      </c>
      <c r="F253" s="9">
        <v>2000274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topLeftCell="B1" workbookViewId="0">
      <selection activeCell="G13" sqref="G13"/>
    </sheetView>
  </sheetViews>
  <sheetFormatPr defaultRowHeight="16.5" x14ac:dyDescent="0.3"/>
  <cols>
    <col min="1" max="1" width="5.5" bestFit="1" customWidth="1"/>
    <col min="2" max="6" width="15.25" style="9" customWidth="1"/>
    <col min="7" max="7" width="18.375" style="9" bestFit="1" customWidth="1"/>
    <col min="8" max="8" width="9.875" style="9" customWidth="1"/>
  </cols>
  <sheetData>
    <row r="1" spans="1:8" x14ac:dyDescent="0.3">
      <c r="A1" s="3" t="s">
        <v>9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  <c r="G1" s="10" t="s">
        <v>10</v>
      </c>
      <c r="H1" s="10" t="s">
        <v>3</v>
      </c>
    </row>
    <row r="2" spans="1:8" x14ac:dyDescent="0.3">
      <c r="A2">
        <v>1</v>
      </c>
      <c r="B2" s="9">
        <f>'일자별 주가'!B2*'종목 기본정보'!B$2*'종목 기본정보'!B$3</f>
        <v>75000000000</v>
      </c>
      <c r="C2" s="9">
        <f>'일자별 주가'!C2*'종목 기본정보'!C$2*'종목 기본정보'!C$3</f>
        <v>90000000000</v>
      </c>
      <c r="D2" s="9">
        <f>'일자별 주가'!D2*'종목 기본정보'!D$2*'종목 기본정보'!D$3</f>
        <v>492000000000</v>
      </c>
      <c r="E2" s="9">
        <f>'일자별 주가'!E2*'종목 기본정보'!E$2*'종목 기본정보'!E$3</f>
        <v>88000000000</v>
      </c>
      <c r="F2" s="9">
        <f>'일자별 주가'!F2*'종목 기본정보'!F$2*'종목 기본정보'!F$3</f>
        <v>500000000000</v>
      </c>
      <c r="G2" s="9">
        <f>SUM(B2:F2)</f>
        <v>1245000000000</v>
      </c>
      <c r="H2" s="7">
        <f>G2/G$2*100</f>
        <v>100</v>
      </c>
    </row>
    <row r="3" spans="1:8" x14ac:dyDescent="0.3">
      <c r="A3">
        <v>2</v>
      </c>
      <c r="B3" s="9">
        <f>'일자별 주가'!B3*'종목 기본정보'!B$2*'종목 기본정보'!B$3</f>
        <v>76987500000</v>
      </c>
      <c r="C3" s="9">
        <f>'일자별 주가'!C3*'종목 기본정보'!C$2*'종목 기본정보'!C$3</f>
        <v>87691500000</v>
      </c>
      <c r="D3" s="9">
        <f>'일자별 주가'!D3*'종목 기본정보'!D$2*'종목 기본정보'!D$3</f>
        <v>481586000000</v>
      </c>
      <c r="E3" s="9">
        <f>'일자별 주가'!E3*'종목 기본정보'!E$2*'종목 기본정보'!E$3</f>
        <v>87576720000</v>
      </c>
      <c r="F3" s="9">
        <f>'일자별 주가'!F3*'종목 기본정보'!F$2*'종목 기본정보'!F$3</f>
        <v>513542000000</v>
      </c>
      <c r="G3" s="9">
        <f t="shared" ref="G3:G66" si="0">SUM(B3:F3)</f>
        <v>1247383720000</v>
      </c>
      <c r="H3" s="7">
        <f t="shared" ref="H3:H66" si="1">G3/G$2*100</f>
        <v>100.19146345381526</v>
      </c>
    </row>
    <row r="4" spans="1:8" x14ac:dyDescent="0.3">
      <c r="A4">
        <v>3</v>
      </c>
      <c r="B4" s="9">
        <f>'일자별 주가'!B4*'종목 기본정보'!B$2*'종목 기본정보'!B$3</f>
        <v>78570000000</v>
      </c>
      <c r="C4" s="9">
        <f>'일자별 주가'!C4*'종목 기본정보'!C$2*'종목 기본정보'!C$3</f>
        <v>86809500000</v>
      </c>
      <c r="D4" s="9">
        <f>'일자별 주가'!D4*'종목 기본정보'!D$2*'종목 기본정보'!D$3</f>
        <v>491212800000</v>
      </c>
      <c r="E4" s="9">
        <f>'일자별 주가'!E4*'종목 기본정보'!E$2*'종목 기본정보'!E$3</f>
        <v>85625760000</v>
      </c>
      <c r="F4" s="9">
        <f>'일자별 주가'!F4*'종목 기본정보'!F$2*'종목 기본정보'!F$3</f>
        <v>519254500000</v>
      </c>
      <c r="G4" s="9">
        <f t="shared" si="0"/>
        <v>1261472560000</v>
      </c>
      <c r="H4" s="7">
        <f t="shared" si="1"/>
        <v>101.32309718875503</v>
      </c>
    </row>
    <row r="5" spans="1:8" x14ac:dyDescent="0.3">
      <c r="A5">
        <v>4</v>
      </c>
      <c r="B5" s="9">
        <f>'일자별 주가'!B5*'종목 기본정보'!B$2*'종목 기본정보'!B$3</f>
        <v>79380000000</v>
      </c>
      <c r="C5" s="9">
        <f>'일자별 주가'!C5*'종목 기본정보'!C$2*'종목 기본정보'!C$3</f>
        <v>88744500000</v>
      </c>
      <c r="D5" s="9">
        <f>'일자별 주가'!D5*'종목 기본정보'!D$2*'종목 기본정보'!D$3</f>
        <v>484620000000</v>
      </c>
      <c r="E5" s="9">
        <f>'일자별 주가'!E5*'종목 기본정보'!E$2*'종목 기본정보'!E$3</f>
        <v>87456160000</v>
      </c>
      <c r="F5" s="9">
        <f>'일자별 주가'!F5*'종목 기본정보'!F$2*'종목 기본정보'!F$3</f>
        <v>531138000000</v>
      </c>
      <c r="G5" s="9">
        <f t="shared" si="0"/>
        <v>1271338660000</v>
      </c>
      <c r="H5" s="7">
        <f t="shared" si="1"/>
        <v>102.11555502008032</v>
      </c>
    </row>
    <row r="6" spans="1:8" x14ac:dyDescent="0.3">
      <c r="A6">
        <v>5</v>
      </c>
      <c r="B6" s="9">
        <f>'일자별 주가'!B6*'종목 기본정보'!B$2*'종목 기본정보'!B$3</f>
        <v>79567500000</v>
      </c>
      <c r="C6" s="9">
        <f>'일자별 주가'!C6*'종목 기본정보'!C$2*'종목 기본정보'!C$3</f>
        <v>91161000000</v>
      </c>
      <c r="D6" s="9">
        <f>'일자별 주가'!D6*'종목 기본정보'!D$2*'종목 기본정보'!D$3</f>
        <v>478043600000</v>
      </c>
      <c r="E6" s="9">
        <f>'일자별 주가'!E6*'종목 기본정보'!E$2*'종목 기본정보'!E$3</f>
        <v>87146400000</v>
      </c>
      <c r="F6" s="9">
        <f>'일자별 주가'!F6*'종목 기본정보'!F$2*'종목 기본정보'!F$3</f>
        <v>548583000000</v>
      </c>
      <c r="G6" s="9">
        <f t="shared" si="0"/>
        <v>1284501500000</v>
      </c>
      <c r="H6" s="7">
        <f t="shared" si="1"/>
        <v>103.17281124497993</v>
      </c>
    </row>
    <row r="7" spans="1:8" x14ac:dyDescent="0.3">
      <c r="A7">
        <v>6</v>
      </c>
      <c r="B7" s="9">
        <f>'일자별 주가'!B7*'종목 기본정보'!B$2*'종목 기본정보'!B$3</f>
        <v>80175000000</v>
      </c>
      <c r="C7" s="9">
        <f>'일자별 주가'!C7*'종목 기본정보'!C$2*'종목 기본정보'!C$3</f>
        <v>88564500000</v>
      </c>
      <c r="D7" s="9">
        <f>'일자별 주가'!D7*'종목 기본정보'!D$2*'종목 기본정보'!D$3</f>
        <v>473828800000</v>
      </c>
      <c r="E7" s="9">
        <f>'일자별 주가'!E7*'종목 기본정보'!E$2*'종목 기본정보'!E$3</f>
        <v>87655040000</v>
      </c>
      <c r="F7" s="9">
        <f>'일자별 주가'!F7*'종목 기본정보'!F$2*'종목 기본정보'!F$3</f>
        <v>544948000000</v>
      </c>
      <c r="G7" s="9">
        <f t="shared" si="0"/>
        <v>1275171340000</v>
      </c>
      <c r="H7" s="7">
        <f t="shared" si="1"/>
        <v>102.42340080321286</v>
      </c>
    </row>
    <row r="8" spans="1:8" x14ac:dyDescent="0.3">
      <c r="A8">
        <v>7</v>
      </c>
      <c r="B8" s="9">
        <f>'일자별 주가'!B8*'종목 기본정보'!B$2*'종목 기본정보'!B$3</f>
        <v>81075000000</v>
      </c>
      <c r="C8" s="9">
        <f>'일자별 주가'!C8*'종목 기본정보'!C$2*'종목 기본정보'!C$3</f>
        <v>86701500000</v>
      </c>
      <c r="D8" s="9">
        <f>'일자별 주가'!D8*'종목 기본정보'!D$2*'종목 기본정보'!D$3</f>
        <v>469154800000</v>
      </c>
      <c r="E8" s="9">
        <f>'일자별 주가'!E8*'종목 기본정보'!E$2*'종목 기본정보'!E$3</f>
        <v>88088880000</v>
      </c>
      <c r="F8" s="9">
        <f>'일자별 주가'!F8*'종목 기본정보'!F$2*'종목 기본정보'!F$3</f>
        <v>544533500000</v>
      </c>
      <c r="G8" s="9">
        <f t="shared" si="0"/>
        <v>1269553680000</v>
      </c>
      <c r="H8" s="7">
        <f t="shared" si="1"/>
        <v>101.97218313253012</v>
      </c>
    </row>
    <row r="9" spans="1:8" x14ac:dyDescent="0.3">
      <c r="A9">
        <v>8</v>
      </c>
      <c r="B9" s="9">
        <f>'일자별 주가'!B9*'종목 기본정보'!B$2*'종목 기본정보'!B$3</f>
        <v>81885000000</v>
      </c>
      <c r="C9" s="9">
        <f>'일자별 주가'!C9*'종목 기본정보'!C$2*'종목 기본정보'!C$3</f>
        <v>89334000000</v>
      </c>
      <c r="D9" s="9">
        <f>'일자별 주가'!D9*'종목 기본정보'!D$2*'종목 기본정보'!D$3</f>
        <v>476272400000</v>
      </c>
      <c r="E9" s="9">
        <f>'일자별 주가'!E9*'종목 기본정보'!E$2*'종목 기본정보'!E$3</f>
        <v>88253440000</v>
      </c>
      <c r="F9" s="9">
        <f>'일자별 주가'!F9*'종목 기본정보'!F$2*'종목 기본정보'!F$3</f>
        <v>547274000000</v>
      </c>
      <c r="G9" s="9">
        <f t="shared" si="0"/>
        <v>1283018840000</v>
      </c>
      <c r="H9" s="7">
        <f t="shared" si="1"/>
        <v>103.05372208835341</v>
      </c>
    </row>
    <row r="10" spans="1:8" x14ac:dyDescent="0.3">
      <c r="A10">
        <v>9</v>
      </c>
      <c r="B10" s="9">
        <f>'일자별 주가'!B10*'종목 기본정보'!B$2*'종목 기본정보'!B$3</f>
        <v>83437500000</v>
      </c>
      <c r="C10" s="9">
        <f>'일자별 주가'!C10*'종목 기본정보'!C$2*'종목 기본정보'!C$3</f>
        <v>87885000000</v>
      </c>
      <c r="D10" s="9">
        <f>'일자별 주가'!D10*'종목 기본정보'!D$2*'종목 기본정보'!D$3</f>
        <v>479240800000</v>
      </c>
      <c r="E10" s="9">
        <f>'일자별 주가'!E10*'종목 기본정보'!E$2*'종목 기본정보'!E$3</f>
        <v>86244400000</v>
      </c>
      <c r="F10" s="9">
        <f>'일자별 주가'!F10*'종목 기본정보'!F$2*'종목 기본정보'!F$3</f>
        <v>550700500000</v>
      </c>
      <c r="G10" s="9">
        <f t="shared" si="0"/>
        <v>1287508200000</v>
      </c>
      <c r="H10" s="7">
        <f t="shared" si="1"/>
        <v>103.41431325301204</v>
      </c>
    </row>
    <row r="11" spans="1:8" x14ac:dyDescent="0.3">
      <c r="A11">
        <v>10</v>
      </c>
      <c r="B11" s="9">
        <f>'일자별 주가'!B11*'종목 기본정보'!B$2*'종목 기본정보'!B$3</f>
        <v>81292500000</v>
      </c>
      <c r="C11" s="9">
        <f>'일자별 주가'!C11*'종목 기본정보'!C$2*'종목 기본정보'!C$3</f>
        <v>85792500000</v>
      </c>
      <c r="D11" s="9">
        <f>'일자별 주가'!D11*'종목 기본정보'!D$2*'종목 기본정보'!D$3</f>
        <v>486210800000</v>
      </c>
      <c r="E11" s="9">
        <f>'일자별 주가'!E11*'종목 기본정보'!E$2*'종목 기본정보'!E$3</f>
        <v>84333920000</v>
      </c>
      <c r="F11" s="9">
        <f>'일자별 주가'!F11*'종목 기본정보'!F$2*'종목 기본정보'!F$3</f>
        <v>536463000000</v>
      </c>
      <c r="G11" s="9">
        <f t="shared" si="0"/>
        <v>1274092720000</v>
      </c>
      <c r="H11" s="7">
        <f t="shared" si="1"/>
        <v>102.33676465863455</v>
      </c>
    </row>
    <row r="12" spans="1:8" x14ac:dyDescent="0.3">
      <c r="A12">
        <v>11</v>
      </c>
      <c r="B12" s="9">
        <f>'일자별 주가'!B12*'종목 기본정보'!B$2*'종목 기본정보'!B$3</f>
        <v>80040000000</v>
      </c>
      <c r="C12" s="9">
        <f>'일자별 주가'!C12*'종목 기본정보'!C$2*'종목 기본정보'!C$3</f>
        <v>84244500000</v>
      </c>
      <c r="D12" s="9">
        <f>'일자별 주가'!D12*'종목 기본정보'!D$2*'종목 기본정보'!D$3</f>
        <v>490146800000</v>
      </c>
      <c r="E12" s="9">
        <f>'일자별 주가'!E12*'종목 기본정보'!E$2*'종목 기본정보'!E$3</f>
        <v>84810880000</v>
      </c>
      <c r="F12" s="9">
        <f>'일자별 주가'!F12*'종목 기본정보'!F$2*'종목 기본정보'!F$3</f>
        <v>525818500000</v>
      </c>
      <c r="G12" s="9">
        <f t="shared" si="0"/>
        <v>1265060680000</v>
      </c>
      <c r="H12" s="7">
        <f t="shared" si="1"/>
        <v>101.61129959839357</v>
      </c>
    </row>
    <row r="13" spans="1:8" x14ac:dyDescent="0.3">
      <c r="A13">
        <v>12</v>
      </c>
      <c r="B13" s="9">
        <f>'일자별 주가'!B13*'종목 기본정보'!B$2*'종목 기본정보'!B$3</f>
        <v>79695000000</v>
      </c>
      <c r="C13" s="9">
        <f>'일자별 주가'!C13*'종목 기본정보'!C$2*'종목 기본정보'!C$3</f>
        <v>85180500000</v>
      </c>
      <c r="D13" s="9">
        <f>'일자별 주가'!D13*'종목 기본정보'!D$2*'종목 기본정보'!D$3</f>
        <v>491229200000</v>
      </c>
      <c r="E13" s="9">
        <f>'일자별 주가'!E13*'종목 기본정보'!E$2*'종목 기본정보'!E$3</f>
        <v>84896240000</v>
      </c>
      <c r="F13" s="9">
        <f>'일자별 주가'!F13*'종목 기본정보'!F$2*'종목 기본정보'!F$3</f>
        <v>532255000000</v>
      </c>
      <c r="G13" s="9">
        <f t="shared" si="0"/>
        <v>1273255940000</v>
      </c>
      <c r="H13" s="7">
        <f t="shared" si="1"/>
        <v>102.26955341365462</v>
      </c>
    </row>
    <row r="14" spans="1:8" x14ac:dyDescent="0.3">
      <c r="A14">
        <v>13</v>
      </c>
      <c r="B14" s="9">
        <f>'일자별 주가'!B14*'종목 기본정보'!B$2*'종목 기본정보'!B$3</f>
        <v>79657500000</v>
      </c>
      <c r="C14" s="9">
        <f>'일자별 주가'!C14*'종목 기본정보'!C$2*'종목 기본정보'!C$3</f>
        <v>83889000000</v>
      </c>
      <c r="D14" s="9">
        <f>'일자별 주가'!D14*'종목 기본정보'!D$2*'종목 기본정보'!D$3</f>
        <v>491081600000</v>
      </c>
      <c r="E14" s="9">
        <f>'일자별 주가'!E14*'종목 기본정보'!E$2*'종목 기본정보'!E$3</f>
        <v>84673600000</v>
      </c>
      <c r="F14" s="9">
        <f>'일자별 주가'!F14*'종목 기본정보'!F$2*'종목 기본정보'!F$3</f>
        <v>539151500000</v>
      </c>
      <c r="G14" s="9">
        <f t="shared" si="0"/>
        <v>1278453200000</v>
      </c>
      <c r="H14" s="7">
        <f t="shared" si="1"/>
        <v>102.68700401606425</v>
      </c>
    </row>
    <row r="15" spans="1:8" x14ac:dyDescent="0.3">
      <c r="A15">
        <v>14</v>
      </c>
      <c r="B15" s="9">
        <f>'일자별 주가'!B15*'종목 기본정보'!B$2*'종목 기본정보'!B$3</f>
        <v>80490000000</v>
      </c>
      <c r="C15" s="9">
        <f>'일자별 주가'!C15*'종목 기본정보'!C$2*'종목 기본정보'!C$3</f>
        <v>86265000000</v>
      </c>
      <c r="D15" s="9">
        <f>'일자별 주가'!D15*'종목 기본정보'!D$2*'종목 기본정보'!D$3</f>
        <v>501233200000</v>
      </c>
      <c r="E15" s="9">
        <f>'일자별 주가'!E15*'종목 기본정보'!E$2*'종목 기본정보'!E$3</f>
        <v>84446560000</v>
      </c>
      <c r="F15" s="9">
        <f>'일자별 주가'!F15*'종목 기본정보'!F$2*'종목 기본정보'!F$3</f>
        <v>527003000000</v>
      </c>
      <c r="G15" s="9">
        <f t="shared" si="0"/>
        <v>1279437760000</v>
      </c>
      <c r="H15" s="7">
        <f t="shared" si="1"/>
        <v>102.76608514056224</v>
      </c>
    </row>
    <row r="16" spans="1:8" x14ac:dyDescent="0.3">
      <c r="A16">
        <v>15</v>
      </c>
      <c r="B16" s="9">
        <f>'일자별 주가'!B16*'종목 기본정보'!B$2*'종목 기본정보'!B$3</f>
        <v>81547500000</v>
      </c>
      <c r="C16" s="9">
        <f>'일자별 주가'!C16*'종목 기본정보'!C$2*'종목 기본정보'!C$3</f>
        <v>87880500000</v>
      </c>
      <c r="D16" s="9">
        <f>'일자별 주가'!D16*'종목 기본정보'!D$2*'종목 기본정보'!D$3</f>
        <v>503217600000</v>
      </c>
      <c r="E16" s="9">
        <f>'일자별 주가'!E16*'종목 기본정보'!E$2*'종목 기본정보'!E$3</f>
        <v>84869840000</v>
      </c>
      <c r="F16" s="9">
        <f>'일자별 주가'!F16*'종목 기본정보'!F$2*'종목 기본정보'!F$3</f>
        <v>531017000000</v>
      </c>
      <c r="G16" s="9">
        <f t="shared" si="0"/>
        <v>1288532440000</v>
      </c>
      <c r="H16" s="7">
        <f t="shared" si="1"/>
        <v>103.49658152610442</v>
      </c>
    </row>
    <row r="17" spans="1:8" x14ac:dyDescent="0.3">
      <c r="A17">
        <v>16</v>
      </c>
      <c r="B17" s="9">
        <f>'일자별 주가'!B17*'종목 기본정보'!B$2*'종목 기본정보'!B$3</f>
        <v>82852500000</v>
      </c>
      <c r="C17" s="9">
        <f>'일자별 주가'!C17*'종목 기본정보'!C$2*'종목 기본정보'!C$3</f>
        <v>89451000000</v>
      </c>
      <c r="D17" s="9">
        <f>'일자별 주가'!D17*'종목 기본정보'!D$2*'종목 기본정보'!D$3</f>
        <v>505956400000</v>
      </c>
      <c r="E17" s="9">
        <f>'일자별 주가'!E17*'종목 기본정보'!E$2*'종목 기본정보'!E$3</f>
        <v>82712080000</v>
      </c>
      <c r="F17" s="9">
        <f>'일자별 주가'!F17*'종목 기본정보'!F$2*'종목 기본정보'!F$3</f>
        <v>525952500000</v>
      </c>
      <c r="G17" s="9">
        <f t="shared" si="0"/>
        <v>1286924480000</v>
      </c>
      <c r="H17" s="7">
        <f t="shared" si="1"/>
        <v>103.36742811244979</v>
      </c>
    </row>
    <row r="18" spans="1:8" x14ac:dyDescent="0.3">
      <c r="A18">
        <v>17</v>
      </c>
      <c r="B18" s="9">
        <f>'일자별 주가'!B18*'종목 기본정보'!B$2*'종목 기본정보'!B$3</f>
        <v>85507500000</v>
      </c>
      <c r="C18" s="9">
        <f>'일자별 주가'!C18*'종목 기본정보'!C$2*'종목 기본정보'!C$3</f>
        <v>92155500000</v>
      </c>
      <c r="D18" s="9">
        <f>'일자별 주가'!D18*'종목 기본정보'!D$2*'종목 기본정보'!D$3</f>
        <v>515993199999.99994</v>
      </c>
      <c r="E18" s="9">
        <f>'일자별 주가'!E18*'종목 기본정보'!E$2*'종목 기본정보'!E$3</f>
        <v>84087520000</v>
      </c>
      <c r="F18" s="9">
        <f>'일자별 주가'!F18*'종목 기본정보'!F$2*'종목 기본정보'!F$3</f>
        <v>513244000000</v>
      </c>
      <c r="G18" s="9">
        <f t="shared" si="0"/>
        <v>1290987720000</v>
      </c>
      <c r="H18" s="7">
        <f t="shared" si="1"/>
        <v>103.69379277108435</v>
      </c>
    </row>
    <row r="19" spans="1:8" x14ac:dyDescent="0.3">
      <c r="A19">
        <v>18</v>
      </c>
      <c r="B19" s="9">
        <f>'일자별 주가'!B19*'종목 기본정보'!B$2*'종목 기본정보'!B$3</f>
        <v>88155000000</v>
      </c>
      <c r="C19" s="9">
        <f>'일자별 주가'!C19*'종목 기본정보'!C$2*'종목 기본정보'!C$3</f>
        <v>89874000000</v>
      </c>
      <c r="D19" s="9">
        <f>'일자별 주가'!D19*'종목 기본정보'!D$2*'종목 기본정보'!D$3</f>
        <v>527013999999.99994</v>
      </c>
      <c r="E19" s="9">
        <f>'일자별 주가'!E19*'종목 기본정보'!E$2*'종목 기본정보'!E$3</f>
        <v>85821120000</v>
      </c>
      <c r="F19" s="9">
        <f>'일자별 주가'!F19*'종목 기본정보'!F$2*'종목 기본정보'!F$3</f>
        <v>501761500000</v>
      </c>
      <c r="G19" s="9">
        <f t="shared" si="0"/>
        <v>1292625620000</v>
      </c>
      <c r="H19" s="7">
        <f t="shared" si="1"/>
        <v>103.82535100401607</v>
      </c>
    </row>
    <row r="20" spans="1:8" x14ac:dyDescent="0.3">
      <c r="A20">
        <v>19</v>
      </c>
      <c r="B20" s="9">
        <f>'일자별 주가'!B20*'종목 기본정보'!B$2*'종목 기본정보'!B$3</f>
        <v>88462500000</v>
      </c>
      <c r="C20" s="9">
        <f>'일자별 주가'!C20*'종목 기본정보'!C$2*'종목 기본정보'!C$3</f>
        <v>90706500000</v>
      </c>
      <c r="D20" s="9">
        <f>'일자별 주가'!D20*'종목 기본정보'!D$2*'종목 기본정보'!D$3</f>
        <v>527817599999.99994</v>
      </c>
      <c r="E20" s="9">
        <f>'일자별 주가'!E20*'종목 기본정보'!E$2*'종목 기본정보'!E$3</f>
        <v>85932000000</v>
      </c>
      <c r="F20" s="9">
        <f>'일자별 주가'!F20*'종목 기본정보'!F$2*'종목 기본정보'!F$3</f>
        <v>512026000000</v>
      </c>
      <c r="G20" s="9">
        <f t="shared" si="0"/>
        <v>1304944600000</v>
      </c>
      <c r="H20" s="7">
        <f t="shared" si="1"/>
        <v>104.81482730923695</v>
      </c>
    </row>
    <row r="21" spans="1:8" x14ac:dyDescent="0.3">
      <c r="A21">
        <v>20</v>
      </c>
      <c r="B21" s="9">
        <f>'일자별 주가'!B21*'종목 기본정보'!B$2*'종목 기본정보'!B$3</f>
        <v>88327500000</v>
      </c>
      <c r="C21" s="9">
        <f>'일자별 주가'!C21*'종목 기본정보'!C$2*'종목 기본정보'!C$3</f>
        <v>92709000000</v>
      </c>
      <c r="D21" s="9">
        <f>'일자별 주가'!D21*'종목 기본정보'!D$2*'종목 기본정보'!D$3</f>
        <v>524291599999.99994</v>
      </c>
      <c r="E21" s="9">
        <f>'일자별 주가'!E21*'종목 기본정보'!E$2*'종목 기본정보'!E$3</f>
        <v>84685040000</v>
      </c>
      <c r="F21" s="9">
        <f>'일자별 주가'!F21*'종목 기본정보'!F$2*'종목 기본정보'!F$3</f>
        <v>528118000000</v>
      </c>
      <c r="G21" s="9">
        <f t="shared" si="0"/>
        <v>1318131140000</v>
      </c>
      <c r="H21" s="7">
        <f t="shared" si="1"/>
        <v>105.87398714859437</v>
      </c>
    </row>
    <row r="22" spans="1:8" x14ac:dyDescent="0.3">
      <c r="A22">
        <v>21</v>
      </c>
      <c r="B22" s="9">
        <f>'일자별 주가'!B22*'종목 기본정보'!B$2*'종목 기본정보'!B$3</f>
        <v>91230000000</v>
      </c>
      <c r="C22" s="9">
        <f>'일자별 주가'!C22*'종목 기본정보'!C$2*'종목 기본정보'!C$3</f>
        <v>93073500000</v>
      </c>
      <c r="D22" s="9">
        <f>'일자별 주가'!D22*'종목 기본정보'!D$2*'종목 기본정보'!D$3</f>
        <v>526128399999.99994</v>
      </c>
      <c r="E22" s="9">
        <f>'일자별 주가'!E22*'종목 기본정보'!E$2*'종목 기본정보'!E$3</f>
        <v>87062800000</v>
      </c>
      <c r="F22" s="9">
        <f>'일자별 주가'!F22*'종목 기본정보'!F$2*'종목 기본정보'!F$3</f>
        <v>544987500000</v>
      </c>
      <c r="G22" s="9">
        <f t="shared" si="0"/>
        <v>1342482200000</v>
      </c>
      <c r="H22" s="7">
        <f t="shared" si="1"/>
        <v>107.82989558232931</v>
      </c>
    </row>
    <row r="23" spans="1:8" x14ac:dyDescent="0.3">
      <c r="A23">
        <v>22</v>
      </c>
      <c r="B23" s="9">
        <f>'일자별 주가'!B23*'종목 기본정보'!B$2*'종목 기본정보'!B$3</f>
        <v>92047500000</v>
      </c>
      <c r="C23" s="9">
        <f>'일자별 주가'!C23*'종목 기본정보'!C$2*'종목 기본정보'!C$3</f>
        <v>90850500000</v>
      </c>
      <c r="D23" s="9">
        <f>'일자별 주가'!D23*'종목 기본정보'!D$2*'종목 기본정보'!D$3</f>
        <v>524439199999.99994</v>
      </c>
      <c r="E23" s="9">
        <f>'일자별 주가'!E23*'종목 기본정보'!E$2*'종목 기본정보'!E$3</f>
        <v>87645360000</v>
      </c>
      <c r="F23" s="9">
        <f>'일자별 주가'!F23*'종목 기본정보'!F$2*'종목 기본정보'!F$3</f>
        <v>532800000000</v>
      </c>
      <c r="G23" s="9">
        <f t="shared" si="0"/>
        <v>1327782560000</v>
      </c>
      <c r="H23" s="7">
        <f t="shared" si="1"/>
        <v>106.64920160642571</v>
      </c>
    </row>
    <row r="24" spans="1:8" x14ac:dyDescent="0.3">
      <c r="A24">
        <v>23</v>
      </c>
      <c r="B24" s="9">
        <f>'일자별 주가'!B24*'종목 기본정보'!B$2*'종목 기본정보'!B$3</f>
        <v>94537500000</v>
      </c>
      <c r="C24" s="9">
        <f>'일자별 주가'!C24*'종목 기본정보'!C$2*'종목 기본정보'!C$3</f>
        <v>92133000000</v>
      </c>
      <c r="D24" s="9">
        <f>'일자별 주가'!D24*'종목 기본정보'!D$2*'종목 기본정보'!D$3</f>
        <v>523504399999.99994</v>
      </c>
      <c r="E24" s="9">
        <f>'일자별 주가'!E24*'종목 기본정보'!E$2*'종목 기본정보'!E$3</f>
        <v>86841920000</v>
      </c>
      <c r="F24" s="9">
        <f>'일자별 주가'!F24*'종목 기본정보'!F$2*'종목 기본정보'!F$3</f>
        <v>531574000000</v>
      </c>
      <c r="G24" s="9">
        <f t="shared" si="0"/>
        <v>1328590820000</v>
      </c>
      <c r="H24" s="7">
        <f t="shared" si="1"/>
        <v>106.71412208835342</v>
      </c>
    </row>
    <row r="25" spans="1:8" x14ac:dyDescent="0.3">
      <c r="A25">
        <v>24</v>
      </c>
      <c r="B25" s="9">
        <f>'일자별 주가'!B25*'종목 기본정보'!B$2*'종목 기본정보'!B$3</f>
        <v>96577500000</v>
      </c>
      <c r="C25" s="9">
        <f>'일자별 주가'!C25*'종목 기본정보'!C$2*'종목 기본정보'!C$3</f>
        <v>93685500000</v>
      </c>
      <c r="D25" s="9">
        <f>'일자별 주가'!D25*'종목 기본정보'!D$2*'종목 기본정보'!D$3</f>
        <v>514205599999.99994</v>
      </c>
      <c r="E25" s="9">
        <f>'일자별 주가'!E25*'종목 기본정보'!E$2*'종목 기본정보'!E$3</f>
        <v>86320960000</v>
      </c>
      <c r="F25" s="9">
        <f>'일자별 주가'!F25*'종목 기본정보'!F$2*'종목 기본정보'!F$3</f>
        <v>539038000000</v>
      </c>
      <c r="G25" s="9">
        <f t="shared" si="0"/>
        <v>1329827560000</v>
      </c>
      <c r="H25" s="7">
        <f t="shared" si="1"/>
        <v>106.81345863453815</v>
      </c>
    </row>
    <row r="26" spans="1:8" x14ac:dyDescent="0.3">
      <c r="A26">
        <v>25</v>
      </c>
      <c r="B26" s="9">
        <f>'일자별 주가'!B26*'종목 기본정보'!B$2*'종목 기본정보'!B$3</f>
        <v>99697500000</v>
      </c>
      <c r="C26" s="9">
        <f>'일자별 주가'!C26*'종목 기본정보'!C$2*'종목 기본정보'!C$3</f>
        <v>93330000000</v>
      </c>
      <c r="D26" s="9">
        <f>'일자별 주가'!D26*'종목 기본정보'!D$2*'종목 기본정보'!D$3</f>
        <v>502496000000</v>
      </c>
      <c r="E26" s="9">
        <f>'일자별 주가'!E26*'종목 기본정보'!E$2*'종목 기본정보'!E$3</f>
        <v>87465840000</v>
      </c>
      <c r="F26" s="9">
        <f>'일자별 주가'!F26*'종목 기본정보'!F$2*'종목 기본정보'!F$3</f>
        <v>536035000000</v>
      </c>
      <c r="G26" s="9">
        <f t="shared" si="0"/>
        <v>1319024340000</v>
      </c>
      <c r="H26" s="7">
        <f t="shared" si="1"/>
        <v>105.94573012048191</v>
      </c>
    </row>
    <row r="27" spans="1:8" x14ac:dyDescent="0.3">
      <c r="A27">
        <v>26</v>
      </c>
      <c r="B27" s="9">
        <f>'일자별 주가'!B27*'종목 기본정보'!B$2*'종목 기본정보'!B$3</f>
        <v>97860000000</v>
      </c>
      <c r="C27" s="9">
        <f>'일자별 주가'!C27*'종목 기본정보'!C$2*'종목 기본정보'!C$3</f>
        <v>93024000000</v>
      </c>
      <c r="D27" s="9">
        <f>'일자별 주가'!D27*'종목 기본정보'!D$2*'종목 기본정보'!D$3</f>
        <v>498215600000</v>
      </c>
      <c r="E27" s="9">
        <f>'일자별 주가'!E27*'종목 기본정보'!E$2*'종목 기본정보'!E$3</f>
        <v>85360880000</v>
      </c>
      <c r="F27" s="9">
        <f>'일자별 주가'!F27*'종목 기본정보'!F$2*'종목 기본정보'!F$3</f>
        <v>537372500000</v>
      </c>
      <c r="G27" s="9">
        <f t="shared" si="0"/>
        <v>1311832980000</v>
      </c>
      <c r="H27" s="7">
        <f t="shared" si="1"/>
        <v>105.3681108433735</v>
      </c>
    </row>
    <row r="28" spans="1:8" x14ac:dyDescent="0.3">
      <c r="A28">
        <v>27</v>
      </c>
      <c r="B28" s="9">
        <f>'일자별 주가'!B28*'종목 기본정보'!B$2*'종목 기본정보'!B$3</f>
        <v>98010000000</v>
      </c>
      <c r="C28" s="9">
        <f>'일자별 주가'!C28*'종목 기본정보'!C$2*'종목 기본정보'!C$3</f>
        <v>92470500000</v>
      </c>
      <c r="D28" s="9">
        <f>'일자별 주가'!D28*'종목 기본정보'!D$2*'종목 기본정보'!D$3</f>
        <v>487293200000</v>
      </c>
      <c r="E28" s="9">
        <f>'일자별 주가'!E28*'종목 기본정보'!E$2*'종목 기본정보'!E$3</f>
        <v>87192160000</v>
      </c>
      <c r="F28" s="9">
        <f>'일자별 주가'!F28*'종목 기본정보'!F$2*'종목 기본정보'!F$3</f>
        <v>549225500000</v>
      </c>
      <c r="G28" s="9">
        <f t="shared" si="0"/>
        <v>1314191360000</v>
      </c>
      <c r="H28" s="7">
        <f t="shared" si="1"/>
        <v>105.55753895582329</v>
      </c>
    </row>
    <row r="29" spans="1:8" x14ac:dyDescent="0.3">
      <c r="A29">
        <v>28</v>
      </c>
      <c r="B29" s="9">
        <f>'일자별 주가'!B29*'종목 기본정보'!B$2*'종목 기본정보'!B$3</f>
        <v>99262500000</v>
      </c>
      <c r="C29" s="9">
        <f>'일자별 주가'!C29*'종목 기본정보'!C$2*'종목 기본정보'!C$3</f>
        <v>89829000000</v>
      </c>
      <c r="D29" s="9">
        <f>'일자별 주가'!D29*'종목 기본정보'!D$2*'종목 기본정보'!D$3</f>
        <v>479486800000</v>
      </c>
      <c r="E29" s="9">
        <f>'일자별 주가'!E29*'종목 기본정보'!E$2*'종목 기본정보'!E$3</f>
        <v>85114480000</v>
      </c>
      <c r="F29" s="9">
        <f>'일자별 주가'!F29*'종목 기본정보'!F$2*'종목 기본정보'!F$3</f>
        <v>537589500000</v>
      </c>
      <c r="G29" s="9">
        <f t="shared" si="0"/>
        <v>1291282280000</v>
      </c>
      <c r="H29" s="7">
        <f t="shared" si="1"/>
        <v>103.71745220883535</v>
      </c>
    </row>
    <row r="30" spans="1:8" x14ac:dyDescent="0.3">
      <c r="A30">
        <v>29</v>
      </c>
      <c r="B30" s="9">
        <f>'일자별 주가'!B30*'종목 기본정보'!B$2*'종목 기본정보'!B$3</f>
        <v>99007500000</v>
      </c>
      <c r="C30" s="9">
        <f>'일자별 주가'!C30*'종목 기본정보'!C$2*'종목 기본정보'!C$3</f>
        <v>88407000000</v>
      </c>
      <c r="D30" s="9">
        <f>'일자별 주가'!D30*'종목 기본정보'!D$2*'종목 기본정보'!D$3</f>
        <v>492164000000</v>
      </c>
      <c r="E30" s="9">
        <f>'일자별 주가'!E30*'종목 기본정보'!E$2*'종목 기본정보'!E$3</f>
        <v>84220400000</v>
      </c>
      <c r="F30" s="9">
        <f>'일자별 주가'!F30*'종목 기본정보'!F$2*'종목 기본정보'!F$3</f>
        <v>532469500000</v>
      </c>
      <c r="G30" s="9">
        <f t="shared" si="0"/>
        <v>1296268400000</v>
      </c>
      <c r="H30" s="7">
        <f t="shared" si="1"/>
        <v>104.1179437751004</v>
      </c>
    </row>
    <row r="31" spans="1:8" x14ac:dyDescent="0.3">
      <c r="A31">
        <v>30</v>
      </c>
      <c r="B31" s="9">
        <f>'일자별 주가'!B31*'종목 기본정보'!B$2*'종목 기본정보'!B$3</f>
        <v>98302500000</v>
      </c>
      <c r="C31" s="9">
        <f>'일자별 주가'!C31*'종목 기본정보'!C$2*'종목 기본정보'!C$3</f>
        <v>86346000000</v>
      </c>
      <c r="D31" s="9">
        <f>'일자별 주가'!D31*'종목 기본정보'!D$2*'종목 기본정보'!D$3</f>
        <v>505169200000</v>
      </c>
      <c r="E31" s="9">
        <f>'일자별 주가'!E31*'종목 기본정보'!E$2*'종목 기본정보'!E$3</f>
        <v>86747760000</v>
      </c>
      <c r="F31" s="9">
        <f>'일자별 주가'!F31*'종목 기본정보'!F$2*'종목 기본정보'!F$3</f>
        <v>541271500000</v>
      </c>
      <c r="G31" s="9">
        <f t="shared" si="0"/>
        <v>1317836960000</v>
      </c>
      <c r="H31" s="7">
        <f t="shared" si="1"/>
        <v>105.85035823293171</v>
      </c>
    </row>
    <row r="32" spans="1:8" x14ac:dyDescent="0.3">
      <c r="A32">
        <v>31</v>
      </c>
      <c r="B32" s="9">
        <f>'일자별 주가'!B32*'종목 기본정보'!B$2*'종목 기본정보'!B$3</f>
        <v>95460000000</v>
      </c>
      <c r="C32" s="9">
        <f>'일자별 주가'!C32*'종목 기본정보'!C$2*'종목 기본정보'!C$3</f>
        <v>88276500000</v>
      </c>
      <c r="D32" s="9">
        <f>'일자별 주가'!D32*'종목 기본정보'!D$2*'종목 기본정보'!D$3</f>
        <v>520437599999.99994</v>
      </c>
      <c r="E32" s="9">
        <f>'일자별 주가'!E32*'종목 기본정보'!E$2*'종목 기본정보'!E$3</f>
        <v>85720800000</v>
      </c>
      <c r="F32" s="9">
        <f>'일자별 주가'!F32*'종목 기본정보'!F$2*'종목 기본정보'!F$3</f>
        <v>554481500000</v>
      </c>
      <c r="G32" s="9">
        <f t="shared" si="0"/>
        <v>1344376400000</v>
      </c>
      <c r="H32" s="7">
        <f t="shared" si="1"/>
        <v>107.98204016064257</v>
      </c>
    </row>
    <row r="33" spans="1:8" x14ac:dyDescent="0.3">
      <c r="A33">
        <v>32</v>
      </c>
      <c r="B33" s="9">
        <f>'일자별 주가'!B33*'종목 기본정보'!B$2*'종목 기본정보'!B$3</f>
        <v>92835000000</v>
      </c>
      <c r="C33" s="9">
        <f>'일자별 주가'!C33*'종목 기본정보'!C$2*'종목 기본정보'!C$3</f>
        <v>86625000000</v>
      </c>
      <c r="D33" s="9">
        <f>'일자별 주가'!D33*'종목 기본정보'!D$2*'종목 기본정보'!D$3</f>
        <v>516763999999.99994</v>
      </c>
      <c r="E33" s="9">
        <f>'일자별 주가'!E33*'종목 기본정보'!E$2*'종목 기본정보'!E$3</f>
        <v>85116240000</v>
      </c>
      <c r="F33" s="9">
        <f>'일자별 주가'!F33*'종목 기본정보'!F$2*'종목 기본정보'!F$3</f>
        <v>549690000000</v>
      </c>
      <c r="G33" s="9">
        <f t="shared" si="0"/>
        <v>1331030240000</v>
      </c>
      <c r="H33" s="7">
        <f t="shared" si="1"/>
        <v>106.910059437751</v>
      </c>
    </row>
    <row r="34" spans="1:8" x14ac:dyDescent="0.3">
      <c r="A34">
        <v>33</v>
      </c>
      <c r="B34" s="9">
        <f>'일자별 주가'!B34*'종목 기본정보'!B$2*'종목 기본정보'!B$3</f>
        <v>94785000000</v>
      </c>
      <c r="C34" s="9">
        <f>'일자별 주가'!C34*'종목 기본정보'!C$2*'종목 기본정보'!C$3</f>
        <v>85603500000</v>
      </c>
      <c r="D34" s="9">
        <f>'일자별 주가'!D34*'종목 기본정보'!D$2*'종목 기본정보'!D$3</f>
        <v>508203200000</v>
      </c>
      <c r="E34" s="9">
        <f>'일자별 주가'!E34*'종목 기본정보'!E$2*'종목 기본정보'!E$3</f>
        <v>83514640000</v>
      </c>
      <c r="F34" s="9">
        <f>'일자별 주가'!F34*'종목 기본정보'!F$2*'종목 기본정보'!F$3</f>
        <v>560325500000</v>
      </c>
      <c r="G34" s="9">
        <f t="shared" si="0"/>
        <v>1332431840000</v>
      </c>
      <c r="H34" s="7">
        <f t="shared" si="1"/>
        <v>107.02263775100403</v>
      </c>
    </row>
    <row r="35" spans="1:8" x14ac:dyDescent="0.3">
      <c r="A35">
        <v>34</v>
      </c>
      <c r="B35" s="9">
        <f>'일자별 주가'!B35*'종목 기본정보'!B$2*'종목 기본정보'!B$3</f>
        <v>96517500000</v>
      </c>
      <c r="C35" s="9">
        <f>'일자별 주가'!C35*'종목 기본정보'!C$2*'종목 기본정보'!C$3</f>
        <v>85540500000</v>
      </c>
      <c r="D35" s="9">
        <f>'일자별 주가'!D35*'종목 기본정보'!D$2*'종목 기본정보'!D$3</f>
        <v>523176399999.99994</v>
      </c>
      <c r="E35" s="9">
        <f>'일자별 주가'!E35*'종목 기본정보'!E$2*'종목 기본정보'!E$3</f>
        <v>83160000000</v>
      </c>
      <c r="F35" s="9">
        <f>'일자별 주가'!F35*'종목 기본정보'!F$2*'종목 기본정보'!F$3</f>
        <v>551010000000</v>
      </c>
      <c r="G35" s="9">
        <f t="shared" si="0"/>
        <v>1339404400000</v>
      </c>
      <c r="H35" s="7">
        <f t="shared" si="1"/>
        <v>107.58268273092368</v>
      </c>
    </row>
    <row r="36" spans="1:8" x14ac:dyDescent="0.3">
      <c r="A36">
        <v>35</v>
      </c>
      <c r="B36" s="9">
        <f>'일자별 주가'!B36*'종목 기본정보'!B$2*'종목 기본정보'!B$3</f>
        <v>99105000000</v>
      </c>
      <c r="C36" s="9">
        <f>'일자별 주가'!C36*'종목 기본정보'!C$2*'종목 기본정보'!C$3</f>
        <v>83407500000</v>
      </c>
      <c r="D36" s="9">
        <f>'일자별 주가'!D36*'종목 기본정보'!D$2*'종목 기본정보'!D$3</f>
        <v>521077199999.99994</v>
      </c>
      <c r="E36" s="9">
        <f>'일자별 주가'!E36*'종목 기본정보'!E$2*'종목 기본정보'!E$3</f>
        <v>83393200000</v>
      </c>
      <c r="F36" s="9">
        <f>'일자별 주가'!F36*'종목 기본정보'!F$2*'종목 기본정보'!F$3</f>
        <v>548746500000</v>
      </c>
      <c r="G36" s="9">
        <f t="shared" si="0"/>
        <v>1335729400000</v>
      </c>
      <c r="H36" s="7">
        <f t="shared" si="1"/>
        <v>107.28750200803212</v>
      </c>
    </row>
    <row r="37" spans="1:8" x14ac:dyDescent="0.3">
      <c r="A37">
        <v>36</v>
      </c>
      <c r="B37" s="9">
        <f>'일자별 주가'!B37*'종목 기본정보'!B$2*'종목 기본정보'!B$3</f>
        <v>98782500000</v>
      </c>
      <c r="C37" s="9">
        <f>'일자별 주가'!C37*'종목 기본정보'!C$2*'종목 기본정보'!C$3</f>
        <v>84285000000</v>
      </c>
      <c r="D37" s="9">
        <f>'일자별 주가'!D37*'종목 기본정보'!D$2*'종목 기본정보'!D$3</f>
        <v>528637599999.99994</v>
      </c>
      <c r="E37" s="9">
        <f>'일자별 주가'!E37*'종목 기본정보'!E$2*'종목 기본정보'!E$3</f>
        <v>82150640000</v>
      </c>
      <c r="F37" s="9">
        <f>'일자별 주가'!F37*'종목 기본정보'!F$2*'종목 기본정보'!F$3</f>
        <v>560504000000</v>
      </c>
      <c r="G37" s="9">
        <f t="shared" si="0"/>
        <v>1354359740000</v>
      </c>
      <c r="H37" s="7">
        <f t="shared" si="1"/>
        <v>108.78391485943774</v>
      </c>
    </row>
    <row r="38" spans="1:8" x14ac:dyDescent="0.3">
      <c r="A38">
        <v>37</v>
      </c>
      <c r="B38" s="9">
        <f>'일자별 주가'!B38*'종목 기본정보'!B$2*'종목 기본정보'!B$3</f>
        <v>101250000000</v>
      </c>
      <c r="C38" s="9">
        <f>'일자별 주가'!C38*'종목 기본정보'!C$2*'종목 기본정보'!C$3</f>
        <v>83673000000</v>
      </c>
      <c r="D38" s="9">
        <f>'일자별 주가'!D38*'종목 기본정보'!D$2*'종목 기본정보'!D$3</f>
        <v>523127199999.99994</v>
      </c>
      <c r="E38" s="9">
        <f>'일자별 주가'!E38*'종목 기본정보'!E$2*'종목 기본정보'!E$3</f>
        <v>82458640000</v>
      </c>
      <c r="F38" s="9">
        <f>'일자별 주가'!F38*'종목 기본정보'!F$2*'종목 기본정보'!F$3</f>
        <v>575718500000</v>
      </c>
      <c r="G38" s="9">
        <f t="shared" si="0"/>
        <v>1366227340000</v>
      </c>
      <c r="H38" s="7">
        <f t="shared" si="1"/>
        <v>109.73713574297189</v>
      </c>
    </row>
    <row r="39" spans="1:8" x14ac:dyDescent="0.3">
      <c r="A39">
        <v>38</v>
      </c>
      <c r="B39" s="9">
        <f>'일자별 주가'!B39*'종목 기본정보'!B$2*'종목 기본정보'!B$3</f>
        <v>98242500000</v>
      </c>
      <c r="C39" s="9">
        <f>'일자별 주가'!C39*'종목 기본정보'!C$2*'종목 기본정보'!C$3</f>
        <v>85266000000</v>
      </c>
      <c r="D39" s="9">
        <f>'일자별 주가'!D39*'종목 기본정보'!D$2*'종목 기본정보'!D$3</f>
        <v>521815199999.99994</v>
      </c>
      <c r="E39" s="9">
        <f>'일자별 주가'!E39*'종목 기본정보'!E$2*'종목 기본정보'!E$3</f>
        <v>83257680000</v>
      </c>
      <c r="F39" s="9">
        <f>'일자별 주가'!F39*'종목 기본정보'!F$2*'종목 기본정보'!F$3</f>
        <v>573385500000</v>
      </c>
      <c r="G39" s="9">
        <f t="shared" si="0"/>
        <v>1361966880000</v>
      </c>
      <c r="H39" s="7">
        <f t="shared" si="1"/>
        <v>109.39493012048193</v>
      </c>
    </row>
    <row r="40" spans="1:8" x14ac:dyDescent="0.3">
      <c r="A40">
        <v>39</v>
      </c>
      <c r="B40" s="9">
        <f>'일자별 주가'!B40*'종목 기본정보'!B$2*'종목 기본정보'!B$3</f>
        <v>95775000000</v>
      </c>
      <c r="C40" s="9">
        <f>'일자별 주가'!C40*'종목 기본정보'!C$2*'종목 기본정보'!C$3</f>
        <v>84847500000</v>
      </c>
      <c r="D40" s="9">
        <f>'일자별 주가'!D40*'종목 기본정보'!D$2*'종목 기본정보'!D$3</f>
        <v>518453199999.99994</v>
      </c>
      <c r="E40" s="9">
        <f>'일자별 주가'!E40*'종목 기본정보'!E$2*'종목 기본정보'!E$3</f>
        <v>84464160000</v>
      </c>
      <c r="F40" s="9">
        <f>'일자별 주가'!F40*'종목 기본정보'!F$2*'종목 기본정보'!F$3</f>
        <v>570659000000</v>
      </c>
      <c r="G40" s="9">
        <f t="shared" si="0"/>
        <v>1354198860000</v>
      </c>
      <c r="H40" s="7">
        <f t="shared" si="1"/>
        <v>108.77099277108432</v>
      </c>
    </row>
    <row r="41" spans="1:8" x14ac:dyDescent="0.3">
      <c r="A41">
        <v>40</v>
      </c>
      <c r="B41" s="9">
        <f>'일자별 주가'!B41*'종목 기본정보'!B$2*'종목 기본정보'!B$3</f>
        <v>95227500000</v>
      </c>
      <c r="C41" s="9">
        <f>'일자별 주가'!C41*'종목 기본정보'!C$2*'종목 기본정보'!C$3</f>
        <v>86341500000</v>
      </c>
      <c r="D41" s="9">
        <f>'일자별 주가'!D41*'종목 기본정보'!D$2*'종목 기본정보'!D$3</f>
        <v>516173599999.99994</v>
      </c>
      <c r="E41" s="9">
        <f>'일자별 주가'!E41*'종목 기본정보'!E$2*'종목 기본정보'!E$3</f>
        <v>86825200000</v>
      </c>
      <c r="F41" s="9">
        <f>'일자별 주가'!F41*'종목 기본정보'!F$2*'종목 기본정보'!F$3</f>
        <v>575892500000</v>
      </c>
      <c r="G41" s="9">
        <f t="shared" si="0"/>
        <v>1360460300000</v>
      </c>
      <c r="H41" s="7">
        <f t="shared" si="1"/>
        <v>109.27391967871488</v>
      </c>
    </row>
    <row r="42" spans="1:8" x14ac:dyDescent="0.3">
      <c r="A42">
        <v>41</v>
      </c>
      <c r="B42" s="9">
        <f>'일자별 주가'!B42*'종목 기본정보'!B$2*'종목 기본정보'!B$3</f>
        <v>98010000000</v>
      </c>
      <c r="C42" s="9">
        <f>'일자별 주가'!C42*'종목 기본정보'!C$2*'종목 기본정보'!C$3</f>
        <v>86584500000</v>
      </c>
      <c r="D42" s="9">
        <f>'일자별 주가'!D42*'종목 기본정보'!D$2*'종목 기본정보'!D$3</f>
        <v>503742400000</v>
      </c>
      <c r="E42" s="9">
        <f>'일자별 주가'!E42*'종목 기본정보'!E$2*'종목 기본정보'!E$3</f>
        <v>87083040000</v>
      </c>
      <c r="F42" s="9">
        <f>'일자별 주가'!F42*'종목 기본정보'!F$2*'종목 기본정보'!F$3</f>
        <v>559902000000</v>
      </c>
      <c r="G42" s="9">
        <f t="shared" si="0"/>
        <v>1335321940000</v>
      </c>
      <c r="H42" s="7">
        <f t="shared" si="1"/>
        <v>107.25477429718875</v>
      </c>
    </row>
    <row r="43" spans="1:8" x14ac:dyDescent="0.3">
      <c r="A43">
        <v>42</v>
      </c>
      <c r="B43" s="9">
        <f>'일자별 주가'!B43*'종목 기본정보'!B$2*'종목 기본정보'!B$3</f>
        <v>99247500000</v>
      </c>
      <c r="C43" s="9">
        <f>'일자별 주가'!C43*'종목 기본정보'!C$2*'종목 기본정보'!C$3</f>
        <v>87309000000</v>
      </c>
      <c r="D43" s="9">
        <f>'일자별 주가'!D43*'종목 기본정보'!D$2*'종목 기본정보'!D$3</f>
        <v>495460400000</v>
      </c>
      <c r="E43" s="9">
        <f>'일자별 주가'!E43*'종목 기본정보'!E$2*'종목 기본정보'!E$3</f>
        <v>85650400000</v>
      </c>
      <c r="F43" s="9">
        <f>'일자별 주가'!F43*'종목 기본정보'!F$2*'종목 기본정보'!F$3</f>
        <v>567103500000</v>
      </c>
      <c r="G43" s="9">
        <f t="shared" si="0"/>
        <v>1334770800000</v>
      </c>
      <c r="H43" s="7">
        <f t="shared" si="1"/>
        <v>107.21050602409639</v>
      </c>
    </row>
    <row r="44" spans="1:8" x14ac:dyDescent="0.3">
      <c r="A44">
        <v>43</v>
      </c>
      <c r="B44" s="9">
        <f>'일자별 주가'!B44*'종목 기본정보'!B$2*'종목 기본정보'!B$3</f>
        <v>96750000000</v>
      </c>
      <c r="C44" s="9">
        <f>'일자별 주가'!C44*'종목 기본정보'!C$2*'종목 기본정보'!C$3</f>
        <v>85585500000</v>
      </c>
      <c r="D44" s="9">
        <f>'일자별 주가'!D44*'종목 기본정보'!D$2*'종목 기본정보'!D$3</f>
        <v>509400400000</v>
      </c>
      <c r="E44" s="9">
        <f>'일자별 주가'!E44*'종목 기본정보'!E$2*'종목 기본정보'!E$3</f>
        <v>83087840000</v>
      </c>
      <c r="F44" s="9">
        <f>'일자별 주가'!F44*'종목 기본정보'!F$2*'종목 기본정보'!F$3</f>
        <v>581252000000</v>
      </c>
      <c r="G44" s="9">
        <f t="shared" si="0"/>
        <v>1356075740000</v>
      </c>
      <c r="H44" s="7">
        <f t="shared" si="1"/>
        <v>108.92174618473895</v>
      </c>
    </row>
    <row r="45" spans="1:8" x14ac:dyDescent="0.3">
      <c r="A45">
        <v>44</v>
      </c>
      <c r="B45" s="9">
        <f>'일자별 주가'!B45*'종목 기본정보'!B$2*'종목 기본정보'!B$3</f>
        <v>98775000000</v>
      </c>
      <c r="C45" s="9">
        <f>'일자별 주가'!C45*'종목 기본정보'!C$2*'종목 기본정보'!C$3</f>
        <v>87178500000</v>
      </c>
      <c r="D45" s="9">
        <f>'일자별 주가'!D45*'종목 기본정보'!D$2*'종목 기본정보'!D$3</f>
        <v>518977999999.99994</v>
      </c>
      <c r="E45" s="9">
        <f>'일자별 주가'!E45*'종목 기본정보'!E$2*'종목 기본정보'!E$3</f>
        <v>81545200000</v>
      </c>
      <c r="F45" s="9">
        <f>'일자별 주가'!F45*'종목 기본정보'!F$2*'종목 기본정보'!F$3</f>
        <v>572809500000</v>
      </c>
      <c r="G45" s="9">
        <f t="shared" si="0"/>
        <v>1359286200000</v>
      </c>
      <c r="H45" s="7">
        <f t="shared" si="1"/>
        <v>109.17961445783133</v>
      </c>
    </row>
    <row r="46" spans="1:8" x14ac:dyDescent="0.3">
      <c r="A46">
        <v>45</v>
      </c>
      <c r="B46" s="9">
        <f>'일자별 주가'!B46*'종목 기본정보'!B$2*'종목 기본정보'!B$3</f>
        <v>101902500000</v>
      </c>
      <c r="C46" s="9">
        <f>'일자별 주가'!C46*'종목 기본정보'!C$2*'종목 기본정보'!C$3</f>
        <v>87952500000</v>
      </c>
      <c r="D46" s="9">
        <f>'일자별 주가'!D46*'종목 기본정보'!D$2*'종목 기본정보'!D$3</f>
        <v>507580000000</v>
      </c>
      <c r="E46" s="9">
        <f>'일자별 주가'!E46*'종목 기본정보'!E$2*'종목 기본정보'!E$3</f>
        <v>82006320000</v>
      </c>
      <c r="F46" s="9">
        <f>'일자별 주가'!F46*'종목 기본정보'!F$2*'종목 기본정보'!F$3</f>
        <v>588390500000</v>
      </c>
      <c r="G46" s="9">
        <f t="shared" si="0"/>
        <v>1367831820000</v>
      </c>
      <c r="H46" s="7">
        <f t="shared" si="1"/>
        <v>109.86600963855422</v>
      </c>
    </row>
    <row r="47" spans="1:8" x14ac:dyDescent="0.3">
      <c r="A47">
        <v>46</v>
      </c>
      <c r="B47" s="9">
        <f>'일자별 주가'!B47*'종목 기본정보'!B$2*'종목 기본정보'!B$3</f>
        <v>99615000000</v>
      </c>
      <c r="C47" s="9">
        <f>'일자별 주가'!C47*'종목 기본정보'!C$2*'종목 기본정보'!C$3</f>
        <v>87462000000</v>
      </c>
      <c r="D47" s="9">
        <f>'일자별 주가'!D47*'종목 기본정보'!D$2*'종목 기본정보'!D$3</f>
        <v>519141999999.99994</v>
      </c>
      <c r="E47" s="9">
        <f>'일자별 주가'!E47*'종목 기본정보'!E$2*'종목 기본정보'!E$3</f>
        <v>83110720000</v>
      </c>
      <c r="F47" s="9">
        <f>'일자별 주가'!F47*'종목 기본정보'!F$2*'종목 기본정보'!F$3</f>
        <v>598827000000</v>
      </c>
      <c r="G47" s="9">
        <f t="shared" si="0"/>
        <v>1388156720000</v>
      </c>
      <c r="H47" s="7">
        <f t="shared" si="1"/>
        <v>111.49853172690763</v>
      </c>
    </row>
    <row r="48" spans="1:8" x14ac:dyDescent="0.3">
      <c r="A48">
        <v>47</v>
      </c>
      <c r="B48" s="9">
        <f>'일자별 주가'!B48*'종목 기본정보'!B$2*'종목 기본정보'!B$3</f>
        <v>99757500000</v>
      </c>
      <c r="C48" s="9">
        <f>'일자별 주가'!C48*'종목 기본정보'!C$2*'종목 기본정보'!C$3</f>
        <v>85324500000</v>
      </c>
      <c r="D48" s="9">
        <f>'일자별 주가'!D48*'종목 기본정보'!D$2*'종목 기본정보'!D$3</f>
        <v>516025999999.99994</v>
      </c>
      <c r="E48" s="9">
        <f>'일자별 주가'!E48*'종목 기본정보'!E$2*'종목 기본정보'!E$3</f>
        <v>84896240000</v>
      </c>
      <c r="F48" s="9">
        <f>'일자별 주가'!F48*'종목 기본정보'!F$2*'종목 기본정보'!F$3</f>
        <v>581667000000</v>
      </c>
      <c r="G48" s="9">
        <f t="shared" si="0"/>
        <v>1367671240000</v>
      </c>
      <c r="H48" s="7">
        <f t="shared" si="1"/>
        <v>109.85311164658636</v>
      </c>
    </row>
    <row r="49" spans="1:8" x14ac:dyDescent="0.3">
      <c r="A49">
        <v>48</v>
      </c>
      <c r="B49" s="9">
        <f>'일자별 주가'!B49*'종목 기본정보'!B$2*'종목 기본정보'!B$3</f>
        <v>98647500000</v>
      </c>
      <c r="C49" s="9">
        <f>'일자별 주가'!C49*'종목 기본정보'!C$2*'종목 기본정보'!C$3</f>
        <v>87597000000</v>
      </c>
      <c r="D49" s="9">
        <f>'일자별 주가'!D49*'종목 기본정보'!D$2*'종목 기본정보'!D$3</f>
        <v>527227199999.99994</v>
      </c>
      <c r="E49" s="9">
        <f>'일자별 주가'!E49*'종목 기본정보'!E$2*'종목 기본정보'!E$3</f>
        <v>84590880000</v>
      </c>
      <c r="F49" s="9">
        <f>'일자별 주가'!F49*'종목 기본정보'!F$2*'종목 기본정보'!F$3</f>
        <v>599107000000</v>
      </c>
      <c r="G49" s="9">
        <f t="shared" si="0"/>
        <v>1397169580000</v>
      </c>
      <c r="H49" s="7">
        <f t="shared" si="1"/>
        <v>112.22245622489959</v>
      </c>
    </row>
    <row r="50" spans="1:8" x14ac:dyDescent="0.3">
      <c r="A50">
        <v>49</v>
      </c>
      <c r="B50" s="9">
        <f>'일자별 주가'!B50*'종목 기본정보'!B$2*'종목 기본정보'!B$3</f>
        <v>97612500000</v>
      </c>
      <c r="C50" s="9">
        <f>'일자별 주가'!C50*'종목 기본정보'!C$2*'종목 기본정보'!C$3</f>
        <v>89923500000</v>
      </c>
      <c r="D50" s="9">
        <f>'일자별 주가'!D50*'종목 기본정보'!D$2*'종목 기본정보'!D$3</f>
        <v>520667199999.99994</v>
      </c>
      <c r="E50" s="9">
        <f>'일자별 주가'!E50*'종목 기본정보'!E$2*'종목 기본정보'!E$3</f>
        <v>84467680000</v>
      </c>
      <c r="F50" s="9">
        <f>'일자별 주가'!F50*'종목 기본정보'!F$2*'종목 기본정보'!F$3</f>
        <v>611605500000</v>
      </c>
      <c r="G50" s="9">
        <f t="shared" si="0"/>
        <v>1404276380000</v>
      </c>
      <c r="H50" s="7">
        <f t="shared" si="1"/>
        <v>112.79328353413656</v>
      </c>
    </row>
    <row r="51" spans="1:8" x14ac:dyDescent="0.3">
      <c r="A51">
        <v>50</v>
      </c>
      <c r="B51" s="9">
        <f>'일자별 주가'!B51*'종목 기본정보'!B$2*'종목 기본정보'!B$3</f>
        <v>98302500000</v>
      </c>
      <c r="C51" s="9">
        <f>'일자별 주가'!C51*'종목 기본정보'!C$2*'종목 기본정보'!C$3</f>
        <v>88906500000</v>
      </c>
      <c r="D51" s="9">
        <f>'일자별 주가'!D51*'종목 기본정보'!D$2*'종목 기본정보'!D$3</f>
        <v>525226399999.99994</v>
      </c>
      <c r="E51" s="9">
        <f>'일자별 주가'!E51*'종목 기본정보'!E$2*'종목 기본정보'!E$3</f>
        <v>82920640000</v>
      </c>
      <c r="F51" s="9">
        <f>'일자별 주가'!F51*'종목 기본정보'!F$2*'종목 기본정보'!F$3</f>
        <v>628668000000</v>
      </c>
      <c r="G51" s="9">
        <f t="shared" si="0"/>
        <v>1424024040000</v>
      </c>
      <c r="H51" s="7">
        <f t="shared" si="1"/>
        <v>114.37944096385542</v>
      </c>
    </row>
    <row r="52" spans="1:8" x14ac:dyDescent="0.3">
      <c r="A52">
        <v>51</v>
      </c>
      <c r="B52" s="9">
        <f>'일자별 주가'!B52*'종목 기본정보'!B$2*'종목 기본정보'!B$3</f>
        <v>99472500000</v>
      </c>
      <c r="C52" s="9">
        <f>'일자별 주가'!C52*'종목 기본정보'!C$2*'종목 기본정보'!C$3</f>
        <v>89811000000</v>
      </c>
      <c r="D52" s="9">
        <f>'일자별 주가'!D52*'종목 기본정보'!D$2*'종목 기본정보'!D$3</f>
        <v>525915199999.99994</v>
      </c>
      <c r="E52" s="9">
        <f>'일자별 주가'!E52*'종목 기본정보'!E$2*'종목 기본정보'!E$3</f>
        <v>81396480000</v>
      </c>
      <c r="F52" s="9">
        <f>'일자별 주가'!F52*'종목 기본정보'!F$2*'종목 기본정보'!F$3</f>
        <v>630843500000</v>
      </c>
      <c r="G52" s="9">
        <f t="shared" si="0"/>
        <v>1427438680000</v>
      </c>
      <c r="H52" s="7">
        <f t="shared" si="1"/>
        <v>114.6537092369478</v>
      </c>
    </row>
    <row r="53" spans="1:8" x14ac:dyDescent="0.3">
      <c r="A53">
        <v>52</v>
      </c>
      <c r="B53" s="9">
        <f>'일자별 주가'!B53*'종목 기본정보'!B$2*'종목 기본정보'!B$3</f>
        <v>101212500000</v>
      </c>
      <c r="C53" s="9">
        <f>'일자별 주가'!C53*'종목 기본정보'!C$2*'종목 기본정보'!C$3</f>
        <v>92646000000</v>
      </c>
      <c r="D53" s="9">
        <f>'일자별 주가'!D53*'종목 기본정보'!D$2*'종목 기본정보'!D$3</f>
        <v>538116799999.99994</v>
      </c>
      <c r="E53" s="9">
        <f>'일자별 주가'!E53*'종목 기본정보'!E$2*'종목 기본정보'!E$3</f>
        <v>81174720000</v>
      </c>
      <c r="F53" s="9">
        <f>'일자별 주가'!F53*'종목 기본정보'!F$2*'종목 기본정보'!F$3</f>
        <v>617590500000</v>
      </c>
      <c r="G53" s="9">
        <f t="shared" si="0"/>
        <v>1430740520000</v>
      </c>
      <c r="H53" s="7">
        <f t="shared" si="1"/>
        <v>114.9189172690763</v>
      </c>
    </row>
    <row r="54" spans="1:8" x14ac:dyDescent="0.3">
      <c r="A54">
        <v>53</v>
      </c>
      <c r="B54" s="9">
        <f>'일자별 주가'!B54*'종목 기본정보'!B$2*'종목 기본정보'!B$3</f>
        <v>100335000000</v>
      </c>
      <c r="C54" s="9">
        <f>'일자별 주가'!C54*'종목 기본정보'!C$2*'종목 기본정보'!C$3</f>
        <v>91264500000</v>
      </c>
      <c r="D54" s="9">
        <f>'일자별 주가'!D54*'종목 기본정보'!D$2*'종목 기본정보'!D$3</f>
        <v>545709999999.99994</v>
      </c>
      <c r="E54" s="9">
        <f>'일자별 주가'!E54*'종목 기본정보'!E$2*'종목 기본정보'!E$3</f>
        <v>79585440000</v>
      </c>
      <c r="F54" s="9">
        <f>'일자별 주가'!F54*'종목 기본정보'!F$2*'종목 기본정보'!F$3</f>
        <v>601822500000</v>
      </c>
      <c r="G54" s="9">
        <f t="shared" si="0"/>
        <v>1418717440000</v>
      </c>
      <c r="H54" s="7">
        <f t="shared" si="1"/>
        <v>113.95320803212852</v>
      </c>
    </row>
    <row r="55" spans="1:8" x14ac:dyDescent="0.3">
      <c r="A55">
        <v>54</v>
      </c>
      <c r="B55" s="9">
        <f>'일자별 주가'!B55*'종목 기본정보'!B$2*'종목 기본정보'!B$3</f>
        <v>101055000000</v>
      </c>
      <c r="C55" s="9">
        <f>'일자별 주가'!C55*'종목 기본정보'!C$2*'종목 기본정보'!C$3</f>
        <v>90810000000</v>
      </c>
      <c r="D55" s="9">
        <f>'일자별 주가'!D55*'종목 기본정보'!D$2*'종목 기본정보'!D$3</f>
        <v>557239200000</v>
      </c>
      <c r="E55" s="9">
        <f>'일자별 주가'!E55*'종목 기본정보'!E$2*'종목 기본정보'!E$3</f>
        <v>77757680000</v>
      </c>
      <c r="F55" s="9">
        <f>'일자별 주가'!F55*'종목 기본정보'!F$2*'종목 기본정보'!F$3</f>
        <v>617706500000</v>
      </c>
      <c r="G55" s="9">
        <f t="shared" si="0"/>
        <v>1444568380000</v>
      </c>
      <c r="H55" s="7">
        <f t="shared" si="1"/>
        <v>116.02958875502007</v>
      </c>
    </row>
    <row r="56" spans="1:8" x14ac:dyDescent="0.3">
      <c r="A56">
        <v>55</v>
      </c>
      <c r="B56" s="9">
        <f>'일자별 주가'!B56*'종목 기본정보'!B$2*'종목 기본정보'!B$3</f>
        <v>102592500000</v>
      </c>
      <c r="C56" s="9">
        <f>'일자별 주가'!C56*'종목 기본정보'!C$2*'종목 기본정보'!C$3</f>
        <v>92317500000</v>
      </c>
      <c r="D56" s="9">
        <f>'일자별 주가'!D56*'종목 기본정보'!D$2*'종목 기본정보'!D$3</f>
        <v>563044800000</v>
      </c>
      <c r="E56" s="9">
        <f>'일자별 주가'!E56*'종목 기본정보'!E$2*'종목 기본정보'!E$3</f>
        <v>78576960000</v>
      </c>
      <c r="F56" s="9">
        <f>'일자별 주가'!F56*'종목 기본정보'!F$2*'종목 기본정보'!F$3</f>
        <v>622903000000</v>
      </c>
      <c r="G56" s="9">
        <f t="shared" si="0"/>
        <v>1459434760000</v>
      </c>
      <c r="H56" s="7">
        <f t="shared" si="1"/>
        <v>117.22367550200804</v>
      </c>
    </row>
    <row r="57" spans="1:8" x14ac:dyDescent="0.3">
      <c r="A57">
        <v>56</v>
      </c>
      <c r="B57" s="9">
        <f>'일자별 주가'!B57*'종목 기본정보'!B$2*'종목 기본정보'!B$3</f>
        <v>102697500000</v>
      </c>
      <c r="C57" s="9">
        <f>'일자별 주가'!C57*'종목 기본정보'!C$2*'종목 기본정보'!C$3</f>
        <v>90315000000</v>
      </c>
      <c r="D57" s="9">
        <f>'일자별 주가'!D57*'종목 기본정보'!D$2*'종목 기본정보'!D$3</f>
        <v>546480799999.99994</v>
      </c>
      <c r="E57" s="9">
        <f>'일자별 주가'!E57*'종목 기본정보'!E$2*'종목 기본정보'!E$3</f>
        <v>77527120000</v>
      </c>
      <c r="F57" s="9">
        <f>'일자별 주가'!F57*'종목 기본정보'!F$2*'종목 기본정보'!F$3</f>
        <v>617036000000</v>
      </c>
      <c r="G57" s="9">
        <f t="shared" si="0"/>
        <v>1434056420000</v>
      </c>
      <c r="H57" s="7">
        <f t="shared" si="1"/>
        <v>115.18525461847389</v>
      </c>
    </row>
    <row r="58" spans="1:8" x14ac:dyDescent="0.3">
      <c r="A58">
        <v>57</v>
      </c>
      <c r="B58" s="9">
        <f>'일자별 주가'!B58*'종목 기본정보'!B$2*'종목 기본정보'!B$3</f>
        <v>102315000000</v>
      </c>
      <c r="C58" s="9">
        <f>'일자별 주가'!C58*'종목 기본정보'!C$2*'종목 기본정보'!C$3</f>
        <v>89271000000</v>
      </c>
      <c r="D58" s="9">
        <f>'일자별 주가'!D58*'종목 기본정보'!D$2*'종목 기본정보'!D$3</f>
        <v>532147199999.99994</v>
      </c>
      <c r="E58" s="9">
        <f>'일자별 주가'!E58*'종목 기본정보'!E$2*'종목 기본정보'!E$3</f>
        <v>78234640000</v>
      </c>
      <c r="F58" s="9">
        <f>'일자별 주가'!F58*'종목 기본정보'!F$2*'종목 기본정보'!F$3</f>
        <v>627441500000</v>
      </c>
      <c r="G58" s="9">
        <f t="shared" si="0"/>
        <v>1429409340000</v>
      </c>
      <c r="H58" s="7">
        <f t="shared" si="1"/>
        <v>114.81199518072289</v>
      </c>
    </row>
    <row r="59" spans="1:8" x14ac:dyDescent="0.3">
      <c r="A59">
        <v>58</v>
      </c>
      <c r="B59" s="9">
        <f>'일자별 주가'!B59*'종목 기본정보'!B$2*'종목 기본정보'!B$3</f>
        <v>100800000000</v>
      </c>
      <c r="C59" s="9">
        <f>'일자별 주가'!C59*'종목 기본정보'!C$2*'종목 기본정보'!C$3</f>
        <v>87219000000</v>
      </c>
      <c r="D59" s="9">
        <f>'일자별 주가'!D59*'종목 기본정보'!D$2*'종목 기본정보'!D$3</f>
        <v>533606799999.99994</v>
      </c>
      <c r="E59" s="9">
        <f>'일자별 주가'!E59*'종목 기본정보'!E$2*'종목 기본정보'!E$3</f>
        <v>79967360000</v>
      </c>
      <c r="F59" s="9">
        <f>'일자별 주가'!F59*'종목 기본정보'!F$2*'종목 기본정보'!F$3</f>
        <v>614055000000</v>
      </c>
      <c r="G59" s="9">
        <f t="shared" si="0"/>
        <v>1415648160000</v>
      </c>
      <c r="H59" s="7">
        <f t="shared" si="1"/>
        <v>113.70667951807229</v>
      </c>
    </row>
    <row r="60" spans="1:8" x14ac:dyDescent="0.3">
      <c r="A60">
        <v>59</v>
      </c>
      <c r="B60" s="9">
        <f>'일자별 주가'!B60*'종목 기본정보'!B$2*'종목 기본정보'!B$3</f>
        <v>97965000000</v>
      </c>
      <c r="C60" s="9">
        <f>'일자별 주가'!C60*'종목 기본정보'!C$2*'종목 기본정보'!C$3</f>
        <v>88474500000</v>
      </c>
      <c r="D60" s="9">
        <f>'일자별 주가'!D60*'종목 기본정보'!D$2*'종목 기본정보'!D$3</f>
        <v>532360399999.99994</v>
      </c>
      <c r="E60" s="9">
        <f>'일자별 주가'!E60*'종목 기본정보'!E$2*'종목 기본정보'!E$3</f>
        <v>81344560000</v>
      </c>
      <c r="F60" s="9">
        <f>'일자별 주가'!F60*'종목 기본정보'!F$2*'종목 기본정보'!F$3</f>
        <v>619611500000</v>
      </c>
      <c r="G60" s="9">
        <f t="shared" si="0"/>
        <v>1419755960000</v>
      </c>
      <c r="H60" s="7">
        <f t="shared" si="1"/>
        <v>114.0366232931727</v>
      </c>
    </row>
    <row r="61" spans="1:8" x14ac:dyDescent="0.3">
      <c r="A61">
        <v>60</v>
      </c>
      <c r="B61" s="9">
        <f>'일자별 주가'!B61*'종목 기본정보'!B$2*'종목 기본정보'!B$3</f>
        <v>100987500000</v>
      </c>
      <c r="C61" s="9">
        <f>'일자별 주가'!C61*'종목 기본정보'!C$2*'종목 기본정보'!C$3</f>
        <v>90999000000</v>
      </c>
      <c r="D61" s="9">
        <f>'일자별 주가'!D61*'종목 기본정보'!D$2*'종목 기본정보'!D$3</f>
        <v>538969599999.99994</v>
      </c>
      <c r="E61" s="9">
        <f>'일자별 주가'!E61*'종목 기본정보'!E$2*'종목 기본정보'!E$3</f>
        <v>83106320000</v>
      </c>
      <c r="F61" s="9">
        <f>'일자별 주가'!F61*'종목 기본정보'!F$2*'종목 기본정보'!F$3</f>
        <v>618112000000</v>
      </c>
      <c r="G61" s="9">
        <f t="shared" si="0"/>
        <v>1432174420000</v>
      </c>
      <c r="H61" s="7">
        <f t="shared" si="1"/>
        <v>115.03408995983935</v>
      </c>
    </row>
    <row r="62" spans="1:8" x14ac:dyDescent="0.3">
      <c r="A62">
        <v>61</v>
      </c>
      <c r="B62" s="9">
        <f>'일자별 주가'!B62*'종목 기본정보'!B$2*'종목 기본정보'!B$3</f>
        <v>102532500000</v>
      </c>
      <c r="C62" s="9">
        <f>'일자별 주가'!C62*'종목 기본정보'!C$2*'종목 기본정보'!C$3</f>
        <v>90855000000</v>
      </c>
      <c r="D62" s="9">
        <f>'일자별 주가'!D62*'종목 기본정보'!D$2*'종목 기본정보'!D$3</f>
        <v>523291199999.99994</v>
      </c>
      <c r="E62" s="9">
        <f>'일자별 주가'!E62*'종목 기본정보'!E$2*'종목 기본정보'!E$3</f>
        <v>82525520000</v>
      </c>
      <c r="F62" s="9">
        <f>'일자별 주가'!F62*'종목 기본정보'!F$2*'종목 기본정보'!F$3</f>
        <v>612816000000</v>
      </c>
      <c r="G62" s="9">
        <f t="shared" si="0"/>
        <v>1412020220000</v>
      </c>
      <c r="H62" s="7">
        <f t="shared" si="1"/>
        <v>113.41527871485944</v>
      </c>
    </row>
    <row r="63" spans="1:8" x14ac:dyDescent="0.3">
      <c r="A63">
        <v>62</v>
      </c>
      <c r="B63" s="9">
        <f>'일자별 주가'!B63*'종목 기본정보'!B$2*'종목 기본정보'!B$3</f>
        <v>102900000000</v>
      </c>
      <c r="C63" s="9">
        <f>'일자별 주가'!C63*'종목 기본정보'!C$2*'종목 기본정보'!C$3</f>
        <v>93766500000</v>
      </c>
      <c r="D63" s="9">
        <f>'일자별 주가'!D63*'종목 기본정보'!D$2*'종목 기본정보'!D$3</f>
        <v>522011999999.99994</v>
      </c>
      <c r="E63" s="9">
        <f>'일자별 주가'!E63*'종목 기본정보'!E$2*'종목 기본정보'!E$3</f>
        <v>81740560000</v>
      </c>
      <c r="F63" s="9">
        <f>'일자별 주가'!F63*'종목 기본정보'!F$2*'종목 기본정보'!F$3</f>
        <v>602484000000</v>
      </c>
      <c r="G63" s="9">
        <f t="shared" si="0"/>
        <v>1402903060000</v>
      </c>
      <c r="H63" s="7">
        <f t="shared" si="1"/>
        <v>112.68297670682732</v>
      </c>
    </row>
    <row r="64" spans="1:8" x14ac:dyDescent="0.3">
      <c r="A64">
        <v>63</v>
      </c>
      <c r="B64" s="9">
        <f>'일자별 주가'!B64*'종목 기본정보'!B$2*'종목 기본정보'!B$3</f>
        <v>102450000000</v>
      </c>
      <c r="C64" s="9">
        <f>'일자별 주가'!C64*'종목 기본정보'!C$2*'종목 기본정보'!C$3</f>
        <v>94729500000</v>
      </c>
      <c r="D64" s="9">
        <f>'일자별 주가'!D64*'종목 기본정보'!D$2*'종목 기본정보'!D$3</f>
        <v>516763999999.99994</v>
      </c>
      <c r="E64" s="9">
        <f>'일자별 주가'!E64*'종목 기본정보'!E$2*'종목 기본정보'!E$3</f>
        <v>81726480000</v>
      </c>
      <c r="F64" s="9">
        <f>'일자별 주가'!F64*'종목 기본정보'!F$2*'종목 기본정보'!F$3</f>
        <v>588627000000</v>
      </c>
      <c r="G64" s="9">
        <f t="shared" si="0"/>
        <v>1384296980000</v>
      </c>
      <c r="H64" s="7">
        <f t="shared" si="1"/>
        <v>111.18851244979919</v>
      </c>
    </row>
    <row r="65" spans="1:8" x14ac:dyDescent="0.3">
      <c r="A65">
        <v>64</v>
      </c>
      <c r="B65" s="9">
        <f>'일자별 주가'!B65*'종목 기본정보'!B$2*'종목 기본정보'!B$3</f>
        <v>99622500000</v>
      </c>
      <c r="C65" s="9">
        <f>'일자별 주가'!C65*'종목 기본정보'!C$2*'종목 기본정보'!C$3</f>
        <v>93627000000</v>
      </c>
      <c r="D65" s="9">
        <f>'일자별 주가'!D65*'종목 기본정보'!D$2*'종목 기본정보'!D$3</f>
        <v>524750799999.99994</v>
      </c>
      <c r="E65" s="9">
        <f>'일자별 주가'!E65*'종목 기본정보'!E$2*'종목 기본정보'!E$3</f>
        <v>82125120000</v>
      </c>
      <c r="F65" s="9">
        <f>'일자별 주가'!F65*'종목 기본정보'!F$2*'종목 기본정보'!F$3</f>
        <v>579826000000</v>
      </c>
      <c r="G65" s="9">
        <f t="shared" si="0"/>
        <v>1379951420000</v>
      </c>
      <c r="H65" s="7">
        <f t="shared" si="1"/>
        <v>110.83947148594378</v>
      </c>
    </row>
    <row r="66" spans="1:8" x14ac:dyDescent="0.3">
      <c r="A66">
        <v>65</v>
      </c>
      <c r="B66" s="9">
        <f>'일자별 주가'!B66*'종목 기본정보'!B$2*'종목 기본정보'!B$3</f>
        <v>101100000000</v>
      </c>
      <c r="C66" s="9">
        <f>'일자별 주가'!C66*'종목 기본정보'!C$2*'종목 기본정보'!C$3</f>
        <v>92335500000</v>
      </c>
      <c r="D66" s="9">
        <f>'일자별 주가'!D66*'종목 기본정보'!D$2*'종목 기본정보'!D$3</f>
        <v>540937599999.99994</v>
      </c>
      <c r="E66" s="9">
        <f>'일자별 주가'!E66*'종목 기본정보'!E$2*'종목 기본정보'!E$3</f>
        <v>83450400000</v>
      </c>
      <c r="F66" s="9">
        <f>'일자별 주가'!F66*'종목 기본정보'!F$2*'종목 기본정보'!F$3</f>
        <v>570761500000</v>
      </c>
      <c r="G66" s="9">
        <f t="shared" si="0"/>
        <v>1388585000000</v>
      </c>
      <c r="H66" s="7">
        <f t="shared" si="1"/>
        <v>111.53293172690763</v>
      </c>
    </row>
    <row r="67" spans="1:8" x14ac:dyDescent="0.3">
      <c r="A67">
        <v>66</v>
      </c>
      <c r="B67" s="9">
        <f>'일자별 주가'!B67*'종목 기본정보'!B$2*'종목 기본정보'!B$3</f>
        <v>98355000000</v>
      </c>
      <c r="C67" s="9">
        <f>'일자별 주가'!C67*'종목 기본정보'!C$2*'종목 기본정보'!C$3</f>
        <v>90873000000</v>
      </c>
      <c r="D67" s="9">
        <f>'일자별 주가'!D67*'종목 기본정보'!D$2*'종목 기본정보'!D$3</f>
        <v>527013999999.99994</v>
      </c>
      <c r="E67" s="9">
        <f>'일자별 주가'!E67*'종목 기본정보'!E$2*'종목 기본정보'!E$3</f>
        <v>82661920000</v>
      </c>
      <c r="F67" s="9">
        <f>'일자별 주가'!F67*'종목 기본정보'!F$2*'종목 기본정보'!F$3</f>
        <v>589398000000</v>
      </c>
      <c r="G67" s="9">
        <f t="shared" ref="G67:G130" si="2">SUM(B67:F67)</f>
        <v>1388301920000</v>
      </c>
      <c r="H67" s="7">
        <f t="shared" ref="H67:H130" si="3">G67/G$2*100</f>
        <v>111.51019437751005</v>
      </c>
    </row>
    <row r="68" spans="1:8" x14ac:dyDescent="0.3">
      <c r="A68">
        <v>67</v>
      </c>
      <c r="B68" s="9">
        <f>'일자별 주가'!B68*'종목 기본정보'!B$2*'종목 기본정보'!B$3</f>
        <v>99352500000</v>
      </c>
      <c r="C68" s="9">
        <f>'일자별 주가'!C68*'종목 기본정보'!C$2*'종목 기본정보'!C$3</f>
        <v>88177500000</v>
      </c>
      <c r="D68" s="9">
        <f>'일자별 주가'!D68*'종목 기본정보'!D$2*'종목 기본정보'!D$3</f>
        <v>531819199999.99994</v>
      </c>
      <c r="E68" s="9">
        <f>'일자별 주가'!E68*'종목 기본정보'!E$2*'종목 기본정보'!E$3</f>
        <v>83805040000</v>
      </c>
      <c r="F68" s="9">
        <f>'일자별 주가'!F68*'종목 기본정보'!F$2*'종목 기본정보'!F$3</f>
        <v>607567000000</v>
      </c>
      <c r="G68" s="9">
        <f t="shared" si="2"/>
        <v>1410721240000</v>
      </c>
      <c r="H68" s="7">
        <f t="shared" si="3"/>
        <v>113.31094297188756</v>
      </c>
    </row>
    <row r="69" spans="1:8" x14ac:dyDescent="0.3">
      <c r="A69">
        <v>68</v>
      </c>
      <c r="B69" s="9">
        <f>'일자별 주가'!B69*'종목 기본정보'!B$2*'종목 기본정보'!B$3</f>
        <v>97762500000</v>
      </c>
      <c r="C69" s="9">
        <f>'일자별 주가'!C69*'종목 기본정보'!C$2*'종목 기본정보'!C$3</f>
        <v>88258500000</v>
      </c>
      <c r="D69" s="9">
        <f>'일자별 주가'!D69*'종목 기본정보'!D$2*'종목 기본정보'!D$3</f>
        <v>535607599999.99994</v>
      </c>
      <c r="E69" s="9">
        <f>'일자별 주가'!E69*'종목 기본정보'!E$2*'종목 기본정보'!E$3</f>
        <v>83770720000</v>
      </c>
      <c r="F69" s="9">
        <f>'일자별 주가'!F69*'종목 기본정보'!F$2*'종목 기본정보'!F$3</f>
        <v>600773500000</v>
      </c>
      <c r="G69" s="9">
        <f t="shared" si="2"/>
        <v>1406172820000</v>
      </c>
      <c r="H69" s="7">
        <f t="shared" si="3"/>
        <v>112.94560803212852</v>
      </c>
    </row>
    <row r="70" spans="1:8" x14ac:dyDescent="0.3">
      <c r="A70">
        <v>69</v>
      </c>
      <c r="B70" s="9">
        <f>'일자별 주가'!B70*'종목 기본정보'!B$2*'종목 기본정보'!B$3</f>
        <v>96000000000</v>
      </c>
      <c r="C70" s="9">
        <f>'일자별 주가'!C70*'종목 기본정보'!C$2*'종목 기본정보'!C$3</f>
        <v>87205500000</v>
      </c>
      <c r="D70" s="9">
        <f>'일자별 주가'!D70*'종목 기본정보'!D$2*'종목 기본정보'!D$3</f>
        <v>550187200000</v>
      </c>
      <c r="E70" s="9">
        <f>'일자별 주가'!E70*'종목 기본정보'!E$2*'종목 기본정보'!E$3</f>
        <v>82221040000</v>
      </c>
      <c r="F70" s="9">
        <f>'일자별 주가'!F70*'종목 기본정보'!F$2*'종목 기본정보'!F$3</f>
        <v>595179500000</v>
      </c>
      <c r="G70" s="9">
        <f t="shared" si="2"/>
        <v>1410793240000</v>
      </c>
      <c r="H70" s="7">
        <f t="shared" si="3"/>
        <v>113.31672610441768</v>
      </c>
    </row>
    <row r="71" spans="1:8" x14ac:dyDescent="0.3">
      <c r="A71">
        <v>70</v>
      </c>
      <c r="B71" s="9">
        <f>'일자별 주가'!B71*'종목 기본정보'!B$2*'종목 기본정보'!B$3</f>
        <v>95415000000</v>
      </c>
      <c r="C71" s="9">
        <f>'일자별 주가'!C71*'종목 기본정보'!C$2*'종목 기본정보'!C$3</f>
        <v>84969000000</v>
      </c>
      <c r="D71" s="9">
        <f>'일자별 주가'!D71*'종목 기본정보'!D$2*'종목 기본정보'!D$3</f>
        <v>533934799999.99994</v>
      </c>
      <c r="E71" s="9">
        <f>'일자별 주가'!E71*'종목 기본정보'!E$2*'종목 기본정보'!E$3</f>
        <v>81798640000</v>
      </c>
      <c r="F71" s="9">
        <f>'일자별 주가'!F71*'종목 기본정보'!F$2*'종목 기본정보'!F$3</f>
        <v>609589000000</v>
      </c>
      <c r="G71" s="9">
        <f t="shared" si="2"/>
        <v>1405706440000</v>
      </c>
      <c r="H71" s="7">
        <f t="shared" si="3"/>
        <v>112.90814779116465</v>
      </c>
    </row>
    <row r="72" spans="1:8" x14ac:dyDescent="0.3">
      <c r="A72">
        <v>71</v>
      </c>
      <c r="B72" s="9">
        <f>'일자별 주가'!B72*'종목 기본정보'!B$2*'종목 기본정보'!B$3</f>
        <v>93622500000</v>
      </c>
      <c r="C72" s="9">
        <f>'일자별 주가'!C72*'종목 기본정보'!C$2*'종목 기본정보'!C$3</f>
        <v>85603500000</v>
      </c>
      <c r="D72" s="9">
        <f>'일자별 주가'!D72*'종목 기본정보'!D$2*'종목 기본정보'!D$3</f>
        <v>531458399999.99994</v>
      </c>
      <c r="E72" s="9">
        <f>'일자별 주가'!E72*'종목 기본정보'!E$2*'종목 기본정보'!E$3</f>
        <v>83318400000</v>
      </c>
      <c r="F72" s="9">
        <f>'일자별 주가'!F72*'종목 기본정보'!F$2*'종목 기본정보'!F$3</f>
        <v>602627500000</v>
      </c>
      <c r="G72" s="9">
        <f t="shared" si="2"/>
        <v>1396630300000</v>
      </c>
      <c r="H72" s="7">
        <f t="shared" si="3"/>
        <v>112.179140562249</v>
      </c>
    </row>
    <row r="73" spans="1:8" x14ac:dyDescent="0.3">
      <c r="A73">
        <v>72</v>
      </c>
      <c r="B73" s="9">
        <f>'일자별 주가'!B73*'종목 기본정보'!B$2*'종목 기본정보'!B$3</f>
        <v>92145000000</v>
      </c>
      <c r="C73" s="9">
        <f>'일자별 주가'!C73*'종목 기본정보'!C$2*'종목 기본정보'!C$3</f>
        <v>83290500000</v>
      </c>
      <c r="D73" s="9">
        <f>'일자별 주가'!D73*'종목 기본정보'!D$2*'종목 기본정보'!D$3</f>
        <v>519978399999.99994</v>
      </c>
      <c r="E73" s="9">
        <f>'일자별 주가'!E73*'종목 기본정보'!E$2*'종목 기본정보'!E$3</f>
        <v>81553120000</v>
      </c>
      <c r="F73" s="9">
        <f>'일자별 주가'!F73*'종목 기본정보'!F$2*'종목 기본정보'!F$3</f>
        <v>617279000000</v>
      </c>
      <c r="G73" s="9">
        <f t="shared" si="2"/>
        <v>1394246020000</v>
      </c>
      <c r="H73" s="7">
        <f t="shared" si="3"/>
        <v>111.98763212851406</v>
      </c>
    </row>
    <row r="74" spans="1:8" x14ac:dyDescent="0.3">
      <c r="A74">
        <v>73</v>
      </c>
      <c r="B74" s="9">
        <f>'일자별 주가'!B74*'종목 기본정보'!B$2*'종목 기본정보'!B$3</f>
        <v>92602500000</v>
      </c>
      <c r="C74" s="9">
        <f>'일자별 주가'!C74*'종목 기본정보'!C$2*'종목 기본정보'!C$3</f>
        <v>84807000000</v>
      </c>
      <c r="D74" s="9">
        <f>'일자별 주가'!D74*'종목 기본정보'!D$2*'종목 기본정보'!D$3</f>
        <v>504611600000</v>
      </c>
      <c r="E74" s="9">
        <f>'일자별 주가'!E74*'종목 기본정보'!E$2*'종목 기본정보'!E$3</f>
        <v>81198480000</v>
      </c>
      <c r="F74" s="9">
        <f>'일자별 주가'!F74*'종목 기본정보'!F$2*'종목 기본정보'!F$3</f>
        <v>609095500000</v>
      </c>
      <c r="G74" s="9">
        <f t="shared" si="2"/>
        <v>1372315080000</v>
      </c>
      <c r="H74" s="7">
        <f t="shared" si="3"/>
        <v>110.2261108433735</v>
      </c>
    </row>
    <row r="75" spans="1:8" x14ac:dyDescent="0.3">
      <c r="A75">
        <v>74</v>
      </c>
      <c r="B75" s="9">
        <f>'일자별 주가'!B75*'종목 기본정보'!B$2*'종목 기본정보'!B$3</f>
        <v>90037500000</v>
      </c>
      <c r="C75" s="9">
        <f>'일자별 주가'!C75*'종목 기본정보'!C$2*'종목 기본정보'!C$3</f>
        <v>83070000000</v>
      </c>
      <c r="D75" s="9">
        <f>'일자별 주가'!D75*'종목 기본정보'!D$2*'종목 기본정보'!D$3</f>
        <v>518682799999.99994</v>
      </c>
      <c r="E75" s="9">
        <f>'일자별 주가'!E75*'종목 기본정보'!E$2*'종목 기본정보'!E$3</f>
        <v>82413760000</v>
      </c>
      <c r="F75" s="9">
        <f>'일자별 주가'!F75*'종목 기본정보'!F$2*'종목 기본정보'!F$3</f>
        <v>602625500000</v>
      </c>
      <c r="G75" s="9">
        <f t="shared" si="2"/>
        <v>1376829560000</v>
      </c>
      <c r="H75" s="7">
        <f t="shared" si="3"/>
        <v>110.58871967871487</v>
      </c>
    </row>
    <row r="76" spans="1:8" x14ac:dyDescent="0.3">
      <c r="A76">
        <v>75</v>
      </c>
      <c r="B76" s="9">
        <f>'일자별 주가'!B76*'종목 기본정보'!B$2*'종목 기본정보'!B$3</f>
        <v>90375000000</v>
      </c>
      <c r="C76" s="9">
        <f>'일자별 주가'!C76*'종목 기본정보'!C$2*'종목 기본정보'!C$3</f>
        <v>84312000000</v>
      </c>
      <c r="D76" s="9">
        <f>'일자별 주가'!D76*'종목 기본정보'!D$2*'종목 기본정보'!D$3</f>
        <v>507612800000</v>
      </c>
      <c r="E76" s="9">
        <f>'일자별 주가'!E76*'종목 기본정보'!E$2*'종목 기본정보'!E$3</f>
        <v>82608240000</v>
      </c>
      <c r="F76" s="9">
        <f>'일자별 주가'!F76*'종목 기본정보'!F$2*'종목 기본정보'!F$3</f>
        <v>594269000000</v>
      </c>
      <c r="G76" s="9">
        <f t="shared" si="2"/>
        <v>1359177040000</v>
      </c>
      <c r="H76" s="7">
        <f t="shared" si="3"/>
        <v>109.17084658634538</v>
      </c>
    </row>
    <row r="77" spans="1:8" x14ac:dyDescent="0.3">
      <c r="A77">
        <v>76</v>
      </c>
      <c r="B77" s="9">
        <f>'일자별 주가'!B77*'종목 기본정보'!B$2*'종목 기본정보'!B$3</f>
        <v>91402500000</v>
      </c>
      <c r="C77" s="9">
        <f>'일자별 주가'!C77*'종목 기본정보'!C$2*'종목 기본정보'!C$3</f>
        <v>86674500000</v>
      </c>
      <c r="D77" s="9">
        <f>'일자별 주가'!D77*'종목 기본정보'!D$2*'종목 기본정보'!D$3</f>
        <v>502873200000</v>
      </c>
      <c r="E77" s="9">
        <f>'일자별 주가'!E77*'종목 기본정보'!E$2*'종목 기본정보'!E$3</f>
        <v>80671360000</v>
      </c>
      <c r="F77" s="9">
        <f>'일자별 주가'!F77*'종목 기본정보'!F$2*'종목 기본정보'!F$3</f>
        <v>602924500000</v>
      </c>
      <c r="G77" s="9">
        <f t="shared" si="2"/>
        <v>1364546060000</v>
      </c>
      <c r="H77" s="7">
        <f t="shared" si="3"/>
        <v>109.60209317269076</v>
      </c>
    </row>
    <row r="78" spans="1:8" x14ac:dyDescent="0.3">
      <c r="A78">
        <v>77</v>
      </c>
      <c r="B78" s="9">
        <f>'일자별 주가'!B78*'종목 기본정보'!B$2*'종목 기본정보'!B$3</f>
        <v>89827500000</v>
      </c>
      <c r="C78" s="9">
        <f>'일자별 주가'!C78*'종목 기본정보'!C$2*'종목 기본정보'!C$3</f>
        <v>84100500000</v>
      </c>
      <c r="D78" s="9">
        <f>'일자별 주가'!D78*'종목 기본정보'!D$2*'종목 기본정보'!D$3</f>
        <v>507071600000</v>
      </c>
      <c r="E78" s="9">
        <f>'일자별 주가'!E78*'종목 기본정보'!E$2*'종목 기본정보'!E$3</f>
        <v>82880160000</v>
      </c>
      <c r="F78" s="9">
        <f>'일자별 주가'!F78*'종목 기본정보'!F$2*'종목 기본정보'!F$3</f>
        <v>591152500000</v>
      </c>
      <c r="G78" s="9">
        <f t="shared" si="2"/>
        <v>1355032260000</v>
      </c>
      <c r="H78" s="7">
        <f t="shared" si="3"/>
        <v>108.83793253012048</v>
      </c>
    </row>
    <row r="79" spans="1:8" x14ac:dyDescent="0.3">
      <c r="A79">
        <v>78</v>
      </c>
      <c r="B79" s="9">
        <f>'일자별 주가'!B79*'종목 기본정보'!B$2*'종목 기본정보'!B$3</f>
        <v>88470000000</v>
      </c>
      <c r="C79" s="9">
        <f>'일자별 주가'!C79*'종목 기본정보'!C$2*'종목 기본정보'!C$3</f>
        <v>84721500000</v>
      </c>
      <c r="D79" s="9">
        <f>'일자별 주가'!D79*'종목 기본정보'!D$2*'종목 기본정보'!D$3</f>
        <v>511007600000</v>
      </c>
      <c r="E79" s="9">
        <f>'일자별 주가'!E79*'종목 기본정보'!E$2*'종목 기본정보'!E$3</f>
        <v>81989600000</v>
      </c>
      <c r="F79" s="9">
        <f>'일자별 주가'!F79*'종목 기본정보'!F$2*'종목 기본정보'!F$3</f>
        <v>598845500000</v>
      </c>
      <c r="G79" s="9">
        <f t="shared" si="2"/>
        <v>1365034200000</v>
      </c>
      <c r="H79" s="7">
        <f t="shared" si="3"/>
        <v>109.64130120481927</v>
      </c>
    </row>
    <row r="80" spans="1:8" x14ac:dyDescent="0.3">
      <c r="A80">
        <v>79</v>
      </c>
      <c r="B80" s="9">
        <f>'일자별 주가'!B80*'종목 기본정보'!B$2*'종목 기본정보'!B$3</f>
        <v>86767500000</v>
      </c>
      <c r="C80" s="9">
        <f>'일자별 주가'!C80*'종목 기본정보'!C$2*'종목 기본정보'!C$3</f>
        <v>84379500000</v>
      </c>
      <c r="D80" s="9">
        <f>'일자별 주가'!D80*'종목 기본정보'!D$2*'종목 기본정보'!D$3</f>
        <v>524767199999.99994</v>
      </c>
      <c r="E80" s="9">
        <f>'일자별 주가'!E80*'종목 기본정보'!E$2*'종목 기본정보'!E$3</f>
        <v>84063760000</v>
      </c>
      <c r="F80" s="9">
        <f>'일자별 주가'!F80*'종목 기본정보'!F$2*'종목 기본정보'!F$3</f>
        <v>606890500000</v>
      </c>
      <c r="G80" s="9">
        <f t="shared" si="2"/>
        <v>1386868460000</v>
      </c>
      <c r="H80" s="7">
        <f t="shared" si="3"/>
        <v>111.39505702811246</v>
      </c>
    </row>
    <row r="81" spans="1:8" x14ac:dyDescent="0.3">
      <c r="A81">
        <v>80</v>
      </c>
      <c r="B81" s="9">
        <f>'일자별 주가'!B81*'종목 기본정보'!B$2*'종목 기본정보'!B$3</f>
        <v>89392500000</v>
      </c>
      <c r="C81" s="9">
        <f>'일자별 주가'!C81*'종목 기본정보'!C$2*'종목 기본정보'!C$3</f>
        <v>85225500000</v>
      </c>
      <c r="D81" s="9">
        <f>'일자별 주가'!D81*'종목 기본정보'!D$2*'종목 기본정보'!D$3</f>
        <v>522093999999.99994</v>
      </c>
      <c r="E81" s="9">
        <f>'일자별 주가'!E81*'종목 기본정보'!E$2*'종목 기본정보'!E$3</f>
        <v>85683840000</v>
      </c>
      <c r="F81" s="9">
        <f>'일자별 주가'!F81*'종목 기본정보'!F$2*'종목 기본정보'!F$3</f>
        <v>602048500000</v>
      </c>
      <c r="G81" s="9">
        <f t="shared" si="2"/>
        <v>1384444340000</v>
      </c>
      <c r="H81" s="7">
        <f t="shared" si="3"/>
        <v>111.2003485943775</v>
      </c>
    </row>
    <row r="82" spans="1:8" x14ac:dyDescent="0.3">
      <c r="A82">
        <v>81</v>
      </c>
      <c r="B82" s="9">
        <f>'일자별 주가'!B82*'종목 기본정보'!B$2*'종목 기본정보'!B$3</f>
        <v>88845000000</v>
      </c>
      <c r="C82" s="9">
        <f>'일자별 주가'!C82*'종목 기본정보'!C$2*'종목 기본정보'!C$3</f>
        <v>86706000000</v>
      </c>
      <c r="D82" s="9">
        <f>'일자별 주가'!D82*'종목 기본정보'!D$2*'종목 기본정보'!D$3</f>
        <v>527227199999.99994</v>
      </c>
      <c r="E82" s="9">
        <f>'일자별 주가'!E82*'종목 기본정보'!E$2*'종목 기본정보'!E$3</f>
        <v>85162880000</v>
      </c>
      <c r="F82" s="9">
        <f>'일자별 주가'!F82*'종목 기본정보'!F$2*'종목 기본정보'!F$3</f>
        <v>584410000000</v>
      </c>
      <c r="G82" s="9">
        <f t="shared" si="2"/>
        <v>1372351080000</v>
      </c>
      <c r="H82" s="7">
        <f t="shared" si="3"/>
        <v>110.22900240963855</v>
      </c>
    </row>
    <row r="83" spans="1:8" x14ac:dyDescent="0.3">
      <c r="A83">
        <v>82</v>
      </c>
      <c r="B83" s="9">
        <f>'일자별 주가'!B83*'종목 기본정보'!B$2*'종목 기본정보'!B$3</f>
        <v>91560000000</v>
      </c>
      <c r="C83" s="9">
        <f>'일자별 주가'!C83*'종목 기본정보'!C$2*'종목 기본정보'!C$3</f>
        <v>85945500000</v>
      </c>
      <c r="D83" s="9">
        <f>'일자별 주가'!D83*'종목 기본정보'!D$2*'종목 기본정보'!D$3</f>
        <v>515730799999.99994</v>
      </c>
      <c r="E83" s="9">
        <f>'일자별 주가'!E83*'종목 기본정보'!E$2*'종목 기본정보'!E$3</f>
        <v>87039040000</v>
      </c>
      <c r="F83" s="9">
        <f>'일자별 주가'!F83*'종목 기본정보'!F$2*'종목 기본정보'!F$3</f>
        <v>589002000000</v>
      </c>
      <c r="G83" s="9">
        <f t="shared" si="2"/>
        <v>1369277340000</v>
      </c>
      <c r="H83" s="7">
        <f t="shared" si="3"/>
        <v>109.98211566265059</v>
      </c>
    </row>
    <row r="84" spans="1:8" x14ac:dyDescent="0.3">
      <c r="A84">
        <v>83</v>
      </c>
      <c r="B84" s="9">
        <f>'일자별 주가'!B84*'종목 기본정보'!B$2*'종목 기본정보'!B$3</f>
        <v>91770000000</v>
      </c>
      <c r="C84" s="9">
        <f>'일자별 주가'!C84*'종목 기본정보'!C$2*'종목 기본정보'!C$3</f>
        <v>85860000000</v>
      </c>
      <c r="D84" s="9">
        <f>'일자별 주가'!D84*'종목 기본정보'!D$2*'종목 기본정보'!D$3</f>
        <v>511581600000</v>
      </c>
      <c r="E84" s="9">
        <f>'일자별 주가'!E84*'종목 기본정보'!E$2*'종목 기본정보'!E$3</f>
        <v>85201600000</v>
      </c>
      <c r="F84" s="9">
        <f>'일자별 주가'!F84*'종목 기본정보'!F$2*'종목 기본정보'!F$3</f>
        <v>592188500000</v>
      </c>
      <c r="G84" s="9">
        <f t="shared" si="2"/>
        <v>1366601700000</v>
      </c>
      <c r="H84" s="7">
        <f t="shared" si="3"/>
        <v>109.76720481927711</v>
      </c>
    </row>
    <row r="85" spans="1:8" x14ac:dyDescent="0.3">
      <c r="A85">
        <v>84</v>
      </c>
      <c r="B85" s="9">
        <f>'일자별 주가'!B85*'종목 기본정보'!B$2*'종목 기본정보'!B$3</f>
        <v>92475000000</v>
      </c>
      <c r="C85" s="9">
        <f>'일자별 주가'!C85*'종목 기본정보'!C$2*'종목 기본정보'!C$3</f>
        <v>86206500000</v>
      </c>
      <c r="D85" s="9">
        <f>'일자별 주가'!D85*'종목 기본정보'!D$2*'종목 기본정보'!D$3</f>
        <v>510253200000</v>
      </c>
      <c r="E85" s="9">
        <f>'일자별 주가'!E85*'종목 기본정보'!E$2*'종목 기본정보'!E$3</f>
        <v>82866080000</v>
      </c>
      <c r="F85" s="9">
        <f>'일자별 주가'!F85*'종목 기본정보'!F$2*'종목 기본정보'!F$3</f>
        <v>607206500000</v>
      </c>
      <c r="G85" s="9">
        <f t="shared" si="2"/>
        <v>1379007280000</v>
      </c>
      <c r="H85" s="7">
        <f t="shared" si="3"/>
        <v>110.76363694779117</v>
      </c>
    </row>
    <row r="86" spans="1:8" x14ac:dyDescent="0.3">
      <c r="A86">
        <v>85</v>
      </c>
      <c r="B86" s="9">
        <f>'일자별 주가'!B86*'종목 기본정보'!B$2*'종목 기본정보'!B$3</f>
        <v>92527500000</v>
      </c>
      <c r="C86" s="9">
        <f>'일자별 주가'!C86*'종목 기본정보'!C$2*'종목 기본정보'!C$3</f>
        <v>84820500000</v>
      </c>
      <c r="D86" s="9">
        <f>'일자별 주가'!D86*'종목 기본정보'!D$2*'종목 기본정보'!D$3</f>
        <v>501479200000</v>
      </c>
      <c r="E86" s="9">
        <f>'일자별 주가'!E86*'종목 기본정보'!E$2*'종목 기본정보'!E$3</f>
        <v>80923920000</v>
      </c>
      <c r="F86" s="9">
        <f>'일자별 주가'!F86*'종목 기본정보'!F$2*'종목 기본정보'!F$3</f>
        <v>592701000000</v>
      </c>
      <c r="G86" s="9">
        <f t="shared" si="2"/>
        <v>1352452120000</v>
      </c>
      <c r="H86" s="7">
        <f t="shared" si="3"/>
        <v>108.63069236947791</v>
      </c>
    </row>
    <row r="87" spans="1:8" x14ac:dyDescent="0.3">
      <c r="A87">
        <v>86</v>
      </c>
      <c r="B87" s="9">
        <f>'일자별 주가'!B87*'종목 기본정보'!B$2*'종목 기본정보'!B$3</f>
        <v>91770000000</v>
      </c>
      <c r="C87" s="9">
        <f>'일자별 주가'!C87*'종목 기본정보'!C$2*'종목 기본정보'!C$3</f>
        <v>84514500000</v>
      </c>
      <c r="D87" s="9">
        <f>'일자별 주가'!D87*'종목 기본정보'!D$2*'종목 기본정보'!D$3</f>
        <v>515796399999.99994</v>
      </c>
      <c r="E87" s="9">
        <f>'일자별 주가'!E87*'종목 기본정보'!E$2*'종목 기본정보'!E$3</f>
        <v>82967280000</v>
      </c>
      <c r="F87" s="9">
        <f>'일자별 주가'!F87*'종목 기본정보'!F$2*'종목 기본정보'!F$3</f>
        <v>603062500000</v>
      </c>
      <c r="G87" s="9">
        <f t="shared" si="2"/>
        <v>1378110680000</v>
      </c>
      <c r="H87" s="7">
        <f t="shared" si="3"/>
        <v>110.69162088353414</v>
      </c>
    </row>
    <row r="88" spans="1:8" x14ac:dyDescent="0.3">
      <c r="A88">
        <v>87</v>
      </c>
      <c r="B88" s="9">
        <f>'일자별 주가'!B88*'종목 기본정보'!B$2*'종목 기본정보'!B$3</f>
        <v>90195000000</v>
      </c>
      <c r="C88" s="9">
        <f>'일자별 주가'!C88*'종목 기본정보'!C$2*'종목 기본정보'!C$3</f>
        <v>82561500000</v>
      </c>
      <c r="D88" s="9">
        <f>'일자별 주가'!D88*'종목 기본정보'!D$2*'종목 기본정보'!D$3</f>
        <v>503053600000</v>
      </c>
      <c r="E88" s="9">
        <f>'일자별 주가'!E88*'종목 기본정보'!E$2*'종목 기본정보'!E$3</f>
        <v>84312800000</v>
      </c>
      <c r="F88" s="9">
        <f>'일자별 주가'!F88*'종목 기본정보'!F$2*'종목 기본정보'!F$3</f>
        <v>605372500000</v>
      </c>
      <c r="G88" s="9">
        <f t="shared" si="2"/>
        <v>1365495400000</v>
      </c>
      <c r="H88" s="7">
        <f t="shared" si="3"/>
        <v>109.6783453815261</v>
      </c>
    </row>
    <row r="89" spans="1:8" x14ac:dyDescent="0.3">
      <c r="A89">
        <v>88</v>
      </c>
      <c r="B89" s="9">
        <f>'일자별 주가'!B89*'종목 기본정보'!B$2*'종목 기본정보'!B$3</f>
        <v>88282500000</v>
      </c>
      <c r="C89" s="9">
        <f>'일자별 주가'!C89*'종목 기본정보'!C$2*'종목 기본정보'!C$3</f>
        <v>80869500000</v>
      </c>
      <c r="D89" s="9">
        <f>'일자별 주가'!D89*'종목 기본정보'!D$2*'종목 기본정보'!D$3</f>
        <v>502184400000</v>
      </c>
      <c r="E89" s="9">
        <f>'일자별 주가'!E89*'종목 기본정보'!E$2*'종목 기본정보'!E$3</f>
        <v>83197840000</v>
      </c>
      <c r="F89" s="9">
        <f>'일자별 주가'!F89*'종목 기본정보'!F$2*'종목 기본정보'!F$3</f>
        <v>624800500000</v>
      </c>
      <c r="G89" s="9">
        <f t="shared" si="2"/>
        <v>1379334740000</v>
      </c>
      <c r="H89" s="7">
        <f t="shared" si="3"/>
        <v>110.7899389558233</v>
      </c>
    </row>
    <row r="90" spans="1:8" x14ac:dyDescent="0.3">
      <c r="A90">
        <v>89</v>
      </c>
      <c r="B90" s="9">
        <f>'일자별 주가'!B90*'종목 기본정보'!B$2*'종목 기본정보'!B$3</f>
        <v>90915000000</v>
      </c>
      <c r="C90" s="9">
        <f>'일자별 주가'!C90*'종목 기본정보'!C$2*'종목 기본정보'!C$3</f>
        <v>81945000000</v>
      </c>
      <c r="D90" s="9">
        <f>'일자별 주가'!D90*'종목 기본정보'!D$2*'종목 기본정보'!D$3</f>
        <v>507793200000</v>
      </c>
      <c r="E90" s="9">
        <f>'일자별 주가'!E90*'종목 기본정보'!E$2*'종목 기본정보'!E$3</f>
        <v>80842960000</v>
      </c>
      <c r="F90" s="9">
        <f>'일자별 주가'!F90*'종목 기본정보'!F$2*'종목 기본정보'!F$3</f>
        <v>634416000000</v>
      </c>
      <c r="G90" s="9">
        <f t="shared" si="2"/>
        <v>1395912160000</v>
      </c>
      <c r="H90" s="7">
        <f t="shared" si="3"/>
        <v>112.12145863453816</v>
      </c>
    </row>
    <row r="91" spans="1:8" x14ac:dyDescent="0.3">
      <c r="A91">
        <v>90</v>
      </c>
      <c r="B91" s="9">
        <f>'일자별 주가'!B91*'종목 기본정보'!B$2*'종목 기본정보'!B$3</f>
        <v>89467500000</v>
      </c>
      <c r="C91" s="9">
        <f>'일자별 주가'!C91*'종목 기본정보'!C$2*'종목 기본정보'!C$3</f>
        <v>80847000000</v>
      </c>
      <c r="D91" s="9">
        <f>'일자별 주가'!D91*'종목 기본정보'!D$2*'종목 기본정보'!D$3</f>
        <v>515484799999.99994</v>
      </c>
      <c r="E91" s="9">
        <f>'일자별 주가'!E91*'종목 기본정보'!E$2*'종목 기본정보'!E$3</f>
        <v>82094320000</v>
      </c>
      <c r="F91" s="9">
        <f>'일자별 주가'!F91*'종목 기본정보'!F$2*'종목 기본정보'!F$3</f>
        <v>626647000000</v>
      </c>
      <c r="G91" s="9">
        <f t="shared" si="2"/>
        <v>1394540620000</v>
      </c>
      <c r="H91" s="7">
        <f t="shared" si="3"/>
        <v>112.01129477911647</v>
      </c>
    </row>
    <row r="92" spans="1:8" x14ac:dyDescent="0.3">
      <c r="A92">
        <v>91</v>
      </c>
      <c r="B92" s="9">
        <f>'일자별 주가'!B92*'종목 기본정보'!B$2*'종목 기본정보'!B$3</f>
        <v>90960000000</v>
      </c>
      <c r="C92" s="9">
        <f>'일자별 주가'!C92*'종목 기본정보'!C$2*'종목 기본정보'!C$3</f>
        <v>80914500000</v>
      </c>
      <c r="D92" s="9">
        <f>'일자별 주가'!D92*'종목 기본정보'!D$2*'종목 기본정보'!D$3</f>
        <v>515779999999.99994</v>
      </c>
      <c r="E92" s="9">
        <f>'일자별 주가'!E92*'종목 기본정보'!E$2*'종목 기본정보'!E$3</f>
        <v>82495600000</v>
      </c>
      <c r="F92" s="9">
        <f>'일자별 주가'!F92*'종목 기본정보'!F$2*'종목 기본정보'!F$3</f>
        <v>644826500000</v>
      </c>
      <c r="G92" s="9">
        <f t="shared" si="2"/>
        <v>1414976600000</v>
      </c>
      <c r="H92" s="7">
        <f t="shared" si="3"/>
        <v>113.65273895582328</v>
      </c>
    </row>
    <row r="93" spans="1:8" x14ac:dyDescent="0.3">
      <c r="A93">
        <v>92</v>
      </c>
      <c r="B93" s="9">
        <f>'일자별 주가'!B93*'종목 기본정보'!B$2*'종목 기본정보'!B$3</f>
        <v>92122500000</v>
      </c>
      <c r="C93" s="9">
        <f>'일자별 주가'!C93*'종목 기본정보'!C$2*'종목 기본정보'!C$3</f>
        <v>79263000000</v>
      </c>
      <c r="D93" s="9">
        <f>'일자별 주가'!D93*'종목 기본정보'!D$2*'종목 기본정보'!D$3</f>
        <v>514549999999.99994</v>
      </c>
      <c r="E93" s="9">
        <f>'일자별 주가'!E93*'종목 기본정보'!E$2*'종목 기본정보'!E$3</f>
        <v>80983760000</v>
      </c>
      <c r="F93" s="9">
        <f>'일자별 주가'!F93*'종목 기본정보'!F$2*'종목 기본정보'!F$3</f>
        <v>626266000000</v>
      </c>
      <c r="G93" s="9">
        <f t="shared" si="2"/>
        <v>1393185260000</v>
      </c>
      <c r="H93" s="7">
        <f t="shared" si="3"/>
        <v>111.90243052208835</v>
      </c>
    </row>
    <row r="94" spans="1:8" x14ac:dyDescent="0.3">
      <c r="A94">
        <v>93</v>
      </c>
      <c r="B94" s="9">
        <f>'일자별 주가'!B94*'종목 기본정보'!B$2*'종목 기본정보'!B$3</f>
        <v>91290000000</v>
      </c>
      <c r="C94" s="9">
        <f>'일자별 주가'!C94*'종목 기본정보'!C$2*'종목 기본정보'!C$3</f>
        <v>77575500000</v>
      </c>
      <c r="D94" s="9">
        <f>'일자별 주가'!D94*'종목 기본정보'!D$2*'종목 기본정보'!D$3</f>
        <v>506366400000</v>
      </c>
      <c r="E94" s="9">
        <f>'일자별 주가'!E94*'종목 기본정보'!E$2*'종목 기본정보'!E$3</f>
        <v>80011360000</v>
      </c>
      <c r="F94" s="9">
        <f>'일자별 주가'!F94*'종목 기본정보'!F$2*'종목 기본정보'!F$3</f>
        <v>635774000000</v>
      </c>
      <c r="G94" s="9">
        <f t="shared" si="2"/>
        <v>1391017260000</v>
      </c>
      <c r="H94" s="7">
        <f t="shared" si="3"/>
        <v>111.72829397590363</v>
      </c>
    </row>
    <row r="95" spans="1:8" x14ac:dyDescent="0.3">
      <c r="A95">
        <v>94</v>
      </c>
      <c r="B95" s="9">
        <f>'일자별 주가'!B95*'종목 기본정보'!B$2*'종목 기본정보'!B$3</f>
        <v>88890000000</v>
      </c>
      <c r="C95" s="9">
        <f>'일자별 주가'!C95*'종목 기본정보'!C$2*'종목 기본정보'!C$3</f>
        <v>76036500000</v>
      </c>
      <c r="D95" s="9">
        <f>'일자별 주가'!D95*'종목 기본정보'!D$2*'종목 기본정보'!D$3</f>
        <v>507973600000</v>
      </c>
      <c r="E95" s="9">
        <f>'일자별 주가'!E95*'종목 기본정보'!E$2*'종목 기본정보'!E$3</f>
        <v>78984400000</v>
      </c>
      <c r="F95" s="9">
        <f>'일자별 주가'!F95*'종목 기본정보'!F$2*'종목 기본정보'!F$3</f>
        <v>619341500000</v>
      </c>
      <c r="G95" s="9">
        <f t="shared" si="2"/>
        <v>1371226000000</v>
      </c>
      <c r="H95" s="7">
        <f t="shared" si="3"/>
        <v>110.1386345381526</v>
      </c>
    </row>
    <row r="96" spans="1:8" x14ac:dyDescent="0.3">
      <c r="A96">
        <v>95</v>
      </c>
      <c r="B96" s="9">
        <f>'일자별 주가'!B96*'종목 기본정보'!B$2*'종목 기본정보'!B$3</f>
        <v>87765000000</v>
      </c>
      <c r="C96" s="9">
        <f>'일자별 주가'!C96*'종목 기본정보'!C$2*'종목 기본정보'!C$3</f>
        <v>75636000000</v>
      </c>
      <c r="D96" s="9">
        <f>'일자별 주가'!D96*'종목 기본정보'!D$2*'종목 기본정보'!D$3</f>
        <v>508760800000</v>
      </c>
      <c r="E96" s="9">
        <f>'일자별 주가'!E96*'종목 기본정보'!E$2*'종목 기본정보'!E$3</f>
        <v>80692480000</v>
      </c>
      <c r="F96" s="9">
        <f>'일자별 주가'!F96*'종목 기본정보'!F$2*'종목 기본정보'!F$3</f>
        <v>625462000000</v>
      </c>
      <c r="G96" s="9">
        <f t="shared" si="2"/>
        <v>1378316280000</v>
      </c>
      <c r="H96" s="7">
        <f t="shared" si="3"/>
        <v>110.70813493975903</v>
      </c>
    </row>
    <row r="97" spans="1:8" x14ac:dyDescent="0.3">
      <c r="A97">
        <v>96</v>
      </c>
      <c r="B97" s="9">
        <f>'일자별 주가'!B97*'종목 기본정보'!B$2*'종목 기본정보'!B$3</f>
        <v>86497500000</v>
      </c>
      <c r="C97" s="9">
        <f>'일자별 주가'!C97*'종목 기본정보'!C$2*'종목 기본정보'!C$3</f>
        <v>75415500000</v>
      </c>
      <c r="D97" s="9">
        <f>'일자별 주가'!D97*'종목 기본정보'!D$2*'종목 기본정보'!D$3</f>
        <v>507858800000</v>
      </c>
      <c r="E97" s="9">
        <f>'일자별 주가'!E97*'종목 기본정보'!E$2*'종목 기본정보'!E$3</f>
        <v>82437520000</v>
      </c>
      <c r="F97" s="9">
        <f>'일자별 주가'!F97*'종목 기본정보'!F$2*'종목 기본정보'!F$3</f>
        <v>614965500000</v>
      </c>
      <c r="G97" s="9">
        <f t="shared" si="2"/>
        <v>1367174820000</v>
      </c>
      <c r="H97" s="7">
        <f t="shared" si="3"/>
        <v>109.81323855421688</v>
      </c>
    </row>
    <row r="98" spans="1:8" x14ac:dyDescent="0.3">
      <c r="A98">
        <v>97</v>
      </c>
      <c r="B98" s="9">
        <f>'일자별 주가'!B98*'종목 기본정보'!B$2*'종목 기본정보'!B$3</f>
        <v>86145000000</v>
      </c>
      <c r="C98" s="9">
        <f>'일자별 주가'!C98*'종목 기본정보'!C$2*'종목 기본정보'!C$3</f>
        <v>75469500000</v>
      </c>
      <c r="D98" s="9">
        <f>'일자별 주가'!D98*'종목 기본정보'!D$2*'종목 기본정보'!D$3</f>
        <v>514353199999.99994</v>
      </c>
      <c r="E98" s="9">
        <f>'일자별 주가'!E98*'종목 기본정보'!E$2*'종목 기본정보'!E$3</f>
        <v>84875120000</v>
      </c>
      <c r="F98" s="9">
        <f>'일자별 주가'!F98*'종목 기본정보'!F$2*'종목 기본정보'!F$3</f>
        <v>626430500000</v>
      </c>
      <c r="G98" s="9">
        <f t="shared" si="2"/>
        <v>1387273320000</v>
      </c>
      <c r="H98" s="7">
        <f t="shared" si="3"/>
        <v>111.42757590361445</v>
      </c>
    </row>
    <row r="99" spans="1:8" x14ac:dyDescent="0.3">
      <c r="A99">
        <v>98</v>
      </c>
      <c r="B99" s="9">
        <f>'일자별 주가'!B99*'종목 기본정보'!B$2*'종목 기본정보'!B$3</f>
        <v>85687500000</v>
      </c>
      <c r="C99" s="9">
        <f>'일자별 주가'!C99*'종목 기본정보'!C$2*'종목 기본정보'!C$3</f>
        <v>73390500000</v>
      </c>
      <c r="D99" s="9">
        <f>'일자별 주가'!D99*'종목 기본정보'!D$2*'종목 기본정보'!D$3</f>
        <v>507629200000</v>
      </c>
      <c r="E99" s="9">
        <f>'일자별 주가'!E99*'종목 기본정보'!E$2*'종목 기본정보'!E$3</f>
        <v>85763920000</v>
      </c>
      <c r="F99" s="9">
        <f>'일자별 주가'!F99*'종목 기본정보'!F$2*'종목 기본정보'!F$3</f>
        <v>645660000000</v>
      </c>
      <c r="G99" s="9">
        <f t="shared" si="2"/>
        <v>1398131120000</v>
      </c>
      <c r="H99" s="7">
        <f t="shared" si="3"/>
        <v>112.29968835341366</v>
      </c>
    </row>
    <row r="100" spans="1:8" x14ac:dyDescent="0.3">
      <c r="A100">
        <v>99</v>
      </c>
      <c r="B100" s="9">
        <f>'일자별 주가'!B100*'종목 기본정보'!B$2*'종목 기본정보'!B$3</f>
        <v>85380000000</v>
      </c>
      <c r="C100" s="9">
        <f>'일자별 주가'!C100*'종목 기본정보'!C$2*'종목 기본정보'!C$3</f>
        <v>75726000000</v>
      </c>
      <c r="D100" s="9">
        <f>'일자별 주가'!D100*'종목 기본정보'!D$2*'종목 기본정보'!D$3</f>
        <v>520093199999.99994</v>
      </c>
      <c r="E100" s="9">
        <f>'일자별 주가'!E100*'종목 기본정보'!E$2*'종목 기본정보'!E$3</f>
        <v>86954560000</v>
      </c>
      <c r="F100" s="9">
        <f>'일자별 주가'!F100*'종목 기본정보'!F$2*'종목 기본정보'!F$3</f>
        <v>664642500000</v>
      </c>
      <c r="G100" s="9">
        <f t="shared" si="2"/>
        <v>1432796260000</v>
      </c>
      <c r="H100" s="7">
        <f t="shared" si="3"/>
        <v>115.08403694779116</v>
      </c>
    </row>
    <row r="101" spans="1:8" x14ac:dyDescent="0.3">
      <c r="A101">
        <v>100</v>
      </c>
      <c r="B101" s="9">
        <f>'일자별 주가'!B101*'종목 기본정보'!B$2*'종목 기본정보'!B$3</f>
        <v>86797500000</v>
      </c>
      <c r="C101" s="9">
        <f>'일자별 주가'!C101*'종목 기본정보'!C$2*'종목 기본정보'!C$3</f>
        <v>76113000000</v>
      </c>
      <c r="D101" s="9">
        <f>'일자별 주가'!D101*'종목 기본정보'!D$2*'종목 기본정보'!D$3</f>
        <v>534180799999.99994</v>
      </c>
      <c r="E101" s="9">
        <f>'일자별 주가'!E101*'종목 기본정보'!E$2*'종목 기본정보'!E$3</f>
        <v>86005920000</v>
      </c>
      <c r="F101" s="9">
        <f>'일자별 주가'!F101*'종목 기본정보'!F$2*'종목 기본정보'!F$3</f>
        <v>682707000000</v>
      </c>
      <c r="G101" s="9">
        <f t="shared" si="2"/>
        <v>1465804220000</v>
      </c>
      <c r="H101" s="7">
        <f t="shared" si="3"/>
        <v>117.73527871485945</v>
      </c>
    </row>
    <row r="102" spans="1:8" x14ac:dyDescent="0.3">
      <c r="A102">
        <v>101</v>
      </c>
      <c r="B102" s="9">
        <f>'일자별 주가'!B102*'종목 기본정보'!B$2*'종목 기본정보'!B$3</f>
        <v>84585000000</v>
      </c>
      <c r="C102" s="9">
        <f>'일자별 주가'!C102*'종목 기본정보'!C$2*'종목 기본정보'!C$3</f>
        <v>76689000000</v>
      </c>
      <c r="D102" s="9">
        <f>'일자별 주가'!D102*'종목 기본정보'!D$2*'종목 기본정보'!D$3</f>
        <v>530753199999.99994</v>
      </c>
      <c r="E102" s="9">
        <f>'일자별 주가'!E102*'종목 기본정보'!E$2*'종목 기본정보'!E$3</f>
        <v>86797040000</v>
      </c>
      <c r="F102" s="9">
        <f>'일자별 주가'!F102*'종목 기본정보'!F$2*'종목 기본정보'!F$3</f>
        <v>687302500000</v>
      </c>
      <c r="G102" s="9">
        <f t="shared" si="2"/>
        <v>1466126740000</v>
      </c>
      <c r="H102" s="7">
        <f t="shared" si="3"/>
        <v>117.76118393574298</v>
      </c>
    </row>
    <row r="103" spans="1:8" x14ac:dyDescent="0.3">
      <c r="A103">
        <v>102</v>
      </c>
      <c r="B103" s="9">
        <f>'일자별 주가'!B103*'종목 기본정보'!B$2*'종목 기본정보'!B$3</f>
        <v>83895000000</v>
      </c>
      <c r="C103" s="9">
        <f>'일자별 주가'!C103*'종목 기본정보'!C$2*'종목 기본정보'!C$3</f>
        <v>78682500000</v>
      </c>
      <c r="D103" s="9">
        <f>'일자별 주가'!D103*'종목 기본정보'!D$2*'종목 기본정보'!D$3</f>
        <v>541232799999.99994</v>
      </c>
      <c r="E103" s="9">
        <f>'일자별 주가'!E103*'종목 기본정보'!E$2*'종목 기본정보'!E$3</f>
        <v>85565920000</v>
      </c>
      <c r="F103" s="9">
        <f>'일자별 주가'!F103*'종목 기본정보'!F$2*'종목 기본정보'!F$3</f>
        <v>680185500000</v>
      </c>
      <c r="G103" s="9">
        <f t="shared" si="2"/>
        <v>1469561720000</v>
      </c>
      <c r="H103" s="7">
        <f t="shared" si="3"/>
        <v>118.03708594377511</v>
      </c>
    </row>
    <row r="104" spans="1:8" x14ac:dyDescent="0.3">
      <c r="A104">
        <v>103</v>
      </c>
      <c r="B104" s="9">
        <f>'일자별 주가'!B104*'종목 기본정보'!B$2*'종목 기본정보'!B$3</f>
        <v>85260000000</v>
      </c>
      <c r="C104" s="9">
        <f>'일자별 주가'!C104*'종목 기본정보'!C$2*'종목 기본정보'!C$3</f>
        <v>77260500000</v>
      </c>
      <c r="D104" s="9">
        <f>'일자별 주가'!D104*'종목 기본정보'!D$2*'종목 기본정보'!D$3</f>
        <v>527374799999.99994</v>
      </c>
      <c r="E104" s="9">
        <f>'일자별 주가'!E104*'종목 기본정보'!E$2*'종목 기본정보'!E$3</f>
        <v>84464160000</v>
      </c>
      <c r="F104" s="9">
        <f>'일자별 주가'!F104*'종목 기본정보'!F$2*'종목 기본정보'!F$3</f>
        <v>680558000000</v>
      </c>
      <c r="G104" s="9">
        <f t="shared" si="2"/>
        <v>1454917460000</v>
      </c>
      <c r="H104" s="7">
        <f t="shared" si="3"/>
        <v>116.86084016064258</v>
      </c>
    </row>
    <row r="105" spans="1:8" x14ac:dyDescent="0.3">
      <c r="A105">
        <v>104</v>
      </c>
      <c r="B105" s="9">
        <f>'일자별 주가'!B105*'종목 기본정보'!B$2*'종목 기본정보'!B$3</f>
        <v>83887500000</v>
      </c>
      <c r="C105" s="9">
        <f>'일자별 주가'!C105*'종목 기본정보'!C$2*'종목 기본정보'!C$3</f>
        <v>75514500000</v>
      </c>
      <c r="D105" s="9">
        <f>'일자별 주가'!D105*'종목 기본정보'!D$2*'종목 기본정보'!D$3</f>
        <v>531983199999.99994</v>
      </c>
      <c r="E105" s="9">
        <f>'일자별 주가'!E105*'종목 기본정보'!E$2*'종목 기본정보'!E$3</f>
        <v>84359440000</v>
      </c>
      <c r="F105" s="9">
        <f>'일자별 주가'!F105*'종목 기본정보'!F$2*'종목 기본정보'!F$3</f>
        <v>699661000000</v>
      </c>
      <c r="G105" s="9">
        <f t="shared" si="2"/>
        <v>1475405640000</v>
      </c>
      <c r="H105" s="7">
        <f t="shared" si="3"/>
        <v>118.50647710843374</v>
      </c>
    </row>
    <row r="106" spans="1:8" x14ac:dyDescent="0.3">
      <c r="A106">
        <v>105</v>
      </c>
      <c r="B106" s="9">
        <f>'일자별 주가'!B106*'종목 기본정보'!B$2*'종목 기본정보'!B$3</f>
        <v>85822500000</v>
      </c>
      <c r="C106" s="9">
        <f>'일자별 주가'!C106*'종목 기본정보'!C$2*'종목 기본정보'!C$3</f>
        <v>77661000000</v>
      </c>
      <c r="D106" s="9">
        <f>'일자별 주가'!D106*'종목 기본정보'!D$2*'종목 기본정보'!D$3</f>
        <v>528079999999.99994</v>
      </c>
      <c r="E106" s="9">
        <f>'일자별 주가'!E106*'종목 기본정보'!E$2*'종목 기본정보'!E$3</f>
        <v>84557440000</v>
      </c>
      <c r="F106" s="9">
        <f>'일자별 주가'!F106*'종목 기본정보'!F$2*'종목 기본정보'!F$3</f>
        <v>689772500000</v>
      </c>
      <c r="G106" s="9">
        <f t="shared" si="2"/>
        <v>1465893440000</v>
      </c>
      <c r="H106" s="7">
        <f t="shared" si="3"/>
        <v>117.74244497991968</v>
      </c>
    </row>
    <row r="107" spans="1:8" x14ac:dyDescent="0.3">
      <c r="A107">
        <v>106</v>
      </c>
      <c r="B107" s="9">
        <f>'일자별 주가'!B107*'종목 기본정보'!B$2*'종목 기본정보'!B$3</f>
        <v>84345000000</v>
      </c>
      <c r="C107" s="9">
        <f>'일자별 주가'!C107*'종목 기본정보'!C$2*'종목 기본정보'!C$3</f>
        <v>79258500000</v>
      </c>
      <c r="D107" s="9">
        <f>'일자별 주가'!D107*'종목 기본정보'!D$2*'종목 기본정보'!D$3</f>
        <v>532573599999.99994</v>
      </c>
      <c r="E107" s="9">
        <f>'일자별 주가'!E107*'종목 기본정보'!E$2*'종목 기본정보'!E$3</f>
        <v>82261520000</v>
      </c>
      <c r="F107" s="9">
        <f>'일자별 주가'!F107*'종목 기본정보'!F$2*'종목 기본정보'!F$3</f>
        <v>696592000000</v>
      </c>
      <c r="G107" s="9">
        <f t="shared" si="2"/>
        <v>1475030620000</v>
      </c>
      <c r="H107" s="7">
        <f t="shared" si="3"/>
        <v>118.47635502008032</v>
      </c>
    </row>
    <row r="108" spans="1:8" x14ac:dyDescent="0.3">
      <c r="A108">
        <v>107</v>
      </c>
      <c r="B108" s="9">
        <f>'일자별 주가'!B108*'종목 기본정보'!B$2*'종목 기본정보'!B$3</f>
        <v>85665000000</v>
      </c>
      <c r="C108" s="9">
        <f>'일자별 주가'!C108*'종목 기본정보'!C$2*'종목 기본정보'!C$3</f>
        <v>78574500000</v>
      </c>
      <c r="D108" s="9">
        <f>'일자별 주가'!D108*'종목 기본정보'!D$2*'종목 기본정보'!D$3</f>
        <v>533491999999.99994</v>
      </c>
      <c r="E108" s="9">
        <f>'일자별 주가'!E108*'종목 기본정보'!E$2*'종목 기본정보'!E$3</f>
        <v>84672720000</v>
      </c>
      <c r="F108" s="9">
        <f>'일자별 주가'!F108*'종목 기본정보'!F$2*'종목 기본정보'!F$3</f>
        <v>679862500000</v>
      </c>
      <c r="G108" s="9">
        <f t="shared" si="2"/>
        <v>1462266720000</v>
      </c>
      <c r="H108" s="7">
        <f t="shared" si="3"/>
        <v>117.45114216867469</v>
      </c>
    </row>
    <row r="109" spans="1:8" x14ac:dyDescent="0.3">
      <c r="A109">
        <v>108</v>
      </c>
      <c r="B109" s="9">
        <f>'일자별 주가'!B109*'종목 기본정보'!B$2*'종목 기본정보'!B$3</f>
        <v>86947500000</v>
      </c>
      <c r="C109" s="9">
        <f>'일자별 주가'!C109*'종목 기본정보'!C$2*'종목 기본정보'!C$3</f>
        <v>80914500000</v>
      </c>
      <c r="D109" s="9">
        <f>'일자별 주가'!D109*'종목 기본정보'!D$2*'종목 기본정보'!D$3</f>
        <v>531031999999.99994</v>
      </c>
      <c r="E109" s="9">
        <f>'일자별 주가'!E109*'종목 기본정보'!E$2*'종목 기본정보'!E$3</f>
        <v>83701200000</v>
      </c>
      <c r="F109" s="9">
        <f>'일자별 주가'!F109*'종목 기본정보'!F$2*'종목 기본정보'!F$3</f>
        <v>680167500000</v>
      </c>
      <c r="G109" s="9">
        <f t="shared" si="2"/>
        <v>1462762700000</v>
      </c>
      <c r="H109" s="7">
        <f t="shared" si="3"/>
        <v>117.49097991967872</v>
      </c>
    </row>
    <row r="110" spans="1:8" x14ac:dyDescent="0.3">
      <c r="A110">
        <v>109</v>
      </c>
      <c r="B110" s="9">
        <f>'일자별 주가'!B110*'종목 기본정보'!B$2*'종목 기본정보'!B$3</f>
        <v>85665000000</v>
      </c>
      <c r="C110" s="9">
        <f>'일자별 주가'!C110*'종목 기본정보'!C$2*'종목 기본정보'!C$3</f>
        <v>81873000000</v>
      </c>
      <c r="D110" s="9">
        <f>'일자별 주가'!D110*'종목 기본정보'!D$2*'종목 기본정보'!D$3</f>
        <v>525291999999.99994</v>
      </c>
      <c r="E110" s="9">
        <f>'일자별 주가'!E110*'종목 기본정보'!E$2*'종목 기본정보'!E$3</f>
        <v>83631680000</v>
      </c>
      <c r="F110" s="9">
        <f>'일자별 주가'!F110*'종목 기본정보'!F$2*'종목 기본정보'!F$3</f>
        <v>688396000000</v>
      </c>
      <c r="G110" s="9">
        <f t="shared" si="2"/>
        <v>1464857680000</v>
      </c>
      <c r="H110" s="7">
        <f t="shared" si="3"/>
        <v>117.6592514056225</v>
      </c>
    </row>
    <row r="111" spans="1:8" x14ac:dyDescent="0.3">
      <c r="A111">
        <v>110</v>
      </c>
      <c r="B111" s="9">
        <f>'일자별 주가'!B111*'종목 기본정보'!B$2*'종목 기본정보'!B$3</f>
        <v>83370000000</v>
      </c>
      <c r="C111" s="9">
        <f>'일자별 주가'!C111*'종목 기본정보'!C$2*'종목 기본정보'!C$3</f>
        <v>80365500000</v>
      </c>
      <c r="D111" s="9">
        <f>'일자별 주가'!D111*'종목 기본정보'!D$2*'종목 기본정보'!D$3</f>
        <v>530474399999.99994</v>
      </c>
      <c r="E111" s="9">
        <f>'일자별 주가'!E111*'종목 기본정보'!E$2*'종목 기본정보'!E$3</f>
        <v>82320480000</v>
      </c>
      <c r="F111" s="9">
        <f>'일자별 주가'!F111*'종목 기본정보'!F$2*'종목 기본정보'!F$3</f>
        <v>710671000000</v>
      </c>
      <c r="G111" s="9">
        <f t="shared" si="2"/>
        <v>1487201380000</v>
      </c>
      <c r="H111" s="7">
        <f t="shared" si="3"/>
        <v>119.45392610441768</v>
      </c>
    </row>
    <row r="112" spans="1:8" x14ac:dyDescent="0.3">
      <c r="A112">
        <v>111</v>
      </c>
      <c r="B112" s="9">
        <f>'일자별 주가'!B112*'종목 기본정보'!B$2*'종목 기본정보'!B$3</f>
        <v>85312500000</v>
      </c>
      <c r="C112" s="9">
        <f>'일자별 주가'!C112*'종목 기본정보'!C$2*'종목 기본정보'!C$3</f>
        <v>80158500000</v>
      </c>
      <c r="D112" s="9">
        <f>'일자별 주가'!D112*'종목 기본정보'!D$2*'종목 기본정보'!D$3</f>
        <v>542643199999.99994</v>
      </c>
      <c r="E112" s="9">
        <f>'일자별 주가'!E112*'종목 기본정보'!E$2*'종목 기본정보'!E$3</f>
        <v>81854080000</v>
      </c>
      <c r="F112" s="9">
        <f>'일자별 주가'!F112*'종목 기본정보'!F$2*'종목 기본정보'!F$3</f>
        <v>732084500000</v>
      </c>
      <c r="G112" s="9">
        <f t="shared" si="2"/>
        <v>1522052780000</v>
      </c>
      <c r="H112" s="7">
        <f t="shared" si="3"/>
        <v>122.25323534136545</v>
      </c>
    </row>
    <row r="113" spans="1:8" x14ac:dyDescent="0.3">
      <c r="A113">
        <v>112</v>
      </c>
      <c r="B113" s="9">
        <f>'일자별 주가'!B113*'종목 기본정보'!B$2*'종목 기본정보'!B$3</f>
        <v>85875000000</v>
      </c>
      <c r="C113" s="9">
        <f>'일자별 주가'!C113*'종목 기본정보'!C$2*'종목 기본정보'!C$3</f>
        <v>78246000000</v>
      </c>
      <c r="D113" s="9">
        <f>'일자별 주가'!D113*'종목 기본정보'!D$2*'종목 기본정보'!D$3</f>
        <v>537608399999.99994</v>
      </c>
      <c r="E113" s="9">
        <f>'일자별 주가'!E113*'종목 기본정보'!E$2*'종목 기본정보'!E$3</f>
        <v>80905440000</v>
      </c>
      <c r="F113" s="9">
        <f>'일자별 주가'!F113*'종목 기본정보'!F$2*'종목 기본정보'!F$3</f>
        <v>739243000000</v>
      </c>
      <c r="G113" s="9">
        <f t="shared" si="2"/>
        <v>1521877840000</v>
      </c>
      <c r="H113" s="7">
        <f t="shared" si="3"/>
        <v>122.23918393574297</v>
      </c>
    </row>
    <row r="114" spans="1:8" x14ac:dyDescent="0.3">
      <c r="A114">
        <v>113</v>
      </c>
      <c r="B114" s="9">
        <f>'일자별 주가'!B114*'종목 기본정보'!B$2*'종목 기본정보'!B$3</f>
        <v>83700000000</v>
      </c>
      <c r="C114" s="9">
        <f>'일자별 주가'!C114*'종목 기본정보'!C$2*'종목 기본정보'!C$3</f>
        <v>79101000000</v>
      </c>
      <c r="D114" s="9">
        <f>'일자별 주가'!D114*'종목 기본정보'!D$2*'종목 기본정보'!D$3</f>
        <v>540445599999.99994</v>
      </c>
      <c r="E114" s="9">
        <f>'일자별 주가'!E114*'종목 기본정보'!E$2*'종목 기본정보'!E$3</f>
        <v>81583040000</v>
      </c>
      <c r="F114" s="9">
        <f>'일자별 주가'!F114*'종목 기본정보'!F$2*'종목 기본정보'!F$3</f>
        <v>730535000000</v>
      </c>
      <c r="G114" s="9">
        <f t="shared" si="2"/>
        <v>1515364640000</v>
      </c>
      <c r="H114" s="7">
        <f t="shared" si="3"/>
        <v>121.71603534136545</v>
      </c>
    </row>
    <row r="115" spans="1:8" x14ac:dyDescent="0.3">
      <c r="A115">
        <v>114</v>
      </c>
      <c r="B115" s="9">
        <f>'일자별 주가'!B115*'종목 기본정보'!B$2*'종목 기본정보'!B$3</f>
        <v>83880000000</v>
      </c>
      <c r="C115" s="9">
        <f>'일자별 주가'!C115*'종목 기본정보'!C$2*'종목 기본정보'!C$3</f>
        <v>77508000000</v>
      </c>
      <c r="D115" s="9">
        <f>'일자별 주가'!D115*'종목 기본정보'!D$2*'종목 기본정보'!D$3</f>
        <v>532753999999.99994</v>
      </c>
      <c r="E115" s="9">
        <f>'일자별 주가'!E115*'종목 기본정보'!E$2*'종목 기본정보'!E$3</f>
        <v>80350160000</v>
      </c>
      <c r="F115" s="9">
        <f>'일자별 주가'!F115*'종목 기본정보'!F$2*'종목 기본정보'!F$3</f>
        <v>717291500000</v>
      </c>
      <c r="G115" s="9">
        <f t="shared" si="2"/>
        <v>1491783660000</v>
      </c>
      <c r="H115" s="7">
        <f t="shared" si="3"/>
        <v>119.82198072289157</v>
      </c>
    </row>
    <row r="116" spans="1:8" x14ac:dyDescent="0.3">
      <c r="A116">
        <v>115</v>
      </c>
      <c r="B116" s="9">
        <f>'일자별 주가'!B116*'종목 기본정보'!B$2*'종목 기본정보'!B$3</f>
        <v>86235000000</v>
      </c>
      <c r="C116" s="9">
        <f>'일자별 주가'!C116*'종목 기본정보'!C$2*'종목 기본정보'!C$3</f>
        <v>77368500000</v>
      </c>
      <c r="D116" s="9">
        <f>'일자별 주가'!D116*'종목 기본정보'!D$2*'종목 기본정보'!D$3</f>
        <v>529539599999.99994</v>
      </c>
      <c r="E116" s="9">
        <f>'일자별 주가'!E116*'종목 기본정보'!E$2*'종목 기본정보'!E$3</f>
        <v>81761680000</v>
      </c>
      <c r="F116" s="9">
        <f>'일자별 주가'!F116*'종목 기본정보'!F$2*'종목 기본정보'!F$3</f>
        <v>723434500000</v>
      </c>
      <c r="G116" s="9">
        <f t="shared" si="2"/>
        <v>1498339280000</v>
      </c>
      <c r="H116" s="7">
        <f t="shared" si="3"/>
        <v>120.34853654618473</v>
      </c>
    </row>
    <row r="117" spans="1:8" x14ac:dyDescent="0.3">
      <c r="A117">
        <v>116</v>
      </c>
      <c r="B117" s="9">
        <f>'일자별 주가'!B117*'종목 기본정보'!B$2*'종목 기본정보'!B$3</f>
        <v>88372500000</v>
      </c>
      <c r="C117" s="9">
        <f>'일자별 주가'!C117*'종목 기본정보'!C$2*'종목 기본정보'!C$3</f>
        <v>79474500000</v>
      </c>
      <c r="D117" s="9">
        <f>'일자별 주가'!D117*'종목 기본정보'!D$2*'종목 기본정보'!D$3</f>
        <v>516780399999.99994</v>
      </c>
      <c r="E117" s="9">
        <f>'일자별 주가'!E117*'종목 기본정보'!E$2*'종목 기본정보'!E$3</f>
        <v>82982240000</v>
      </c>
      <c r="F117" s="9">
        <f>'일자별 주가'!F117*'종목 기본정보'!F$2*'종목 기본정보'!F$3</f>
        <v>740864000000</v>
      </c>
      <c r="G117" s="9">
        <f t="shared" si="2"/>
        <v>1508473640000</v>
      </c>
      <c r="H117" s="7">
        <f t="shared" si="3"/>
        <v>121.16254136546185</v>
      </c>
    </row>
    <row r="118" spans="1:8" x14ac:dyDescent="0.3">
      <c r="A118">
        <v>117</v>
      </c>
      <c r="B118" s="9">
        <f>'일자별 주가'!B118*'종목 기본정보'!B$2*'종목 기본정보'!B$3</f>
        <v>90742500000</v>
      </c>
      <c r="C118" s="9">
        <f>'일자별 주가'!C118*'종목 기본정보'!C$2*'종목 기본정보'!C$3</f>
        <v>80716500000</v>
      </c>
      <c r="D118" s="9">
        <f>'일자별 주가'!D118*'종목 기본정보'!D$2*'종목 기본정보'!D$3</f>
        <v>517370799999.99994</v>
      </c>
      <c r="E118" s="9">
        <f>'일자별 주가'!E118*'종목 기본정보'!E$2*'종목 기본정보'!E$3</f>
        <v>83875440000</v>
      </c>
      <c r="F118" s="9">
        <f>'일자별 주가'!F118*'종목 기본정보'!F$2*'종목 기본정보'!F$3</f>
        <v>723081000000</v>
      </c>
      <c r="G118" s="9">
        <f t="shared" si="2"/>
        <v>1495786240000</v>
      </c>
      <c r="H118" s="7">
        <f t="shared" si="3"/>
        <v>120.14347309236948</v>
      </c>
    </row>
    <row r="119" spans="1:8" x14ac:dyDescent="0.3">
      <c r="A119">
        <v>118</v>
      </c>
      <c r="B119" s="9">
        <f>'일자별 주가'!B119*'종목 기본정보'!B$2*'종목 기본정보'!B$3</f>
        <v>90997500000</v>
      </c>
      <c r="C119" s="9">
        <f>'일자별 주가'!C119*'종목 기본정보'!C$2*'종목 기본정보'!C$3</f>
        <v>79051500000</v>
      </c>
      <c r="D119" s="9">
        <f>'일자별 주가'!D119*'종목 기본정보'!D$2*'종목 기본정보'!D$3</f>
        <v>505989200000</v>
      </c>
      <c r="E119" s="9">
        <f>'일자별 주가'!E119*'종목 기본정보'!E$2*'종목 기본정보'!E$3</f>
        <v>81561920000</v>
      </c>
      <c r="F119" s="9">
        <f>'일자별 주가'!F119*'종목 기본정보'!F$2*'종목 기본정보'!F$3</f>
        <v>717109000000</v>
      </c>
      <c r="G119" s="9">
        <f t="shared" si="2"/>
        <v>1474709120000</v>
      </c>
      <c r="H119" s="7">
        <f t="shared" si="3"/>
        <v>118.45053172690763</v>
      </c>
    </row>
    <row r="120" spans="1:8" x14ac:dyDescent="0.3">
      <c r="A120">
        <v>119</v>
      </c>
      <c r="B120" s="9">
        <f>'일자별 주가'!B120*'종목 기본정보'!B$2*'종목 기본정보'!B$3</f>
        <v>88912500000</v>
      </c>
      <c r="C120" s="9">
        <f>'일자별 주가'!C120*'종목 기본정보'!C$2*'종목 기본정보'!C$3</f>
        <v>77310000000</v>
      </c>
      <c r="D120" s="9">
        <f>'일자별 주가'!D120*'종목 기본정보'!D$2*'종목 기본정보'!D$3</f>
        <v>509318400000</v>
      </c>
      <c r="E120" s="9">
        <f>'일자별 주가'!E120*'종목 기본정보'!E$2*'종목 기본정보'!E$3</f>
        <v>83586800000</v>
      </c>
      <c r="F120" s="9">
        <f>'일자별 주가'!F120*'종목 기본정보'!F$2*'종목 기본정보'!F$3</f>
        <v>739245000000</v>
      </c>
      <c r="G120" s="9">
        <f t="shared" si="2"/>
        <v>1498372700000</v>
      </c>
      <c r="H120" s="7">
        <f t="shared" si="3"/>
        <v>120.35122088353414</v>
      </c>
    </row>
    <row r="121" spans="1:8" x14ac:dyDescent="0.3">
      <c r="A121">
        <v>120</v>
      </c>
      <c r="B121" s="9">
        <f>'일자별 주가'!B121*'종목 기본정보'!B$2*'종목 기본정보'!B$3</f>
        <v>91072500000</v>
      </c>
      <c r="C121" s="9">
        <f>'일자별 주가'!C121*'종목 기본정보'!C$2*'종목 기본정보'!C$3</f>
        <v>75685500000</v>
      </c>
      <c r="D121" s="9">
        <f>'일자별 주가'!D121*'종목 기본정보'!D$2*'종목 기본정보'!D$3</f>
        <v>513221599999.99994</v>
      </c>
      <c r="E121" s="9">
        <f>'일자별 주가'!E121*'종목 기본정보'!E$2*'종목 기본정보'!E$3</f>
        <v>85394320000</v>
      </c>
      <c r="F121" s="9">
        <f>'일자별 주가'!F121*'종목 기본정보'!F$2*'종목 기본정보'!F$3</f>
        <v>729922500000</v>
      </c>
      <c r="G121" s="9">
        <f t="shared" si="2"/>
        <v>1495296420000</v>
      </c>
      <c r="H121" s="7">
        <f t="shared" si="3"/>
        <v>120.10413012048193</v>
      </c>
    </row>
    <row r="122" spans="1:8" x14ac:dyDescent="0.3">
      <c r="A122">
        <v>121</v>
      </c>
      <c r="B122" s="9">
        <f>'일자별 주가'!B122*'종목 기본정보'!B$2*'종목 기본정보'!B$3</f>
        <v>93652500000</v>
      </c>
      <c r="C122" s="9">
        <f>'일자별 주가'!C122*'종목 기본정보'!C$2*'종목 기본정보'!C$3</f>
        <v>74632500000</v>
      </c>
      <c r="D122" s="9">
        <f>'일자별 주가'!D122*'종목 기본정보'!D$2*'종목 기본정보'!D$3</f>
        <v>506891200000</v>
      </c>
      <c r="E122" s="9">
        <f>'일자별 주가'!E122*'종목 기본정보'!E$2*'종목 기본정보'!E$3</f>
        <v>84899760000</v>
      </c>
      <c r="F122" s="9">
        <f>'일자별 주가'!F122*'종목 기본정보'!F$2*'종목 기본정보'!F$3</f>
        <v>729100500000</v>
      </c>
      <c r="G122" s="9">
        <f t="shared" si="2"/>
        <v>1489176460000</v>
      </c>
      <c r="H122" s="7">
        <f t="shared" si="3"/>
        <v>119.61256706827311</v>
      </c>
    </row>
    <row r="123" spans="1:8" x14ac:dyDescent="0.3">
      <c r="A123">
        <v>122</v>
      </c>
      <c r="B123" s="9">
        <f>'일자별 주가'!B123*'종목 기본정보'!B$2*'종목 기본정보'!B$3</f>
        <v>92490000000</v>
      </c>
      <c r="C123" s="9">
        <f>'일자별 주가'!C123*'종목 기본정보'!C$2*'종목 기본정보'!C$3</f>
        <v>72693000000</v>
      </c>
      <c r="D123" s="9">
        <f>'일자별 주가'!D123*'종목 기본정보'!D$2*'종목 기본정보'!D$3</f>
        <v>498428800000</v>
      </c>
      <c r="E123" s="9">
        <f>'일자별 주가'!E123*'종목 기본정보'!E$2*'종목 기본정보'!E$3</f>
        <v>86029680000</v>
      </c>
      <c r="F123" s="9">
        <f>'일자별 주가'!F123*'종목 기본정보'!F$2*'종목 기본정보'!F$3</f>
        <v>730685500000</v>
      </c>
      <c r="G123" s="9">
        <f t="shared" si="2"/>
        <v>1480326980000</v>
      </c>
      <c r="H123" s="7">
        <f t="shared" si="3"/>
        <v>118.90176546184739</v>
      </c>
    </row>
    <row r="124" spans="1:8" x14ac:dyDescent="0.3">
      <c r="A124">
        <v>123</v>
      </c>
      <c r="B124" s="9">
        <f>'일자별 주가'!B124*'종목 기본정보'!B$2*'종목 기본정보'!B$3</f>
        <v>94800000000</v>
      </c>
      <c r="C124" s="9">
        <f>'일자별 주가'!C124*'종목 기본정보'!C$2*'종목 기본정보'!C$3</f>
        <v>74839500000</v>
      </c>
      <c r="D124" s="9">
        <f>'일자별 주가'!D124*'종목 기본정보'!D$2*'종목 기본정보'!D$3</f>
        <v>508695200000</v>
      </c>
      <c r="E124" s="9">
        <f>'일자별 주가'!E124*'종목 기본정보'!E$2*'종목 기본정보'!E$3</f>
        <v>86708160000</v>
      </c>
      <c r="F124" s="9">
        <f>'일자별 주가'!F124*'종목 기본정보'!F$2*'종목 기본정보'!F$3</f>
        <v>738945500000</v>
      </c>
      <c r="G124" s="9">
        <f t="shared" si="2"/>
        <v>1503988360000</v>
      </c>
      <c r="H124" s="7">
        <f t="shared" si="3"/>
        <v>120.8022779116466</v>
      </c>
    </row>
    <row r="125" spans="1:8" x14ac:dyDescent="0.3">
      <c r="A125">
        <v>124</v>
      </c>
      <c r="B125" s="9">
        <f>'일자별 주가'!B125*'종목 기본정보'!B$2*'종목 기본정보'!B$3</f>
        <v>93930000000</v>
      </c>
      <c r="C125" s="9">
        <f>'일자별 주가'!C125*'종목 기본정보'!C$2*'종목 기본정보'!C$3</f>
        <v>73251000000</v>
      </c>
      <c r="D125" s="9">
        <f>'일자별 주가'!D125*'종목 기본정보'!D$2*'종목 기본정보'!D$3</f>
        <v>513861199999.99994</v>
      </c>
      <c r="E125" s="9">
        <f>'일자별 주가'!E125*'종목 기본정보'!E$2*'종목 기본정보'!E$3</f>
        <v>87617200000</v>
      </c>
      <c r="F125" s="9">
        <f>'일자별 주가'!F125*'종목 기본정보'!F$2*'종목 기본정보'!F$3</f>
        <v>727967000000</v>
      </c>
      <c r="G125" s="9">
        <f t="shared" si="2"/>
        <v>1496626400000</v>
      </c>
      <c r="H125" s="7">
        <f t="shared" si="3"/>
        <v>120.21095582329318</v>
      </c>
    </row>
    <row r="126" spans="1:8" x14ac:dyDescent="0.3">
      <c r="A126">
        <v>125</v>
      </c>
      <c r="B126" s="9">
        <f>'일자별 주가'!B126*'종목 기본정보'!B$2*'종목 기본정보'!B$3</f>
        <v>93997500000</v>
      </c>
      <c r="C126" s="9">
        <f>'일자별 주가'!C126*'종목 기본정보'!C$2*'종목 기본정보'!C$3</f>
        <v>71248500000</v>
      </c>
      <c r="D126" s="9">
        <f>'일자별 주가'!D126*'종목 기본정보'!D$2*'종목 기본정보'!D$3</f>
        <v>514467999999.99994</v>
      </c>
      <c r="E126" s="9">
        <f>'일자별 주가'!E126*'종목 기본정보'!E$2*'종목 기본정보'!E$3</f>
        <v>86208320000</v>
      </c>
      <c r="F126" s="9">
        <f>'일자별 주가'!F126*'종목 기본정보'!F$2*'종목 기본정보'!F$3</f>
        <v>747096500000</v>
      </c>
      <c r="G126" s="9">
        <f t="shared" si="2"/>
        <v>1513018820000</v>
      </c>
      <c r="H126" s="7">
        <f t="shared" si="3"/>
        <v>121.52761606425703</v>
      </c>
    </row>
    <row r="127" spans="1:8" x14ac:dyDescent="0.3">
      <c r="A127">
        <v>126</v>
      </c>
      <c r="B127" s="9">
        <f>'일자별 주가'!B127*'종목 기본정보'!B$2*'종목 기본정보'!B$3</f>
        <v>95992500000</v>
      </c>
      <c r="C127" s="9">
        <f>'일자별 주가'!C127*'종목 기본정보'!C$2*'종목 기본정보'!C$3</f>
        <v>70632000000</v>
      </c>
      <c r="D127" s="9">
        <f>'일자별 주가'!D127*'종목 기본정보'!D$2*'종목 기본정보'!D$3</f>
        <v>508531200000</v>
      </c>
      <c r="E127" s="9">
        <f>'일자별 주가'!E127*'종목 기본정보'!E$2*'종목 기본정보'!E$3</f>
        <v>87021440000</v>
      </c>
      <c r="F127" s="9">
        <f>'일자별 주가'!F127*'종목 기본정보'!F$2*'종목 기본정보'!F$3</f>
        <v>736612000000</v>
      </c>
      <c r="G127" s="9">
        <f t="shared" si="2"/>
        <v>1498789140000</v>
      </c>
      <c r="H127" s="7">
        <f t="shared" si="3"/>
        <v>120.38466987951809</v>
      </c>
    </row>
    <row r="128" spans="1:8" x14ac:dyDescent="0.3">
      <c r="A128">
        <v>127</v>
      </c>
      <c r="B128" s="9">
        <f>'일자별 주가'!B128*'종목 기본정보'!B$2*'종목 기본정보'!B$3</f>
        <v>98130000000</v>
      </c>
      <c r="C128" s="9">
        <f>'일자별 주가'!C128*'종목 기본정보'!C$2*'종목 기본정보'!C$3</f>
        <v>69165000000</v>
      </c>
      <c r="D128" s="9">
        <f>'일자별 주가'!D128*'종목 기본정보'!D$2*'종목 기본정보'!D$3</f>
        <v>508842800000</v>
      </c>
      <c r="E128" s="9">
        <f>'일자별 주가'!E128*'종목 기본정보'!E$2*'종목 기본정보'!E$3</f>
        <v>86841040000</v>
      </c>
      <c r="F128" s="9">
        <f>'일자별 주가'!F128*'종목 기본정보'!F$2*'종목 기본정보'!F$3</f>
        <v>756704000000</v>
      </c>
      <c r="G128" s="9">
        <f t="shared" si="2"/>
        <v>1519682840000</v>
      </c>
      <c r="H128" s="7">
        <f t="shared" si="3"/>
        <v>122.06287871485944</v>
      </c>
    </row>
    <row r="129" spans="1:8" x14ac:dyDescent="0.3">
      <c r="A129">
        <v>128</v>
      </c>
      <c r="B129" s="9">
        <f>'일자별 주가'!B129*'종목 기본정보'!B$2*'종목 기본정보'!B$3</f>
        <v>99375000000</v>
      </c>
      <c r="C129" s="9">
        <f>'일자별 주가'!C129*'종목 기본정보'!C$2*'종목 기본정보'!C$3</f>
        <v>68116500000</v>
      </c>
      <c r="D129" s="9">
        <f>'일자별 주가'!D129*'종목 기본정보'!D$2*'종목 기본정보'!D$3</f>
        <v>494968400000</v>
      </c>
      <c r="E129" s="9">
        <f>'일자별 주가'!E129*'종목 기본정보'!E$2*'종목 기본정보'!E$3</f>
        <v>87113840000</v>
      </c>
      <c r="F129" s="9">
        <f>'일자별 주가'!F129*'종목 기본정보'!F$2*'종목 기본정보'!F$3</f>
        <v>761660000000</v>
      </c>
      <c r="G129" s="9">
        <f t="shared" si="2"/>
        <v>1511233740000</v>
      </c>
      <c r="H129" s="7">
        <f t="shared" si="3"/>
        <v>121.38423614457832</v>
      </c>
    </row>
    <row r="130" spans="1:8" x14ac:dyDescent="0.3">
      <c r="A130">
        <v>129</v>
      </c>
      <c r="B130" s="9">
        <f>'일자별 주가'!B130*'종목 기본정보'!B$2*'종목 기본정보'!B$3</f>
        <v>99352500000</v>
      </c>
      <c r="C130" s="9">
        <f>'일자별 주가'!C130*'종목 기본정보'!C$2*'종목 기본정보'!C$3</f>
        <v>68269500000</v>
      </c>
      <c r="D130" s="9">
        <f>'일자별 주가'!D130*'종목 기본정보'!D$2*'종목 기본정보'!D$3</f>
        <v>506136800000</v>
      </c>
      <c r="E130" s="9">
        <f>'일자별 주가'!E130*'종목 기본정보'!E$2*'종목 기본정보'!E$3</f>
        <v>85546560000</v>
      </c>
      <c r="F130" s="9">
        <f>'일자별 주가'!F130*'종목 기본정보'!F$2*'종목 기본정보'!F$3</f>
        <v>753665500000</v>
      </c>
      <c r="G130" s="9">
        <f t="shared" si="2"/>
        <v>1512970860000</v>
      </c>
      <c r="H130" s="7">
        <f t="shared" si="3"/>
        <v>121.52376385542169</v>
      </c>
    </row>
    <row r="131" spans="1:8" x14ac:dyDescent="0.3">
      <c r="A131">
        <v>130</v>
      </c>
      <c r="B131" s="9">
        <f>'일자별 주가'!B131*'종목 기본정보'!B$2*'종목 기본정보'!B$3</f>
        <v>97935000000</v>
      </c>
      <c r="C131" s="9">
        <f>'일자별 주가'!C131*'종목 기본정보'!C$2*'종목 기본정보'!C$3</f>
        <v>66465000000</v>
      </c>
      <c r="D131" s="9">
        <f>'일자별 주가'!D131*'종목 기본정보'!D$2*'종목 기본정보'!D$3</f>
        <v>519666799999.99994</v>
      </c>
      <c r="E131" s="9">
        <f>'일자별 주가'!E131*'종목 기본정보'!E$2*'종목 기본정보'!E$3</f>
        <v>86643920000</v>
      </c>
      <c r="F131" s="9">
        <f>'일자별 주가'!F131*'종목 기본정보'!F$2*'종목 기본정보'!F$3</f>
        <v>735105500000</v>
      </c>
      <c r="G131" s="9">
        <f t="shared" ref="G131:G194" si="4">SUM(B131:F131)</f>
        <v>1505816220000</v>
      </c>
      <c r="H131" s="7">
        <f t="shared" ref="H131:H194" si="5">G131/G$2*100</f>
        <v>120.94909397590361</v>
      </c>
    </row>
    <row r="132" spans="1:8" x14ac:dyDescent="0.3">
      <c r="A132">
        <v>131</v>
      </c>
      <c r="B132" s="9">
        <f>'일자별 주가'!B132*'종목 기본정보'!B$2*'종목 기본정보'!B$3</f>
        <v>96622500000</v>
      </c>
      <c r="C132" s="9">
        <f>'일자별 주가'!C132*'종목 기본정보'!C$2*'종목 기본정보'!C$3</f>
        <v>64741500000</v>
      </c>
      <c r="D132" s="9">
        <f>'일자별 주가'!D132*'종목 기본정보'!D$2*'종목 기본정보'!D$3</f>
        <v>527571599999.99994</v>
      </c>
      <c r="E132" s="9">
        <f>'일자별 주가'!E132*'종목 기본정보'!E$2*'종목 기본정보'!E$3</f>
        <v>85522800000</v>
      </c>
      <c r="F132" s="9">
        <f>'일자별 주가'!F132*'종목 기본정보'!F$2*'종목 기본정보'!F$3</f>
        <v>743642000000</v>
      </c>
      <c r="G132" s="9">
        <f t="shared" si="4"/>
        <v>1518100400000</v>
      </c>
      <c r="H132" s="7">
        <f t="shared" si="5"/>
        <v>121.93577510040161</v>
      </c>
    </row>
    <row r="133" spans="1:8" x14ac:dyDescent="0.3">
      <c r="A133">
        <v>132</v>
      </c>
      <c r="B133" s="9">
        <f>'일자별 주가'!B133*'종목 기본정보'!B$2*'종목 기본정보'!B$3</f>
        <v>96885000000</v>
      </c>
      <c r="C133" s="9">
        <f>'일자별 주가'!C133*'종목 기본정보'!C$2*'종목 기본정보'!C$3</f>
        <v>66586500000</v>
      </c>
      <c r="D133" s="9">
        <f>'일자별 주가'!D133*'종목 기본정보'!D$2*'종목 기본정보'!D$3</f>
        <v>523094399999.99994</v>
      </c>
      <c r="E133" s="9">
        <f>'일자별 주가'!E133*'종목 기본정보'!E$2*'종목 기본정보'!E$3</f>
        <v>85878320000</v>
      </c>
      <c r="F133" s="9">
        <f>'일자별 주가'!F133*'종목 기본정보'!F$2*'종목 기본정보'!F$3</f>
        <v>739008000000</v>
      </c>
      <c r="G133" s="9">
        <f t="shared" si="4"/>
        <v>1511452220000</v>
      </c>
      <c r="H133" s="7">
        <f t="shared" si="5"/>
        <v>121.40178473895583</v>
      </c>
    </row>
    <row r="134" spans="1:8" x14ac:dyDescent="0.3">
      <c r="A134">
        <v>133</v>
      </c>
      <c r="B134" s="9">
        <f>'일자별 주가'!B134*'종목 기본정보'!B$2*'종목 기본정보'!B$3</f>
        <v>95002500000</v>
      </c>
      <c r="C134" s="9">
        <f>'일자별 주가'!C134*'종목 기본정보'!C$2*'종목 기본정보'!C$3</f>
        <v>65610000000</v>
      </c>
      <c r="D134" s="9">
        <f>'일자별 주가'!D134*'종목 기본정보'!D$2*'종목 기본정보'!D$3</f>
        <v>510351600000</v>
      </c>
      <c r="E134" s="9">
        <f>'일자별 주가'!E134*'종목 기본정보'!E$2*'종목 기본정보'!E$3</f>
        <v>87915520000</v>
      </c>
      <c r="F134" s="9">
        <f>'일자별 주가'!F134*'종목 기본정보'!F$2*'종목 기본정보'!F$3</f>
        <v>722808000000</v>
      </c>
      <c r="G134" s="9">
        <f t="shared" si="4"/>
        <v>1481687620000</v>
      </c>
      <c r="H134" s="7">
        <f t="shared" si="5"/>
        <v>119.01105381526105</v>
      </c>
    </row>
    <row r="135" spans="1:8" x14ac:dyDescent="0.3">
      <c r="A135">
        <v>134</v>
      </c>
      <c r="B135" s="9">
        <f>'일자별 주가'!B135*'종목 기본정보'!B$2*'종목 기본정보'!B$3</f>
        <v>93322500000</v>
      </c>
      <c r="C135" s="9">
        <f>'일자별 주가'!C135*'종목 기본정보'!C$2*'종목 기본정보'!C$3</f>
        <v>67009500000</v>
      </c>
      <c r="D135" s="9">
        <f>'일자별 주가'!D135*'종목 기본정보'!D$2*'종목 기본정보'!D$3</f>
        <v>503660400000</v>
      </c>
      <c r="E135" s="9">
        <f>'일자별 주가'!E135*'종목 기본정보'!E$2*'종목 기본정보'!E$3</f>
        <v>88784080000</v>
      </c>
      <c r="F135" s="9">
        <f>'일자별 주가'!F135*'종목 기본정보'!F$2*'종목 기본정보'!F$3</f>
        <v>714694000000</v>
      </c>
      <c r="G135" s="9">
        <f t="shared" si="4"/>
        <v>1467470480000</v>
      </c>
      <c r="H135" s="7">
        <f t="shared" si="5"/>
        <v>117.86911485943774</v>
      </c>
    </row>
    <row r="136" spans="1:8" x14ac:dyDescent="0.3">
      <c r="A136">
        <v>135</v>
      </c>
      <c r="B136" s="9">
        <f>'일자별 주가'!B136*'종목 기본정보'!B$2*'종목 기본정보'!B$3</f>
        <v>93307500000</v>
      </c>
      <c r="C136" s="9">
        <f>'일자별 주가'!C136*'종목 기본정보'!C$2*'종목 기본정보'!C$3</f>
        <v>66694500000</v>
      </c>
      <c r="D136" s="9">
        <f>'일자별 주가'!D136*'종목 기본정보'!D$2*'종목 기본정보'!D$3</f>
        <v>504414800000</v>
      </c>
      <c r="E136" s="9">
        <f>'일자별 주가'!E136*'종목 기본정보'!E$2*'종목 기본정보'!E$3</f>
        <v>86739840000</v>
      </c>
      <c r="F136" s="9">
        <f>'일자별 주가'!F136*'종목 기본정보'!F$2*'종목 기본정보'!F$3</f>
        <v>727899500000</v>
      </c>
      <c r="G136" s="9">
        <f t="shared" si="4"/>
        <v>1479056140000</v>
      </c>
      <c r="H136" s="7">
        <f t="shared" si="5"/>
        <v>118.79968995983936</v>
      </c>
    </row>
    <row r="137" spans="1:8" x14ac:dyDescent="0.3">
      <c r="A137">
        <v>136</v>
      </c>
      <c r="B137" s="9">
        <f>'일자별 주가'!B137*'종목 기본정보'!B$2*'종목 기본정보'!B$3</f>
        <v>94455000000</v>
      </c>
      <c r="C137" s="9">
        <f>'일자별 주가'!C137*'종목 기본정보'!C$2*'종목 기본정보'!C$3</f>
        <v>67338000000</v>
      </c>
      <c r="D137" s="9">
        <f>'일자별 주가'!D137*'종목 기본정보'!D$2*'종목 기본정보'!D$3</f>
        <v>493180800000</v>
      </c>
      <c r="E137" s="9">
        <f>'일자별 주가'!E137*'종목 기본정보'!E$2*'종목 기본정보'!E$3</f>
        <v>86770640000</v>
      </c>
      <c r="F137" s="9">
        <f>'일자별 주가'!F137*'종목 기본정보'!F$2*'종목 기본정보'!F$3</f>
        <v>734841500000</v>
      </c>
      <c r="G137" s="9">
        <f t="shared" si="4"/>
        <v>1476585940000</v>
      </c>
      <c r="H137" s="7">
        <f t="shared" si="5"/>
        <v>118.60128032128515</v>
      </c>
    </row>
    <row r="138" spans="1:8" x14ac:dyDescent="0.3">
      <c r="A138">
        <v>137</v>
      </c>
      <c r="B138" s="9">
        <f>'일자별 주가'!B138*'종목 기본정보'!B$2*'종목 기본정보'!B$3</f>
        <v>96637500000</v>
      </c>
      <c r="C138" s="9">
        <f>'일자별 주가'!C138*'종목 기본정보'!C$2*'종목 기본정보'!C$3</f>
        <v>67383000000</v>
      </c>
      <c r="D138" s="9">
        <f>'일자별 주가'!D138*'종목 기본정보'!D$2*'종목 기본정보'!D$3</f>
        <v>487490000000</v>
      </c>
      <c r="E138" s="9">
        <f>'일자별 주가'!E138*'종목 기본정보'!E$2*'종목 기본정보'!E$3</f>
        <v>85532480000</v>
      </c>
      <c r="F138" s="9">
        <f>'일자별 주가'!F138*'종목 기본정보'!F$2*'종목 기본정보'!F$3</f>
        <v>736791000000</v>
      </c>
      <c r="G138" s="9">
        <f t="shared" si="4"/>
        <v>1473833980000</v>
      </c>
      <c r="H138" s="7">
        <f t="shared" si="5"/>
        <v>118.38023935742972</v>
      </c>
    </row>
    <row r="139" spans="1:8" x14ac:dyDescent="0.3">
      <c r="A139">
        <v>138</v>
      </c>
      <c r="B139" s="9">
        <f>'일자별 주가'!B139*'종목 기본정보'!B$2*'종목 기본정보'!B$3</f>
        <v>97732500000</v>
      </c>
      <c r="C139" s="9">
        <f>'일자별 주가'!C139*'종목 기본정보'!C$2*'종목 기본정보'!C$3</f>
        <v>68467500000</v>
      </c>
      <c r="D139" s="9">
        <f>'일자별 주가'!D139*'종목 기본정보'!D$2*'종목 기본정보'!D$3</f>
        <v>495558800000</v>
      </c>
      <c r="E139" s="9">
        <f>'일자별 주가'!E139*'종목 기본정보'!E$2*'종목 기본정보'!E$3</f>
        <v>85043200000</v>
      </c>
      <c r="F139" s="9">
        <f>'일자별 주가'!F139*'종목 기본정보'!F$2*'종목 기본정보'!F$3</f>
        <v>717923000000</v>
      </c>
      <c r="G139" s="9">
        <f t="shared" si="4"/>
        <v>1464725000000</v>
      </c>
      <c r="H139" s="7">
        <f t="shared" si="5"/>
        <v>117.64859437751002</v>
      </c>
    </row>
    <row r="140" spans="1:8" x14ac:dyDescent="0.3">
      <c r="A140">
        <v>139</v>
      </c>
      <c r="B140" s="9">
        <f>'일자별 주가'!B140*'종목 기본정보'!B$2*'종목 기본정보'!B$3</f>
        <v>97215000000</v>
      </c>
      <c r="C140" s="9">
        <f>'일자별 주가'!C140*'종목 기본정보'!C$2*'종목 기본정보'!C$3</f>
        <v>67671000000</v>
      </c>
      <c r="D140" s="9">
        <f>'일자별 주가'!D140*'종목 기본정보'!D$2*'종목 기본정보'!D$3</f>
        <v>509072400000</v>
      </c>
      <c r="E140" s="9">
        <f>'일자별 주가'!E140*'종목 기본정보'!E$2*'종목 기본정보'!E$3</f>
        <v>87802880000</v>
      </c>
      <c r="F140" s="9">
        <f>'일자별 주가'!F140*'종목 기본정보'!F$2*'종목 기본정보'!F$3</f>
        <v>728192000000</v>
      </c>
      <c r="G140" s="9">
        <f t="shared" si="4"/>
        <v>1489953280000</v>
      </c>
      <c r="H140" s="7">
        <f t="shared" si="5"/>
        <v>119.67496224899598</v>
      </c>
    </row>
    <row r="141" spans="1:8" x14ac:dyDescent="0.3">
      <c r="A141">
        <v>140</v>
      </c>
      <c r="B141" s="9">
        <f>'일자별 주가'!B141*'종목 기본정보'!B$2*'종목 기본정보'!B$3</f>
        <v>95865000000</v>
      </c>
      <c r="C141" s="9">
        <f>'일자별 주가'!C141*'종목 기본정보'!C$2*'종목 기본정보'!C$3</f>
        <v>68827500000</v>
      </c>
      <c r="D141" s="9">
        <f>'일자별 주가'!D141*'종목 기본정보'!D$2*'종목 기본정보'!D$3</f>
        <v>499478400000</v>
      </c>
      <c r="E141" s="9">
        <f>'일자별 주가'!E141*'종목 기본정보'!E$2*'종목 기본정보'!E$3</f>
        <v>87289840000</v>
      </c>
      <c r="F141" s="9">
        <f>'일자별 주가'!F141*'종목 기본정보'!F$2*'종목 기본정보'!F$3</f>
        <v>735042500000</v>
      </c>
      <c r="G141" s="9">
        <f t="shared" si="4"/>
        <v>1486503240000</v>
      </c>
      <c r="H141" s="7">
        <f t="shared" si="5"/>
        <v>119.39785060240963</v>
      </c>
    </row>
    <row r="142" spans="1:8" x14ac:dyDescent="0.3">
      <c r="A142">
        <v>141</v>
      </c>
      <c r="B142" s="9">
        <f>'일자별 주가'!B142*'종목 기본정보'!B$2*'종목 기본정보'!B$3</f>
        <v>95910000000</v>
      </c>
      <c r="C142" s="9">
        <f>'일자별 주가'!C142*'종목 기본정보'!C$2*'종목 기본정보'!C$3</f>
        <v>71041500000</v>
      </c>
      <c r="D142" s="9">
        <f>'일자별 주가'!D142*'종목 기본정보'!D$2*'종목 기본정보'!D$3</f>
        <v>510072800000</v>
      </c>
      <c r="E142" s="9">
        <f>'일자별 주가'!E142*'종목 기본정보'!E$2*'종목 기본정보'!E$3</f>
        <v>89765280000</v>
      </c>
      <c r="F142" s="9">
        <f>'일자별 주가'!F142*'종목 기본정보'!F$2*'종목 기본정보'!F$3</f>
        <v>739393000000</v>
      </c>
      <c r="G142" s="9">
        <f t="shared" si="4"/>
        <v>1506182580000</v>
      </c>
      <c r="H142" s="7">
        <f t="shared" si="5"/>
        <v>120.97852048192772</v>
      </c>
    </row>
    <row r="143" spans="1:8" x14ac:dyDescent="0.3">
      <c r="A143">
        <v>142</v>
      </c>
      <c r="B143" s="9">
        <f>'일자별 주가'!B143*'종목 기본정보'!B$2*'종목 기본정보'!B$3</f>
        <v>96337500000</v>
      </c>
      <c r="C143" s="9">
        <f>'일자별 주가'!C143*'종목 기본정보'!C$2*'종목 기본정보'!C$3</f>
        <v>69804000000</v>
      </c>
      <c r="D143" s="9">
        <f>'일자별 주가'!D143*'종목 기본정보'!D$2*'종목 기본정보'!D$3</f>
        <v>500347600000</v>
      </c>
      <c r="E143" s="9">
        <f>'일자별 주가'!E143*'종목 기본정보'!E$2*'종목 기본정보'!E$3</f>
        <v>91263920000</v>
      </c>
      <c r="F143" s="9">
        <f>'일자별 주가'!F143*'종목 기본정보'!F$2*'종목 기본정보'!F$3</f>
        <v>759257000000</v>
      </c>
      <c r="G143" s="9">
        <f t="shared" si="4"/>
        <v>1517010020000</v>
      </c>
      <c r="H143" s="7">
        <f t="shared" si="5"/>
        <v>121.84819437751004</v>
      </c>
    </row>
    <row r="144" spans="1:8" x14ac:dyDescent="0.3">
      <c r="A144">
        <v>143</v>
      </c>
      <c r="B144" s="9">
        <f>'일자별 주가'!B144*'종목 기본정보'!B$2*'종목 기본정보'!B$3</f>
        <v>94852500000</v>
      </c>
      <c r="C144" s="9">
        <f>'일자별 주가'!C144*'종목 기본정보'!C$2*'종목 기본정보'!C$3</f>
        <v>67828500000</v>
      </c>
      <c r="D144" s="9">
        <f>'일자별 주가'!D144*'종목 기본정보'!D$2*'종목 기본정보'!D$3</f>
        <v>486374800000</v>
      </c>
      <c r="E144" s="9">
        <f>'일자별 주가'!E144*'종목 기본정보'!E$2*'종목 기본정보'!E$3</f>
        <v>94096640000</v>
      </c>
      <c r="F144" s="9">
        <f>'일자별 주가'!F144*'종목 기본정보'!F$2*'종목 기본정보'!F$3</f>
        <v>775373500000</v>
      </c>
      <c r="G144" s="9">
        <f t="shared" si="4"/>
        <v>1518525940000</v>
      </c>
      <c r="H144" s="7">
        <f t="shared" si="5"/>
        <v>121.96995502008032</v>
      </c>
    </row>
    <row r="145" spans="1:8" x14ac:dyDescent="0.3">
      <c r="A145">
        <v>144</v>
      </c>
      <c r="B145" s="9">
        <f>'일자별 주가'!B145*'종목 기본정보'!B$2*'종목 기본정보'!B$3</f>
        <v>97702500000</v>
      </c>
      <c r="C145" s="9">
        <f>'일자별 주가'!C145*'종목 기본정보'!C$2*'종목 기본정보'!C$3</f>
        <v>68193000000</v>
      </c>
      <c r="D145" s="9">
        <f>'일자별 주가'!D145*'종목 기본정보'!D$2*'종목 기본정보'!D$3</f>
        <v>472221600000</v>
      </c>
      <c r="E145" s="9">
        <f>'일자별 주가'!E145*'종목 기본정보'!E$2*'종목 기본정보'!E$3</f>
        <v>96761280000</v>
      </c>
      <c r="F145" s="9">
        <f>'일자별 주가'!F145*'종목 기본정보'!F$2*'종목 기본정보'!F$3</f>
        <v>793914500000</v>
      </c>
      <c r="G145" s="9">
        <f t="shared" si="4"/>
        <v>1528792880000</v>
      </c>
      <c r="H145" s="7">
        <f t="shared" si="5"/>
        <v>122.79460883534136</v>
      </c>
    </row>
    <row r="146" spans="1:8" x14ac:dyDescent="0.3">
      <c r="A146">
        <v>145</v>
      </c>
      <c r="B146" s="9">
        <f>'일자별 주가'!B146*'종목 기본정보'!B$2*'종목 기본정보'!B$3</f>
        <v>99802500000</v>
      </c>
      <c r="C146" s="9">
        <f>'일자별 주가'!C146*'종목 기본정보'!C$2*'종목 기본정보'!C$3</f>
        <v>68944500000</v>
      </c>
      <c r="D146" s="9">
        <f>'일자별 주가'!D146*'종목 기본정보'!D$2*'종목 기본정보'!D$3</f>
        <v>477715600000</v>
      </c>
      <c r="E146" s="9">
        <f>'일자별 주가'!E146*'종목 기본정보'!E$2*'종목 기본정보'!E$3</f>
        <v>94520800000</v>
      </c>
      <c r="F146" s="9">
        <f>'일자별 주가'!F146*'종목 기본정보'!F$2*'종목 기본정보'!F$3</f>
        <v>815479500000</v>
      </c>
      <c r="G146" s="9">
        <f t="shared" si="4"/>
        <v>1556462900000</v>
      </c>
      <c r="H146" s="7">
        <f t="shared" si="5"/>
        <v>125.01710040160643</v>
      </c>
    </row>
    <row r="147" spans="1:8" x14ac:dyDescent="0.3">
      <c r="A147">
        <v>146</v>
      </c>
      <c r="B147" s="9">
        <f>'일자별 주가'!B147*'종목 기본정보'!B$2*'종목 기본정보'!B$3</f>
        <v>102015000000</v>
      </c>
      <c r="C147" s="9">
        <f>'일자별 주가'!C147*'종목 기본정보'!C$2*'종목 기본정보'!C$3</f>
        <v>70470000000</v>
      </c>
      <c r="D147" s="9">
        <f>'일자별 주가'!D147*'종목 기본정보'!D$2*'종목 기본정보'!D$3</f>
        <v>467547600000</v>
      </c>
      <c r="E147" s="9">
        <f>'일자별 주가'!E147*'종목 기본정보'!E$2*'종목 기본정보'!E$3</f>
        <v>92506480000</v>
      </c>
      <c r="F147" s="9">
        <f>'일자별 주가'!F147*'종목 기본정보'!F$2*'종목 기본정보'!F$3</f>
        <v>823177000000</v>
      </c>
      <c r="G147" s="9">
        <f t="shared" si="4"/>
        <v>1555716080000</v>
      </c>
      <c r="H147" s="7">
        <f t="shared" si="5"/>
        <v>124.95711485943775</v>
      </c>
    </row>
    <row r="148" spans="1:8" x14ac:dyDescent="0.3">
      <c r="A148">
        <v>147</v>
      </c>
      <c r="B148" s="9">
        <f>'일자별 주가'!B148*'종목 기본정보'!B$2*'종목 기본정보'!B$3</f>
        <v>102577500000</v>
      </c>
      <c r="C148" s="9">
        <f>'일자별 주가'!C148*'종목 기본정보'!C$2*'종목 기본정보'!C$3</f>
        <v>71397000000</v>
      </c>
      <c r="D148" s="9">
        <f>'일자별 주가'!D148*'종목 기본정보'!D$2*'종목 기본정보'!D$3</f>
        <v>459757600000</v>
      </c>
      <c r="E148" s="9">
        <f>'일자별 주가'!E148*'종목 기본정보'!E$2*'종목 기본정보'!E$3</f>
        <v>92980800000</v>
      </c>
      <c r="F148" s="9">
        <f>'일자별 주가'!F148*'종목 기본정보'!F$2*'종목 기본정보'!F$3</f>
        <v>808628500000</v>
      </c>
      <c r="G148" s="9">
        <f t="shared" si="4"/>
        <v>1535341400000</v>
      </c>
      <c r="H148" s="7">
        <f t="shared" si="5"/>
        <v>123.32059437751003</v>
      </c>
    </row>
    <row r="149" spans="1:8" x14ac:dyDescent="0.3">
      <c r="A149">
        <v>148</v>
      </c>
      <c r="B149" s="9">
        <f>'일자별 주가'!B149*'종목 기본정보'!B$2*'종목 기본정보'!B$3</f>
        <v>102840000000</v>
      </c>
      <c r="C149" s="9">
        <f>'일자별 주가'!C149*'종목 기본정보'!C$2*'종목 기본정보'!C$3</f>
        <v>69817500000</v>
      </c>
      <c r="D149" s="9">
        <f>'일자별 주가'!D149*'종목 기본정보'!D$2*'종목 기본정보'!D$3</f>
        <v>458429200000</v>
      </c>
      <c r="E149" s="9">
        <f>'일자별 주가'!E149*'종목 기본정보'!E$2*'종목 기본정보'!E$3</f>
        <v>90416480000</v>
      </c>
      <c r="F149" s="9">
        <f>'일자별 주가'!F149*'종목 기본정보'!F$2*'종목 기본정보'!F$3</f>
        <v>814495000000</v>
      </c>
      <c r="G149" s="9">
        <f t="shared" si="4"/>
        <v>1535998180000</v>
      </c>
      <c r="H149" s="7">
        <f t="shared" si="5"/>
        <v>123.37334779116466</v>
      </c>
    </row>
    <row r="150" spans="1:8" x14ac:dyDescent="0.3">
      <c r="A150">
        <v>149</v>
      </c>
      <c r="B150" s="9">
        <f>'일자별 주가'!B150*'종목 기본정보'!B$2*'종목 기본정보'!B$3</f>
        <v>101932500000</v>
      </c>
      <c r="C150" s="9">
        <f>'일자별 주가'!C150*'종목 기본정보'!C$2*'종목 기본정보'!C$3</f>
        <v>71248500000</v>
      </c>
      <c r="D150" s="9">
        <f>'일자별 주가'!D150*'종목 기본정보'!D$2*'종목 기본정보'!D$3</f>
        <v>456674400000</v>
      </c>
      <c r="E150" s="9">
        <f>'일자별 주가'!E150*'종목 기본정보'!E$2*'종목 기본정보'!E$3</f>
        <v>89289200000</v>
      </c>
      <c r="F150" s="9">
        <f>'일자별 주가'!F150*'종목 기본정보'!F$2*'종목 기본정보'!F$3</f>
        <v>830107500000</v>
      </c>
      <c r="G150" s="9">
        <f t="shared" si="4"/>
        <v>1549252100000</v>
      </c>
      <c r="H150" s="7">
        <f t="shared" si="5"/>
        <v>124.43791967871488</v>
      </c>
    </row>
    <row r="151" spans="1:8" x14ac:dyDescent="0.3">
      <c r="A151">
        <v>150</v>
      </c>
      <c r="B151" s="9">
        <f>'일자별 주가'!B151*'종목 기본정보'!B$2*'종목 기본정보'!B$3</f>
        <v>102727500000</v>
      </c>
      <c r="C151" s="9">
        <f>'일자별 주가'!C151*'종목 기본정보'!C$2*'종목 기본정보'!C$3</f>
        <v>70029000000</v>
      </c>
      <c r="D151" s="9">
        <f>'일자별 주가'!D151*'종목 기본정보'!D$2*'종목 기본정보'!D$3</f>
        <v>448638400000</v>
      </c>
      <c r="E151" s="9">
        <f>'일자별 주가'!E151*'종목 기본정보'!E$2*'종목 기본정보'!E$3</f>
        <v>91322000000</v>
      </c>
      <c r="F151" s="9">
        <f>'일자별 주가'!F151*'종목 기본정보'!F$2*'종목 기본정보'!F$3</f>
        <v>806253000000</v>
      </c>
      <c r="G151" s="9">
        <f t="shared" si="4"/>
        <v>1518969900000</v>
      </c>
      <c r="H151" s="7">
        <f t="shared" si="5"/>
        <v>122.00561445783134</v>
      </c>
    </row>
    <row r="152" spans="1:8" x14ac:dyDescent="0.3">
      <c r="A152">
        <v>151</v>
      </c>
      <c r="B152" s="9">
        <f>'일자별 주가'!B152*'종목 기본정보'!B$2*'종목 기본정보'!B$3</f>
        <v>104055000000</v>
      </c>
      <c r="C152" s="9">
        <f>'일자별 주가'!C152*'종목 기본정보'!C$2*'종목 기본정보'!C$3</f>
        <v>70312500000</v>
      </c>
      <c r="D152" s="9">
        <f>'일자별 주가'!D152*'종목 기본정보'!D$2*'종목 기본정보'!D$3</f>
        <v>435764400000</v>
      </c>
      <c r="E152" s="9">
        <f>'일자별 주가'!E152*'종목 기본정보'!E$2*'종목 기본정보'!E$3</f>
        <v>89376320000</v>
      </c>
      <c r="F152" s="9">
        <f>'일자별 주가'!F152*'종목 기본정보'!F$2*'종목 기본정보'!F$3</f>
        <v>786917500000</v>
      </c>
      <c r="G152" s="9">
        <f t="shared" si="4"/>
        <v>1486425720000</v>
      </c>
      <c r="H152" s="7">
        <f t="shared" si="5"/>
        <v>119.39162409638556</v>
      </c>
    </row>
    <row r="153" spans="1:8" x14ac:dyDescent="0.3">
      <c r="A153">
        <v>152</v>
      </c>
      <c r="B153" s="9">
        <f>'일자별 주가'!B153*'종목 기본정보'!B$2*'종목 기본정보'!B$3</f>
        <v>102952500000</v>
      </c>
      <c r="C153" s="9">
        <f>'일자별 주가'!C153*'종목 기본정보'!C$2*'종목 기본정보'!C$3</f>
        <v>69084000000</v>
      </c>
      <c r="D153" s="9">
        <f>'일자별 주가'!D153*'종목 기본정보'!D$2*'종목 기본정보'!D$3</f>
        <v>445440400000</v>
      </c>
      <c r="E153" s="9">
        <f>'일자별 주가'!E153*'종목 기본정보'!E$2*'종목 기본정보'!E$3</f>
        <v>88576400000</v>
      </c>
      <c r="F153" s="9">
        <f>'일자별 주가'!F153*'종목 기본정보'!F$2*'종목 기본정보'!F$3</f>
        <v>801857000000</v>
      </c>
      <c r="G153" s="9">
        <f t="shared" si="4"/>
        <v>1507910300000</v>
      </c>
      <c r="H153" s="7">
        <f t="shared" si="5"/>
        <v>121.11729317269075</v>
      </c>
    </row>
    <row r="154" spans="1:8" x14ac:dyDescent="0.3">
      <c r="A154">
        <v>153</v>
      </c>
      <c r="B154" s="9">
        <f>'일자별 주가'!B154*'종목 기본정보'!B$2*'종목 기본정보'!B$3</f>
        <v>105705000000</v>
      </c>
      <c r="C154" s="9">
        <f>'일자별 주가'!C154*'종목 기본정보'!C$2*'종목 기본정보'!C$3</f>
        <v>67495500000</v>
      </c>
      <c r="D154" s="9">
        <f>'일자별 주가'!D154*'종목 기본정보'!D$2*'종목 기본정보'!D$3</f>
        <v>455985600000</v>
      </c>
      <c r="E154" s="9">
        <f>'일자별 주가'!E154*'종목 기본정보'!E$2*'종목 기본정보'!E$3</f>
        <v>88245520000</v>
      </c>
      <c r="F154" s="9">
        <f>'일자별 주가'!F154*'종목 기본정보'!F$2*'종목 기본정보'!F$3</f>
        <v>791656000000</v>
      </c>
      <c r="G154" s="9">
        <f t="shared" si="4"/>
        <v>1509087620000</v>
      </c>
      <c r="H154" s="7">
        <f t="shared" si="5"/>
        <v>121.21185702811246</v>
      </c>
    </row>
    <row r="155" spans="1:8" x14ac:dyDescent="0.3">
      <c r="A155">
        <v>154</v>
      </c>
      <c r="B155" s="9">
        <f>'일자별 주가'!B155*'종목 기본정보'!B$2*'종목 기본정보'!B$3</f>
        <v>104722500000</v>
      </c>
      <c r="C155" s="9">
        <f>'일자별 주가'!C155*'종목 기본정보'!C$2*'종목 기본정보'!C$3</f>
        <v>69466500000</v>
      </c>
      <c r="D155" s="9">
        <f>'일자별 주가'!D155*'종목 기본정보'!D$2*'종목 기본정보'!D$3</f>
        <v>450557200000</v>
      </c>
      <c r="E155" s="9">
        <f>'일자별 주가'!E155*'종목 기본정보'!E$2*'종목 기본정보'!E$3</f>
        <v>90064480000</v>
      </c>
      <c r="F155" s="9">
        <f>'일자별 주가'!F155*'종목 기본정보'!F$2*'종목 기본정보'!F$3</f>
        <v>813213500000</v>
      </c>
      <c r="G155" s="9">
        <f t="shared" si="4"/>
        <v>1528024180000</v>
      </c>
      <c r="H155" s="7">
        <f t="shared" si="5"/>
        <v>122.73286586345382</v>
      </c>
    </row>
    <row r="156" spans="1:8" x14ac:dyDescent="0.3">
      <c r="A156">
        <v>155</v>
      </c>
      <c r="B156" s="9">
        <f>'일자별 주가'!B156*'종목 기본정보'!B$2*'종목 기본정보'!B$3</f>
        <v>102240000000</v>
      </c>
      <c r="C156" s="9">
        <f>'일자별 주가'!C156*'종목 기본정보'!C$2*'종목 기본정보'!C$3</f>
        <v>68530500000</v>
      </c>
      <c r="D156" s="9">
        <f>'일자별 주가'!D156*'종목 기본정보'!D$2*'종목 기본정보'!D$3</f>
        <v>448851600000</v>
      </c>
      <c r="E156" s="9">
        <f>'일자별 주가'!E156*'종목 기본정보'!E$2*'종목 기본정보'!E$3</f>
        <v>91148640000</v>
      </c>
      <c r="F156" s="9">
        <f>'일자별 주가'!F156*'종목 기본정보'!F$2*'종목 기본정보'!F$3</f>
        <v>796511500000</v>
      </c>
      <c r="G156" s="9">
        <f t="shared" si="4"/>
        <v>1507282240000</v>
      </c>
      <c r="H156" s="7">
        <f t="shared" si="5"/>
        <v>121.06684658634539</v>
      </c>
    </row>
    <row r="157" spans="1:8" x14ac:dyDescent="0.3">
      <c r="A157">
        <v>156</v>
      </c>
      <c r="B157" s="9">
        <f>'일자별 주가'!B157*'종목 기본정보'!B$2*'종목 기본정보'!B$3</f>
        <v>104587500000</v>
      </c>
      <c r="C157" s="9">
        <f>'일자별 주가'!C157*'종목 기본정보'!C$2*'종목 기본정보'!C$3</f>
        <v>70272000000</v>
      </c>
      <c r="D157" s="9">
        <f>'일자별 주가'!D157*'종목 기본정보'!D$2*'종목 기본정보'!D$3</f>
        <v>454837600000</v>
      </c>
      <c r="E157" s="9">
        <f>'일자별 주가'!E157*'종목 기본정보'!E$2*'종목 기본정보'!E$3</f>
        <v>91707440000</v>
      </c>
      <c r="F157" s="9">
        <f>'일자별 주가'!F157*'종목 기본정보'!F$2*'종목 기본정보'!F$3</f>
        <v>812520500000</v>
      </c>
      <c r="G157" s="9">
        <f t="shared" si="4"/>
        <v>1533925040000</v>
      </c>
      <c r="H157" s="7">
        <f t="shared" si="5"/>
        <v>123.20683052208837</v>
      </c>
    </row>
    <row r="158" spans="1:8" x14ac:dyDescent="0.3">
      <c r="A158">
        <v>157</v>
      </c>
      <c r="B158" s="9">
        <f>'일자별 주가'!B158*'종목 기본정보'!B$2*'종목 기본정보'!B$3</f>
        <v>106057500000</v>
      </c>
      <c r="C158" s="9">
        <f>'일자별 주가'!C158*'종목 기본정보'!C$2*'종목 기본정보'!C$3</f>
        <v>68967000000</v>
      </c>
      <c r="D158" s="9">
        <f>'일자별 주가'!D158*'종목 기본정보'!D$2*'종목 기본정보'!D$3</f>
        <v>467219600000</v>
      </c>
      <c r="E158" s="9">
        <f>'일자별 주가'!E158*'종목 기본정보'!E$2*'종목 기본정보'!E$3</f>
        <v>93426080000</v>
      </c>
      <c r="F158" s="9">
        <f>'일자별 주가'!F158*'종목 기본정보'!F$2*'종목 기본정보'!F$3</f>
        <v>820321000000</v>
      </c>
      <c r="G158" s="9">
        <f t="shared" si="4"/>
        <v>1555991180000</v>
      </c>
      <c r="H158" s="7">
        <f t="shared" si="5"/>
        <v>124.97921124497992</v>
      </c>
    </row>
    <row r="159" spans="1:8" x14ac:dyDescent="0.3">
      <c r="A159">
        <v>158</v>
      </c>
      <c r="B159" s="9">
        <f>'일자별 주가'!B159*'종목 기본정보'!B$2*'종목 기본정보'!B$3</f>
        <v>104940000000</v>
      </c>
      <c r="C159" s="9">
        <f>'일자별 주가'!C159*'종목 기본정보'!C$2*'종목 기본정보'!C$3</f>
        <v>70978500000</v>
      </c>
      <c r="D159" s="9">
        <f>'일자별 주가'!D159*'종목 기본정보'!D$2*'종목 기본정보'!D$3</f>
        <v>471992000000</v>
      </c>
      <c r="E159" s="9">
        <f>'일자별 주가'!E159*'종목 기본정보'!E$2*'종목 기본정보'!E$3</f>
        <v>95927920000</v>
      </c>
      <c r="F159" s="9">
        <f>'일자별 주가'!F159*'종목 기본정보'!F$2*'종목 기본정보'!F$3</f>
        <v>832072000000</v>
      </c>
      <c r="G159" s="9">
        <f t="shared" si="4"/>
        <v>1575910420000</v>
      </c>
      <c r="H159" s="7">
        <f t="shared" si="5"/>
        <v>126.57915020080321</v>
      </c>
    </row>
    <row r="160" spans="1:8" x14ac:dyDescent="0.3">
      <c r="A160">
        <v>159</v>
      </c>
      <c r="B160" s="9">
        <f>'일자별 주가'!B160*'종목 기본정보'!B$2*'종목 기본정보'!B$3</f>
        <v>103687500000</v>
      </c>
      <c r="C160" s="9">
        <f>'일자별 주가'!C160*'종목 기본정보'!C$2*'종목 기본정보'!C$3</f>
        <v>69669000000</v>
      </c>
      <c r="D160" s="9">
        <f>'일자별 주가'!D160*'종목 기본정보'!D$2*'종목 기본정보'!D$3</f>
        <v>467892000000</v>
      </c>
      <c r="E160" s="9">
        <f>'일자별 주가'!E160*'종목 기본정보'!E$2*'종목 기본정보'!E$3</f>
        <v>93328400000</v>
      </c>
      <c r="F160" s="9">
        <f>'일자별 주가'!F160*'종목 기본정보'!F$2*'종목 기본정보'!F$3</f>
        <v>828076500000</v>
      </c>
      <c r="G160" s="9">
        <f t="shared" si="4"/>
        <v>1562653400000</v>
      </c>
      <c r="H160" s="7">
        <f t="shared" si="5"/>
        <v>125.51432931726907</v>
      </c>
    </row>
    <row r="161" spans="1:8" x14ac:dyDescent="0.3">
      <c r="A161">
        <v>160</v>
      </c>
      <c r="B161" s="9">
        <f>'일자별 주가'!B161*'종목 기본정보'!B$2*'종목 기본정보'!B$3</f>
        <v>102577500000</v>
      </c>
      <c r="C161" s="9">
        <f>'일자별 주가'!C161*'종목 기본정보'!C$2*'종목 기본정보'!C$3</f>
        <v>68103000000</v>
      </c>
      <c r="D161" s="9">
        <f>'일자별 주가'!D161*'종목 기본정보'!D$2*'종목 기본정보'!D$3</f>
        <v>454755600000</v>
      </c>
      <c r="E161" s="9">
        <f>'일자별 주가'!E161*'종목 기본정보'!E$2*'종목 기본정보'!E$3</f>
        <v>90556400000</v>
      </c>
      <c r="F161" s="9">
        <f>'일자별 주가'!F161*'종목 기본정보'!F$2*'종목 기본정보'!F$3</f>
        <v>855179000000</v>
      </c>
      <c r="G161" s="9">
        <f t="shared" si="4"/>
        <v>1571171500000</v>
      </c>
      <c r="H161" s="7">
        <f t="shared" si="5"/>
        <v>126.19851405622491</v>
      </c>
    </row>
    <row r="162" spans="1:8" x14ac:dyDescent="0.3">
      <c r="A162">
        <v>161</v>
      </c>
      <c r="B162" s="9">
        <f>'일자별 주가'!B162*'종목 기본정보'!B$2*'종목 기본정보'!B$3</f>
        <v>101692500000</v>
      </c>
      <c r="C162" s="9">
        <f>'일자별 주가'!C162*'종목 기본정보'!C$2*'종목 기본정보'!C$3</f>
        <v>67270500000</v>
      </c>
      <c r="D162" s="9">
        <f>'일자별 주가'!D162*'종목 기본정보'!D$2*'종목 기본정보'!D$3</f>
        <v>442275200000</v>
      </c>
      <c r="E162" s="9">
        <f>'일자별 주가'!E162*'종목 기본정보'!E$2*'종목 기본정보'!E$3</f>
        <v>89535600000</v>
      </c>
      <c r="F162" s="9">
        <f>'일자별 주가'!F162*'종목 기본정보'!F$2*'종목 기본정보'!F$3</f>
        <v>876352500000</v>
      </c>
      <c r="G162" s="9">
        <f t="shared" si="4"/>
        <v>1577126300000</v>
      </c>
      <c r="H162" s="7">
        <f t="shared" si="5"/>
        <v>126.67681124497992</v>
      </c>
    </row>
    <row r="163" spans="1:8" x14ac:dyDescent="0.3">
      <c r="A163">
        <v>162</v>
      </c>
      <c r="B163" s="9">
        <f>'일자별 주가'!B163*'종목 기본정보'!B$2*'종목 기본정보'!B$3</f>
        <v>98857500000</v>
      </c>
      <c r="C163" s="9">
        <f>'일자별 주가'!C163*'종목 기본정보'!C$2*'종목 기본정보'!C$3</f>
        <v>66852000000</v>
      </c>
      <c r="D163" s="9">
        <f>'일자별 주가'!D163*'종목 기본정보'!D$2*'종목 기본정보'!D$3</f>
        <v>450196400000</v>
      </c>
      <c r="E163" s="9">
        <f>'일자별 주가'!E163*'종목 기본정보'!E$2*'종목 기본정보'!E$3</f>
        <v>87321520000</v>
      </c>
      <c r="F163" s="9">
        <f>'일자별 주가'!F163*'종목 기본정보'!F$2*'종목 기본정보'!F$3</f>
        <v>882019000000</v>
      </c>
      <c r="G163" s="9">
        <f t="shared" si="4"/>
        <v>1585246420000</v>
      </c>
      <c r="H163" s="7">
        <f t="shared" si="5"/>
        <v>127.3290297188755</v>
      </c>
    </row>
    <row r="164" spans="1:8" x14ac:dyDescent="0.3">
      <c r="A164">
        <v>163</v>
      </c>
      <c r="B164" s="9">
        <f>'일자별 주가'!B164*'종목 기본정보'!B$2*'종목 기본정보'!B$3</f>
        <v>96510000000</v>
      </c>
      <c r="C164" s="9">
        <f>'일자별 주가'!C164*'종목 기본정보'!C$2*'종목 기본정보'!C$3</f>
        <v>64930500000</v>
      </c>
      <c r="D164" s="9">
        <f>'일자별 주가'!D164*'종목 기본정보'!D$2*'종목 기본정보'!D$3</f>
        <v>460003600000</v>
      </c>
      <c r="E164" s="9">
        <f>'일자별 주가'!E164*'종목 기본정보'!E$2*'종목 기본정보'!E$3</f>
        <v>88286000000</v>
      </c>
      <c r="F164" s="9">
        <f>'일자별 주가'!F164*'종목 기본정보'!F$2*'종목 기본정보'!F$3</f>
        <v>856063500000</v>
      </c>
      <c r="G164" s="9">
        <f t="shared" si="4"/>
        <v>1565793600000</v>
      </c>
      <c r="H164" s="7">
        <f t="shared" si="5"/>
        <v>125.76655421686746</v>
      </c>
    </row>
    <row r="165" spans="1:8" x14ac:dyDescent="0.3">
      <c r="A165">
        <v>164</v>
      </c>
      <c r="B165" s="9">
        <f>'일자별 주가'!B165*'종목 기본정보'!B$2*'종목 기본정보'!B$3</f>
        <v>98775000000</v>
      </c>
      <c r="C165" s="9">
        <f>'일자별 주가'!C165*'종목 기본정보'!C$2*'종목 기본정보'!C$3</f>
        <v>66303000000</v>
      </c>
      <c r="D165" s="9">
        <f>'일자별 주가'!D165*'종목 기본정보'!D$2*'종목 기본정보'!D$3</f>
        <v>456264400000</v>
      </c>
      <c r="E165" s="9">
        <f>'일자별 주가'!E165*'종목 기본정보'!E$2*'종목 기본정보'!E$3</f>
        <v>88579920000</v>
      </c>
      <c r="F165" s="9">
        <f>'일자별 주가'!F165*'종목 기본정보'!F$2*'종목 기본정보'!F$3</f>
        <v>849284000000</v>
      </c>
      <c r="G165" s="9">
        <f t="shared" si="4"/>
        <v>1559206320000</v>
      </c>
      <c r="H165" s="7">
        <f t="shared" si="5"/>
        <v>125.23745542168673</v>
      </c>
    </row>
    <row r="166" spans="1:8" x14ac:dyDescent="0.3">
      <c r="A166">
        <v>165</v>
      </c>
      <c r="B166" s="9">
        <f>'일자별 주가'!B166*'종목 기본정보'!B$2*'종목 기본정보'!B$3</f>
        <v>99345000000</v>
      </c>
      <c r="C166" s="9">
        <f>'일자별 주가'!C166*'종목 기본정보'!C$2*'종목 기본정보'!C$3</f>
        <v>66033000000</v>
      </c>
      <c r="D166" s="9">
        <f>'일자별 주가'!D166*'종목 기본정보'!D$2*'종목 기본정보'!D$3</f>
        <v>468088800000</v>
      </c>
      <c r="E166" s="9">
        <f>'일자별 주가'!E166*'종목 기본정보'!E$2*'종목 기본정보'!E$3</f>
        <v>88045760000</v>
      </c>
      <c r="F166" s="9">
        <f>'일자별 주가'!F166*'종목 기본정보'!F$2*'종목 기본정보'!F$3</f>
        <v>849104500000</v>
      </c>
      <c r="G166" s="9">
        <f t="shared" si="4"/>
        <v>1570617060000</v>
      </c>
      <c r="H166" s="7">
        <f t="shared" si="5"/>
        <v>126.15398072289156</v>
      </c>
    </row>
    <row r="167" spans="1:8" x14ac:dyDescent="0.3">
      <c r="A167">
        <v>166</v>
      </c>
      <c r="B167" s="9">
        <f>'일자별 주가'!B167*'종목 기본정보'!B$2*'종목 기본정보'!B$3</f>
        <v>98872500000</v>
      </c>
      <c r="C167" s="9">
        <f>'일자별 주가'!C167*'종목 기본정보'!C$2*'종목 기본정보'!C$3</f>
        <v>64453500000</v>
      </c>
      <c r="D167" s="9">
        <f>'일자별 주가'!D167*'종목 기본정보'!D$2*'종목 기본정보'!D$3</f>
        <v>457035200000</v>
      </c>
      <c r="E167" s="9">
        <f>'일자별 주가'!E167*'종목 기본정보'!E$2*'종목 기본정보'!E$3</f>
        <v>88588720000</v>
      </c>
      <c r="F167" s="9">
        <f>'일자별 주가'!F167*'종목 기본정보'!F$2*'종목 기본정보'!F$3</f>
        <v>861456500000</v>
      </c>
      <c r="G167" s="9">
        <f t="shared" si="4"/>
        <v>1570406420000</v>
      </c>
      <c r="H167" s="7">
        <f t="shared" si="5"/>
        <v>126.13706184738956</v>
      </c>
    </row>
    <row r="168" spans="1:8" x14ac:dyDescent="0.3">
      <c r="A168">
        <v>167</v>
      </c>
      <c r="B168" s="9">
        <f>'일자별 주가'!B168*'종목 기본정보'!B$2*'종목 기본정보'!B$3</f>
        <v>101542500000</v>
      </c>
      <c r="C168" s="9">
        <f>'일자별 주가'!C168*'종목 기본정보'!C$2*'종목 기본정보'!C$3</f>
        <v>66411000000</v>
      </c>
      <c r="D168" s="9">
        <f>'일자별 주가'!D168*'종목 기본정보'!D$2*'종목 기본정보'!D$3</f>
        <v>462873600000</v>
      </c>
      <c r="E168" s="9">
        <f>'일자별 주가'!E168*'종목 기본정보'!E$2*'종목 기본정보'!E$3</f>
        <v>86691440000</v>
      </c>
      <c r="F168" s="9">
        <f>'일자별 주가'!F168*'종목 기본정보'!F$2*'종목 기본정보'!F$3</f>
        <v>851130500000</v>
      </c>
      <c r="G168" s="9">
        <f t="shared" si="4"/>
        <v>1568649040000</v>
      </c>
      <c r="H168" s="7">
        <f t="shared" si="5"/>
        <v>125.99590682730923</v>
      </c>
    </row>
    <row r="169" spans="1:8" x14ac:dyDescent="0.3">
      <c r="A169">
        <v>168</v>
      </c>
      <c r="B169" s="9">
        <f>'일자별 주가'!B169*'종목 기본정보'!B$2*'종목 기본정보'!B$3</f>
        <v>99840000000</v>
      </c>
      <c r="C169" s="9">
        <f>'일자별 주가'!C169*'종목 기본정보'!C$2*'종목 기본정보'!C$3</f>
        <v>66748500000</v>
      </c>
      <c r="D169" s="9">
        <f>'일자별 주가'!D169*'종목 기본정보'!D$2*'종목 기본정보'!D$3</f>
        <v>471221200000</v>
      </c>
      <c r="E169" s="9">
        <f>'일자별 주가'!E169*'종목 기본정보'!E$2*'종목 기본정보'!E$3</f>
        <v>88763840000</v>
      </c>
      <c r="F169" s="9">
        <f>'일자별 주가'!F169*'종목 기본정보'!F$2*'종목 기본정보'!F$3</f>
        <v>877801000000</v>
      </c>
      <c r="G169" s="9">
        <f t="shared" si="4"/>
        <v>1604374540000</v>
      </c>
      <c r="H169" s="7">
        <f t="shared" si="5"/>
        <v>128.86542489959839</v>
      </c>
    </row>
    <row r="170" spans="1:8" x14ac:dyDescent="0.3">
      <c r="A170">
        <v>169</v>
      </c>
      <c r="B170" s="9">
        <f>'일자별 주가'!B170*'종목 기본정보'!B$2*'종목 기본정보'!B$3</f>
        <v>98167500000</v>
      </c>
      <c r="C170" s="9">
        <f>'일자별 주가'!C170*'종목 기본정보'!C$2*'종목 기본정보'!C$3</f>
        <v>65533500000</v>
      </c>
      <c r="D170" s="9">
        <f>'일자별 주가'!D170*'종목 기본정보'!D$2*'종목 기본정보'!D$3</f>
        <v>481963200000</v>
      </c>
      <c r="E170" s="9">
        <f>'일자별 주가'!E170*'종목 기본정보'!E$2*'종목 기본정보'!E$3</f>
        <v>89586640000</v>
      </c>
      <c r="F170" s="9">
        <f>'일자별 주가'!F170*'종목 기본정보'!F$2*'종목 기본정보'!F$3</f>
        <v>857034500000</v>
      </c>
      <c r="G170" s="9">
        <f t="shared" si="4"/>
        <v>1592285340000</v>
      </c>
      <c r="H170" s="7">
        <f t="shared" si="5"/>
        <v>127.89440481927711</v>
      </c>
    </row>
    <row r="171" spans="1:8" x14ac:dyDescent="0.3">
      <c r="A171">
        <v>170</v>
      </c>
      <c r="B171" s="9">
        <f>'일자별 주가'!B171*'종목 기본정보'!B$2*'종목 기본정보'!B$3</f>
        <v>95430000000</v>
      </c>
      <c r="C171" s="9">
        <f>'일자별 주가'!C171*'종목 기본정보'!C$2*'종목 기본정보'!C$3</f>
        <v>64102500000</v>
      </c>
      <c r="D171" s="9">
        <f>'일자별 주가'!D171*'종목 기본정보'!D$2*'종목 기본정보'!D$3</f>
        <v>495132400000</v>
      </c>
      <c r="E171" s="9">
        <f>'일자별 주가'!E171*'종목 기본정보'!E$2*'종목 기본정보'!E$3</f>
        <v>87714880000</v>
      </c>
      <c r="F171" s="9">
        <f>'일자별 주가'!F171*'종목 기본정보'!F$2*'종목 기본정보'!F$3</f>
        <v>870837500000</v>
      </c>
      <c r="G171" s="9">
        <f t="shared" si="4"/>
        <v>1613217280000</v>
      </c>
      <c r="H171" s="7">
        <f t="shared" si="5"/>
        <v>129.57568514056226</v>
      </c>
    </row>
    <row r="172" spans="1:8" x14ac:dyDescent="0.3">
      <c r="A172">
        <v>171</v>
      </c>
      <c r="B172" s="9">
        <f>'일자별 주가'!B172*'종목 기본정보'!B$2*'종목 기본정보'!B$3</f>
        <v>96637500000</v>
      </c>
      <c r="C172" s="9">
        <f>'일자별 주가'!C172*'종목 기본정보'!C$2*'종목 기본정보'!C$3</f>
        <v>64836000000</v>
      </c>
      <c r="D172" s="9">
        <f>'일자별 주가'!D172*'종목 기본정보'!D$2*'종목 기본정보'!D$3</f>
        <v>502873200000</v>
      </c>
      <c r="E172" s="9">
        <f>'일자별 주가'!E172*'종목 기본정보'!E$2*'종목 기본정보'!E$3</f>
        <v>88674960000</v>
      </c>
      <c r="F172" s="9">
        <f>'일자별 주가'!F172*'종목 기본정보'!F$2*'종목 기본정보'!F$3</f>
        <v>882097000000</v>
      </c>
      <c r="G172" s="9">
        <f t="shared" si="4"/>
        <v>1635118660000</v>
      </c>
      <c r="H172" s="7">
        <f t="shared" si="5"/>
        <v>131.33483212851405</v>
      </c>
    </row>
    <row r="173" spans="1:8" x14ac:dyDescent="0.3">
      <c r="A173">
        <v>172</v>
      </c>
      <c r="B173" s="9">
        <f>'일자별 주가'!B173*'종목 기본정보'!B$2*'종목 기본정보'!B$3</f>
        <v>99232500000</v>
      </c>
      <c r="C173" s="9">
        <f>'일자별 주가'!C173*'종목 기본정보'!C$2*'종목 기본정보'!C$3</f>
        <v>64062000000</v>
      </c>
      <c r="D173" s="9">
        <f>'일자별 주가'!D173*'종목 기본정보'!D$2*'종목 기본정보'!D$3</f>
        <v>518485999999.99994</v>
      </c>
      <c r="E173" s="9">
        <f>'일자별 주가'!E173*'종목 기본정보'!E$2*'종목 기본정보'!E$3</f>
        <v>91228720000</v>
      </c>
      <c r="F173" s="9">
        <f>'일자별 주가'!F173*'종목 기본정보'!F$2*'종목 기본정보'!F$3</f>
        <v>903373000000</v>
      </c>
      <c r="G173" s="9">
        <f t="shared" si="4"/>
        <v>1676382220000</v>
      </c>
      <c r="H173" s="7">
        <f t="shared" si="5"/>
        <v>134.64917429718875</v>
      </c>
    </row>
    <row r="174" spans="1:8" x14ac:dyDescent="0.3">
      <c r="A174">
        <v>173</v>
      </c>
      <c r="B174" s="9">
        <f>'일자별 주가'!B174*'종목 기본정보'!B$2*'종목 기본정보'!B$3</f>
        <v>101160000000</v>
      </c>
      <c r="C174" s="9">
        <f>'일자별 주가'!C174*'종목 기본정보'!C$2*'종목 기본정보'!C$3</f>
        <v>63832500000</v>
      </c>
      <c r="D174" s="9">
        <f>'일자별 주가'!D174*'종목 기본정보'!D$2*'종목 기본정보'!D$3</f>
        <v>512221200000</v>
      </c>
      <c r="E174" s="9">
        <f>'일자별 주가'!E174*'종목 기본정보'!E$2*'종목 기본정보'!E$3</f>
        <v>92246880000</v>
      </c>
      <c r="F174" s="9">
        <f>'일자별 주가'!F174*'종목 기본정보'!F$2*'종목 기본정보'!F$3</f>
        <v>900649500000</v>
      </c>
      <c r="G174" s="9">
        <f t="shared" si="4"/>
        <v>1670110080000</v>
      </c>
      <c r="H174" s="7">
        <f t="shared" si="5"/>
        <v>134.14538795180724</v>
      </c>
    </row>
    <row r="175" spans="1:8" x14ac:dyDescent="0.3">
      <c r="A175">
        <v>174</v>
      </c>
      <c r="B175" s="9">
        <f>'일자별 주가'!B175*'종목 기본정보'!B$2*'종목 기본정보'!B$3</f>
        <v>102900000000</v>
      </c>
      <c r="C175" s="9">
        <f>'일자별 주가'!C175*'종목 기본정보'!C$2*'종목 기본정보'!C$3</f>
        <v>62136000000</v>
      </c>
      <c r="D175" s="9">
        <f>'일자별 주가'!D175*'종목 기본정보'!D$2*'종목 기본정보'!D$3</f>
        <v>522011999999.99994</v>
      </c>
      <c r="E175" s="9">
        <f>'일자별 주가'!E175*'종목 기본정보'!E$2*'종목 기본정보'!E$3</f>
        <v>92051520000</v>
      </c>
      <c r="F175" s="9">
        <f>'일자별 주가'!F175*'종목 기본정보'!F$2*'종목 기본정보'!F$3</f>
        <v>920174000000</v>
      </c>
      <c r="G175" s="9">
        <f t="shared" si="4"/>
        <v>1699273520000</v>
      </c>
      <c r="H175" s="7">
        <f t="shared" si="5"/>
        <v>136.4878329317269</v>
      </c>
    </row>
    <row r="176" spans="1:8" x14ac:dyDescent="0.3">
      <c r="A176">
        <v>175</v>
      </c>
      <c r="B176" s="9">
        <f>'일자별 주가'!B176*'종목 기본정보'!B$2*'종목 기본정보'!B$3</f>
        <v>103020000000</v>
      </c>
      <c r="C176" s="9">
        <f>'일자별 주가'!C176*'종목 기본정보'!C$2*'종목 기본정보'!C$3</f>
        <v>61137000000</v>
      </c>
      <c r="D176" s="9">
        <f>'일자별 주가'!D176*'종목 기본정보'!D$2*'종목 기본정보'!D$3</f>
        <v>528555599999.99994</v>
      </c>
      <c r="E176" s="9">
        <f>'일자별 주가'!E176*'종목 기본정보'!E$2*'종목 기본정보'!E$3</f>
        <v>94695920000</v>
      </c>
      <c r="F176" s="9">
        <f>'일자별 주가'!F176*'종목 기본정보'!F$2*'종목 기본정보'!F$3</f>
        <v>928203500000</v>
      </c>
      <c r="G176" s="9">
        <f t="shared" si="4"/>
        <v>1715612020000</v>
      </c>
      <c r="H176" s="7">
        <f t="shared" si="5"/>
        <v>137.80016224899597</v>
      </c>
    </row>
    <row r="177" spans="1:8" x14ac:dyDescent="0.3">
      <c r="A177">
        <v>176</v>
      </c>
      <c r="B177" s="9">
        <f>'일자별 주가'!B177*'종목 기본정보'!B$2*'종목 기본정보'!B$3</f>
        <v>102127500000</v>
      </c>
      <c r="C177" s="9">
        <f>'일자별 주가'!C177*'종목 기본정보'!C$2*'종목 기본정보'!C$3</f>
        <v>61281000000</v>
      </c>
      <c r="D177" s="9">
        <f>'일자별 주가'!D177*'종목 기본정보'!D$2*'종목 기본정보'!D$3</f>
        <v>521044399999.99994</v>
      </c>
      <c r="E177" s="9">
        <f>'일자별 주가'!E177*'종목 기본정보'!E$2*'종목 기본정보'!E$3</f>
        <v>95653360000</v>
      </c>
      <c r="F177" s="9">
        <f>'일자별 주가'!F177*'종목 기본정보'!F$2*'종목 기본정보'!F$3</f>
        <v>906829500000</v>
      </c>
      <c r="G177" s="9">
        <f t="shared" si="4"/>
        <v>1686935760000</v>
      </c>
      <c r="H177" s="7">
        <f t="shared" si="5"/>
        <v>135.49684819277107</v>
      </c>
    </row>
    <row r="178" spans="1:8" x14ac:dyDescent="0.3">
      <c r="A178">
        <v>177</v>
      </c>
      <c r="B178" s="9">
        <f>'일자별 주가'!B178*'종목 기본정보'!B$2*'종목 기본정보'!B$3</f>
        <v>100590000000</v>
      </c>
      <c r="C178" s="9">
        <f>'일자별 주가'!C178*'종목 기본정보'!C$2*'종목 기본정보'!C$3</f>
        <v>61227000000</v>
      </c>
      <c r="D178" s="9">
        <f>'일자별 주가'!D178*'종목 기본정보'!D$2*'종목 기본정보'!D$3</f>
        <v>506842000000</v>
      </c>
      <c r="E178" s="9">
        <f>'일자별 주가'!E178*'종목 기본정보'!E$2*'종목 기본정보'!E$3</f>
        <v>95498480000</v>
      </c>
      <c r="F178" s="9">
        <f>'일자별 주가'!F178*'종목 기본정보'!F$2*'종목 기본정보'!F$3</f>
        <v>883002500000</v>
      </c>
      <c r="G178" s="9">
        <f t="shared" si="4"/>
        <v>1647159980000</v>
      </c>
      <c r="H178" s="7">
        <f t="shared" si="5"/>
        <v>132.30200642570281</v>
      </c>
    </row>
    <row r="179" spans="1:8" x14ac:dyDescent="0.3">
      <c r="A179">
        <v>178</v>
      </c>
      <c r="B179" s="9">
        <f>'일자별 주가'!B179*'종목 기본정보'!B$2*'종목 기본정보'!B$3</f>
        <v>101790000000</v>
      </c>
      <c r="C179" s="9">
        <f>'일자별 주가'!C179*'종목 기본정보'!C$2*'종목 기본정보'!C$3</f>
        <v>61893000000</v>
      </c>
      <c r="D179" s="9">
        <f>'일자별 주가'!D179*'종목 기본정보'!D$2*'종목 기본정보'!D$3</f>
        <v>517879199999.99994</v>
      </c>
      <c r="E179" s="9">
        <f>'일자별 주가'!E179*'종목 기본정보'!E$2*'종목 기본정보'!E$3</f>
        <v>93458640000</v>
      </c>
      <c r="F179" s="9">
        <f>'일자별 주가'!F179*'종목 기본정보'!F$2*'종목 기본정보'!F$3</f>
        <v>861821000000</v>
      </c>
      <c r="G179" s="9">
        <f t="shared" si="4"/>
        <v>1636841840000</v>
      </c>
      <c r="H179" s="7">
        <f t="shared" si="5"/>
        <v>131.47324016064258</v>
      </c>
    </row>
    <row r="180" spans="1:8" x14ac:dyDescent="0.3">
      <c r="A180">
        <v>179</v>
      </c>
      <c r="B180" s="9">
        <f>'일자별 주가'!B180*'종목 기본정보'!B$2*'종목 기본정보'!B$3</f>
        <v>103432500000</v>
      </c>
      <c r="C180" s="9">
        <f>'일자별 주가'!C180*'종목 기본정보'!C$2*'종목 기본정보'!C$3</f>
        <v>61632000000</v>
      </c>
      <c r="D180" s="9">
        <f>'일자별 주가'!D180*'종목 기본정보'!D$2*'종목 기본정보'!D$3</f>
        <v>509367600000</v>
      </c>
      <c r="E180" s="9">
        <f>'일자별 주가'!E180*'종목 기본정보'!E$2*'종목 기본정보'!E$3</f>
        <v>93636400000</v>
      </c>
      <c r="F180" s="9">
        <f>'일자별 주가'!F180*'종목 기본정보'!F$2*'종목 기본정보'!F$3</f>
        <v>846339000000</v>
      </c>
      <c r="G180" s="9">
        <f t="shared" si="4"/>
        <v>1614407500000</v>
      </c>
      <c r="H180" s="7">
        <f t="shared" si="5"/>
        <v>129.67128514056225</v>
      </c>
    </row>
    <row r="181" spans="1:8" x14ac:dyDescent="0.3">
      <c r="A181">
        <v>180</v>
      </c>
      <c r="B181" s="9">
        <f>'일자별 주가'!B181*'종목 기본정보'!B$2*'종목 기본정보'!B$3</f>
        <v>106342500000</v>
      </c>
      <c r="C181" s="9">
        <f>'일자별 주가'!C181*'종목 기본정보'!C$2*'종목 기본정보'!C$3</f>
        <v>60849000000</v>
      </c>
      <c r="D181" s="9">
        <f>'일자별 주가'!D181*'종목 기본정보'!D$2*'종목 기본정보'!D$3</f>
        <v>518305599999.99994</v>
      </c>
      <c r="E181" s="9">
        <f>'일자별 주가'!E181*'종목 기본정보'!E$2*'종목 기본정보'!E$3</f>
        <v>91538480000</v>
      </c>
      <c r="F181" s="9">
        <f>'일자별 주가'!F181*'종목 기본정보'!F$2*'종목 기본정보'!F$3</f>
        <v>840364500000</v>
      </c>
      <c r="G181" s="9">
        <f t="shared" si="4"/>
        <v>1617400080000</v>
      </c>
      <c r="H181" s="7">
        <f t="shared" si="5"/>
        <v>129.91165301204819</v>
      </c>
    </row>
    <row r="182" spans="1:8" x14ac:dyDescent="0.3">
      <c r="A182">
        <v>181</v>
      </c>
      <c r="B182" s="9">
        <f>'일자별 주가'!B182*'종목 기본정보'!B$2*'종목 기본정보'!B$3</f>
        <v>108855000000</v>
      </c>
      <c r="C182" s="9">
        <f>'일자별 주가'!C182*'종목 기본정보'!C$2*'종목 기본정보'!C$3</f>
        <v>60826500000</v>
      </c>
      <c r="D182" s="9">
        <f>'일자별 주가'!D182*'종목 기본정보'!D$2*'종목 기본정보'!D$3</f>
        <v>511581600000</v>
      </c>
      <c r="E182" s="9">
        <f>'일자별 주가'!E182*'종목 기본정보'!E$2*'종목 기본정보'!E$3</f>
        <v>91053600000</v>
      </c>
      <c r="F182" s="9">
        <f>'일자별 주가'!F182*'종목 기본정보'!F$2*'종목 기본정보'!F$3</f>
        <v>851942500000</v>
      </c>
      <c r="G182" s="9">
        <f t="shared" si="4"/>
        <v>1624259200000</v>
      </c>
      <c r="H182" s="7">
        <f t="shared" si="5"/>
        <v>130.46258634538154</v>
      </c>
    </row>
    <row r="183" spans="1:8" x14ac:dyDescent="0.3">
      <c r="A183">
        <v>182</v>
      </c>
      <c r="B183" s="9">
        <f>'일자별 주가'!B183*'종목 기본정보'!B$2*'종목 기본정보'!B$3</f>
        <v>111517500000</v>
      </c>
      <c r="C183" s="9">
        <f>'일자별 주가'!C183*'종목 기본정보'!C$2*'종목 기본정보'!C$3</f>
        <v>60142500000</v>
      </c>
      <c r="D183" s="9">
        <f>'일자별 주가'!D183*'종목 기본정보'!D$2*'종목 기본정보'!D$3</f>
        <v>505218400000</v>
      </c>
      <c r="E183" s="9">
        <f>'일자별 주가'!E183*'종목 기본정보'!E$2*'종목 기본정보'!E$3</f>
        <v>91561360000</v>
      </c>
      <c r="F183" s="9">
        <f>'일자별 주가'!F183*'종목 기본정보'!F$2*'종목 기본정보'!F$3</f>
        <v>843001500000</v>
      </c>
      <c r="G183" s="9">
        <f t="shared" si="4"/>
        <v>1611441260000</v>
      </c>
      <c r="H183" s="7">
        <f t="shared" si="5"/>
        <v>129.4330329317269</v>
      </c>
    </row>
    <row r="184" spans="1:8" x14ac:dyDescent="0.3">
      <c r="A184">
        <v>183</v>
      </c>
      <c r="B184" s="9">
        <f>'일자별 주가'!B184*'종목 기본정보'!B$2*'종목 기본정보'!B$3</f>
        <v>110332500000</v>
      </c>
      <c r="C184" s="9">
        <f>'일자별 주가'!C184*'종목 기본정보'!C$2*'종목 기본정보'!C$3</f>
        <v>59044500000</v>
      </c>
      <c r="D184" s="9">
        <f>'일자별 주가'!D184*'종목 기본정보'!D$2*'종목 기본정보'!D$3</f>
        <v>500101600000</v>
      </c>
      <c r="E184" s="9">
        <f>'일자별 주가'!E184*'종목 기본정보'!E$2*'종목 기본정보'!E$3</f>
        <v>90183280000</v>
      </c>
      <c r="F184" s="9">
        <f>'일자별 주가'!F184*'종목 기본정보'!F$2*'종목 기본정보'!F$3</f>
        <v>864206000000</v>
      </c>
      <c r="G184" s="9">
        <f t="shared" si="4"/>
        <v>1623867880000</v>
      </c>
      <c r="H184" s="7">
        <f t="shared" si="5"/>
        <v>130.43115502008033</v>
      </c>
    </row>
    <row r="185" spans="1:8" x14ac:dyDescent="0.3">
      <c r="A185">
        <v>184</v>
      </c>
      <c r="B185" s="9">
        <f>'일자별 주가'!B185*'종목 기본정보'!B$2*'종목 기본정보'!B$3</f>
        <v>111397500000</v>
      </c>
      <c r="C185" s="9">
        <f>'일자별 주가'!C185*'종목 기본정보'!C$2*'종목 기본정보'!C$3</f>
        <v>60732000000</v>
      </c>
      <c r="D185" s="9">
        <f>'일자별 주가'!D185*'종목 기본정보'!D$2*'종목 기본정보'!D$3</f>
        <v>504611600000</v>
      </c>
      <c r="E185" s="9">
        <f>'일자별 주가'!E185*'종목 기본정보'!E$2*'종목 기본정보'!E$3</f>
        <v>92196720000</v>
      </c>
      <c r="F185" s="9">
        <f>'일자별 주가'!F185*'종목 기본정보'!F$2*'종목 기본정보'!F$3</f>
        <v>868023500000</v>
      </c>
      <c r="G185" s="9">
        <f t="shared" si="4"/>
        <v>1636961320000</v>
      </c>
      <c r="H185" s="7">
        <f t="shared" si="5"/>
        <v>131.48283694779116</v>
      </c>
    </row>
    <row r="186" spans="1:8" x14ac:dyDescent="0.3">
      <c r="A186">
        <v>185</v>
      </c>
      <c r="B186" s="9">
        <f>'일자별 주가'!B186*'종목 기본정보'!B$2*'종목 기본정보'!B$3</f>
        <v>112320000000</v>
      </c>
      <c r="C186" s="9">
        <f>'일자별 주가'!C186*'종목 기본정보'!C$2*'종목 기본정보'!C$3</f>
        <v>61465500000</v>
      </c>
      <c r="D186" s="9">
        <f>'일자별 주가'!D186*'종목 기본정보'!D$2*'종목 기본정보'!D$3</f>
        <v>494738800000</v>
      </c>
      <c r="E186" s="9">
        <f>'일자별 주가'!E186*'종목 기본정보'!E$2*'종목 기본정보'!E$3</f>
        <v>94613200000</v>
      </c>
      <c r="F186" s="9">
        <f>'일자별 주가'!F186*'종목 기본정보'!F$2*'종목 기본정보'!F$3</f>
        <v>886936500000</v>
      </c>
      <c r="G186" s="9">
        <f t="shared" si="4"/>
        <v>1650074000000</v>
      </c>
      <c r="H186" s="7">
        <f t="shared" si="5"/>
        <v>132.5360642570281</v>
      </c>
    </row>
    <row r="187" spans="1:8" x14ac:dyDescent="0.3">
      <c r="A187">
        <v>186</v>
      </c>
      <c r="B187" s="9">
        <f>'일자별 주가'!B187*'종목 기본정보'!B$2*'종목 기본정보'!B$3</f>
        <v>109657500000</v>
      </c>
      <c r="C187" s="9">
        <f>'일자별 주가'!C187*'종목 기본정보'!C$2*'종목 기본정보'!C$3</f>
        <v>62005500000</v>
      </c>
      <c r="D187" s="9">
        <f>'일자별 주가'!D187*'종목 기본정보'!D$2*'종목 기본정보'!D$3</f>
        <v>506169600000</v>
      </c>
      <c r="E187" s="9">
        <f>'일자별 주가'!E187*'종목 기본정보'!E$2*'종목 기본정보'!E$3</f>
        <v>93461280000</v>
      </c>
      <c r="F187" s="9">
        <f>'일자별 주가'!F187*'종목 기본정보'!F$2*'종목 기본정보'!F$3</f>
        <v>894446500000</v>
      </c>
      <c r="G187" s="9">
        <f t="shared" si="4"/>
        <v>1665740380000</v>
      </c>
      <c r="H187" s="7">
        <f t="shared" si="5"/>
        <v>133.79440803212853</v>
      </c>
    </row>
    <row r="188" spans="1:8" x14ac:dyDescent="0.3">
      <c r="A188">
        <v>187</v>
      </c>
      <c r="B188" s="9">
        <f>'일자별 주가'!B188*'종목 기본정보'!B$2*'종목 기본정보'!B$3</f>
        <v>106462500000</v>
      </c>
      <c r="C188" s="9">
        <f>'일자별 주가'!C188*'종목 기본정보'!C$2*'종목 기본정보'!C$3</f>
        <v>60309000000</v>
      </c>
      <c r="D188" s="9">
        <f>'일자별 주가'!D188*'종목 기본정보'!D$2*'종목 기본정보'!D$3</f>
        <v>513598799999.99994</v>
      </c>
      <c r="E188" s="9">
        <f>'일자별 주가'!E188*'종목 기본정보'!E$2*'종목 기본정보'!E$3</f>
        <v>93282640000</v>
      </c>
      <c r="F188" s="9">
        <f>'일자별 주가'!F188*'종목 기본정보'!F$2*'종목 기본정보'!F$3</f>
        <v>913088500000</v>
      </c>
      <c r="G188" s="9">
        <f t="shared" si="4"/>
        <v>1686741440000</v>
      </c>
      <c r="H188" s="7">
        <f t="shared" si="5"/>
        <v>135.48124016064259</v>
      </c>
    </row>
    <row r="189" spans="1:8" x14ac:dyDescent="0.3">
      <c r="A189">
        <v>188</v>
      </c>
      <c r="B189" s="9">
        <f>'일자별 주가'!B189*'종목 기본정보'!B$2*'종목 기본정보'!B$3</f>
        <v>104917500000</v>
      </c>
      <c r="C189" s="9">
        <f>'일자별 주가'!C189*'종목 기본정보'!C$2*'종목 기본정보'!C$3</f>
        <v>58680000000</v>
      </c>
      <c r="D189" s="9">
        <f>'일자별 주가'!D189*'종목 기본정보'!D$2*'종목 기본정보'!D$3</f>
        <v>499970400000</v>
      </c>
      <c r="E189" s="9">
        <f>'일자별 주가'!E189*'종목 기본정보'!E$2*'종목 기본정보'!E$3</f>
        <v>93809760000</v>
      </c>
      <c r="F189" s="9">
        <f>'일자별 주가'!F189*'종목 기본정보'!F$2*'종목 기본정보'!F$3</f>
        <v>904186000000</v>
      </c>
      <c r="G189" s="9">
        <f t="shared" si="4"/>
        <v>1661563660000</v>
      </c>
      <c r="H189" s="7">
        <f t="shared" si="5"/>
        <v>133.45892851405623</v>
      </c>
    </row>
    <row r="190" spans="1:8" x14ac:dyDescent="0.3">
      <c r="A190">
        <v>189</v>
      </c>
      <c r="B190" s="9">
        <f>'일자별 주가'!B190*'종목 기본정보'!B$2*'종목 기본정보'!B$3</f>
        <v>105757500000</v>
      </c>
      <c r="C190" s="9">
        <f>'일자별 주가'!C190*'종목 기본정보'!C$2*'종목 기본정보'!C$3</f>
        <v>58788000000</v>
      </c>
      <c r="D190" s="9">
        <f>'일자별 주가'!D190*'종목 기본정보'!D$2*'종목 기본정보'!D$3</f>
        <v>499724400000</v>
      </c>
      <c r="E190" s="9">
        <f>'일자별 주가'!E190*'종목 기본정보'!E$2*'종목 기본정보'!E$3</f>
        <v>96046720000</v>
      </c>
      <c r="F190" s="9">
        <f>'일자별 주가'!F190*'종목 기본정보'!F$2*'종목 기본정보'!F$3</f>
        <v>895197000000</v>
      </c>
      <c r="G190" s="9">
        <f t="shared" si="4"/>
        <v>1655513620000</v>
      </c>
      <c r="H190" s="7">
        <f t="shared" si="5"/>
        <v>132.97298152610441</v>
      </c>
    </row>
    <row r="191" spans="1:8" x14ac:dyDescent="0.3">
      <c r="A191">
        <v>190</v>
      </c>
      <c r="B191" s="9">
        <f>'일자별 주가'!B191*'종목 기본정보'!B$2*'종목 기본정보'!B$3</f>
        <v>106980000000</v>
      </c>
      <c r="C191" s="9">
        <f>'일자별 주가'!C191*'종목 기본정보'!C$2*'종목 기본정보'!C$3</f>
        <v>59521500000</v>
      </c>
      <c r="D191" s="9">
        <f>'일자별 주가'!D191*'종목 기본정보'!D$2*'종목 기본정보'!D$3</f>
        <v>509334800000</v>
      </c>
      <c r="E191" s="9">
        <f>'일자별 주가'!E191*'종목 기본정보'!E$2*'종목 기본정보'!E$3</f>
        <v>94305200000</v>
      </c>
      <c r="F191" s="9">
        <f>'일자별 주가'!F191*'종목 기본정보'!F$2*'종목 기본정보'!F$3</f>
        <v>919916500000</v>
      </c>
      <c r="G191" s="9">
        <f t="shared" si="4"/>
        <v>1690058000000</v>
      </c>
      <c r="H191" s="7">
        <f t="shared" si="5"/>
        <v>135.74763052208837</v>
      </c>
    </row>
    <row r="192" spans="1:8" x14ac:dyDescent="0.3">
      <c r="A192">
        <v>191</v>
      </c>
      <c r="B192" s="9">
        <f>'일자별 주가'!B192*'종목 기본정보'!B$2*'종목 기본정보'!B$3</f>
        <v>105270000000</v>
      </c>
      <c r="C192" s="9">
        <f>'일자별 주가'!C192*'종목 기본정보'!C$2*'종목 기본정보'!C$3</f>
        <v>59323500000</v>
      </c>
      <c r="D192" s="9">
        <f>'일자별 주가'!D192*'종목 기본정보'!D$2*'종목 기본정보'!D$3</f>
        <v>496624800000</v>
      </c>
      <c r="E192" s="9">
        <f>'일자별 주가'!E192*'종목 기본정보'!E$2*'종목 기본정보'!E$3</f>
        <v>97124720000</v>
      </c>
      <c r="F192" s="9">
        <f>'일자별 주가'!F192*'종목 기본정보'!F$2*'종목 기본정보'!F$3</f>
        <v>929041500000</v>
      </c>
      <c r="G192" s="9">
        <f t="shared" si="4"/>
        <v>1687384520000</v>
      </c>
      <c r="H192" s="7">
        <f t="shared" si="5"/>
        <v>135.53289317269076</v>
      </c>
    </row>
    <row r="193" spans="1:8" x14ac:dyDescent="0.3">
      <c r="A193">
        <v>192</v>
      </c>
      <c r="B193" s="9">
        <f>'일자별 주가'!B193*'종목 기본정보'!B$2*'종목 기본정보'!B$3</f>
        <v>106717500000</v>
      </c>
      <c r="C193" s="9">
        <f>'일자별 주가'!C193*'종목 기본정보'!C$2*'종목 기본정보'!C$3</f>
        <v>58896000000</v>
      </c>
      <c r="D193" s="9">
        <f>'일자별 주가'!D193*'종목 기본정보'!D$2*'종목 기본정보'!D$3</f>
        <v>489441600000</v>
      </c>
      <c r="E193" s="9">
        <f>'일자별 주가'!E193*'종목 기본정보'!E$2*'종목 기본정보'!E$3</f>
        <v>99117920000</v>
      </c>
      <c r="F193" s="9">
        <f>'일자별 주가'!F193*'종목 기본정보'!F$2*'종목 기본정보'!F$3</f>
        <v>943366000000</v>
      </c>
      <c r="G193" s="9">
        <f t="shared" si="4"/>
        <v>1697539020000</v>
      </c>
      <c r="H193" s="7">
        <f t="shared" si="5"/>
        <v>136.34851566265061</v>
      </c>
    </row>
    <row r="194" spans="1:8" x14ac:dyDescent="0.3">
      <c r="A194">
        <v>193</v>
      </c>
      <c r="B194" s="9">
        <f>'일자별 주가'!B194*'종목 기본정보'!B$2*'종목 기본정보'!B$3</f>
        <v>108607500000</v>
      </c>
      <c r="C194" s="9">
        <f>'일자별 주가'!C194*'종목 기본정보'!C$2*'종목 기본정보'!C$3</f>
        <v>58365000000</v>
      </c>
      <c r="D194" s="9">
        <f>'일자별 주가'!D194*'종목 기본정보'!D$2*'종목 기본정보'!D$3</f>
        <v>477125200000</v>
      </c>
      <c r="E194" s="9">
        <f>'일자별 주가'!E194*'종목 기본정보'!E$2*'종목 기본정보'!E$3</f>
        <v>98770320000</v>
      </c>
      <c r="F194" s="9">
        <f>'일자별 주가'!F194*'종목 기본정보'!F$2*'종목 기본정보'!F$3</f>
        <v>973677500000</v>
      </c>
      <c r="G194" s="9">
        <f t="shared" si="4"/>
        <v>1716545520000</v>
      </c>
      <c r="H194" s="7">
        <f t="shared" si="5"/>
        <v>137.8751421686747</v>
      </c>
    </row>
    <row r="195" spans="1:8" x14ac:dyDescent="0.3">
      <c r="A195">
        <v>194</v>
      </c>
      <c r="B195" s="9">
        <f>'일자별 주가'!B195*'종목 기본정보'!B$2*'종목 기본정보'!B$3</f>
        <v>106702500000</v>
      </c>
      <c r="C195" s="9">
        <f>'일자별 주가'!C195*'종목 기본정보'!C$2*'종목 기본정보'!C$3</f>
        <v>57334500000</v>
      </c>
      <c r="D195" s="9">
        <f>'일자별 주가'!D195*'종목 기본정보'!D$2*'종목 기본정보'!D$3</f>
        <v>466514400000</v>
      </c>
      <c r="E195" s="9">
        <f>'일자별 주가'!E195*'종목 기본정보'!E$2*'종목 기본정보'!E$3</f>
        <v>101345200000</v>
      </c>
      <c r="F195" s="9">
        <f>'일자별 주가'!F195*'종목 기본정보'!F$2*'종목 기본정보'!F$3</f>
        <v>949989000000</v>
      </c>
      <c r="G195" s="9">
        <f t="shared" ref="G195:G253" si="6">SUM(B195:F195)</f>
        <v>1681885600000</v>
      </c>
      <c r="H195" s="7">
        <f t="shared" ref="H195:H253" si="7">G195/G$2*100</f>
        <v>135.09121285140563</v>
      </c>
    </row>
    <row r="196" spans="1:8" x14ac:dyDescent="0.3">
      <c r="A196">
        <v>195</v>
      </c>
      <c r="B196" s="9">
        <f>'일자별 주가'!B196*'종목 기본정보'!B$2*'종목 기본정보'!B$3</f>
        <v>106402500000</v>
      </c>
      <c r="C196" s="9">
        <f>'일자별 주가'!C196*'종목 기본정보'!C$2*'종목 기본정보'!C$3</f>
        <v>58945500000</v>
      </c>
      <c r="D196" s="9">
        <f>'일자별 주가'!D196*'종목 기본정보'!D$2*'종목 기본정보'!D$3</f>
        <v>459314800000</v>
      </c>
      <c r="E196" s="9">
        <f>'일자별 주가'!E196*'종목 기본정보'!E$2*'종목 기본정보'!E$3</f>
        <v>104321360000</v>
      </c>
      <c r="F196" s="9">
        <f>'일자별 주가'!F196*'종목 기본정보'!F$2*'종목 기본정보'!F$3</f>
        <v>927256500000</v>
      </c>
      <c r="G196" s="9">
        <f t="shared" si="6"/>
        <v>1656240660000</v>
      </c>
      <c r="H196" s="7">
        <f t="shared" si="7"/>
        <v>133.03137831325301</v>
      </c>
    </row>
    <row r="197" spans="1:8" x14ac:dyDescent="0.3">
      <c r="A197">
        <v>196</v>
      </c>
      <c r="B197" s="9">
        <f>'일자별 주가'!B197*'종목 기본정보'!B$2*'종목 기본정보'!B$3</f>
        <v>108675000000</v>
      </c>
      <c r="C197" s="9">
        <f>'일자별 주가'!C197*'종목 기본정보'!C$2*'종목 기본정보'!C$3</f>
        <v>58068000000</v>
      </c>
      <c r="D197" s="9">
        <f>'일자별 주가'!D197*'종목 기본정보'!D$2*'종목 기본정보'!D$3</f>
        <v>472090400000</v>
      </c>
      <c r="E197" s="9">
        <f>'일자별 주가'!E197*'종목 기본정보'!E$2*'종목 기본정보'!E$3</f>
        <v>104772800000</v>
      </c>
      <c r="F197" s="9">
        <f>'일자별 주가'!F197*'종목 기본정보'!F$2*'종목 기본정보'!F$3</f>
        <v>930177000000</v>
      </c>
      <c r="G197" s="9">
        <f t="shared" si="6"/>
        <v>1673783200000</v>
      </c>
      <c r="H197" s="7">
        <f t="shared" si="7"/>
        <v>134.44041767068273</v>
      </c>
    </row>
    <row r="198" spans="1:8" x14ac:dyDescent="0.3">
      <c r="A198">
        <v>197</v>
      </c>
      <c r="B198" s="9">
        <f>'일자별 주가'!B198*'종목 기본정보'!B$2*'종목 기본정보'!B$3</f>
        <v>111150000000</v>
      </c>
      <c r="C198" s="9">
        <f>'일자별 주가'!C198*'종목 기본정보'!C$2*'종목 기본정보'!C$3</f>
        <v>56952000000</v>
      </c>
      <c r="D198" s="9">
        <f>'일자별 주가'!D198*'종목 기본정보'!D$2*'종목 기본정보'!D$3</f>
        <v>481996000000</v>
      </c>
      <c r="E198" s="9">
        <f>'일자별 주가'!E198*'종목 기본정보'!E$2*'종목 기본정보'!E$3</f>
        <v>106475600000</v>
      </c>
      <c r="F198" s="9">
        <f>'일자별 주가'!F198*'종목 기본정보'!F$2*'종목 기본정보'!F$3</f>
        <v>928822500000</v>
      </c>
      <c r="G198" s="9">
        <f t="shared" si="6"/>
        <v>1685396100000</v>
      </c>
      <c r="H198" s="7">
        <f t="shared" si="7"/>
        <v>135.37318072289156</v>
      </c>
    </row>
    <row r="199" spans="1:8" x14ac:dyDescent="0.3">
      <c r="A199">
        <v>198</v>
      </c>
      <c r="B199" s="9">
        <f>'일자별 주가'!B199*'종목 기본정보'!B$2*'종목 기본정보'!B$3</f>
        <v>112095000000</v>
      </c>
      <c r="C199" s="9">
        <f>'일자별 주가'!C199*'종목 기본정보'!C$2*'종목 기본정보'!C$3</f>
        <v>56313000000</v>
      </c>
      <c r="D199" s="9">
        <f>'일자별 주가'!D199*'종목 기본정보'!D$2*'종목 기본정보'!D$3</f>
        <v>477830400000</v>
      </c>
      <c r="E199" s="9">
        <f>'일자별 주가'!E199*'종목 기본정보'!E$2*'종목 기본정보'!E$3</f>
        <v>106238000000</v>
      </c>
      <c r="F199" s="9">
        <f>'일자별 주가'!F199*'종목 기본정보'!F$2*'종목 기본정보'!F$3</f>
        <v>935851000000</v>
      </c>
      <c r="G199" s="9">
        <f t="shared" si="6"/>
        <v>1688327400000</v>
      </c>
      <c r="H199" s="7">
        <f t="shared" si="7"/>
        <v>135.60862650602411</v>
      </c>
    </row>
    <row r="200" spans="1:8" x14ac:dyDescent="0.3">
      <c r="A200">
        <v>199</v>
      </c>
      <c r="B200" s="9">
        <f>'일자별 주가'!B200*'종목 기본정보'!B$2*'종목 기본정보'!B$3</f>
        <v>112845000000</v>
      </c>
      <c r="C200" s="9">
        <f>'일자별 주가'!C200*'종목 기본정보'!C$2*'종목 기본정보'!C$3</f>
        <v>55557000000</v>
      </c>
      <c r="D200" s="9">
        <f>'일자별 주가'!D200*'종목 기본정보'!D$2*'종목 기본정보'!D$3</f>
        <v>465546800000</v>
      </c>
      <c r="E200" s="9">
        <f>'일자별 주가'!E200*'종목 기본정보'!E$2*'종목 기본정보'!E$3</f>
        <v>104495600000</v>
      </c>
      <c r="F200" s="9">
        <f>'일자별 주가'!F200*'종목 기본정보'!F$2*'종목 기본정보'!F$3</f>
        <v>943946000000</v>
      </c>
      <c r="G200" s="9">
        <f t="shared" si="6"/>
        <v>1682390400000</v>
      </c>
      <c r="H200" s="7">
        <f t="shared" si="7"/>
        <v>135.13175903614459</v>
      </c>
    </row>
    <row r="201" spans="1:8" x14ac:dyDescent="0.3">
      <c r="A201">
        <v>200</v>
      </c>
      <c r="B201" s="9">
        <f>'일자별 주가'!B201*'종목 기본정보'!B$2*'종목 기본정보'!B$3</f>
        <v>114577500000</v>
      </c>
      <c r="C201" s="9">
        <f>'일자별 주가'!C201*'종목 기본정보'!C$2*'종목 기본정보'!C$3</f>
        <v>54859500000</v>
      </c>
      <c r="D201" s="9">
        <f>'일자별 주가'!D201*'종목 기본정보'!D$2*'종목 기본정보'!D$3</f>
        <v>468925200000</v>
      </c>
      <c r="E201" s="9">
        <f>'일자별 주가'!E201*'종목 기본정보'!E$2*'종목 기본정보'!E$3</f>
        <v>101848560000</v>
      </c>
      <c r="F201" s="9">
        <f>'일자별 주가'!F201*'종목 기본정보'!F$2*'종목 기본정보'!F$3</f>
        <v>941432500000</v>
      </c>
      <c r="G201" s="9">
        <f t="shared" si="6"/>
        <v>1681643260000</v>
      </c>
      <c r="H201" s="7">
        <f t="shared" si="7"/>
        <v>135.07174779116465</v>
      </c>
    </row>
    <row r="202" spans="1:8" x14ac:dyDescent="0.3">
      <c r="A202">
        <v>201</v>
      </c>
      <c r="B202" s="9">
        <f>'일자별 주가'!B202*'종목 기본정보'!B$2*'종목 기본정보'!B$3</f>
        <v>117937500000</v>
      </c>
      <c r="C202" s="9">
        <f>'일자별 주가'!C202*'종목 기본정보'!C$2*'종목 기본정보'!C$3</f>
        <v>55417500000</v>
      </c>
      <c r="D202" s="9">
        <f>'일자별 주가'!D202*'종목 기본정보'!D$2*'종목 기본정보'!D$3</f>
        <v>464087200000</v>
      </c>
      <c r="E202" s="9">
        <f>'일자별 주가'!E202*'종목 기본정보'!E$2*'종목 기본정보'!E$3</f>
        <v>102772560000</v>
      </c>
      <c r="F202" s="9">
        <f>'일자별 주가'!F202*'종목 기본정보'!F$2*'종목 기본정보'!F$3</f>
        <v>943964500000</v>
      </c>
      <c r="G202" s="9">
        <f t="shared" si="6"/>
        <v>1684179260000</v>
      </c>
      <c r="H202" s="7">
        <f t="shared" si="7"/>
        <v>135.27544257028111</v>
      </c>
    </row>
    <row r="203" spans="1:8" x14ac:dyDescent="0.3">
      <c r="A203">
        <v>202</v>
      </c>
      <c r="B203" s="9">
        <f>'일자별 주가'!B203*'종목 기본정보'!B$2*'종목 기본정보'!B$3</f>
        <v>114577500000</v>
      </c>
      <c r="C203" s="9">
        <f>'일자별 주가'!C203*'종목 기본정보'!C$2*'종목 기본정보'!C$3</f>
        <v>57019500000</v>
      </c>
      <c r="D203" s="9">
        <f>'일자별 주가'!D203*'종목 기본정보'!D$2*'종목 기본정보'!D$3</f>
        <v>471188400000</v>
      </c>
      <c r="E203" s="9">
        <f>'일자별 주가'!E203*'종목 기본정보'!E$2*'종목 기본정보'!E$3</f>
        <v>103100800000</v>
      </c>
      <c r="F203" s="9">
        <f>'일자별 주가'!F203*'종목 기본정보'!F$2*'종목 기본정보'!F$3</f>
        <v>928727500000</v>
      </c>
      <c r="G203" s="9">
        <f t="shared" si="6"/>
        <v>1674613700000</v>
      </c>
      <c r="H203" s="7">
        <f t="shared" si="7"/>
        <v>134.50712449799195</v>
      </c>
    </row>
    <row r="204" spans="1:8" x14ac:dyDescent="0.3">
      <c r="A204">
        <v>203</v>
      </c>
      <c r="B204" s="9">
        <f>'일자별 주가'!B204*'종목 기본정보'!B$2*'종목 기본정보'!B$3</f>
        <v>111277500000</v>
      </c>
      <c r="C204" s="9">
        <f>'일자별 주가'!C204*'종목 기본정보'!C$2*'종목 기본정보'!C$3</f>
        <v>56673000000</v>
      </c>
      <c r="D204" s="9">
        <f>'일자별 주가'!D204*'종목 기본정보'!D$2*'종목 기본정보'!D$3</f>
        <v>478240400000</v>
      </c>
      <c r="E204" s="9">
        <f>'일자별 주가'!E204*'종목 기본정보'!E$2*'종목 기본정보'!E$3</f>
        <v>104282640000</v>
      </c>
      <c r="F204" s="9">
        <f>'일자별 주가'!F204*'종목 기본정보'!F$2*'종목 기본정보'!F$3</f>
        <v>923795000000</v>
      </c>
      <c r="G204" s="9">
        <f t="shared" si="6"/>
        <v>1674268540000</v>
      </c>
      <c r="H204" s="7">
        <f t="shared" si="7"/>
        <v>134.47940080321285</v>
      </c>
    </row>
    <row r="205" spans="1:8" x14ac:dyDescent="0.3">
      <c r="A205">
        <v>204</v>
      </c>
      <c r="B205" s="9">
        <f>'일자별 주가'!B205*'종목 기본정보'!B$2*'종목 기본정보'!B$3</f>
        <v>114360000000</v>
      </c>
      <c r="C205" s="9">
        <f>'일자별 주가'!C205*'종목 기본정보'!C$2*'종목 기본정보'!C$3</f>
        <v>55093500000</v>
      </c>
      <c r="D205" s="9">
        <f>'일자별 주가'!D205*'종목 기본정보'!D$2*'종목 기본정보'!D$3</f>
        <v>476288800000</v>
      </c>
      <c r="E205" s="9">
        <f>'일자별 주가'!E205*'종목 기본정보'!E$2*'종목 기본정보'!E$3</f>
        <v>107361760000</v>
      </c>
      <c r="F205" s="9">
        <f>'일자별 주가'!F205*'종목 기본정보'!F$2*'종목 기본정보'!F$3</f>
        <v>913605000000</v>
      </c>
      <c r="G205" s="9">
        <f t="shared" si="6"/>
        <v>1666709060000</v>
      </c>
      <c r="H205" s="7">
        <f t="shared" si="7"/>
        <v>133.87221365461846</v>
      </c>
    </row>
    <row r="206" spans="1:8" x14ac:dyDescent="0.3">
      <c r="A206">
        <v>205</v>
      </c>
      <c r="B206" s="9">
        <f>'일자별 주가'!B206*'종목 기본정보'!B$2*'종목 기본정보'!B$3</f>
        <v>112020000000</v>
      </c>
      <c r="C206" s="9">
        <f>'일자별 주가'!C206*'종목 기본정보'!C$2*'종목 기본정보'!C$3</f>
        <v>53523000000</v>
      </c>
      <c r="D206" s="9">
        <f>'일자별 주가'!D206*'종목 기본정보'!D$2*'종목 기본정보'!D$3</f>
        <v>467810000000</v>
      </c>
      <c r="E206" s="9">
        <f>'일자별 주가'!E206*'종목 기본정보'!E$2*'종목 기본정보'!E$3</f>
        <v>106722880000</v>
      </c>
      <c r="F206" s="9">
        <f>'일자별 주가'!F206*'종목 기본정보'!F$2*'종목 기본정보'!F$3</f>
        <v>911534500000</v>
      </c>
      <c r="G206" s="9">
        <f t="shared" si="6"/>
        <v>1651610380000</v>
      </c>
      <c r="H206" s="7">
        <f t="shared" si="7"/>
        <v>132.65946827309236</v>
      </c>
    </row>
    <row r="207" spans="1:8" x14ac:dyDescent="0.3">
      <c r="A207">
        <v>206</v>
      </c>
      <c r="B207" s="9">
        <f>'일자별 주가'!B207*'종목 기본정보'!B$2*'종목 기본정보'!B$3</f>
        <v>112402500000</v>
      </c>
      <c r="C207" s="9">
        <f>'일자별 주가'!C207*'종목 기본정보'!C$2*'종목 기본정보'!C$3</f>
        <v>53451000000</v>
      </c>
      <c r="D207" s="9">
        <f>'일자별 주가'!D207*'종목 기본정보'!D$2*'종목 기본정보'!D$3</f>
        <v>477338400000</v>
      </c>
      <c r="E207" s="9">
        <f>'일자별 주가'!E207*'종목 기본정보'!E$2*'종목 기본정보'!E$3</f>
        <v>109021440000</v>
      </c>
      <c r="F207" s="9">
        <f>'일자별 주가'!F207*'종목 기본정보'!F$2*'종목 기본정보'!F$3</f>
        <v>937435000000</v>
      </c>
      <c r="G207" s="9">
        <f t="shared" si="6"/>
        <v>1689648340000</v>
      </c>
      <c r="H207" s="7">
        <f t="shared" si="7"/>
        <v>135.71472610441765</v>
      </c>
    </row>
    <row r="208" spans="1:8" x14ac:dyDescent="0.3">
      <c r="A208">
        <v>207</v>
      </c>
      <c r="B208" s="9">
        <f>'일자별 주가'!B208*'종목 기본정보'!B$2*'종목 기본정보'!B$3</f>
        <v>110655000000</v>
      </c>
      <c r="C208" s="9">
        <f>'일자별 주가'!C208*'종목 기본정보'!C$2*'종목 기본정보'!C$3</f>
        <v>52105500000</v>
      </c>
      <c r="D208" s="9">
        <f>'일자별 주가'!D208*'종목 기본정보'!D$2*'종목 기본정보'!D$3</f>
        <v>486358400000</v>
      </c>
      <c r="E208" s="9">
        <f>'일자별 주가'!E208*'종목 기본정보'!E$2*'종목 기본정보'!E$3</f>
        <v>108869200000</v>
      </c>
      <c r="F208" s="9">
        <f>'일자별 주가'!F208*'종목 기본정보'!F$2*'종목 기본정보'!F$3</f>
        <v>913404500000</v>
      </c>
      <c r="G208" s="9">
        <f t="shared" si="6"/>
        <v>1671392600000</v>
      </c>
      <c r="H208" s="7">
        <f t="shared" si="7"/>
        <v>134.24840160642572</v>
      </c>
    </row>
    <row r="209" spans="1:8" x14ac:dyDescent="0.3">
      <c r="A209">
        <v>208</v>
      </c>
      <c r="B209" s="9">
        <f>'일자별 주가'!B209*'종목 기본정보'!B$2*'종목 기본정보'!B$3</f>
        <v>107362500000</v>
      </c>
      <c r="C209" s="9">
        <f>'일자별 주가'!C209*'종목 기본정보'!C$2*'종목 기본정보'!C$3</f>
        <v>51147000000</v>
      </c>
      <c r="D209" s="9">
        <f>'일자별 주가'!D209*'종목 기본정보'!D$2*'종목 기본정보'!D$3</f>
        <v>495755600000</v>
      </c>
      <c r="E209" s="9">
        <f>'일자별 주가'!E209*'종목 기본정보'!E$2*'종목 기본정보'!E$3</f>
        <v>108132640000</v>
      </c>
      <c r="F209" s="9">
        <f>'일자별 주가'!F209*'종목 기본정보'!F$2*'종목 기본정보'!F$3</f>
        <v>897191000000</v>
      </c>
      <c r="G209" s="9">
        <f t="shared" si="6"/>
        <v>1659588740000</v>
      </c>
      <c r="H209" s="7">
        <f t="shared" si="7"/>
        <v>133.30030040160642</v>
      </c>
    </row>
    <row r="210" spans="1:8" x14ac:dyDescent="0.3">
      <c r="A210">
        <v>209</v>
      </c>
      <c r="B210" s="9">
        <f>'일자별 주가'!B210*'종목 기본정보'!B$2*'종목 기본정보'!B$3</f>
        <v>108712500000</v>
      </c>
      <c r="C210" s="9">
        <f>'일자별 주가'!C210*'종목 기본정보'!C$2*'종목 기본정보'!C$3</f>
        <v>52722000000</v>
      </c>
      <c r="D210" s="9">
        <f>'일자별 주가'!D210*'종목 기본정보'!D$2*'종목 기본정보'!D$3</f>
        <v>486702800000</v>
      </c>
      <c r="E210" s="9">
        <f>'일자별 주가'!E210*'종목 기본정보'!E$2*'종목 기본정보'!E$3</f>
        <v>109528320000</v>
      </c>
      <c r="F210" s="9">
        <f>'일자별 주가'!F210*'종목 기본정보'!F$2*'종목 기본정보'!F$3</f>
        <v>884134500000</v>
      </c>
      <c r="G210" s="9">
        <f t="shared" si="6"/>
        <v>1641800120000</v>
      </c>
      <c r="H210" s="7">
        <f t="shared" si="7"/>
        <v>131.87149558232932</v>
      </c>
    </row>
    <row r="211" spans="1:8" x14ac:dyDescent="0.3">
      <c r="A211">
        <v>210</v>
      </c>
      <c r="B211" s="9">
        <f>'일자별 주가'!B211*'종목 기본정보'!B$2*'종목 기본정보'!B$3</f>
        <v>108885000000</v>
      </c>
      <c r="C211" s="9">
        <f>'일자별 주가'!C211*'종목 기본정보'!C$2*'종목 기본정보'!C$3</f>
        <v>52173000000</v>
      </c>
      <c r="D211" s="9">
        <f>'일자별 주가'!D211*'종목 기본정보'!D$2*'종목 기본정보'!D$3</f>
        <v>476174000000</v>
      </c>
      <c r="E211" s="9">
        <f>'일자별 주가'!E211*'종목 기본정보'!E$2*'종목 기본정보'!E$3</f>
        <v>111655280000</v>
      </c>
      <c r="F211" s="9">
        <f>'일자별 주가'!F211*'종목 기본정보'!F$2*'종목 기본정보'!F$3</f>
        <v>908582500000</v>
      </c>
      <c r="G211" s="9">
        <f t="shared" si="6"/>
        <v>1657469780000</v>
      </c>
      <c r="H211" s="7">
        <f t="shared" si="7"/>
        <v>133.13010281124497</v>
      </c>
    </row>
    <row r="212" spans="1:8" x14ac:dyDescent="0.3">
      <c r="A212">
        <v>211</v>
      </c>
      <c r="B212" s="9">
        <f>'일자별 주가'!B212*'종목 기본정보'!B$2*'종목 기본정보'!B$3</f>
        <v>107527500000</v>
      </c>
      <c r="C212" s="9">
        <f>'일자별 주가'!C212*'종목 기본정보'!C$2*'종목 기본정보'!C$3</f>
        <v>53028000000</v>
      </c>
      <c r="D212" s="9">
        <f>'일자별 주가'!D212*'종목 기본정보'!D$2*'종목 기본정보'!D$3</f>
        <v>489786000000</v>
      </c>
      <c r="E212" s="9">
        <f>'일자별 주가'!E212*'종목 기본정보'!E$2*'종목 기본정보'!E$3</f>
        <v>108433600000</v>
      </c>
      <c r="F212" s="9">
        <f>'일자별 주가'!F212*'종목 기본정보'!F$2*'종목 기본정보'!F$3</f>
        <v>921589000000</v>
      </c>
      <c r="G212" s="9">
        <f t="shared" si="6"/>
        <v>1680364100000</v>
      </c>
      <c r="H212" s="7">
        <f t="shared" si="7"/>
        <v>134.96900401606428</v>
      </c>
    </row>
    <row r="213" spans="1:8" x14ac:dyDescent="0.3">
      <c r="A213">
        <v>212</v>
      </c>
      <c r="B213" s="9">
        <f>'일자별 주가'!B213*'종목 기본정보'!B$2*'종목 기본정보'!B$3</f>
        <v>108562500000</v>
      </c>
      <c r="C213" s="9">
        <f>'일자별 주가'!C213*'종목 기본정보'!C$2*'종목 기본정보'!C$3</f>
        <v>52096500000</v>
      </c>
      <c r="D213" s="9">
        <f>'일자별 주가'!D213*'종목 기본정보'!D$2*'종목 기본정보'!D$3</f>
        <v>505497200000</v>
      </c>
      <c r="E213" s="9">
        <f>'일자별 주가'!E213*'종목 기본정보'!E$2*'종목 기본정보'!E$3</f>
        <v>107096000000</v>
      </c>
      <c r="F213" s="9">
        <f>'일자별 주가'!F213*'종목 기본정보'!F$2*'종목 기본정보'!F$3</f>
        <v>897718500000</v>
      </c>
      <c r="G213" s="9">
        <f t="shared" si="6"/>
        <v>1670970700000</v>
      </c>
      <c r="H213" s="7">
        <f t="shared" si="7"/>
        <v>134.21451405622491</v>
      </c>
    </row>
    <row r="214" spans="1:8" x14ac:dyDescent="0.3">
      <c r="A214">
        <v>213</v>
      </c>
      <c r="B214" s="9">
        <f>'일자별 주가'!B214*'종목 기본정보'!B$2*'종목 기본정보'!B$3</f>
        <v>110812500000</v>
      </c>
      <c r="C214" s="9">
        <f>'일자별 주가'!C214*'종목 기본정보'!C$2*'종목 기본정보'!C$3</f>
        <v>50850000000</v>
      </c>
      <c r="D214" s="9">
        <f>'일자별 주가'!D214*'종목 기본정보'!D$2*'종목 기본정보'!D$3</f>
        <v>512696799999.99994</v>
      </c>
      <c r="E214" s="9">
        <f>'일자별 주가'!E214*'종목 기본정보'!E$2*'종목 기본정보'!E$3</f>
        <v>108202160000</v>
      </c>
      <c r="F214" s="9">
        <f>'일자별 주가'!F214*'종목 기본정보'!F$2*'종목 기본정보'!F$3</f>
        <v>891045000000</v>
      </c>
      <c r="G214" s="9">
        <f t="shared" si="6"/>
        <v>1673606460000</v>
      </c>
      <c r="H214" s="7">
        <f t="shared" si="7"/>
        <v>134.42622168674697</v>
      </c>
    </row>
    <row r="215" spans="1:8" x14ac:dyDescent="0.3">
      <c r="A215">
        <v>214</v>
      </c>
      <c r="B215" s="9">
        <f>'일자별 주가'!B215*'종목 기본정보'!B$2*'종목 기본정보'!B$3</f>
        <v>108682500000</v>
      </c>
      <c r="C215" s="9">
        <f>'일자별 주가'!C215*'종목 기본정보'!C$2*'종목 기본정보'!C$3</f>
        <v>52272000000</v>
      </c>
      <c r="D215" s="9">
        <f>'일자별 주가'!D215*'종목 기본정보'!D$2*'종목 기본정보'!D$3</f>
        <v>522536799999.99994</v>
      </c>
      <c r="E215" s="9">
        <f>'일자별 주가'!E215*'종목 기본정보'!E$2*'종목 기본정보'!E$3</f>
        <v>109345280000</v>
      </c>
      <c r="F215" s="9">
        <f>'일자별 주가'!F215*'종목 기본정보'!F$2*'종목 기본정보'!F$3</f>
        <v>914101000000</v>
      </c>
      <c r="G215" s="9">
        <f t="shared" si="6"/>
        <v>1706937580000</v>
      </c>
      <c r="H215" s="7">
        <f t="shared" si="7"/>
        <v>137.10342008032129</v>
      </c>
    </row>
    <row r="216" spans="1:8" x14ac:dyDescent="0.3">
      <c r="A216">
        <v>215</v>
      </c>
      <c r="B216" s="9">
        <f>'일자별 주가'!B216*'종목 기본정보'!B$2*'종목 기본정보'!B$3</f>
        <v>107820000000</v>
      </c>
      <c r="C216" s="9">
        <f>'일자별 주가'!C216*'종목 기본정보'!C$2*'종목 기본정보'!C$3</f>
        <v>51102000000</v>
      </c>
      <c r="D216" s="9">
        <f>'일자별 주가'!D216*'종목 기본정보'!D$2*'종목 기본정보'!D$3</f>
        <v>524258799999.99994</v>
      </c>
      <c r="E216" s="9">
        <f>'일자별 주가'!E216*'종목 기본정보'!E$2*'종목 기본정보'!E$3</f>
        <v>112005520000</v>
      </c>
      <c r="F216" s="9">
        <f>'일자별 주가'!F216*'종목 기본정보'!F$2*'종목 기본정보'!F$3</f>
        <v>935314500000</v>
      </c>
      <c r="G216" s="9">
        <f t="shared" si="6"/>
        <v>1730500820000</v>
      </c>
      <c r="H216" s="7">
        <f t="shared" si="7"/>
        <v>138.99604979919678</v>
      </c>
    </row>
    <row r="217" spans="1:8" x14ac:dyDescent="0.3">
      <c r="A217">
        <v>216</v>
      </c>
      <c r="B217" s="9">
        <f>'일자별 주가'!B217*'종목 기본정보'!B$2*'종목 기본정보'!B$3</f>
        <v>105645000000</v>
      </c>
      <c r="C217" s="9">
        <f>'일자별 주가'!C217*'종목 기본정보'!C$2*'종목 기본정보'!C$3</f>
        <v>49617000000</v>
      </c>
      <c r="D217" s="9">
        <f>'일자별 주가'!D217*'종목 기본정보'!D$2*'종목 기본정보'!D$3</f>
        <v>526882799999.99994</v>
      </c>
      <c r="E217" s="9">
        <f>'일자별 주가'!E217*'종목 기본정보'!E$2*'종목 기본정보'!E$3</f>
        <v>115185840000</v>
      </c>
      <c r="F217" s="9">
        <f>'일자별 주가'!F217*'종목 기본정보'!F$2*'종목 기본정보'!F$3</f>
        <v>954170500000</v>
      </c>
      <c r="G217" s="9">
        <f t="shared" si="6"/>
        <v>1751501140000</v>
      </c>
      <c r="H217" s="7">
        <f t="shared" si="7"/>
        <v>140.68282248995985</v>
      </c>
    </row>
    <row r="218" spans="1:8" x14ac:dyDescent="0.3">
      <c r="A218">
        <v>217</v>
      </c>
      <c r="B218" s="9">
        <f>'일자별 주가'!B218*'종목 기본정보'!B$2*'종목 기본정보'!B$3</f>
        <v>107542500000</v>
      </c>
      <c r="C218" s="9">
        <f>'일자별 주가'!C218*'종목 기본정보'!C$2*'종목 기본정보'!C$3</f>
        <v>48955500000</v>
      </c>
      <c r="D218" s="9">
        <f>'일자별 주가'!D218*'종목 기본정보'!D$2*'종목 기본정보'!D$3</f>
        <v>541265599999.99994</v>
      </c>
      <c r="E218" s="9">
        <f>'일자별 주가'!E218*'종목 기본정보'!E$2*'종목 기본정보'!E$3</f>
        <v>112789600000</v>
      </c>
      <c r="F218" s="9">
        <f>'일자별 주가'!F218*'종목 기본정보'!F$2*'종목 기본정보'!F$3</f>
        <v>931413500000</v>
      </c>
      <c r="G218" s="9">
        <f t="shared" si="6"/>
        <v>1741966700000</v>
      </c>
      <c r="H218" s="7">
        <f t="shared" si="7"/>
        <v>139.91700401606425</v>
      </c>
    </row>
    <row r="219" spans="1:8" x14ac:dyDescent="0.3">
      <c r="A219">
        <v>218</v>
      </c>
      <c r="B219" s="9">
        <f>'일자별 주가'!B219*'종목 기본정보'!B$2*'종목 기본정보'!B$3</f>
        <v>107670000000</v>
      </c>
      <c r="C219" s="9">
        <f>'일자별 주가'!C219*'종목 기본정보'!C$2*'종목 기본정보'!C$3</f>
        <v>48865500000</v>
      </c>
      <c r="D219" s="9">
        <f>'일자별 주가'!D219*'종목 기본정보'!D$2*'종목 기본정보'!D$3</f>
        <v>558485600000</v>
      </c>
      <c r="E219" s="9">
        <f>'일자별 주가'!E219*'종목 기본정보'!E$2*'종목 기본정보'!E$3</f>
        <v>112407680000</v>
      </c>
      <c r="F219" s="9">
        <f>'일자별 주가'!F219*'종목 기본정보'!F$2*'종목 기본정보'!F$3</f>
        <v>960159500000</v>
      </c>
      <c r="G219" s="9">
        <f t="shared" si="6"/>
        <v>1787588280000</v>
      </c>
      <c r="H219" s="7">
        <f t="shared" si="7"/>
        <v>143.58138795180724</v>
      </c>
    </row>
    <row r="220" spans="1:8" x14ac:dyDescent="0.3">
      <c r="A220">
        <v>219</v>
      </c>
      <c r="B220" s="9">
        <f>'일자별 주가'!B220*'종목 기본정보'!B$2*'종목 기본정보'!B$3</f>
        <v>104760000000</v>
      </c>
      <c r="C220" s="9">
        <f>'일자별 주가'!C220*'종목 기본정보'!C$2*'종목 기본정보'!C$3</f>
        <v>48258000000</v>
      </c>
      <c r="D220" s="9">
        <f>'일자별 주가'!D220*'종목 기본정보'!D$2*'종목 기본정보'!D$3</f>
        <v>564274800000</v>
      </c>
      <c r="E220" s="9">
        <f>'일자별 주가'!E220*'종목 기본정보'!E$2*'종목 기본정보'!E$3</f>
        <v>110085360000</v>
      </c>
      <c r="F220" s="9">
        <f>'일자별 주가'!F220*'종목 기본정보'!F$2*'종목 기본정보'!F$3</f>
        <v>964110500000</v>
      </c>
      <c r="G220" s="9">
        <f t="shared" si="6"/>
        <v>1791488660000</v>
      </c>
      <c r="H220" s="7">
        <f t="shared" si="7"/>
        <v>143.89467148594377</v>
      </c>
    </row>
    <row r="221" spans="1:8" x14ac:dyDescent="0.3">
      <c r="A221">
        <v>220</v>
      </c>
      <c r="B221" s="9">
        <f>'일자별 주가'!B221*'종목 기본정보'!B$2*'종목 기본정보'!B$3</f>
        <v>103507500000</v>
      </c>
      <c r="C221" s="9">
        <f>'일자별 주가'!C221*'종목 기본정보'!C$2*'종목 기본정보'!C$3</f>
        <v>47191500000</v>
      </c>
      <c r="D221" s="9">
        <f>'일자별 주가'!D221*'종목 기본정보'!D$2*'종목 기본정보'!D$3</f>
        <v>562979200000</v>
      </c>
      <c r="E221" s="9">
        <f>'일자별 주가'!E221*'종목 기본정보'!E$2*'종목 기본정보'!E$3</f>
        <v>108284000000</v>
      </c>
      <c r="F221" s="9">
        <f>'일자별 주가'!F221*'종목 기본정보'!F$2*'종목 기본정보'!F$3</f>
        <v>972693000000</v>
      </c>
      <c r="G221" s="9">
        <f t="shared" si="6"/>
        <v>1794655200000</v>
      </c>
      <c r="H221" s="7">
        <f t="shared" si="7"/>
        <v>144.14901204819276</v>
      </c>
    </row>
    <row r="222" spans="1:8" x14ac:dyDescent="0.3">
      <c r="A222">
        <v>221</v>
      </c>
      <c r="B222" s="9">
        <f>'일자별 주가'!B222*'종목 기본정보'!B$2*'종목 기본정보'!B$3</f>
        <v>103425000000</v>
      </c>
      <c r="C222" s="9">
        <f>'일자별 주가'!C222*'종목 기본정보'!C$2*'종목 기본정보'!C$3</f>
        <v>46296000000</v>
      </c>
      <c r="D222" s="9">
        <f>'일자별 주가'!D222*'종목 기본정보'!D$2*'종목 기본정보'!D$3</f>
        <v>559732000000</v>
      </c>
      <c r="E222" s="9">
        <f>'일자별 주가'!E222*'종목 기본정보'!E$2*'종목 기본정보'!E$3</f>
        <v>107950480000</v>
      </c>
      <c r="F222" s="9">
        <f>'일자별 주가'!F222*'종목 기본정보'!F$2*'종목 기본정보'!F$3</f>
        <v>997669000000</v>
      </c>
      <c r="G222" s="9">
        <f t="shared" si="6"/>
        <v>1815072480000</v>
      </c>
      <c r="H222" s="7">
        <f t="shared" si="7"/>
        <v>145.78895421686747</v>
      </c>
    </row>
    <row r="223" spans="1:8" x14ac:dyDescent="0.3">
      <c r="A223">
        <v>222</v>
      </c>
      <c r="B223" s="9">
        <f>'일자별 주가'!B223*'종목 기본정보'!B$2*'종목 기본정보'!B$3</f>
        <v>103935000000</v>
      </c>
      <c r="C223" s="9">
        <f>'일자별 주가'!C223*'종목 기본정보'!C$2*'종목 기본정보'!C$3</f>
        <v>46264500000</v>
      </c>
      <c r="D223" s="9">
        <f>'일자별 주가'!D223*'종목 기본정보'!D$2*'종목 기본정보'!D$3</f>
        <v>577886800000</v>
      </c>
      <c r="E223" s="9">
        <f>'일자별 주가'!E223*'종목 기본정보'!E$2*'종목 기본정보'!E$3</f>
        <v>109123520000</v>
      </c>
      <c r="F223" s="9">
        <f>'일자별 주가'!F223*'종목 기본정보'!F$2*'종목 기본정보'!F$3</f>
        <v>969547000000</v>
      </c>
      <c r="G223" s="9">
        <f t="shared" si="6"/>
        <v>1806756820000</v>
      </c>
      <c r="H223" s="7">
        <f t="shared" si="7"/>
        <v>145.12102971887549</v>
      </c>
    </row>
    <row r="224" spans="1:8" x14ac:dyDescent="0.3">
      <c r="A224">
        <v>223</v>
      </c>
      <c r="B224" s="9">
        <f>'일자별 주가'!B224*'종목 기본정보'!B$2*'종목 기본정보'!B$3</f>
        <v>102780000000</v>
      </c>
      <c r="C224" s="9">
        <f>'일자별 주가'!C224*'종목 기본정보'!C$2*'종목 기본정보'!C$3</f>
        <v>47160000000</v>
      </c>
      <c r="D224" s="9">
        <f>'일자별 주가'!D224*'종목 기본정보'!D$2*'종목 기본정보'!D$3</f>
        <v>562585600000</v>
      </c>
      <c r="E224" s="9">
        <f>'일자별 주가'!E224*'종목 기본정보'!E$2*'종목 기본정보'!E$3</f>
        <v>107382880000</v>
      </c>
      <c r="F224" s="9">
        <f>'일자별 주가'!F224*'종목 기본정보'!F$2*'종목 기본정보'!F$3</f>
        <v>983785500000</v>
      </c>
      <c r="G224" s="9">
        <f t="shared" si="6"/>
        <v>1803693980000</v>
      </c>
      <c r="H224" s="7">
        <f t="shared" si="7"/>
        <v>144.87501847389558</v>
      </c>
    </row>
    <row r="225" spans="1:8" x14ac:dyDescent="0.3">
      <c r="A225">
        <v>224</v>
      </c>
      <c r="B225" s="9">
        <f>'일자별 주가'!B225*'종목 기본정보'!B$2*'종목 기본정보'!B$3</f>
        <v>105495000000</v>
      </c>
      <c r="C225" s="9">
        <f>'일자별 주가'!C225*'종목 기본정보'!C$2*'종목 기본정보'!C$3</f>
        <v>46980000000</v>
      </c>
      <c r="D225" s="9">
        <f>'일자별 주가'!D225*'종목 기본정보'!D$2*'종목 기본정보'!D$3</f>
        <v>566800400000</v>
      </c>
      <c r="E225" s="9">
        <f>'일자별 주가'!E225*'종목 기본정보'!E$2*'종목 기본정보'!E$3</f>
        <v>108581440000</v>
      </c>
      <c r="F225" s="9">
        <f>'일자별 주가'!F225*'종목 기본정보'!F$2*'종목 기본정보'!F$3</f>
        <v>989959500000</v>
      </c>
      <c r="G225" s="9">
        <f t="shared" si="6"/>
        <v>1817816340000</v>
      </c>
      <c r="H225" s="7">
        <f t="shared" si="7"/>
        <v>146.00934457831326</v>
      </c>
    </row>
    <row r="226" spans="1:8" x14ac:dyDescent="0.3">
      <c r="A226">
        <v>225</v>
      </c>
      <c r="B226" s="9">
        <f>'일자별 주가'!B226*'종목 기본정보'!B$2*'종목 기본정보'!B$3</f>
        <v>106575000000</v>
      </c>
      <c r="C226" s="9">
        <f>'일자별 주가'!C226*'종목 기본정보'!C$2*'종목 기본정보'!C$3</f>
        <v>47925000000</v>
      </c>
      <c r="D226" s="9">
        <f>'일자별 주가'!D226*'종목 기본정보'!D$2*'종목 기본정보'!D$3</f>
        <v>572770000000</v>
      </c>
      <c r="E226" s="9">
        <f>'일자별 주가'!E226*'종목 기본정보'!E$2*'종목 기본정보'!E$3</f>
        <v>111474880000</v>
      </c>
      <c r="F226" s="9">
        <f>'일자별 주가'!F226*'종목 기본정보'!F$2*'종목 기본정보'!F$3</f>
        <v>961155500000</v>
      </c>
      <c r="G226" s="9">
        <f t="shared" si="6"/>
        <v>1799900380000</v>
      </c>
      <c r="H226" s="7">
        <f t="shared" si="7"/>
        <v>144.57031164658633</v>
      </c>
    </row>
    <row r="227" spans="1:8" x14ac:dyDescent="0.3">
      <c r="A227">
        <v>226</v>
      </c>
      <c r="B227" s="9">
        <f>'일자별 주가'!B227*'종목 기본정보'!B$2*'종목 기본정보'!B$3</f>
        <v>108607500000</v>
      </c>
      <c r="C227" s="9">
        <f>'일자별 주가'!C227*'종목 기본정보'!C$2*'종목 기본정보'!C$3</f>
        <v>46732500000</v>
      </c>
      <c r="D227" s="9">
        <f>'일자별 주가'!D227*'종목 기본정보'!D$2*'종목 기본정보'!D$3</f>
        <v>556238800000</v>
      </c>
      <c r="E227" s="9">
        <f>'일자별 주가'!E227*'종목 기본정보'!E$2*'종목 기본정보'!E$3</f>
        <v>114763440000</v>
      </c>
      <c r="F227" s="9">
        <f>'일자별 주가'!F227*'종목 기본정보'!F$2*'종목 기본정보'!F$3</f>
        <v>934369500000</v>
      </c>
      <c r="G227" s="9">
        <f t="shared" si="6"/>
        <v>1760711740000</v>
      </c>
      <c r="H227" s="7">
        <f t="shared" si="7"/>
        <v>141.4226297188755</v>
      </c>
    </row>
    <row r="228" spans="1:8" x14ac:dyDescent="0.3">
      <c r="A228">
        <v>227</v>
      </c>
      <c r="B228" s="9">
        <f>'일자별 주가'!B228*'종목 기본정보'!B$2*'종목 기본정보'!B$3</f>
        <v>108397500000</v>
      </c>
      <c r="C228" s="9">
        <f>'일자별 주가'!C228*'종목 기본정보'!C$2*'종목 기본정보'!C$3</f>
        <v>47074500000</v>
      </c>
      <c r="D228" s="9">
        <f>'일자별 주가'!D228*'종목 기본정보'!D$2*'종목 기본정보'!D$3</f>
        <v>542151199999.99994</v>
      </c>
      <c r="E228" s="9">
        <f>'일자별 주가'!E228*'종목 기본정보'!E$2*'종목 기본정보'!E$3</f>
        <v>112289760000</v>
      </c>
      <c r="F228" s="9">
        <f>'일자별 주가'!F228*'종목 기본정보'!F$2*'종목 기본정보'!F$3</f>
        <v>963766000000</v>
      </c>
      <c r="G228" s="9">
        <f t="shared" si="6"/>
        <v>1773678960000</v>
      </c>
      <c r="H228" s="7">
        <f t="shared" si="7"/>
        <v>142.46417349397592</v>
      </c>
    </row>
    <row r="229" spans="1:8" x14ac:dyDescent="0.3">
      <c r="A229">
        <v>228</v>
      </c>
      <c r="B229" s="9">
        <f>'일자별 주가'!B229*'종목 기본정보'!B$2*'종목 기본정보'!B$3</f>
        <v>109335000000</v>
      </c>
      <c r="C229" s="9">
        <f>'일자별 주가'!C229*'종목 기본정보'!C$2*'종목 기본정보'!C$3</f>
        <v>45936000000</v>
      </c>
      <c r="D229" s="9">
        <f>'일자별 주가'!D229*'종목 기본정보'!D$2*'종목 기본정보'!D$3</f>
        <v>540757199999.99994</v>
      </c>
      <c r="E229" s="9">
        <f>'일자별 주가'!E229*'종목 기본정보'!E$2*'종목 기본정보'!E$3</f>
        <v>112331120000</v>
      </c>
      <c r="F229" s="9">
        <f>'일자별 주가'!F229*'종목 기본정보'!F$2*'종목 기본정보'!F$3</f>
        <v>948955500000</v>
      </c>
      <c r="G229" s="9">
        <f t="shared" si="6"/>
        <v>1757314820000</v>
      </c>
      <c r="H229" s="7">
        <f t="shared" si="7"/>
        <v>141.14978473895582</v>
      </c>
    </row>
    <row r="230" spans="1:8" x14ac:dyDescent="0.3">
      <c r="A230">
        <v>229</v>
      </c>
      <c r="B230" s="9">
        <f>'일자별 주가'!B230*'종목 기본정보'!B$2*'종목 기본정보'!B$3</f>
        <v>109357500000</v>
      </c>
      <c r="C230" s="9">
        <f>'일자별 주가'!C230*'종목 기본정보'!C$2*'종목 기본정보'!C$3</f>
        <v>46426500000</v>
      </c>
      <c r="D230" s="9">
        <f>'일자별 주가'!D230*'종목 기본정보'!D$2*'종목 기본정보'!D$3</f>
        <v>530375999999.99994</v>
      </c>
      <c r="E230" s="9">
        <f>'일자별 주가'!E230*'종목 기본정보'!E$2*'종목 기본정보'!E$3</f>
        <v>111101760000</v>
      </c>
      <c r="F230" s="9">
        <f>'일자별 주가'!F230*'종목 기본정보'!F$2*'종목 기본정보'!F$3</f>
        <v>963486000000</v>
      </c>
      <c r="G230" s="9">
        <f t="shared" si="6"/>
        <v>1760747760000</v>
      </c>
      <c r="H230" s="7">
        <f t="shared" si="7"/>
        <v>141.42552289156626</v>
      </c>
    </row>
    <row r="231" spans="1:8" x14ac:dyDescent="0.3">
      <c r="A231">
        <v>230</v>
      </c>
      <c r="B231" s="9">
        <f>'일자별 주가'!B231*'종목 기본정보'!B$2*'종목 기본정보'!B$3</f>
        <v>111420000000</v>
      </c>
      <c r="C231" s="9">
        <f>'일자별 주가'!C231*'종목 기본정보'!C$2*'종목 기본정보'!C$3</f>
        <v>45369000000</v>
      </c>
      <c r="D231" s="9">
        <f>'일자별 주가'!D231*'종목 기본정보'!D$2*'종목 기본정보'!D$3</f>
        <v>537067199999.99994</v>
      </c>
      <c r="E231" s="9">
        <f>'일자별 주가'!E231*'종목 기본정보'!E$2*'종목 기본정보'!E$3</f>
        <v>114531120000</v>
      </c>
      <c r="F231" s="9">
        <f>'일자별 주가'!F231*'종목 기본정보'!F$2*'종목 기본정보'!F$3</f>
        <v>943378000000</v>
      </c>
      <c r="G231" s="9">
        <f t="shared" si="6"/>
        <v>1751765320000</v>
      </c>
      <c r="H231" s="7">
        <f t="shared" si="7"/>
        <v>140.70404176706828</v>
      </c>
    </row>
    <row r="232" spans="1:8" x14ac:dyDescent="0.3">
      <c r="A232">
        <v>231</v>
      </c>
      <c r="B232" s="9">
        <f>'일자별 주가'!B232*'종목 기본정보'!B$2*'종목 기본정보'!B$3</f>
        <v>108525000000</v>
      </c>
      <c r="C232" s="9">
        <f>'일자별 주가'!C232*'종목 기본정보'!C$2*'종목 기본정보'!C$3</f>
        <v>46444500000</v>
      </c>
      <c r="D232" s="9">
        <f>'일자별 주가'!D232*'종목 기본정보'!D$2*'종목 기본정보'!D$3</f>
        <v>531655199999.99994</v>
      </c>
      <c r="E232" s="9">
        <f>'일자별 주가'!E232*'종목 기본정보'!E$2*'종목 기본정보'!E$3</f>
        <v>114547840000</v>
      </c>
      <c r="F232" s="9">
        <f>'일자별 주가'!F232*'종목 기본정보'!F$2*'종목 기본정보'!F$3</f>
        <v>947663000000</v>
      </c>
      <c r="G232" s="9">
        <f t="shared" si="6"/>
        <v>1748835540000</v>
      </c>
      <c r="H232" s="7">
        <f t="shared" si="7"/>
        <v>140.46871807228916</v>
      </c>
    </row>
    <row r="233" spans="1:8" x14ac:dyDescent="0.3">
      <c r="A233">
        <v>232</v>
      </c>
      <c r="B233" s="9">
        <f>'일자별 주가'!B233*'종목 기본정보'!B$2*'종목 기본정보'!B$3</f>
        <v>110347500000</v>
      </c>
      <c r="C233" s="9">
        <f>'일자별 주가'!C233*'종목 기본정보'!C$2*'종목 기본정보'!C$3</f>
        <v>46314000000</v>
      </c>
      <c r="D233" s="9">
        <f>'일자별 주가'!D233*'종목 기본정보'!D$2*'종목 기본정보'!D$3</f>
        <v>524471999999.99994</v>
      </c>
      <c r="E233" s="9">
        <f>'일자별 주가'!E233*'종목 기본정보'!E$2*'종목 기본정보'!E$3</f>
        <v>116393200000</v>
      </c>
      <c r="F233" s="9">
        <f>'일자별 주가'!F233*'종목 기본정보'!F$2*'종목 기본정보'!F$3</f>
        <v>938882500000</v>
      </c>
      <c r="G233" s="9">
        <f t="shared" si="6"/>
        <v>1736409200000</v>
      </c>
      <c r="H233" s="7">
        <f t="shared" si="7"/>
        <v>139.4706184738956</v>
      </c>
    </row>
    <row r="234" spans="1:8" x14ac:dyDescent="0.3">
      <c r="A234">
        <v>233</v>
      </c>
      <c r="B234" s="9">
        <f>'일자별 주가'!B234*'종목 기본정보'!B$2*'종목 기본정보'!B$3</f>
        <v>108015000000</v>
      </c>
      <c r="C234" s="9">
        <f>'일자별 주가'!C234*'종목 기본정보'!C$2*'종목 기본정보'!C$3</f>
        <v>46161000000</v>
      </c>
      <c r="D234" s="9">
        <f>'일자별 주가'!D234*'종목 기본정보'!D$2*'종목 기본정보'!D$3</f>
        <v>523881599999.99994</v>
      </c>
      <c r="E234" s="9">
        <f>'일자별 주가'!E234*'종목 기본정보'!E$2*'종목 기본정보'!E$3</f>
        <v>120124400000</v>
      </c>
      <c r="F234" s="9">
        <f>'일자별 주가'!F234*'종목 기본정보'!F$2*'종목 기본정보'!F$3</f>
        <v>944507500000</v>
      </c>
      <c r="G234" s="9">
        <f t="shared" si="6"/>
        <v>1742689500000</v>
      </c>
      <c r="H234" s="7">
        <f t="shared" si="7"/>
        <v>139.97506024096384</v>
      </c>
    </row>
    <row r="235" spans="1:8" x14ac:dyDescent="0.3">
      <c r="A235">
        <v>234</v>
      </c>
      <c r="B235" s="9">
        <f>'일자별 주가'!B235*'종목 기본정보'!B$2*'종목 기본정보'!B$3</f>
        <v>109665000000</v>
      </c>
      <c r="C235" s="9">
        <f>'일자별 주가'!C235*'종목 기본정보'!C$2*'종목 기본정보'!C$3</f>
        <v>45099000000</v>
      </c>
      <c r="D235" s="9">
        <f>'일자별 주가'!D235*'종목 기본정보'!D$2*'종목 기본정보'!D$3</f>
        <v>522257999999.99994</v>
      </c>
      <c r="E235" s="9">
        <f>'일자별 주가'!E235*'종목 기본정보'!E$2*'종목 기본정보'!E$3</f>
        <v>121369600000</v>
      </c>
      <c r="F235" s="9">
        <f>'일자별 주가'!F235*'종목 기본정보'!F$2*'종목 기본정보'!F$3</f>
        <v>924425500000</v>
      </c>
      <c r="G235" s="9">
        <f t="shared" si="6"/>
        <v>1722817100000</v>
      </c>
      <c r="H235" s="7">
        <f t="shared" si="7"/>
        <v>138.37888353413655</v>
      </c>
    </row>
    <row r="236" spans="1:8" x14ac:dyDescent="0.3">
      <c r="A236">
        <v>235</v>
      </c>
      <c r="B236" s="9">
        <f>'일자별 주가'!B236*'종목 기본정보'!B$2*'종목 기본정보'!B$3</f>
        <v>110925000000</v>
      </c>
      <c r="C236" s="9">
        <f>'일자별 주가'!C236*'종목 기본정보'!C$2*'종목 기본정보'!C$3</f>
        <v>46354500000</v>
      </c>
      <c r="D236" s="9">
        <f>'일자별 주가'!D236*'종목 기본정보'!D$2*'종목 기본정보'!D$3</f>
        <v>516534399999.99994</v>
      </c>
      <c r="E236" s="9">
        <f>'일자별 주가'!E236*'종목 기본정보'!E$2*'종목 기본정보'!E$3</f>
        <v>123348720000</v>
      </c>
      <c r="F236" s="9">
        <f>'일자별 주가'!F236*'종목 기본정보'!F$2*'종목 기본정보'!F$3</f>
        <v>933712000000</v>
      </c>
      <c r="G236" s="9">
        <f t="shared" si="6"/>
        <v>1730874620000</v>
      </c>
      <c r="H236" s="7">
        <f t="shared" si="7"/>
        <v>139.02607389558233</v>
      </c>
    </row>
    <row r="237" spans="1:8" x14ac:dyDescent="0.3">
      <c r="A237">
        <v>236</v>
      </c>
      <c r="B237" s="9">
        <f>'일자별 주가'!B237*'종목 기본정보'!B$2*'종목 기본정보'!B$3</f>
        <v>108022500000</v>
      </c>
      <c r="C237" s="9">
        <f>'일자별 주가'!C237*'종목 기본정보'!C$2*'종목 기본정보'!C$3</f>
        <v>46759500000</v>
      </c>
      <c r="D237" s="9">
        <f>'일자별 주가'!D237*'종목 기본정보'!D$2*'종목 기본정보'!D$3</f>
        <v>515419199999.99994</v>
      </c>
      <c r="E237" s="9">
        <f>'일자별 주가'!E237*'종목 기본정보'!E$2*'종목 기본정보'!E$3</f>
        <v>121225280000</v>
      </c>
      <c r="F237" s="9">
        <f>'일자별 주가'!F237*'종목 기본정보'!F$2*'종목 기본정보'!F$3</f>
        <v>964118500000</v>
      </c>
      <c r="G237" s="9">
        <f t="shared" si="6"/>
        <v>1755544980000</v>
      </c>
      <c r="H237" s="7">
        <f t="shared" si="7"/>
        <v>141.00762891566265</v>
      </c>
    </row>
    <row r="238" spans="1:8" x14ac:dyDescent="0.3">
      <c r="A238">
        <v>237</v>
      </c>
      <c r="B238" s="9">
        <f>'일자별 주가'!B238*'종목 기본정보'!B$2*'종목 기본정보'!B$3</f>
        <v>107962500000</v>
      </c>
      <c r="C238" s="9">
        <f>'일자별 주가'!C238*'종목 기본정보'!C$2*'종목 기본정보'!C$3</f>
        <v>46170000000</v>
      </c>
      <c r="D238" s="9">
        <f>'일자별 주가'!D238*'종목 기본정보'!D$2*'종목 기본정보'!D$3</f>
        <v>507793200000</v>
      </c>
      <c r="E238" s="9">
        <f>'일자별 주가'!E238*'종목 기본정보'!E$2*'종목 기본정보'!E$3</f>
        <v>119512800000</v>
      </c>
      <c r="F238" s="9">
        <f>'일자별 주가'!F238*'종목 기본정보'!F$2*'종목 기본정보'!F$3</f>
        <v>976665000000</v>
      </c>
      <c r="G238" s="9">
        <f t="shared" si="6"/>
        <v>1758103500000</v>
      </c>
      <c r="H238" s="7">
        <f t="shared" si="7"/>
        <v>141.21313253012048</v>
      </c>
    </row>
    <row r="239" spans="1:8" x14ac:dyDescent="0.3">
      <c r="A239">
        <v>238</v>
      </c>
      <c r="B239" s="9">
        <f>'일자별 주가'!B239*'종목 기본정보'!B$2*'종목 기본정보'!B$3</f>
        <v>107415000000</v>
      </c>
      <c r="C239" s="9">
        <f>'일자별 주가'!C239*'종목 기본정보'!C$2*'종목 기본정보'!C$3</f>
        <v>46881000000</v>
      </c>
      <c r="D239" s="9">
        <f>'일자별 주가'!D239*'종목 기본정보'!D$2*'종목 기본정보'!D$3</f>
        <v>510942000000</v>
      </c>
      <c r="E239" s="9">
        <f>'일자별 주가'!E239*'종목 기본정보'!E$2*'종목 기본정보'!E$3</f>
        <v>117782720000</v>
      </c>
      <c r="F239" s="9">
        <f>'일자별 주가'!F239*'종목 기본정보'!F$2*'종목 기본정보'!F$3</f>
        <v>998220000000</v>
      </c>
      <c r="G239" s="9">
        <f t="shared" si="6"/>
        <v>1781240720000</v>
      </c>
      <c r="H239" s="7">
        <f t="shared" si="7"/>
        <v>143.07154377510039</v>
      </c>
    </row>
    <row r="240" spans="1:8" x14ac:dyDescent="0.3">
      <c r="A240">
        <v>239</v>
      </c>
      <c r="B240" s="9">
        <f>'일자별 주가'!B240*'종목 기본정보'!B$2*'종목 기본정보'!B$3</f>
        <v>107610000000</v>
      </c>
      <c r="C240" s="9">
        <f>'일자별 주가'!C240*'종목 기본정보'!C$2*'종목 기본정보'!C$3</f>
        <v>46350000000</v>
      </c>
      <c r="D240" s="9">
        <f>'일자별 주가'!D240*'종목 기본정보'!D$2*'종목 기본정보'!D$3</f>
        <v>507842400000</v>
      </c>
      <c r="E240" s="9">
        <f>'일자별 주가'!E240*'종목 기본정보'!E$2*'종목 기본정보'!E$3</f>
        <v>115345120000</v>
      </c>
      <c r="F240" s="9">
        <f>'일자별 주가'!F240*'종목 기본정보'!F$2*'종목 기본정보'!F$3</f>
        <v>1025387500000</v>
      </c>
      <c r="G240" s="9">
        <f t="shared" si="6"/>
        <v>1802535020000</v>
      </c>
      <c r="H240" s="7">
        <f t="shared" si="7"/>
        <v>144.78192931726909</v>
      </c>
    </row>
    <row r="241" spans="1:8" x14ac:dyDescent="0.3">
      <c r="A241">
        <v>240</v>
      </c>
      <c r="B241" s="9">
        <f>'일자별 주가'!B241*'종목 기본정보'!B$2*'종목 기본정보'!B$3</f>
        <v>107040000000</v>
      </c>
      <c r="C241" s="9">
        <f>'일자별 주가'!C241*'종목 기본정보'!C$2*'종목 기본정보'!C$3</f>
        <v>45117000000</v>
      </c>
      <c r="D241" s="9">
        <f>'일자별 주가'!D241*'종목 기본정보'!D$2*'종목 기본정보'!D$3</f>
        <v>505841600000</v>
      </c>
      <c r="E241" s="9">
        <f>'일자별 주가'!E241*'종목 기본정보'!E$2*'종목 기본정보'!E$3</f>
        <v>116673920000</v>
      </c>
      <c r="F241" s="9">
        <f>'일자별 주가'!F241*'종목 기본정보'!F$2*'종목 기본정보'!F$3</f>
        <v>1016729500000</v>
      </c>
      <c r="G241" s="9">
        <f t="shared" si="6"/>
        <v>1791402020000</v>
      </c>
      <c r="H241" s="7">
        <f t="shared" si="7"/>
        <v>143.88771244979918</v>
      </c>
    </row>
    <row r="242" spans="1:8" x14ac:dyDescent="0.3">
      <c r="A242">
        <v>241</v>
      </c>
      <c r="B242" s="9">
        <f>'일자별 주가'!B242*'종목 기본정보'!B$2*'종목 기본정보'!B$3</f>
        <v>103935000000</v>
      </c>
      <c r="C242" s="9">
        <f>'일자별 주가'!C242*'종목 기본정보'!C$2*'종목 기본정보'!C$3</f>
        <v>44959500000</v>
      </c>
      <c r="D242" s="9">
        <f>'일자별 주가'!D242*'종목 기본정보'!D$2*'종목 기본정보'!D$3</f>
        <v>514418799999.99994</v>
      </c>
      <c r="E242" s="9">
        <f>'일자별 주가'!E242*'종목 기본정보'!E$2*'종목 기본정보'!E$3</f>
        <v>118672400000</v>
      </c>
      <c r="F242" s="9">
        <f>'일자별 주가'!F242*'종목 기본정보'!F$2*'종목 기본정보'!F$3</f>
        <v>1019631000000</v>
      </c>
      <c r="G242" s="9">
        <f t="shared" si="6"/>
        <v>1801616700000</v>
      </c>
      <c r="H242" s="7">
        <f t="shared" si="7"/>
        <v>144.70816867469881</v>
      </c>
    </row>
    <row r="243" spans="1:8" x14ac:dyDescent="0.3">
      <c r="A243">
        <v>242</v>
      </c>
      <c r="B243" s="9">
        <f>'일자별 주가'!B243*'종목 기본정보'!B$2*'종목 기본정보'!B$3</f>
        <v>101130000000</v>
      </c>
      <c r="C243" s="9">
        <f>'일자별 주가'!C243*'종목 기본정보'!C$2*'종목 기본정보'!C$3</f>
        <v>46089000000</v>
      </c>
      <c r="D243" s="9">
        <f>'일자별 주가'!D243*'종목 기본정보'!D$2*'종목 기본정보'!D$3</f>
        <v>530146399999.99994</v>
      </c>
      <c r="E243" s="9">
        <f>'일자별 주가'!E243*'종목 기본정보'!E$2*'종목 기본정보'!E$3</f>
        <v>119804080000</v>
      </c>
      <c r="F243" s="9">
        <f>'일자별 주가'!F243*'종목 기본정보'!F$2*'종목 기본정보'!F$3</f>
        <v>1025007000000</v>
      </c>
      <c r="G243" s="9">
        <f t="shared" si="6"/>
        <v>1822176480000</v>
      </c>
      <c r="H243" s="7">
        <f t="shared" si="7"/>
        <v>146.35955662650602</v>
      </c>
    </row>
    <row r="244" spans="1:8" x14ac:dyDescent="0.3">
      <c r="A244">
        <v>243</v>
      </c>
      <c r="B244" s="9">
        <f>'일자별 주가'!B244*'종목 기본정보'!B$2*'종목 기본정보'!B$3</f>
        <v>102187500000</v>
      </c>
      <c r="C244" s="9">
        <f>'일자별 주가'!C244*'종목 기본정보'!C$2*'종목 기본정보'!C$3</f>
        <v>47452500000</v>
      </c>
      <c r="D244" s="9">
        <f>'일자별 주가'!D244*'종목 기본정보'!D$2*'종목 기본정보'!D$3</f>
        <v>519847199999.99994</v>
      </c>
      <c r="E244" s="9">
        <f>'일자별 주가'!E244*'종목 기본정보'!E$2*'종목 기본정보'!E$3</f>
        <v>118988320000</v>
      </c>
      <c r="F244" s="9">
        <f>'일자별 주가'!F244*'종목 기본정보'!F$2*'종목 기본정보'!F$3</f>
        <v>1045767000000</v>
      </c>
      <c r="G244" s="9">
        <f t="shared" si="6"/>
        <v>1834242520000</v>
      </c>
      <c r="H244" s="7">
        <f t="shared" si="7"/>
        <v>147.32871646586347</v>
      </c>
    </row>
    <row r="245" spans="1:8" x14ac:dyDescent="0.3">
      <c r="A245">
        <v>244</v>
      </c>
      <c r="B245" s="9">
        <f>'일자별 주가'!B245*'종목 기본정보'!B$2*'종목 기본정보'!B$3</f>
        <v>104002500000</v>
      </c>
      <c r="C245" s="9">
        <f>'일자별 주가'!C245*'종목 기본정보'!C$2*'종목 기본정보'!C$3</f>
        <v>46827000000</v>
      </c>
      <c r="D245" s="9">
        <f>'일자별 주가'!D245*'종목 기본정보'!D$2*'종목 기본정보'!D$3</f>
        <v>526489199999.99994</v>
      </c>
      <c r="E245" s="9">
        <f>'일자별 주가'!E245*'종목 기본정보'!E$2*'종목 기본정보'!E$3</f>
        <v>121344080000</v>
      </c>
      <c r="F245" s="9">
        <f>'일자별 주가'!F245*'종목 기본정보'!F$2*'종목 기본정보'!F$3</f>
        <v>1071210000000</v>
      </c>
      <c r="G245" s="9">
        <f t="shared" si="6"/>
        <v>1869872780000</v>
      </c>
      <c r="H245" s="7">
        <f t="shared" si="7"/>
        <v>150.19058473895581</v>
      </c>
    </row>
    <row r="246" spans="1:8" x14ac:dyDescent="0.3">
      <c r="A246">
        <v>245</v>
      </c>
      <c r="B246" s="9">
        <f>'일자별 주가'!B246*'종목 기본정보'!B$2*'종목 기본정보'!B$3</f>
        <v>102780000000</v>
      </c>
      <c r="C246" s="9">
        <f>'일자별 주가'!C246*'종목 기본정보'!C$2*'종목 기본정보'!C$3</f>
        <v>45639000000</v>
      </c>
      <c r="D246" s="9">
        <f>'일자별 주가'!D246*'종목 기본정보'!D$2*'종목 기본정보'!D$3</f>
        <v>516977199999.99994</v>
      </c>
      <c r="E246" s="9">
        <f>'일자별 주가'!E246*'종목 기본정보'!E$2*'종목 기본정보'!E$3</f>
        <v>120061920000</v>
      </c>
      <c r="F246" s="9">
        <f>'일자별 주가'!F246*'종목 기본정보'!F$2*'종목 기본정보'!F$3</f>
        <v>1055162500000</v>
      </c>
      <c r="G246" s="9">
        <f t="shared" si="6"/>
        <v>1840620620000</v>
      </c>
      <c r="H246" s="7">
        <f t="shared" si="7"/>
        <v>147.84101365461848</v>
      </c>
    </row>
    <row r="247" spans="1:8" x14ac:dyDescent="0.3">
      <c r="A247">
        <v>246</v>
      </c>
      <c r="B247" s="9">
        <f>'일자별 주가'!B247*'종목 기본정보'!B$2*'종목 기본정보'!B$3</f>
        <v>101047500000</v>
      </c>
      <c r="C247" s="9">
        <f>'일자별 주가'!C247*'종목 기본정보'!C$2*'종목 기본정보'!C$3</f>
        <v>45184500000</v>
      </c>
      <c r="D247" s="9">
        <f>'일자별 주가'!D247*'종목 기본정보'!D$2*'종목 기본정보'!D$3</f>
        <v>506005600000</v>
      </c>
      <c r="E247" s="9">
        <f>'일자별 주가'!E247*'종목 기본정보'!E$2*'종목 기본정보'!E$3</f>
        <v>123554640000</v>
      </c>
      <c r="F247" s="9">
        <f>'일자별 주가'!F247*'종목 기본정보'!F$2*'종목 기본정보'!F$3</f>
        <v>1028060000000</v>
      </c>
      <c r="G247" s="9">
        <f t="shared" si="6"/>
        <v>1803852240000</v>
      </c>
      <c r="H247" s="7">
        <f t="shared" si="7"/>
        <v>144.88773012048193</v>
      </c>
    </row>
    <row r="248" spans="1:8" x14ac:dyDescent="0.3">
      <c r="A248">
        <v>247</v>
      </c>
      <c r="B248" s="9">
        <f>'일자별 주가'!B248*'종목 기본정보'!B$2*'종목 기본정보'!B$3</f>
        <v>100530000000</v>
      </c>
      <c r="C248" s="9">
        <f>'일자별 주가'!C248*'종목 기본정보'!C$2*'종목 기본정보'!C$3</f>
        <v>46435500000</v>
      </c>
      <c r="D248" s="9">
        <f>'일자별 주가'!D248*'종목 기본정보'!D$2*'종목 기본정보'!D$3</f>
        <v>498576400000</v>
      </c>
      <c r="E248" s="9">
        <f>'일자별 주가'!E248*'종목 기본정보'!E$2*'종목 기본정보'!E$3</f>
        <v>126183200000</v>
      </c>
      <c r="F248" s="9">
        <f>'일자별 주가'!F248*'종목 기본정보'!F$2*'종목 기본정보'!F$3</f>
        <v>1018483500000</v>
      </c>
      <c r="G248" s="9">
        <f t="shared" si="6"/>
        <v>1790208600000</v>
      </c>
      <c r="H248" s="7">
        <f t="shared" si="7"/>
        <v>143.79185542168676</v>
      </c>
    </row>
    <row r="249" spans="1:8" x14ac:dyDescent="0.3">
      <c r="A249">
        <v>248</v>
      </c>
      <c r="B249" s="9">
        <f>'일자별 주가'!B249*'종목 기본정보'!B$2*'종목 기본정보'!B$3</f>
        <v>102840000000</v>
      </c>
      <c r="C249" s="9">
        <f>'일자별 주가'!C249*'종목 기본정보'!C$2*'종목 기본정보'!C$3</f>
        <v>47965500000</v>
      </c>
      <c r="D249" s="9">
        <f>'일자별 주가'!D249*'종목 기본정보'!D$2*'종목 기본정보'!D$3</f>
        <v>491114400000</v>
      </c>
      <c r="E249" s="9">
        <f>'일자별 주가'!E249*'종목 기본정보'!E$2*'종목 기본정보'!E$3</f>
        <v>123859120000</v>
      </c>
      <c r="F249" s="9">
        <f>'일자별 주가'!F249*'종목 기본정보'!F$2*'종목 기본정보'!F$3</f>
        <v>1007341500000</v>
      </c>
      <c r="G249" s="9">
        <f t="shared" si="6"/>
        <v>1773120520000</v>
      </c>
      <c r="H249" s="7">
        <f t="shared" si="7"/>
        <v>142.419318875502</v>
      </c>
    </row>
    <row r="250" spans="1:8" x14ac:dyDescent="0.3">
      <c r="A250">
        <v>249</v>
      </c>
      <c r="B250" s="9">
        <f>'일자별 주가'!B250*'종목 기본정보'!B$2*'종목 기본정보'!B$3</f>
        <v>103972500000</v>
      </c>
      <c r="C250" s="9">
        <f>'일자별 주가'!C250*'종목 기본정보'!C$2*'종목 기본정보'!C$3</f>
        <v>46831500000</v>
      </c>
      <c r="D250" s="9">
        <f>'일자별 주가'!D250*'종목 기본정보'!D$2*'종목 기본정보'!D$3</f>
        <v>499872000000</v>
      </c>
      <c r="E250" s="9">
        <f>'일자별 주가'!E250*'종목 기본정보'!E$2*'종목 기본정보'!E$3</f>
        <v>121581680000</v>
      </c>
      <c r="F250" s="9">
        <f>'일자별 주가'!F250*'종목 기본정보'!F$2*'종목 기본정보'!F$3</f>
        <v>981949000000</v>
      </c>
      <c r="G250" s="9">
        <f t="shared" si="6"/>
        <v>1754206680000</v>
      </c>
      <c r="H250" s="7">
        <f t="shared" si="7"/>
        <v>140.90013493975903</v>
      </c>
    </row>
    <row r="251" spans="1:8" x14ac:dyDescent="0.3">
      <c r="A251">
        <v>250</v>
      </c>
      <c r="B251" s="9">
        <f>'일자별 주가'!B251*'종목 기본정보'!B$2*'종목 기본정보'!B$3</f>
        <v>102015000000</v>
      </c>
      <c r="C251" s="9">
        <f>'일자별 주가'!C251*'종목 기본정보'!C$2*'종목 기본정보'!C$3</f>
        <v>46948500000</v>
      </c>
      <c r="D251" s="9">
        <f>'일자별 주가'!D251*'종목 기본정보'!D$2*'종목 기본정보'!D$3</f>
        <v>486292800000</v>
      </c>
      <c r="E251" s="9">
        <f>'일자별 주가'!E251*'종목 기본정보'!E$2*'종목 기본정보'!E$3</f>
        <v>123089120000</v>
      </c>
      <c r="F251" s="9">
        <f>'일자별 주가'!F251*'종목 기본정보'!F$2*'종목 기본정보'!F$3</f>
        <v>962133500000</v>
      </c>
      <c r="G251" s="9">
        <f t="shared" si="6"/>
        <v>1720478920000</v>
      </c>
      <c r="H251" s="7">
        <f t="shared" si="7"/>
        <v>138.19107791164657</v>
      </c>
    </row>
    <row r="252" spans="1:8" x14ac:dyDescent="0.3">
      <c r="A252">
        <v>251</v>
      </c>
      <c r="B252" s="9">
        <f>'일자별 주가'!B252*'종목 기본정보'!B$2*'종목 기본정보'!B$3</f>
        <v>100357500000</v>
      </c>
      <c r="C252" s="9">
        <f>'일자별 주가'!C252*'종목 기본정보'!C$2*'종목 기본정보'!C$3</f>
        <v>48393000000</v>
      </c>
      <c r="D252" s="9">
        <f>'일자별 주가'!D252*'종목 기본정보'!D$2*'종목 기본정보'!D$3</f>
        <v>495017600000</v>
      </c>
      <c r="E252" s="9">
        <f>'일자별 주가'!E252*'종목 기본정보'!E$2*'종목 기본정보'!E$3</f>
        <v>125438720000</v>
      </c>
      <c r="F252" s="9">
        <f>'일자별 주가'!F252*'종목 기본정보'!F$2*'종목 기본정보'!F$3</f>
        <v>986818000000</v>
      </c>
      <c r="G252" s="9">
        <f t="shared" si="6"/>
        <v>1756024820000</v>
      </c>
      <c r="H252" s="7">
        <f t="shared" si="7"/>
        <v>141.04617028112449</v>
      </c>
    </row>
    <row r="253" spans="1:8" x14ac:dyDescent="0.3">
      <c r="A253">
        <v>252</v>
      </c>
      <c r="B253" s="9">
        <f>'일자별 주가'!B253*'종목 기본정보'!B$2*'종목 기본정보'!B$3</f>
        <v>102270000000</v>
      </c>
      <c r="C253" s="9">
        <f>'일자별 주가'!C253*'종목 기본정보'!C$2*'종목 기본정보'!C$3</f>
        <v>48411000000</v>
      </c>
      <c r="D253" s="9">
        <f>'일자별 주가'!D253*'종목 기본정보'!D$2*'종목 기본정보'!D$3</f>
        <v>487506400000</v>
      </c>
      <c r="E253" s="9">
        <f>'일자별 주가'!E253*'종목 기본정보'!E$2*'종목 기본정보'!E$3</f>
        <v>125286480000</v>
      </c>
      <c r="F253" s="9">
        <f>'일자별 주가'!F253*'종목 기본정보'!F$2*'종목 기본정보'!F$3</f>
        <v>1000137000000</v>
      </c>
      <c r="G253" s="9">
        <f t="shared" si="6"/>
        <v>1763610880000</v>
      </c>
      <c r="H253" s="7">
        <f t="shared" si="7"/>
        <v>141.65549236947791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pane ySplit="1" topLeftCell="A2" activePane="bottomLeft" state="frozen"/>
      <selection pane="bottomLeft" activeCell="G2" sqref="G2"/>
    </sheetView>
  </sheetViews>
  <sheetFormatPr defaultRowHeight="16.5" x14ac:dyDescent="0.3"/>
  <cols>
    <col min="2" max="2" width="9" style="7"/>
    <col min="3" max="4" width="18" bestFit="1" customWidth="1"/>
    <col min="5" max="5" width="4.5" customWidth="1"/>
    <col min="6" max="6" width="11.375" bestFit="1" customWidth="1"/>
  </cols>
  <sheetData>
    <row r="1" spans="1:7" x14ac:dyDescent="0.3">
      <c r="A1" s="3" t="s">
        <v>9</v>
      </c>
      <c r="B1" s="13" t="s">
        <v>11</v>
      </c>
      <c r="C1" s="3" t="s">
        <v>12</v>
      </c>
      <c r="D1" s="3" t="s">
        <v>17</v>
      </c>
      <c r="F1" s="11" t="s">
        <v>13</v>
      </c>
      <c r="G1" s="12">
        <v>2.2499999999999999E-2</v>
      </c>
    </row>
    <row r="2" spans="1:7" x14ac:dyDescent="0.3">
      <c r="A2">
        <v>1</v>
      </c>
      <c r="B2" s="7">
        <f>'일자별 시가총액'!H2</f>
        <v>100</v>
      </c>
      <c r="C2" s="14">
        <f>B2*EXP(($G$1-$G$2)*(($G$3-A2)/252))</f>
        <v>100.18469415946785</v>
      </c>
      <c r="D2" s="14">
        <f>B2*EXP(($G$1-$G$2)*(($G$4-A2)/252))</f>
        <v>100.37271667704235</v>
      </c>
      <c r="F2" s="11" t="s">
        <v>16</v>
      </c>
      <c r="G2" s="12">
        <v>1.4999999999999999E-2</v>
      </c>
    </row>
    <row r="3" spans="1:7" x14ac:dyDescent="0.3">
      <c r="A3">
        <v>2</v>
      </c>
      <c r="B3" s="7">
        <f>'일자별 시가총액'!H3</f>
        <v>100.19146345381526</v>
      </c>
      <c r="C3" s="14">
        <f t="shared" ref="C3:C66" si="0">B3*EXP(($G$1-$G$2)*(($G$3-A3)/252))</f>
        <v>100.37352388338697</v>
      </c>
      <c r="D3" s="14">
        <f t="shared" ref="D3:D59" si="1">B3*EXP(($G$1-$G$2)*(($G$4-A3)/252))</f>
        <v>100.56190078882861</v>
      </c>
      <c r="F3" s="11" t="s">
        <v>14</v>
      </c>
      <c r="G3">
        <v>63</v>
      </c>
    </row>
    <row r="4" spans="1:7" x14ac:dyDescent="0.3">
      <c r="A4">
        <v>3</v>
      </c>
      <c r="B4" s="7">
        <f>'일자별 시가총액'!H4</f>
        <v>101.32309718875503</v>
      </c>
      <c r="C4" s="14">
        <f t="shared" si="0"/>
        <v>101.50419293538592</v>
      </c>
      <c r="D4" s="14">
        <f t="shared" si="1"/>
        <v>101.69469183404705</v>
      </c>
      <c r="F4" s="11" t="s">
        <v>15</v>
      </c>
      <c r="G4">
        <v>126</v>
      </c>
    </row>
    <row r="5" spans="1:7" x14ac:dyDescent="0.3">
      <c r="A5">
        <v>4</v>
      </c>
      <c r="B5" s="7">
        <f>'일자별 시가총액'!H5</f>
        <v>102.11555502008032</v>
      </c>
      <c r="C5" s="14">
        <f t="shared" si="0"/>
        <v>102.29502259419343</v>
      </c>
      <c r="D5" s="14">
        <f t="shared" si="1"/>
        <v>102.4870056894643</v>
      </c>
    </row>
    <row r="6" spans="1:7" x14ac:dyDescent="0.3">
      <c r="A6">
        <v>5</v>
      </c>
      <c r="B6" s="7">
        <f>'일자별 시가총액'!H6</f>
        <v>103.17281124497993</v>
      </c>
      <c r="C6" s="14">
        <f t="shared" si="0"/>
        <v>103.35106097138147</v>
      </c>
      <c r="D6" s="14">
        <f t="shared" si="1"/>
        <v>103.54502599608777</v>
      </c>
    </row>
    <row r="7" spans="1:7" x14ac:dyDescent="0.3">
      <c r="A7">
        <v>6</v>
      </c>
      <c r="B7" s="7">
        <f>'일자별 시가총액'!H7</f>
        <v>102.42340080321286</v>
      </c>
      <c r="C7" s="14">
        <f t="shared" si="0"/>
        <v>102.59730225070491</v>
      </c>
      <c r="D7" s="14">
        <f t="shared" si="1"/>
        <v>102.78985265201496</v>
      </c>
    </row>
    <row r="8" spans="1:7" x14ac:dyDescent="0.3">
      <c r="A8">
        <v>7</v>
      </c>
      <c r="B8" s="7">
        <f>'일자별 시가총액'!H8</f>
        <v>101.97218313253012</v>
      </c>
      <c r="C8" s="14">
        <f t="shared" si="0"/>
        <v>102.1422784778315</v>
      </c>
      <c r="D8" s="14">
        <f t="shared" si="1"/>
        <v>102.3339749092208</v>
      </c>
    </row>
    <row r="9" spans="1:7" x14ac:dyDescent="0.3">
      <c r="A9">
        <v>8</v>
      </c>
      <c r="B9" s="7">
        <f>'일자별 시가총액'!H9</f>
        <v>103.05372208835341</v>
      </c>
      <c r="C9" s="14">
        <f t="shared" si="0"/>
        <v>103.22254935615402</v>
      </c>
      <c r="D9" s="14">
        <f t="shared" si="1"/>
        <v>103.41627319554121</v>
      </c>
    </row>
    <row r="10" spans="1:7" x14ac:dyDescent="0.3">
      <c r="A10">
        <v>9</v>
      </c>
      <c r="B10" s="7">
        <f>'일자별 시가총액'!H10</f>
        <v>103.41431325301204</v>
      </c>
      <c r="C10" s="14">
        <f t="shared" si="0"/>
        <v>103.5806484542959</v>
      </c>
      <c r="D10" s="14">
        <f t="shared" si="1"/>
        <v>103.77504435935677</v>
      </c>
    </row>
    <row r="11" spans="1:7" x14ac:dyDescent="0.3">
      <c r="A11">
        <v>10</v>
      </c>
      <c r="B11" s="7">
        <f>'일자별 시가총액'!H11</f>
        <v>102.33676465863455</v>
      </c>
      <c r="C11" s="14">
        <f t="shared" si="0"/>
        <v>102.49831610252383</v>
      </c>
      <c r="D11" s="14">
        <f t="shared" si="1"/>
        <v>102.69068073069816</v>
      </c>
    </row>
    <row r="12" spans="1:7" x14ac:dyDescent="0.3">
      <c r="A12">
        <v>11</v>
      </c>
      <c r="B12" s="7">
        <f>'일자별 시가총액'!H12</f>
        <v>101.61129959839357</v>
      </c>
      <c r="C12" s="14">
        <f t="shared" si="0"/>
        <v>101.76867692977169</v>
      </c>
      <c r="D12" s="14">
        <f t="shared" si="1"/>
        <v>101.95967220112627</v>
      </c>
    </row>
    <row r="13" spans="1:7" x14ac:dyDescent="0.3">
      <c r="A13">
        <v>12</v>
      </c>
      <c r="B13" s="7">
        <f>'일자별 시가총액'!H13</f>
        <v>102.26955341365462</v>
      </c>
      <c r="C13" s="14">
        <f t="shared" si="0"/>
        <v>102.42490185434504</v>
      </c>
      <c r="D13" s="14">
        <f t="shared" si="1"/>
        <v>102.61712870167484</v>
      </c>
    </row>
    <row r="14" spans="1:7" x14ac:dyDescent="0.3">
      <c r="A14">
        <v>13</v>
      </c>
      <c r="B14" s="7">
        <f>'일자별 시가총액'!H14</f>
        <v>102.68700401606425</v>
      </c>
      <c r="C14" s="14">
        <f t="shared" si="0"/>
        <v>102.83992581063247</v>
      </c>
      <c r="D14" s="14">
        <f t="shared" si="1"/>
        <v>103.03293155787078</v>
      </c>
    </row>
    <row r="15" spans="1:7" x14ac:dyDescent="0.3">
      <c r="A15">
        <v>14</v>
      </c>
      <c r="B15" s="7">
        <f>'일자별 시가총액'!H15</f>
        <v>102.76608514056224</v>
      </c>
      <c r="C15" s="14">
        <f t="shared" si="0"/>
        <v>102.91606167937174</v>
      </c>
      <c r="D15" s="14">
        <f t="shared" si="1"/>
        <v>103.10921031528019</v>
      </c>
    </row>
    <row r="16" spans="1:7" x14ac:dyDescent="0.3">
      <c r="A16">
        <v>15</v>
      </c>
      <c r="B16" s="7">
        <f>'일자별 시가총액'!H16</f>
        <v>103.49658152610442</v>
      </c>
      <c r="C16" s="14">
        <f t="shared" si="0"/>
        <v>103.64453944449194</v>
      </c>
      <c r="D16" s="14">
        <f t="shared" si="1"/>
        <v>103.83905525753804</v>
      </c>
    </row>
    <row r="17" spans="1:4" x14ac:dyDescent="0.3">
      <c r="A17">
        <v>16</v>
      </c>
      <c r="B17" s="7">
        <f>'일자별 시가총액'!H17</f>
        <v>103.36742811244979</v>
      </c>
      <c r="C17" s="14">
        <f t="shared" si="0"/>
        <v>103.51212063038831</v>
      </c>
      <c r="D17" s="14">
        <f t="shared" si="1"/>
        <v>103.70638792524495</v>
      </c>
    </row>
    <row r="18" spans="1:4" x14ac:dyDescent="0.3">
      <c r="A18">
        <v>17</v>
      </c>
      <c r="B18" s="7">
        <f>'일자별 시가총액'!H18</f>
        <v>103.69379277108435</v>
      </c>
      <c r="C18" s="14">
        <f t="shared" si="0"/>
        <v>103.83585173174021</v>
      </c>
      <c r="D18" s="14">
        <f t="shared" si="1"/>
        <v>104.03072659182634</v>
      </c>
    </row>
    <row r="19" spans="1:4" x14ac:dyDescent="0.3">
      <c r="A19">
        <v>18</v>
      </c>
      <c r="B19" s="7">
        <f>'일자별 시가총액'!H19</f>
        <v>103.82535100401607</v>
      </c>
      <c r="C19" s="14">
        <f t="shared" si="0"/>
        <v>103.96449597003053</v>
      </c>
      <c r="D19" s="14">
        <f t="shared" si="1"/>
        <v>104.15961226433726</v>
      </c>
    </row>
    <row r="20" spans="1:4" x14ac:dyDescent="0.3">
      <c r="A20">
        <v>19</v>
      </c>
      <c r="B20" s="7">
        <f>'일자별 시가총액'!H20</f>
        <v>104.81482730923695</v>
      </c>
      <c r="C20" s="14">
        <f t="shared" si="0"/>
        <v>104.95217473142174</v>
      </c>
      <c r="D20" s="14">
        <f t="shared" si="1"/>
        <v>105.14914466064576</v>
      </c>
    </row>
    <row r="21" spans="1:4" x14ac:dyDescent="0.3">
      <c r="A21">
        <v>20</v>
      </c>
      <c r="B21" s="7">
        <f>'일자별 시가총액'!H21</f>
        <v>105.87398714859437</v>
      </c>
      <c r="C21" s="14">
        <f t="shared" si="0"/>
        <v>106.00956738075614</v>
      </c>
      <c r="D21" s="14">
        <f t="shared" si="1"/>
        <v>106.20852178105793</v>
      </c>
    </row>
    <row r="22" spans="1:4" x14ac:dyDescent="0.3">
      <c r="A22">
        <v>21</v>
      </c>
      <c r="B22" s="7">
        <f>'일자별 시가총액'!H22</f>
        <v>107.82989558232931</v>
      </c>
      <c r="C22" s="14">
        <f t="shared" si="0"/>
        <v>107.964767229025</v>
      </c>
      <c r="D22" s="14">
        <f t="shared" si="1"/>
        <v>108.16739106806607</v>
      </c>
    </row>
    <row r="23" spans="1:4" x14ac:dyDescent="0.3">
      <c r="A23">
        <v>22</v>
      </c>
      <c r="B23" s="7">
        <f>'일자별 시가총액'!H23</f>
        <v>106.64920160642571</v>
      </c>
      <c r="C23" s="14">
        <f t="shared" si="0"/>
        <v>106.77941845667571</v>
      </c>
      <c r="D23" s="14">
        <f t="shared" si="1"/>
        <v>106.97981768184488</v>
      </c>
    </row>
    <row r="24" spans="1:4" x14ac:dyDescent="0.3">
      <c r="A24">
        <v>23</v>
      </c>
      <c r="B24" s="7">
        <f>'일자별 시가총액'!H24</f>
        <v>106.71412208835342</v>
      </c>
      <c r="C24" s="14">
        <f t="shared" si="0"/>
        <v>106.84123835932139</v>
      </c>
      <c r="D24" s="14">
        <f t="shared" si="1"/>
        <v>107.04175360554376</v>
      </c>
    </row>
    <row r="25" spans="1:4" x14ac:dyDescent="0.3">
      <c r="A25">
        <v>24</v>
      </c>
      <c r="B25" s="7">
        <f>'일자별 시가총액'!H25</f>
        <v>106.81345863453815</v>
      </c>
      <c r="C25" s="14">
        <f t="shared" si="0"/>
        <v>106.93751052235349</v>
      </c>
      <c r="D25" s="14">
        <f t="shared" si="1"/>
        <v>107.1382064482158</v>
      </c>
    </row>
    <row r="26" spans="1:4" x14ac:dyDescent="0.3">
      <c r="A26">
        <v>25</v>
      </c>
      <c r="B26" s="7">
        <f>'일자별 시가총액'!H26</f>
        <v>105.94573012048191</v>
      </c>
      <c r="C26" s="14">
        <f t="shared" si="0"/>
        <v>106.06561747688048</v>
      </c>
      <c r="D26" s="14">
        <f t="shared" si="1"/>
        <v>106.26467706969966</v>
      </c>
    </row>
    <row r="27" spans="1:4" x14ac:dyDescent="0.3">
      <c r="A27">
        <v>26</v>
      </c>
      <c r="B27" s="7">
        <f>'일자별 시가총액'!H27</f>
        <v>105.3681108433735</v>
      </c>
      <c r="C27" s="14">
        <f t="shared" si="0"/>
        <v>105.48420511274877</v>
      </c>
      <c r="D27" s="14">
        <f t="shared" si="1"/>
        <v>105.68217353473223</v>
      </c>
    </row>
    <row r="28" spans="1:4" x14ac:dyDescent="0.3">
      <c r="A28">
        <v>27</v>
      </c>
      <c r="B28" s="7">
        <f>'일자별 시가총액'!H28</f>
        <v>105.55753895582329</v>
      </c>
      <c r="C28" s="14">
        <f t="shared" si="0"/>
        <v>105.67069692850768</v>
      </c>
      <c r="D28" s="14">
        <f t="shared" si="1"/>
        <v>105.86901535066832</v>
      </c>
    </row>
    <row r="29" spans="1:4" x14ac:dyDescent="0.3">
      <c r="A29">
        <v>28</v>
      </c>
      <c r="B29" s="7">
        <f>'일자별 시가총액'!H29</f>
        <v>103.71745220883535</v>
      </c>
      <c r="C29" s="14">
        <f t="shared" si="0"/>
        <v>103.82554751141542</v>
      </c>
      <c r="D29" s="14">
        <f t="shared" si="1"/>
        <v>104.02040303296418</v>
      </c>
    </row>
    <row r="30" spans="1:4" x14ac:dyDescent="0.3">
      <c r="A30">
        <v>29</v>
      </c>
      <c r="B30" s="7">
        <f>'일자별 시가총액'!H30</f>
        <v>104.1179437751004</v>
      </c>
      <c r="C30" s="14">
        <f t="shared" si="0"/>
        <v>104.22335454204006</v>
      </c>
      <c r="D30" s="14">
        <f t="shared" si="1"/>
        <v>104.41895665147865</v>
      </c>
    </row>
    <row r="31" spans="1:4" x14ac:dyDescent="0.3">
      <c r="A31">
        <v>30</v>
      </c>
      <c r="B31" s="7">
        <f>'일자별 시가총액'!H31</f>
        <v>105.85035823293171</v>
      </c>
      <c r="C31" s="14">
        <f t="shared" si="0"/>
        <v>105.95436947478451</v>
      </c>
      <c r="D31" s="14">
        <f t="shared" si="1"/>
        <v>106.15322028192435</v>
      </c>
    </row>
    <row r="32" spans="1:4" x14ac:dyDescent="0.3">
      <c r="A32">
        <v>31</v>
      </c>
      <c r="B32" s="7">
        <f>'일자별 시가총액'!H32</f>
        <v>107.98204016064257</v>
      </c>
      <c r="C32" s="14">
        <f t="shared" si="0"/>
        <v>108.08492918588777</v>
      </c>
      <c r="D32" s="14">
        <f t="shared" si="1"/>
        <v>108.28777853995224</v>
      </c>
    </row>
    <row r="33" spans="1:4" x14ac:dyDescent="0.3">
      <c r="A33">
        <v>32</v>
      </c>
      <c r="B33" s="7">
        <f>'일자별 시가총액'!H33</f>
        <v>106.910059437751</v>
      </c>
      <c r="C33" s="14">
        <f t="shared" si="0"/>
        <v>107.0087422112735</v>
      </c>
      <c r="D33" s="14">
        <f t="shared" si="1"/>
        <v>107.20957182184276</v>
      </c>
    </row>
    <row r="34" spans="1:4" x14ac:dyDescent="0.3">
      <c r="A34">
        <v>33</v>
      </c>
      <c r="B34" s="7">
        <f>'일자별 시가총액'!H34</f>
        <v>107.02263775100403</v>
      </c>
      <c r="C34" s="14">
        <f t="shared" si="0"/>
        <v>107.11823634916215</v>
      </c>
      <c r="D34" s="14">
        <f t="shared" si="1"/>
        <v>107.31927145383045</v>
      </c>
    </row>
    <row r="35" spans="1:4" x14ac:dyDescent="0.3">
      <c r="A35">
        <v>34</v>
      </c>
      <c r="B35" s="7">
        <f>'일자별 시가총액'!H35</f>
        <v>107.58268273092368</v>
      </c>
      <c r="C35" s="14">
        <f t="shared" si="0"/>
        <v>107.67557691458737</v>
      </c>
      <c r="D35" s="14">
        <f t="shared" si="1"/>
        <v>107.87765801312865</v>
      </c>
    </row>
    <row r="36" spans="1:4" x14ac:dyDescent="0.3">
      <c r="A36">
        <v>35</v>
      </c>
      <c r="B36" s="7">
        <f>'일자별 시가총액'!H36</f>
        <v>107.28750200803212</v>
      </c>
      <c r="C36" s="14">
        <f t="shared" si="0"/>
        <v>107.37694552266046</v>
      </c>
      <c r="D36" s="14">
        <f t="shared" si="1"/>
        <v>107.57846616207564</v>
      </c>
    </row>
    <row r="37" spans="1:4" x14ac:dyDescent="0.3">
      <c r="A37">
        <v>36</v>
      </c>
      <c r="B37" s="7">
        <f>'일자별 시가총액'!H37</f>
        <v>108.78391485943774</v>
      </c>
      <c r="C37" s="14">
        <f t="shared" si="0"/>
        <v>108.87136563707431</v>
      </c>
      <c r="D37" s="14">
        <f t="shared" si="1"/>
        <v>109.07569094275696</v>
      </c>
    </row>
    <row r="38" spans="1:4" x14ac:dyDescent="0.3">
      <c r="A38">
        <v>37</v>
      </c>
      <c r="B38" s="7">
        <f>'일자별 시가총액'!H38</f>
        <v>109.73713574297189</v>
      </c>
      <c r="C38" s="14">
        <f t="shared" si="0"/>
        <v>109.8220842464671</v>
      </c>
      <c r="D38" s="14">
        <f t="shared" si="1"/>
        <v>110.0281938217724</v>
      </c>
    </row>
    <row r="39" spans="1:4" x14ac:dyDescent="0.3">
      <c r="A39">
        <v>38</v>
      </c>
      <c r="B39" s="7">
        <f>'일자별 시가총액'!H39</f>
        <v>109.39493012048193</v>
      </c>
      <c r="C39" s="14">
        <f t="shared" si="0"/>
        <v>109.47635544617735</v>
      </c>
      <c r="D39" s="14">
        <f t="shared" si="1"/>
        <v>109.6818161718757</v>
      </c>
    </row>
    <row r="40" spans="1:4" x14ac:dyDescent="0.3">
      <c r="A40">
        <v>39</v>
      </c>
      <c r="B40" s="7">
        <f>'일자별 시가총액'!H40</f>
        <v>108.77099277108432</v>
      </c>
      <c r="C40" s="14">
        <f t="shared" si="0"/>
        <v>108.84871409165939</v>
      </c>
      <c r="D40" s="14">
        <f t="shared" si="1"/>
        <v>109.05299688585235</v>
      </c>
    </row>
    <row r="41" spans="1:4" x14ac:dyDescent="0.3">
      <c r="A41">
        <v>40</v>
      </c>
      <c r="B41" s="7">
        <f>'일자별 시가총액'!H41</f>
        <v>109.27391967871488</v>
      </c>
      <c r="C41" s="14">
        <f t="shared" si="0"/>
        <v>109.34874588573329</v>
      </c>
      <c r="D41" s="14">
        <f t="shared" si="1"/>
        <v>109.55396711905186</v>
      </c>
    </row>
    <row r="42" spans="1:4" x14ac:dyDescent="0.3">
      <c r="A42">
        <v>41</v>
      </c>
      <c r="B42" s="7">
        <f>'일자별 시가총액'!H42</f>
        <v>107.25477429718875</v>
      </c>
      <c r="C42" s="14">
        <f t="shared" si="0"/>
        <v>107.32502363328719</v>
      </c>
      <c r="D42" s="14">
        <f t="shared" si="1"/>
        <v>107.52644682783379</v>
      </c>
    </row>
    <row r="43" spans="1:4" x14ac:dyDescent="0.3">
      <c r="A43">
        <v>42</v>
      </c>
      <c r="B43" s="7">
        <f>'일자별 시가총액'!H43</f>
        <v>107.21050602409639</v>
      </c>
      <c r="C43" s="14">
        <f t="shared" si="0"/>
        <v>107.27753353427649</v>
      </c>
      <c r="D43" s="14">
        <f t="shared" si="1"/>
        <v>107.47886760135657</v>
      </c>
    </row>
    <row r="44" spans="1:4" x14ac:dyDescent="0.3">
      <c r="A44">
        <v>43</v>
      </c>
      <c r="B44" s="7">
        <f>'일자별 시가총액'!H44</f>
        <v>108.92174618473895</v>
      </c>
      <c r="C44" s="14">
        <f t="shared" si="0"/>
        <v>108.98659985724136</v>
      </c>
      <c r="D44" s="14">
        <f t="shared" si="1"/>
        <v>109.19114142977365</v>
      </c>
    </row>
    <row r="45" spans="1:4" x14ac:dyDescent="0.3">
      <c r="A45">
        <v>44</v>
      </c>
      <c r="B45" s="7">
        <f>'일자별 시가총액'!H45</f>
        <v>109.17961445783133</v>
      </c>
      <c r="C45" s="14">
        <f t="shared" si="0"/>
        <v>109.24137038940147</v>
      </c>
      <c r="D45" s="14">
        <f t="shared" si="1"/>
        <v>109.4463901048004</v>
      </c>
    </row>
    <row r="46" spans="1:4" x14ac:dyDescent="0.3">
      <c r="A46">
        <v>45</v>
      </c>
      <c r="B46" s="7">
        <f>'일자별 시가총액'!H46</f>
        <v>109.86600963855422</v>
      </c>
      <c r="C46" s="14">
        <f t="shared" si="0"/>
        <v>109.92488219745945</v>
      </c>
      <c r="D46" s="14">
        <f t="shared" si="1"/>
        <v>110.13118469973539</v>
      </c>
    </row>
    <row r="47" spans="1:4" x14ac:dyDescent="0.3">
      <c r="A47">
        <v>46</v>
      </c>
      <c r="B47" s="7">
        <f>'일자별 시가총액'!H47</f>
        <v>111.49853172690763</v>
      </c>
      <c r="C47" s="14">
        <f t="shared" si="0"/>
        <v>111.55495894804726</v>
      </c>
      <c r="D47" s="14">
        <f t="shared" si="1"/>
        <v>111.76432071139155</v>
      </c>
    </row>
    <row r="48" spans="1:4" x14ac:dyDescent="0.3">
      <c r="A48">
        <v>47</v>
      </c>
      <c r="B48" s="7">
        <f>'일자별 시가총액'!H48</f>
        <v>109.85311164658636</v>
      </c>
      <c r="C48" s="14">
        <f t="shared" si="0"/>
        <v>109.9054351091109</v>
      </c>
      <c r="D48" s="14">
        <f t="shared" si="1"/>
        <v>110.11170111389046</v>
      </c>
    </row>
    <row r="49" spans="1:4" x14ac:dyDescent="0.3">
      <c r="A49">
        <v>48</v>
      </c>
      <c r="B49" s="7">
        <f>'일자별 시가총액'!H49</f>
        <v>112.22245622489959</v>
      </c>
      <c r="C49" s="14">
        <f t="shared" si="0"/>
        <v>112.27256672026047</v>
      </c>
      <c r="D49" s="14">
        <f t="shared" si="1"/>
        <v>112.48327526038629</v>
      </c>
    </row>
    <row r="50" spans="1:4" x14ac:dyDescent="0.3">
      <c r="A50">
        <v>49</v>
      </c>
      <c r="B50" s="7">
        <f>'일자별 시가총액'!H50</f>
        <v>112.79328353413656</v>
      </c>
      <c r="C50" s="14">
        <f t="shared" si="0"/>
        <v>112.84029052805278</v>
      </c>
      <c r="D50" s="14">
        <f t="shared" si="1"/>
        <v>113.05206454889425</v>
      </c>
    </row>
    <row r="51" spans="1:4" x14ac:dyDescent="0.3">
      <c r="A51">
        <v>50</v>
      </c>
      <c r="B51" s="7">
        <f>'일자별 시가총액'!H51</f>
        <v>114.37944096385542</v>
      </c>
      <c r="C51" s="14">
        <f t="shared" si="0"/>
        <v>114.42370347636459</v>
      </c>
      <c r="D51" s="14">
        <f t="shared" si="1"/>
        <v>114.63844918156764</v>
      </c>
    </row>
    <row r="52" spans="1:4" x14ac:dyDescent="0.3">
      <c r="A52">
        <v>51</v>
      </c>
      <c r="B52" s="7">
        <f>'일자별 시가총액'!H52</f>
        <v>114.6537092369478</v>
      </c>
      <c r="C52" s="14">
        <f t="shared" si="0"/>
        <v>114.69466430321607</v>
      </c>
      <c r="D52" s="14">
        <f t="shared" si="1"/>
        <v>114.90991853656563</v>
      </c>
    </row>
    <row r="53" spans="1:4" x14ac:dyDescent="0.3">
      <c r="A53">
        <v>52</v>
      </c>
      <c r="B53" s="7">
        <f>'일자별 시가총액'!H53</f>
        <v>114.9189172690763</v>
      </c>
      <c r="C53" s="14">
        <f t="shared" si="0"/>
        <v>114.95654569273694</v>
      </c>
      <c r="D53" s="14">
        <f t="shared" si="1"/>
        <v>115.17229141431805</v>
      </c>
    </row>
    <row r="54" spans="1:4" x14ac:dyDescent="0.3">
      <c r="A54">
        <v>53</v>
      </c>
      <c r="B54" s="7">
        <f>'일자별 시가총액'!H54</f>
        <v>113.95320803212852</v>
      </c>
      <c r="C54" s="14">
        <f t="shared" si="0"/>
        <v>113.98712772469909</v>
      </c>
      <c r="D54" s="14">
        <f t="shared" si="1"/>
        <v>114.20105408246957</v>
      </c>
    </row>
    <row r="55" spans="1:4" x14ac:dyDescent="0.3">
      <c r="A55">
        <v>54</v>
      </c>
      <c r="B55" s="7">
        <f>'일자별 시가총액'!H55</f>
        <v>116.02958875502007</v>
      </c>
      <c r="C55" s="14">
        <f t="shared" si="0"/>
        <v>116.06067227193604</v>
      </c>
      <c r="D55" s="14">
        <f t="shared" si="1"/>
        <v>116.27849017291425</v>
      </c>
    </row>
    <row r="56" spans="1:4" x14ac:dyDescent="0.3">
      <c r="A56">
        <v>55</v>
      </c>
      <c r="B56" s="7">
        <f>'일자별 시가총액'!H56</f>
        <v>117.22367550200804</v>
      </c>
      <c r="C56" s="14">
        <f t="shared" si="0"/>
        <v>117.25158922386734</v>
      </c>
      <c r="D56" s="14">
        <f t="shared" si="1"/>
        <v>117.47164218884814</v>
      </c>
    </row>
    <row r="57" spans="1:4" x14ac:dyDescent="0.3">
      <c r="A57">
        <v>56</v>
      </c>
      <c r="B57" s="7">
        <f>'일자별 시가총액'!H57</f>
        <v>115.18525461847389</v>
      </c>
      <c r="C57" s="14">
        <f t="shared" si="0"/>
        <v>115.209254046373</v>
      </c>
      <c r="D57" s="14">
        <f t="shared" si="1"/>
        <v>115.42547404060885</v>
      </c>
    </row>
    <row r="58" spans="1:4" x14ac:dyDescent="0.3">
      <c r="A58">
        <v>57</v>
      </c>
      <c r="B58" s="7">
        <f>'일자별 시가총액'!H58</f>
        <v>114.81199518072289</v>
      </c>
      <c r="C58" s="14">
        <f t="shared" si="0"/>
        <v>114.83249915337682</v>
      </c>
      <c r="D58" s="14">
        <f t="shared" si="1"/>
        <v>115.04801206950972</v>
      </c>
    </row>
    <row r="59" spans="1:4" x14ac:dyDescent="0.3">
      <c r="A59">
        <v>58</v>
      </c>
      <c r="B59" s="7">
        <f>'일자별 시가총액'!H59</f>
        <v>113.70667951807229</v>
      </c>
      <c r="C59" s="14">
        <f t="shared" si="0"/>
        <v>113.72360141394374</v>
      </c>
      <c r="D59" s="14">
        <f t="shared" si="1"/>
        <v>113.93703319636207</v>
      </c>
    </row>
    <row r="60" spans="1:4" x14ac:dyDescent="0.3">
      <c r="A60">
        <v>59</v>
      </c>
      <c r="B60" s="7">
        <f>'일자별 시가총액'!H60</f>
        <v>114.0366232931727</v>
      </c>
      <c r="C60" s="14">
        <f t="shared" si="0"/>
        <v>114.05019988977469</v>
      </c>
      <c r="D60" s="14">
        <f>B2*EXP(($G$1-$G$2)*(($G$4-A2)/252))</f>
        <v>100.37271667704235</v>
      </c>
    </row>
    <row r="61" spans="1:4" x14ac:dyDescent="0.3">
      <c r="A61">
        <v>60</v>
      </c>
      <c r="B61" s="7">
        <f>'일자별 시가총액'!H61</f>
        <v>115.03408995983935</v>
      </c>
      <c r="C61" s="14">
        <f t="shared" si="0"/>
        <v>115.04436131926462</v>
      </c>
      <c r="D61" s="14"/>
    </row>
    <row r="62" spans="1:4" x14ac:dyDescent="0.3">
      <c r="A62">
        <v>61</v>
      </c>
      <c r="B62" s="7">
        <f>'일자별 시가총액'!H62</f>
        <v>113.41527871485944</v>
      </c>
      <c r="C62" s="14">
        <f t="shared" si="0"/>
        <v>113.42202982523067</v>
      </c>
      <c r="D62" s="14"/>
    </row>
    <row r="63" spans="1:4" x14ac:dyDescent="0.3">
      <c r="A63">
        <v>62</v>
      </c>
      <c r="B63" s="7">
        <f>'일자별 시가총액'!H63</f>
        <v>112.68297670682732</v>
      </c>
      <c r="C63" s="14">
        <f t="shared" si="0"/>
        <v>112.6863304167545</v>
      </c>
      <c r="D63" s="14"/>
    </row>
    <row r="64" spans="1:4" x14ac:dyDescent="0.3">
      <c r="A64">
        <v>63</v>
      </c>
      <c r="B64" s="7">
        <f>'일자별 시가총액'!H64</f>
        <v>111.18851244979919</v>
      </c>
      <c r="C64" s="14">
        <f t="shared" si="0"/>
        <v>111.18851244979919</v>
      </c>
      <c r="D64" s="14"/>
    </row>
    <row r="65" spans="1:4" x14ac:dyDescent="0.3">
      <c r="A65">
        <v>64</v>
      </c>
      <c r="B65" s="7">
        <f>'일자별 시가총액'!H65</f>
        <v>110.83947148594378</v>
      </c>
      <c r="C65" s="14">
        <f t="shared" si="0"/>
        <v>110.83617274123826</v>
      </c>
      <c r="D65" s="14"/>
    </row>
    <row r="66" spans="1:4" x14ac:dyDescent="0.3">
      <c r="A66">
        <v>65</v>
      </c>
      <c r="B66" s="7">
        <f>'일자별 시가총액'!H66</f>
        <v>111.53293172690763</v>
      </c>
      <c r="C66" s="14">
        <f t="shared" si="0"/>
        <v>111.52629305950525</v>
      </c>
      <c r="D66" s="14"/>
    </row>
    <row r="67" spans="1:4" x14ac:dyDescent="0.3">
      <c r="A67">
        <v>66</v>
      </c>
      <c r="B67" s="7">
        <f>'일자별 시가총액'!H67</f>
        <v>111.51019437751005</v>
      </c>
      <c r="C67" s="14">
        <f t="shared" ref="C67:C130" si="2">B67*EXP(($G$1-$G$2)*(($G$3-A67)/252))</f>
        <v>111.50023855461791</v>
      </c>
      <c r="D67" s="14"/>
    </row>
    <row r="68" spans="1:4" x14ac:dyDescent="0.3">
      <c r="A68">
        <v>67</v>
      </c>
      <c r="B68" s="7">
        <f>'일자별 시가총액'!H68</f>
        <v>113.31094297188756</v>
      </c>
      <c r="C68" s="14">
        <f t="shared" si="2"/>
        <v>113.2974543768232</v>
      </c>
      <c r="D68" s="14"/>
    </row>
    <row r="69" spans="1:4" x14ac:dyDescent="0.3">
      <c r="A69">
        <v>68</v>
      </c>
      <c r="B69" s="7">
        <f>'일자별 시가총액'!H69</f>
        <v>112.94560803212852</v>
      </c>
      <c r="C69" s="14">
        <f t="shared" si="2"/>
        <v>112.92880190046812</v>
      </c>
      <c r="D69" s="14"/>
    </row>
    <row r="70" spans="1:4" x14ac:dyDescent="0.3">
      <c r="A70">
        <v>69</v>
      </c>
      <c r="B70" s="7">
        <f>'일자별 시가총액'!H70</f>
        <v>113.31672610441768</v>
      </c>
      <c r="C70" s="14">
        <f t="shared" si="2"/>
        <v>113.29649278135665</v>
      </c>
      <c r="D70" s="14"/>
    </row>
    <row r="71" spans="1:4" x14ac:dyDescent="0.3">
      <c r="A71">
        <v>70</v>
      </c>
      <c r="B71" s="7">
        <f>'일자별 시가총액'!H71</f>
        <v>112.90814779116465</v>
      </c>
      <c r="C71" s="14">
        <f t="shared" si="2"/>
        <v>112.88462771046831</v>
      </c>
      <c r="D71" s="14"/>
    </row>
    <row r="72" spans="1:4" x14ac:dyDescent="0.3">
      <c r="A72">
        <v>71</v>
      </c>
      <c r="B72" s="7">
        <f>'일자별 시가총액'!H72</f>
        <v>112.179140562249</v>
      </c>
      <c r="C72" s="14">
        <f t="shared" si="2"/>
        <v>112.15243442249603</v>
      </c>
      <c r="D72" s="14"/>
    </row>
    <row r="73" spans="1:4" x14ac:dyDescent="0.3">
      <c r="A73">
        <v>72</v>
      </c>
      <c r="B73" s="7">
        <f>'일자별 시가총액'!H73</f>
        <v>111.98763212851406</v>
      </c>
      <c r="C73" s="14">
        <f t="shared" si="2"/>
        <v>111.95763945839157</v>
      </c>
      <c r="D73" s="14"/>
    </row>
    <row r="74" spans="1:4" x14ac:dyDescent="0.3">
      <c r="A74">
        <v>73</v>
      </c>
      <c r="B74" s="7">
        <f>'일자별 시가총액'!H74</f>
        <v>110.2261108433735</v>
      </c>
      <c r="C74" s="14">
        <f t="shared" si="2"/>
        <v>110.19331033451176</v>
      </c>
      <c r="D74" s="14"/>
    </row>
    <row r="75" spans="1:4" x14ac:dyDescent="0.3">
      <c r="A75">
        <v>74</v>
      </c>
      <c r="B75" s="7">
        <f>'일자별 시가총액'!H75</f>
        <v>110.58871967871487</v>
      </c>
      <c r="C75" s="14">
        <f t="shared" si="2"/>
        <v>110.55252096405201</v>
      </c>
      <c r="D75" s="14"/>
    </row>
    <row r="76" spans="1:4" x14ac:dyDescent="0.3">
      <c r="A76">
        <v>75</v>
      </c>
      <c r="B76" s="7">
        <f>'일자별 시가총액'!H76</f>
        <v>109.17084658634538</v>
      </c>
      <c r="C76" s="14">
        <f t="shared" si="2"/>
        <v>109.13186395987647</v>
      </c>
      <c r="D76" s="14"/>
    </row>
    <row r="77" spans="1:4" x14ac:dyDescent="0.3">
      <c r="A77">
        <v>76</v>
      </c>
      <c r="B77" s="7">
        <f>'일자별 시가총액'!H77</f>
        <v>109.60209317269076</v>
      </c>
      <c r="C77" s="14">
        <f t="shared" si="2"/>
        <v>109.55969580332845</v>
      </c>
      <c r="D77" s="14"/>
    </row>
    <row r="78" spans="1:4" x14ac:dyDescent="0.3">
      <c r="A78">
        <v>77</v>
      </c>
      <c r="B78" s="7">
        <f>'일자별 시가총액'!H78</f>
        <v>108.83793253012048</v>
      </c>
      <c r="C78" s="14">
        <f t="shared" si="2"/>
        <v>108.79259283799141</v>
      </c>
      <c r="D78" s="14"/>
    </row>
    <row r="79" spans="1:4" x14ac:dyDescent="0.3">
      <c r="A79">
        <v>78</v>
      </c>
      <c r="B79" s="7">
        <f>'일자별 시가총액'!H79</f>
        <v>109.64130120481927</v>
      </c>
      <c r="C79" s="14">
        <f t="shared" si="2"/>
        <v>109.59236511939892</v>
      </c>
      <c r="D79" s="14"/>
    </row>
    <row r="80" spans="1:4" x14ac:dyDescent="0.3">
      <c r="A80">
        <v>79</v>
      </c>
      <c r="B80" s="7">
        <f>'일자별 시가총액'!H80</f>
        <v>111.39505702811246</v>
      </c>
      <c r="C80" s="14">
        <f t="shared" si="2"/>
        <v>111.34202439068154</v>
      </c>
      <c r="D80" s="14"/>
    </row>
    <row r="81" spans="1:4" x14ac:dyDescent="0.3">
      <c r="A81">
        <v>80</v>
      </c>
      <c r="B81" s="7">
        <f>'일자별 시가총액'!H81</f>
        <v>111.2003485943775</v>
      </c>
      <c r="C81" s="14">
        <f t="shared" si="2"/>
        <v>111.1441007438103</v>
      </c>
      <c r="D81" s="14"/>
    </row>
    <row r="82" spans="1:4" x14ac:dyDescent="0.3">
      <c r="A82">
        <v>81</v>
      </c>
      <c r="B82" s="7">
        <f>'일자별 시가총액'!H82</f>
        <v>110.22900240963855</v>
      </c>
      <c r="C82" s="14">
        <f t="shared" si="2"/>
        <v>110.16996697282299</v>
      </c>
      <c r="D82" s="14"/>
    </row>
    <row r="83" spans="1:4" x14ac:dyDescent="0.3">
      <c r="A83">
        <v>82</v>
      </c>
      <c r="B83" s="7">
        <f>'일자별 시가총액'!H83</f>
        <v>109.98211566265059</v>
      </c>
      <c r="C83" s="14">
        <f t="shared" si="2"/>
        <v>109.91994097567448</v>
      </c>
      <c r="D83" s="14"/>
    </row>
    <row r="84" spans="1:4" x14ac:dyDescent="0.3">
      <c r="A84">
        <v>83</v>
      </c>
      <c r="B84" s="7">
        <f>'일자별 시가총액'!H84</f>
        <v>109.76720481927711</v>
      </c>
      <c r="C84" s="14">
        <f t="shared" si="2"/>
        <v>109.70188663922399</v>
      </c>
      <c r="D84" s="14"/>
    </row>
    <row r="85" spans="1:4" x14ac:dyDescent="0.3">
      <c r="A85">
        <v>84</v>
      </c>
      <c r="B85" s="7">
        <f>'일자별 시가총액'!H85</f>
        <v>110.76363694779117</v>
      </c>
      <c r="C85" s="14">
        <f t="shared" si="2"/>
        <v>110.69443130371536</v>
      </c>
      <c r="D85" s="14"/>
    </row>
    <row r="86" spans="1:4" x14ac:dyDescent="0.3">
      <c r="A86">
        <v>85</v>
      </c>
      <c r="B86" s="7">
        <f>'일자별 시가총액'!H86</f>
        <v>108.63069236947791</v>
      </c>
      <c r="C86" s="14">
        <f t="shared" si="2"/>
        <v>108.55958841104837</v>
      </c>
      <c r="D86" s="14"/>
    </row>
    <row r="87" spans="1:4" x14ac:dyDescent="0.3">
      <c r="A87">
        <v>86</v>
      </c>
      <c r="B87" s="7">
        <f>'일자별 시가총액'!H87</f>
        <v>110.69162088353414</v>
      </c>
      <c r="C87" s="14">
        <f t="shared" si="2"/>
        <v>110.61587576115211</v>
      </c>
      <c r="D87" s="14"/>
    </row>
    <row r="88" spans="1:4" x14ac:dyDescent="0.3">
      <c r="A88">
        <v>87</v>
      </c>
      <c r="B88" s="7">
        <f>'일자별 시가총액'!H88</f>
        <v>109.6783453815261</v>
      </c>
      <c r="C88" s="14">
        <f t="shared" si="2"/>
        <v>109.6000316787628</v>
      </c>
      <c r="D88" s="14"/>
    </row>
    <row r="89" spans="1:4" x14ac:dyDescent="0.3">
      <c r="A89">
        <v>88</v>
      </c>
      <c r="B89" s="7">
        <f>'일자별 시가총액'!H89</f>
        <v>110.7899389558233</v>
      </c>
      <c r="C89" s="14">
        <f t="shared" si="2"/>
        <v>110.70753662495937</v>
      </c>
      <c r="D89" s="14"/>
    </row>
    <row r="90" spans="1:4" x14ac:dyDescent="0.3">
      <c r="A90">
        <v>89</v>
      </c>
      <c r="B90" s="7">
        <f>'일자별 시가총액'!H90</f>
        <v>112.12145863453816</v>
      </c>
      <c r="C90" s="14">
        <f t="shared" si="2"/>
        <v>112.03473154147618</v>
      </c>
      <c r="D90" s="14"/>
    </row>
    <row r="91" spans="1:4" x14ac:dyDescent="0.3">
      <c r="A91">
        <v>90</v>
      </c>
      <c r="B91" s="7">
        <f>'일자별 시가총액'!H91</f>
        <v>112.01129477911647</v>
      </c>
      <c r="C91" s="14">
        <f t="shared" si="2"/>
        <v>111.9213218576307</v>
      </c>
      <c r="D91" s="14"/>
    </row>
    <row r="92" spans="1:4" x14ac:dyDescent="0.3">
      <c r="A92">
        <v>91</v>
      </c>
      <c r="B92" s="7">
        <f>'일자별 시가총액'!H92</f>
        <v>113.65273895582328</v>
      </c>
      <c r="C92" s="14">
        <f t="shared" si="2"/>
        <v>113.55806779182375</v>
      </c>
      <c r="D92" s="14"/>
    </row>
    <row r="93" spans="1:4" x14ac:dyDescent="0.3">
      <c r="A93">
        <v>92</v>
      </c>
      <c r="B93" s="7">
        <f>'일자별 시가총액'!H93</f>
        <v>111.90243052208835</v>
      </c>
      <c r="C93" s="14">
        <f t="shared" si="2"/>
        <v>111.80588973511325</v>
      </c>
      <c r="D93" s="14"/>
    </row>
    <row r="94" spans="1:4" x14ac:dyDescent="0.3">
      <c r="A94">
        <v>93</v>
      </c>
      <c r="B94" s="7">
        <f>'일자별 시가총액'!H94</f>
        <v>111.72829397590363</v>
      </c>
      <c r="C94" s="14">
        <f t="shared" si="2"/>
        <v>111.62858109187258</v>
      </c>
      <c r="D94" s="14"/>
    </row>
    <row r="95" spans="1:4" x14ac:dyDescent="0.3">
      <c r="A95">
        <v>94</v>
      </c>
      <c r="B95" s="7">
        <f>'일자별 시가총액'!H95</f>
        <v>110.1386345381526</v>
      </c>
      <c r="C95" s="14">
        <f t="shared" si="2"/>
        <v>110.03706539806545</v>
      </c>
      <c r="D95" s="14"/>
    </row>
    <row r="96" spans="1:4" x14ac:dyDescent="0.3">
      <c r="A96">
        <v>95</v>
      </c>
      <c r="B96" s="7">
        <f>'일자별 시가총액'!H96</f>
        <v>110.70813493975903</v>
      </c>
      <c r="C96" s="14">
        <f t="shared" si="2"/>
        <v>110.60274881260456</v>
      </c>
      <c r="D96" s="14"/>
    </row>
    <row r="97" spans="1:4" x14ac:dyDescent="0.3">
      <c r="A97">
        <v>96</v>
      </c>
      <c r="B97" s="7">
        <f>'일자별 시가총액'!H97</f>
        <v>109.81323855421688</v>
      </c>
      <c r="C97" s="14">
        <f t="shared" si="2"/>
        <v>109.70543921219333</v>
      </c>
      <c r="D97" s="14"/>
    </row>
    <row r="98" spans="1:4" x14ac:dyDescent="0.3">
      <c r="A98">
        <v>97</v>
      </c>
      <c r="B98" s="7">
        <f>'일자별 시가총액'!H98</f>
        <v>111.42757590361445</v>
      </c>
      <c r="C98" s="14">
        <f t="shared" si="2"/>
        <v>111.31487883791516</v>
      </c>
      <c r="D98" s="14"/>
    </row>
    <row r="99" spans="1:4" x14ac:dyDescent="0.3">
      <c r="A99">
        <v>98</v>
      </c>
      <c r="B99" s="7">
        <f>'일자별 시가총액'!H99</f>
        <v>112.29968835341366</v>
      </c>
      <c r="C99" s="14">
        <f t="shared" si="2"/>
        <v>112.18277041670956</v>
      </c>
      <c r="D99" s="14"/>
    </row>
    <row r="100" spans="1:4" x14ac:dyDescent="0.3">
      <c r="A100">
        <v>99</v>
      </c>
      <c r="B100" s="7">
        <f>'일자별 시가총액'!H100</f>
        <v>115.08403694779116</v>
      </c>
      <c r="C100" s="14">
        <f t="shared" si="2"/>
        <v>114.96079865479344</v>
      </c>
      <c r="D100" s="14"/>
    </row>
    <row r="101" spans="1:4" x14ac:dyDescent="0.3">
      <c r="A101">
        <v>100</v>
      </c>
      <c r="B101" s="7">
        <f>'일자별 시가총액'!H101</f>
        <v>117.73527871485945</v>
      </c>
      <c r="C101" s="14">
        <f t="shared" si="2"/>
        <v>117.60570110513592</v>
      </c>
      <c r="D101" s="14"/>
    </row>
    <row r="102" spans="1:4" x14ac:dyDescent="0.3">
      <c r="A102">
        <v>101</v>
      </c>
      <c r="B102" s="7">
        <f>'일자별 시가총액'!H102</f>
        <v>117.76118393574298</v>
      </c>
      <c r="C102" s="14">
        <f t="shared" si="2"/>
        <v>117.62807692741865</v>
      </c>
      <c r="D102" s="14"/>
    </row>
    <row r="103" spans="1:4" x14ac:dyDescent="0.3">
      <c r="A103">
        <v>102</v>
      </c>
      <c r="B103" s="7">
        <f>'일자별 시가총액'!H103</f>
        <v>118.03708594377511</v>
      </c>
      <c r="C103" s="14">
        <f t="shared" si="2"/>
        <v>117.90015809430467</v>
      </c>
      <c r="D103" s="14"/>
    </row>
    <row r="104" spans="1:4" x14ac:dyDescent="0.3">
      <c r="A104">
        <v>103</v>
      </c>
      <c r="B104" s="7">
        <f>'일자별 시가총액'!H104</f>
        <v>116.86084016064258</v>
      </c>
      <c r="C104" s="14">
        <f t="shared" si="2"/>
        <v>116.72180288953341</v>
      </c>
      <c r="D104" s="14"/>
    </row>
    <row r="105" spans="1:4" x14ac:dyDescent="0.3">
      <c r="A105">
        <v>104</v>
      </c>
      <c r="B105" s="7">
        <f>'일자별 시가총액'!H105</f>
        <v>118.50647710843374</v>
      </c>
      <c r="C105" s="14">
        <f t="shared" si="2"/>
        <v>118.36195918160549</v>
      </c>
      <c r="D105" s="14"/>
    </row>
    <row r="106" spans="1:4" x14ac:dyDescent="0.3">
      <c r="A106">
        <v>105</v>
      </c>
      <c r="B106" s="7">
        <f>'일자별 시가총액'!H106</f>
        <v>117.74244497991968</v>
      </c>
      <c r="C106" s="14">
        <f t="shared" si="2"/>
        <v>117.59535887166429</v>
      </c>
      <c r="D106" s="14"/>
    </row>
    <row r="107" spans="1:4" x14ac:dyDescent="0.3">
      <c r="A107">
        <v>106</v>
      </c>
      <c r="B107" s="7">
        <f>'일자별 시가총액'!H107</f>
        <v>118.47635502008032</v>
      </c>
      <c r="C107" s="14">
        <f t="shared" si="2"/>
        <v>118.32483047266274</v>
      </c>
      <c r="D107" s="14"/>
    </row>
    <row r="108" spans="1:4" x14ac:dyDescent="0.3">
      <c r="A108">
        <v>107</v>
      </c>
      <c r="B108" s="7">
        <f>'일자별 시가총액'!H108</f>
        <v>117.45114216867469</v>
      </c>
      <c r="C108" s="14">
        <f t="shared" si="2"/>
        <v>117.29743776330331</v>
      </c>
      <c r="D108" s="14"/>
    </row>
    <row r="109" spans="1:4" x14ac:dyDescent="0.3">
      <c r="A109">
        <v>108</v>
      </c>
      <c r="B109" s="7">
        <f>'일자별 시가총액'!H109</f>
        <v>117.49097991967872</v>
      </c>
      <c r="C109" s="14">
        <f t="shared" si="2"/>
        <v>117.3337312526661</v>
      </c>
      <c r="D109" s="14"/>
    </row>
    <row r="110" spans="1:4" x14ac:dyDescent="0.3">
      <c r="A110">
        <v>109</v>
      </c>
      <c r="B110" s="7">
        <f>'일자별 시가총액'!H110</f>
        <v>117.6592514056225</v>
      </c>
      <c r="C110" s="14">
        <f t="shared" si="2"/>
        <v>117.49828050118563</v>
      </c>
      <c r="D110" s="14"/>
    </row>
    <row r="111" spans="1:4" x14ac:dyDescent="0.3">
      <c r="A111">
        <v>110</v>
      </c>
      <c r="B111" s="7">
        <f>'일자별 시가총액'!H111</f>
        <v>119.45392610441768</v>
      </c>
      <c r="C111" s="14">
        <f t="shared" si="2"/>
        <v>119.28694962629676</v>
      </c>
      <c r="D111" s="14"/>
    </row>
    <row r="112" spans="1:4" x14ac:dyDescent="0.3">
      <c r="A112">
        <v>111</v>
      </c>
      <c r="B112" s="7">
        <f>'일자별 시가총액'!H112</f>
        <v>122.25323534136545</v>
      </c>
      <c r="C112" s="14">
        <f t="shared" si="2"/>
        <v>122.07871255112299</v>
      </c>
      <c r="D112" s="14"/>
    </row>
    <row r="113" spans="1:4" x14ac:dyDescent="0.3">
      <c r="A113">
        <v>112</v>
      </c>
      <c r="B113" s="7">
        <f>'일자별 시가총액'!H113</f>
        <v>122.23918393574297</v>
      </c>
      <c r="C113" s="14">
        <f t="shared" si="2"/>
        <v>122.06104838124911</v>
      </c>
      <c r="D113" s="14"/>
    </row>
    <row r="114" spans="1:4" x14ac:dyDescent="0.3">
      <c r="A114">
        <v>113</v>
      </c>
      <c r="B114" s="7">
        <f>'일자별 시가총액'!H114</f>
        <v>121.71603534136545</v>
      </c>
      <c r="C114" s="14">
        <f t="shared" si="2"/>
        <v>121.53504498761508</v>
      </c>
      <c r="D114" s="14"/>
    </row>
    <row r="115" spans="1:4" x14ac:dyDescent="0.3">
      <c r="A115">
        <v>114</v>
      </c>
      <c r="B115" s="7">
        <f>'일자별 시가총액'!H115</f>
        <v>119.82198072289157</v>
      </c>
      <c r="C115" s="14">
        <f t="shared" si="2"/>
        <v>119.64024603212069</v>
      </c>
      <c r="D115" s="14"/>
    </row>
    <row r="116" spans="1:4" x14ac:dyDescent="0.3">
      <c r="A116">
        <v>115</v>
      </c>
      <c r="B116" s="7">
        <f>'일자별 시가총액'!H116</f>
        <v>120.34853654618473</v>
      </c>
      <c r="C116" s="14">
        <f t="shared" si="2"/>
        <v>120.16242690922864</v>
      </c>
      <c r="D116" s="14"/>
    </row>
    <row r="117" spans="1:4" x14ac:dyDescent="0.3">
      <c r="A117">
        <v>116</v>
      </c>
      <c r="B117" s="7">
        <f>'일자별 시가총액'!H117</f>
        <v>121.16254136546185</v>
      </c>
      <c r="C117" s="14">
        <f t="shared" si="2"/>
        <v>120.97157253546365</v>
      </c>
      <c r="D117" s="14"/>
    </row>
    <row r="118" spans="1:4" x14ac:dyDescent="0.3">
      <c r="A118">
        <v>117</v>
      </c>
      <c r="B118" s="7">
        <f>'일자별 시가총액'!H118</f>
        <v>120.14347309236948</v>
      </c>
      <c r="C118" s="14">
        <f t="shared" si="2"/>
        <v>119.95054044444753</v>
      </c>
      <c r="D118" s="14"/>
    </row>
    <row r="119" spans="1:4" x14ac:dyDescent="0.3">
      <c r="A119">
        <v>118</v>
      </c>
      <c r="B119" s="7">
        <f>'일자별 시가총액'!H119</f>
        <v>118.45053172690763</v>
      </c>
      <c r="C119" s="14">
        <f t="shared" si="2"/>
        <v>118.25679809248648</v>
      </c>
      <c r="D119" s="14"/>
    </row>
    <row r="120" spans="1:4" x14ac:dyDescent="0.3">
      <c r="A120">
        <v>119</v>
      </c>
      <c r="B120" s="7">
        <f>'일자별 시가총액'!H120</f>
        <v>120.35122088353414</v>
      </c>
      <c r="C120" s="14">
        <f t="shared" si="2"/>
        <v>120.15080257704345</v>
      </c>
      <c r="D120" s="14"/>
    </row>
    <row r="121" spans="1:4" x14ac:dyDescent="0.3">
      <c r="A121">
        <v>120</v>
      </c>
      <c r="B121" s="7">
        <f>'일자별 시가총액'!H121</f>
        <v>120.10413012048193</v>
      </c>
      <c r="C121" s="14">
        <f t="shared" si="2"/>
        <v>119.90055476694401</v>
      </c>
      <c r="D121" s="14"/>
    </row>
    <row r="122" spans="1:4" x14ac:dyDescent="0.3">
      <c r="A122">
        <v>121</v>
      </c>
      <c r="B122" s="7">
        <f>'일자별 시가총액'!H122</f>
        <v>119.61256706827311</v>
      </c>
      <c r="C122" s="14">
        <f t="shared" si="2"/>
        <v>119.40627109846193</v>
      </c>
      <c r="D122" s="14"/>
    </row>
    <row r="123" spans="1:4" x14ac:dyDescent="0.3">
      <c r="A123">
        <v>122</v>
      </c>
      <c r="B123" s="7">
        <f>'일자별 시가총액'!H123</f>
        <v>118.90176546184739</v>
      </c>
      <c r="C123" s="14">
        <f t="shared" si="2"/>
        <v>118.69316282543316</v>
      </c>
      <c r="D123" s="14"/>
    </row>
    <row r="124" spans="1:4" x14ac:dyDescent="0.3">
      <c r="A124">
        <v>123</v>
      </c>
      <c r="B124" s="7">
        <f>'일자별 시가총액'!H124</f>
        <v>120.8022779116466</v>
      </c>
      <c r="C124" s="14">
        <f t="shared" si="2"/>
        <v>120.58675204931056</v>
      </c>
      <c r="D124" s="14"/>
    </row>
    <row r="125" spans="1:4" x14ac:dyDescent="0.3">
      <c r="A125">
        <v>124</v>
      </c>
      <c r="B125" s="7">
        <f>'일자별 시가총액'!H125</f>
        <v>120.21095582329318</v>
      </c>
      <c r="C125" s="14">
        <f t="shared" si="2"/>
        <v>119.99291368020931</v>
      </c>
      <c r="D125" s="14"/>
    </row>
    <row r="126" spans="1:4" x14ac:dyDescent="0.3">
      <c r="A126">
        <v>125</v>
      </c>
      <c r="B126" s="7">
        <f>'일자별 시가총액'!H126</f>
        <v>121.52761606425703</v>
      </c>
      <c r="C126" s="14">
        <f t="shared" si="2"/>
        <v>121.30357544518411</v>
      </c>
      <c r="D126" s="14"/>
    </row>
    <row r="127" spans="1:4" x14ac:dyDescent="0.3">
      <c r="A127">
        <v>126</v>
      </c>
      <c r="B127" s="7">
        <f>'일자별 시가총액'!H127</f>
        <v>120.38466987951809</v>
      </c>
      <c r="C127" s="14">
        <f t="shared" si="2"/>
        <v>120.15916010497494</v>
      </c>
      <c r="D127" s="14"/>
    </row>
    <row r="128" spans="1:4" x14ac:dyDescent="0.3">
      <c r="A128">
        <v>127</v>
      </c>
      <c r="B128" s="7">
        <f>'일자별 시가총액'!H128</f>
        <v>122.06287871485944</v>
      </c>
      <c r="C128" s="14">
        <f t="shared" si="2"/>
        <v>121.83059928223315</v>
      </c>
      <c r="D128" s="14"/>
    </row>
    <row r="129" spans="1:4" x14ac:dyDescent="0.3">
      <c r="A129">
        <v>128</v>
      </c>
      <c r="B129" s="7">
        <f>'일자별 시가총액'!H129</f>
        <v>121.38423614457832</v>
      </c>
      <c r="C129" s="14">
        <f t="shared" si="2"/>
        <v>121.14964243637442</v>
      </c>
      <c r="D129" s="14"/>
    </row>
    <row r="130" spans="1:4" x14ac:dyDescent="0.3">
      <c r="A130">
        <v>129</v>
      </c>
      <c r="B130" s="7">
        <f>'일자별 시가총액'!H130</f>
        <v>121.52376385542169</v>
      </c>
      <c r="C130" s="14">
        <f t="shared" si="2"/>
        <v>121.28529075346538</v>
      </c>
      <c r="D130" s="14"/>
    </row>
    <row r="131" spans="1:4" x14ac:dyDescent="0.3">
      <c r="A131">
        <v>130</v>
      </c>
      <c r="B131" s="7">
        <f>'일자별 시가총액'!H131</f>
        <v>120.94909397590361</v>
      </c>
      <c r="C131" s="14">
        <f t="shared" ref="C131:C194" si="3">B131*EXP(($G$1-$G$2)*(($G$3-A131)/252))</f>
        <v>120.7081560237452</v>
      </c>
      <c r="D131" s="14"/>
    </row>
    <row r="132" spans="1:4" x14ac:dyDescent="0.3">
      <c r="A132">
        <v>131</v>
      </c>
      <c r="B132" s="7">
        <f>'일자별 시가총액'!H132</f>
        <v>121.93577510040161</v>
      </c>
      <c r="C132" s="14">
        <f t="shared" si="3"/>
        <v>121.68924986166661</v>
      </c>
      <c r="D132" s="14"/>
    </row>
    <row r="133" spans="1:4" x14ac:dyDescent="0.3">
      <c r="A133">
        <v>132</v>
      </c>
      <c r="B133" s="7">
        <f>'일자별 시가총액'!H133</f>
        <v>121.40178473895583</v>
      </c>
      <c r="C133" s="14">
        <f t="shared" si="3"/>
        <v>121.15273331240927</v>
      </c>
      <c r="D133" s="14"/>
    </row>
    <row r="134" spans="1:4" x14ac:dyDescent="0.3">
      <c r="A134">
        <v>133</v>
      </c>
      <c r="B134" s="7">
        <f>'일자별 시가총액'!H134</f>
        <v>119.01105381526105</v>
      </c>
      <c r="C134" s="14">
        <f t="shared" si="3"/>
        <v>118.76337221106753</v>
      </c>
      <c r="D134" s="14"/>
    </row>
    <row r="135" spans="1:4" x14ac:dyDescent="0.3">
      <c r="A135">
        <v>134</v>
      </c>
      <c r="B135" s="7">
        <f>'일자별 시가총액'!H135</f>
        <v>117.86911485943774</v>
      </c>
      <c r="C135" s="14">
        <f t="shared" si="3"/>
        <v>117.62030916175725</v>
      </c>
      <c r="D135" s="14"/>
    </row>
    <row r="136" spans="1:4" x14ac:dyDescent="0.3">
      <c r="A136">
        <v>135</v>
      </c>
      <c r="B136" s="7">
        <f>'일자별 시가총액'!H136</f>
        <v>118.79968995983936</v>
      </c>
      <c r="C136" s="14">
        <f t="shared" si="3"/>
        <v>118.54539175530967</v>
      </c>
      <c r="D136" s="14"/>
    </row>
    <row r="137" spans="1:4" x14ac:dyDescent="0.3">
      <c r="A137">
        <v>136</v>
      </c>
      <c r="B137" s="7">
        <f>'일자별 시가총액'!H137</f>
        <v>118.60128032128515</v>
      </c>
      <c r="C137" s="14">
        <f t="shared" si="3"/>
        <v>118.34388463322261</v>
      </c>
      <c r="D137" s="14"/>
    </row>
    <row r="138" spans="1:4" x14ac:dyDescent="0.3">
      <c r="A138">
        <v>137</v>
      </c>
      <c r="B138" s="7">
        <f>'일자별 시가총액'!H138</f>
        <v>118.38023935742972</v>
      </c>
      <c r="C138" s="14">
        <f t="shared" si="3"/>
        <v>118.11980786308007</v>
      </c>
      <c r="D138" s="14"/>
    </row>
    <row r="139" spans="1:4" x14ac:dyDescent="0.3">
      <c r="A139">
        <v>138</v>
      </c>
      <c r="B139" s="7">
        <f>'일자별 시가총액'!H139</f>
        <v>117.64859437751002</v>
      </c>
      <c r="C139" s="14">
        <f t="shared" si="3"/>
        <v>117.38627877977605</v>
      </c>
      <c r="D139" s="14"/>
    </row>
    <row r="140" spans="1:4" x14ac:dyDescent="0.3">
      <c r="A140">
        <v>139</v>
      </c>
      <c r="B140" s="7">
        <f>'일자별 시가총액'!H140</f>
        <v>119.67496224899598</v>
      </c>
      <c r="C140" s="14">
        <f t="shared" si="3"/>
        <v>119.40457479262174</v>
      </c>
      <c r="D140" s="14"/>
    </row>
    <row r="141" spans="1:4" x14ac:dyDescent="0.3">
      <c r="A141">
        <v>140</v>
      </c>
      <c r="B141" s="7">
        <f>'일자별 시가총액'!H141</f>
        <v>119.39785060240963</v>
      </c>
      <c r="C141" s="14">
        <f t="shared" si="3"/>
        <v>119.12454381175466</v>
      </c>
      <c r="D141" s="14"/>
    </row>
    <row r="142" spans="1:4" x14ac:dyDescent="0.3">
      <c r="A142">
        <v>141</v>
      </c>
      <c r="B142" s="7">
        <f>'일자별 시가총액'!H142</f>
        <v>120.97852048192772</v>
      </c>
      <c r="C142" s="14">
        <f t="shared" si="3"/>
        <v>120.69800321432804</v>
      </c>
      <c r="D142" s="14"/>
    </row>
    <row r="143" spans="1:4" x14ac:dyDescent="0.3">
      <c r="A143">
        <v>142</v>
      </c>
      <c r="B143" s="7">
        <f>'일자별 시가총액'!H143</f>
        <v>121.84819437751004</v>
      </c>
      <c r="C143" s="14">
        <f t="shared" si="3"/>
        <v>121.56204259384576</v>
      </c>
      <c r="D143" s="14"/>
    </row>
    <row r="144" spans="1:4" x14ac:dyDescent="0.3">
      <c r="A144">
        <v>143</v>
      </c>
      <c r="B144" s="7">
        <f>'일자별 시가총액'!H144</f>
        <v>121.96995502008032</v>
      </c>
      <c r="C144" s="14">
        <f t="shared" si="3"/>
        <v>121.6798958108802</v>
      </c>
      <c r="D144" s="14"/>
    </row>
    <row r="145" spans="1:4" x14ac:dyDescent="0.3">
      <c r="A145">
        <v>144</v>
      </c>
      <c r="B145" s="7">
        <f>'일자별 시가총액'!H145</f>
        <v>122.79460883534136</v>
      </c>
      <c r="C145" s="14">
        <f t="shared" si="3"/>
        <v>122.49894264415849</v>
      </c>
      <c r="D145" s="14"/>
    </row>
    <row r="146" spans="1:4" x14ac:dyDescent="0.3">
      <c r="A146">
        <v>145</v>
      </c>
      <c r="B146" s="7">
        <f>'일자별 시가총액'!H146</f>
        <v>125.01710040160643</v>
      </c>
      <c r="C146" s="14">
        <f t="shared" si="3"/>
        <v>124.71237113817526</v>
      </c>
      <c r="D146" s="14"/>
    </row>
    <row r="147" spans="1:4" x14ac:dyDescent="0.3">
      <c r="A147">
        <v>146</v>
      </c>
      <c r="B147" s="7">
        <f>'일자별 시가총액'!H147</f>
        <v>124.95711485943775</v>
      </c>
      <c r="C147" s="14">
        <f t="shared" si="3"/>
        <v>124.64882196923075</v>
      </c>
      <c r="D147" s="14"/>
    </row>
    <row r="148" spans="1:4" x14ac:dyDescent="0.3">
      <c r="A148">
        <v>147</v>
      </c>
      <c r="B148" s="7">
        <f>'일자별 시가총액'!H148</f>
        <v>123.32059437751003</v>
      </c>
      <c r="C148" s="14">
        <f t="shared" si="3"/>
        <v>123.01267794747692</v>
      </c>
      <c r="D148" s="14"/>
    </row>
    <row r="149" spans="1:4" x14ac:dyDescent="0.3">
      <c r="A149">
        <v>148</v>
      </c>
      <c r="B149" s="7">
        <f>'일자별 시가총액'!H149</f>
        <v>123.37334779116466</v>
      </c>
      <c r="C149" s="14">
        <f t="shared" si="3"/>
        <v>123.06163703909039</v>
      </c>
      <c r="D149" s="14"/>
    </row>
    <row r="150" spans="1:4" x14ac:dyDescent="0.3">
      <c r="A150">
        <v>149</v>
      </c>
      <c r="B150" s="7">
        <f>'일자별 시가총액'!H150</f>
        <v>124.43791967871488</v>
      </c>
      <c r="C150" s="14">
        <f t="shared" si="3"/>
        <v>124.11982511944606</v>
      </c>
      <c r="D150" s="14"/>
    </row>
    <row r="151" spans="1:4" x14ac:dyDescent="0.3">
      <c r="A151">
        <v>150</v>
      </c>
      <c r="B151" s="7">
        <f>'일자별 시가총액'!H151</f>
        <v>122.00561445783134</v>
      </c>
      <c r="C151" s="14">
        <f t="shared" si="3"/>
        <v>121.69011569773836</v>
      </c>
      <c r="D151" s="14"/>
    </row>
    <row r="152" spans="1:4" x14ac:dyDescent="0.3">
      <c r="A152">
        <v>151</v>
      </c>
      <c r="B152" s="7">
        <f>'일자별 시가총액'!H152</f>
        <v>119.39162409638556</v>
      </c>
      <c r="C152" s="14">
        <f t="shared" si="3"/>
        <v>119.07934086839062</v>
      </c>
      <c r="D152" s="14"/>
    </row>
    <row r="153" spans="1:4" x14ac:dyDescent="0.3">
      <c r="A153">
        <v>152</v>
      </c>
      <c r="B153" s="7">
        <f>'일자별 시가총액'!H153</f>
        <v>121.11729317269075</v>
      </c>
      <c r="C153" s="14">
        <f t="shared" si="3"/>
        <v>120.7969010492186</v>
      </c>
      <c r="D153" s="14"/>
    </row>
    <row r="154" spans="1:4" x14ac:dyDescent="0.3">
      <c r="A154">
        <v>153</v>
      </c>
      <c r="B154" s="7">
        <f>'일자별 시가총액'!H154</f>
        <v>121.21185702811246</v>
      </c>
      <c r="C154" s="14">
        <f t="shared" si="3"/>
        <v>120.88761685516619</v>
      </c>
      <c r="D154" s="14"/>
    </row>
    <row r="155" spans="1:4" x14ac:dyDescent="0.3">
      <c r="A155">
        <v>154</v>
      </c>
      <c r="B155" s="7">
        <f>'일자별 시가총액'!H155</f>
        <v>122.73286586345382</v>
      </c>
      <c r="C155" s="14">
        <f t="shared" si="3"/>
        <v>122.40091407269772</v>
      </c>
      <c r="D155" s="14"/>
    </row>
    <row r="156" spans="1:4" x14ac:dyDescent="0.3">
      <c r="A156">
        <v>155</v>
      </c>
      <c r="B156" s="7">
        <f>'일자별 시가총액'!H156</f>
        <v>121.06684658634539</v>
      </c>
      <c r="C156" s="14">
        <f t="shared" si="3"/>
        <v>120.73580744538509</v>
      </c>
      <c r="D156" s="14"/>
    </row>
    <row r="157" spans="1:4" x14ac:dyDescent="0.3">
      <c r="A157">
        <v>156</v>
      </c>
      <c r="B157" s="7">
        <f>'일자별 시가총액'!H157</f>
        <v>123.20683052208837</v>
      </c>
      <c r="C157" s="14">
        <f t="shared" si="3"/>
        <v>122.86628312686125</v>
      </c>
      <c r="D157" s="14"/>
    </row>
    <row r="158" spans="1:4" x14ac:dyDescent="0.3">
      <c r="A158">
        <v>157</v>
      </c>
      <c r="B158" s="7">
        <f>'일자별 시가총액'!H158</f>
        <v>124.97921124497992</v>
      </c>
      <c r="C158" s="14">
        <f t="shared" si="3"/>
        <v>124.63005565293918</v>
      </c>
      <c r="D158" s="14"/>
    </row>
    <row r="159" spans="1:4" x14ac:dyDescent="0.3">
      <c r="A159">
        <v>158</v>
      </c>
      <c r="B159" s="7">
        <f>'일자별 시가총액'!H159</f>
        <v>126.57915020080321</v>
      </c>
      <c r="C159" s="14">
        <f t="shared" si="3"/>
        <v>126.22176818818292</v>
      </c>
      <c r="D159" s="14"/>
    </row>
    <row r="160" spans="1:4" x14ac:dyDescent="0.3">
      <c r="A160">
        <v>159</v>
      </c>
      <c r="B160" s="7">
        <f>'일자별 시가총액'!H160</f>
        <v>125.51432931726907</v>
      </c>
      <c r="C160" s="14">
        <f t="shared" si="3"/>
        <v>125.15622876361645</v>
      </c>
      <c r="D160" s="14"/>
    </row>
    <row r="161" spans="1:4" x14ac:dyDescent="0.3">
      <c r="A161">
        <v>160</v>
      </c>
      <c r="B161" s="7">
        <f>'일자별 시가총액'!H161</f>
        <v>126.19851405622491</v>
      </c>
      <c r="C161" s="14">
        <f t="shared" si="3"/>
        <v>125.83471634239102</v>
      </c>
      <c r="D161" s="14"/>
    </row>
    <row r="162" spans="1:4" x14ac:dyDescent="0.3">
      <c r="A162">
        <v>161</v>
      </c>
      <c r="B162" s="7">
        <f>'일자별 시가총액'!H162</f>
        <v>126.67681124497992</v>
      </c>
      <c r="C162" s="14">
        <f t="shared" si="3"/>
        <v>126.30787550501246</v>
      </c>
      <c r="D162" s="14"/>
    </row>
    <row r="163" spans="1:4" x14ac:dyDescent="0.3">
      <c r="A163">
        <v>162</v>
      </c>
      <c r="B163" s="7">
        <f>'일자별 시가총액'!H163</f>
        <v>127.3290297188755</v>
      </c>
      <c r="C163" s="14">
        <f t="shared" si="3"/>
        <v>126.95441598505937</v>
      </c>
      <c r="D163" s="14"/>
    </row>
    <row r="164" spans="1:4" x14ac:dyDescent="0.3">
      <c r="A164">
        <v>163</v>
      </c>
      <c r="B164" s="7">
        <f>'일자별 시가총액'!H164</f>
        <v>125.76655421686746</v>
      </c>
      <c r="C164" s="14">
        <f t="shared" si="3"/>
        <v>125.39280544563046</v>
      </c>
      <c r="D164" s="14"/>
    </row>
    <row r="165" spans="1:4" x14ac:dyDescent="0.3">
      <c r="A165">
        <v>164</v>
      </c>
      <c r="B165" s="7">
        <f>'일자별 시가총액'!H165</f>
        <v>125.23745542168673</v>
      </c>
      <c r="C165" s="14">
        <f t="shared" si="3"/>
        <v>124.86156283502466</v>
      </c>
      <c r="D165" s="14"/>
    </row>
    <row r="166" spans="1:4" x14ac:dyDescent="0.3">
      <c r="A166">
        <v>165</v>
      </c>
      <c r="B166" s="7">
        <f>'일자별 시가총액'!H166</f>
        <v>126.15398072289156</v>
      </c>
      <c r="C166" s="14">
        <f t="shared" si="3"/>
        <v>125.77159398351404</v>
      </c>
      <c r="D166" s="14"/>
    </row>
    <row r="167" spans="1:4" x14ac:dyDescent="0.3">
      <c r="A167">
        <v>166</v>
      </c>
      <c r="B167" s="7">
        <f>'일자별 시가총액'!H167</f>
        <v>126.13706184738956</v>
      </c>
      <c r="C167" s="14">
        <f t="shared" si="3"/>
        <v>125.75098374650865</v>
      </c>
      <c r="D167" s="14"/>
    </row>
    <row r="168" spans="1:4" x14ac:dyDescent="0.3">
      <c r="A168">
        <v>167</v>
      </c>
      <c r="B168" s="7">
        <f>'일자별 시가총액'!H168</f>
        <v>125.99590682730923</v>
      </c>
      <c r="C168" s="14">
        <f t="shared" si="3"/>
        <v>125.6065224262439</v>
      </c>
      <c r="D168" s="14"/>
    </row>
    <row r="169" spans="1:4" x14ac:dyDescent="0.3">
      <c r="A169">
        <v>168</v>
      </c>
      <c r="B169" s="7">
        <f>'일자별 시가총액'!H169</f>
        <v>128.86542489959839</v>
      </c>
      <c r="C169" s="14">
        <f t="shared" si="3"/>
        <v>128.46334901756296</v>
      </c>
      <c r="D169" s="14"/>
    </row>
    <row r="170" spans="1:4" x14ac:dyDescent="0.3">
      <c r="A170">
        <v>169</v>
      </c>
      <c r="B170" s="7">
        <f>'일자별 시가총액'!H170</f>
        <v>127.89440481927711</v>
      </c>
      <c r="C170" s="14">
        <f t="shared" si="3"/>
        <v>127.49156419036261</v>
      </c>
      <c r="D170" s="14"/>
    </row>
    <row r="171" spans="1:4" x14ac:dyDescent="0.3">
      <c r="A171">
        <v>170</v>
      </c>
      <c r="B171" s="7">
        <f>'일자별 시가총액'!H171</f>
        <v>129.57568514056226</v>
      </c>
      <c r="C171" s="14">
        <f t="shared" si="3"/>
        <v>129.16370461515729</v>
      </c>
      <c r="D171" s="14"/>
    </row>
    <row r="172" spans="1:4" x14ac:dyDescent="0.3">
      <c r="A172">
        <v>171</v>
      </c>
      <c r="B172" s="7">
        <f>'일자별 시가총액'!H172</f>
        <v>131.33483212851405</v>
      </c>
      <c r="C172" s="14">
        <f t="shared" si="3"/>
        <v>130.9133621791066</v>
      </c>
      <c r="D172" s="14"/>
    </row>
    <row r="173" spans="1:4" x14ac:dyDescent="0.3">
      <c r="A173">
        <v>172</v>
      </c>
      <c r="B173" s="7">
        <f>'일자별 시가총액'!H173</f>
        <v>134.64917429718875</v>
      </c>
      <c r="C173" s="14">
        <f t="shared" si="3"/>
        <v>134.21307371189044</v>
      </c>
      <c r="D173" s="14"/>
    </row>
    <row r="174" spans="1:4" x14ac:dyDescent="0.3">
      <c r="A174">
        <v>173</v>
      </c>
      <c r="B174" s="7">
        <f>'일자별 시가총액'!H174</f>
        <v>134.14538795180724</v>
      </c>
      <c r="C174" s="14">
        <f t="shared" si="3"/>
        <v>133.70693959296307</v>
      </c>
      <c r="D174" s="14"/>
    </row>
    <row r="175" spans="1:4" x14ac:dyDescent="0.3">
      <c r="A175">
        <v>174</v>
      </c>
      <c r="B175" s="7">
        <f>'일자별 시가총액'!H175</f>
        <v>136.4878329317269</v>
      </c>
      <c r="C175" s="14">
        <f t="shared" si="3"/>
        <v>136.03767959275933</v>
      </c>
      <c r="D175" s="14"/>
    </row>
    <row r="176" spans="1:4" x14ac:dyDescent="0.3">
      <c r="A176">
        <v>175</v>
      </c>
      <c r="B176" s="7">
        <f>'일자별 시가총액'!H176</f>
        <v>137.80016224899597</v>
      </c>
      <c r="C176" s="14">
        <f t="shared" si="3"/>
        <v>137.34159308137967</v>
      </c>
      <c r="D176" s="14"/>
    </row>
    <row r="177" spans="1:4" x14ac:dyDescent="0.3">
      <c r="A177">
        <v>176</v>
      </c>
      <c r="B177" s="7">
        <f>'일자별 시가총액'!H177</f>
        <v>135.49684819277107</v>
      </c>
      <c r="C177" s="14">
        <f t="shared" si="3"/>
        <v>135.04192479197926</v>
      </c>
      <c r="D177" s="14"/>
    </row>
    <row r="178" spans="1:4" x14ac:dyDescent="0.3">
      <c r="A178">
        <v>177</v>
      </c>
      <c r="B178" s="7">
        <f>'일자별 시가총액'!H178</f>
        <v>132.30200642570281</v>
      </c>
      <c r="C178" s="14">
        <f t="shared" si="3"/>
        <v>131.85388525362487</v>
      </c>
      <c r="D178" s="14"/>
    </row>
    <row r="179" spans="1:4" x14ac:dyDescent="0.3">
      <c r="A179">
        <v>178</v>
      </c>
      <c r="B179" s="7">
        <f>'일자별 시가총액'!H179</f>
        <v>131.47324016064258</v>
      </c>
      <c r="C179" s="14">
        <f t="shared" si="3"/>
        <v>131.02402652670585</v>
      </c>
      <c r="D179" s="14"/>
    </row>
    <row r="180" spans="1:4" x14ac:dyDescent="0.3">
      <c r="A180">
        <v>179</v>
      </c>
      <c r="B180" s="7">
        <f>'일자별 시가총액'!H180</f>
        <v>129.67128514056225</v>
      </c>
      <c r="C180" s="14">
        <f t="shared" si="3"/>
        <v>129.22438234889862</v>
      </c>
      <c r="D180" s="14"/>
    </row>
    <row r="181" spans="1:4" x14ac:dyDescent="0.3">
      <c r="A181">
        <v>180</v>
      </c>
      <c r="B181" s="7">
        <f>'일자별 시가총액'!H181</f>
        <v>129.91165301204819</v>
      </c>
      <c r="C181" s="14">
        <f t="shared" si="3"/>
        <v>129.46006877416698</v>
      </c>
      <c r="D181" s="14"/>
    </row>
    <row r="182" spans="1:4" x14ac:dyDescent="0.3">
      <c r="A182">
        <v>181</v>
      </c>
      <c r="B182" s="7">
        <f>'일자별 시가총액'!H182</f>
        <v>130.46258634538154</v>
      </c>
      <c r="C182" s="14">
        <f t="shared" si="3"/>
        <v>130.00521775468917</v>
      </c>
      <c r="D182" s="14"/>
    </row>
    <row r="183" spans="1:4" x14ac:dyDescent="0.3">
      <c r="A183">
        <v>182</v>
      </c>
      <c r="B183" s="7">
        <f>'일자별 시가총액'!H183</f>
        <v>129.4330329317269</v>
      </c>
      <c r="C183" s="14">
        <f t="shared" si="3"/>
        <v>128.97543508127328</v>
      </c>
      <c r="D183" s="14"/>
    </row>
    <row r="184" spans="1:4" x14ac:dyDescent="0.3">
      <c r="A184">
        <v>183</v>
      </c>
      <c r="B184" s="7">
        <f>'일자별 시가총액'!H184</f>
        <v>130.43115502008033</v>
      </c>
      <c r="C184" s="14">
        <f t="shared" si="3"/>
        <v>129.9661603083911</v>
      </c>
      <c r="D184" s="14"/>
    </row>
    <row r="185" spans="1:4" x14ac:dyDescent="0.3">
      <c r="A185">
        <v>184</v>
      </c>
      <c r="B185" s="7">
        <f>'일자별 시가총액'!H185</f>
        <v>131.48283694779116</v>
      </c>
      <c r="C185" s="14">
        <f t="shared" si="3"/>
        <v>131.01019375746228</v>
      </c>
      <c r="D185" s="14"/>
    </row>
    <row r="186" spans="1:4" x14ac:dyDescent="0.3">
      <c r="A186">
        <v>185</v>
      </c>
      <c r="B186" s="7">
        <f>'일자별 시가총액'!H186</f>
        <v>132.5360642570281</v>
      </c>
      <c r="C186" s="14">
        <f t="shared" si="3"/>
        <v>132.05570472798732</v>
      </c>
      <c r="D186" s="14"/>
    </row>
    <row r="187" spans="1:4" x14ac:dyDescent="0.3">
      <c r="A187">
        <v>186</v>
      </c>
      <c r="B187" s="7">
        <f>'일자별 시가총액'!H187</f>
        <v>133.79440803212853</v>
      </c>
      <c r="C187" s="14">
        <f t="shared" si="3"/>
        <v>133.30552031637748</v>
      </c>
      <c r="D187" s="14"/>
    </row>
    <row r="188" spans="1:4" x14ac:dyDescent="0.3">
      <c r="A188">
        <v>187</v>
      </c>
      <c r="B188" s="7">
        <f>'일자별 시가총액'!H188</f>
        <v>135.48124016064259</v>
      </c>
      <c r="C188" s="14">
        <f t="shared" si="3"/>
        <v>134.98217133680637</v>
      </c>
      <c r="D188" s="14"/>
    </row>
    <row r="189" spans="1:4" x14ac:dyDescent="0.3">
      <c r="A189">
        <v>188</v>
      </c>
      <c r="B189" s="7">
        <f>'일자별 시가총액'!H189</f>
        <v>133.45892851405623</v>
      </c>
      <c r="C189" s="14">
        <f t="shared" si="3"/>
        <v>132.96335192706954</v>
      </c>
      <c r="D189" s="14"/>
    </row>
    <row r="190" spans="1:4" x14ac:dyDescent="0.3">
      <c r="A190">
        <v>189</v>
      </c>
      <c r="B190" s="7">
        <f>'일자별 시가총액'!H190</f>
        <v>132.97298152610441</v>
      </c>
      <c r="C190" s="14">
        <f t="shared" si="3"/>
        <v>132.47526664404486</v>
      </c>
      <c r="D190" s="14"/>
    </row>
    <row r="191" spans="1:4" x14ac:dyDescent="0.3">
      <c r="A191">
        <v>190</v>
      </c>
      <c r="B191" s="7">
        <f>'일자별 시가총액'!H191</f>
        <v>135.74763052208837</v>
      </c>
      <c r="C191" s="14">
        <f t="shared" si="3"/>
        <v>135.23550526505835</v>
      </c>
      <c r="D191" s="14"/>
    </row>
    <row r="192" spans="1:4" x14ac:dyDescent="0.3">
      <c r="A192">
        <v>191</v>
      </c>
      <c r="B192" s="7">
        <f>'일자별 시가총액'!H192</f>
        <v>135.53289317269076</v>
      </c>
      <c r="C192" s="14">
        <f t="shared" si="3"/>
        <v>135.01755960016311</v>
      </c>
      <c r="D192" s="14"/>
    </row>
    <row r="193" spans="1:4" x14ac:dyDescent="0.3">
      <c r="A193">
        <v>192</v>
      </c>
      <c r="B193" s="7">
        <f>'일자별 시가총액'!H193</f>
        <v>136.34851566265061</v>
      </c>
      <c r="C193" s="14">
        <f t="shared" si="3"/>
        <v>135.82603836589479</v>
      </c>
      <c r="D193" s="14"/>
    </row>
    <row r="194" spans="1:4" x14ac:dyDescent="0.3">
      <c r="A194">
        <v>193</v>
      </c>
      <c r="B194" s="7">
        <f>'일자별 시가총액'!H194</f>
        <v>137.8751421686747</v>
      </c>
      <c r="C194" s="14">
        <f t="shared" si="3"/>
        <v>137.34272731152532</v>
      </c>
      <c r="D194" s="14"/>
    </row>
    <row r="195" spans="1:4" x14ac:dyDescent="0.3">
      <c r="A195">
        <v>194</v>
      </c>
      <c r="B195" s="7">
        <f>'일자별 시가총액'!H195</f>
        <v>135.09121285140563</v>
      </c>
      <c r="C195" s="14">
        <f t="shared" ref="C195:C253" si="4">B195*EXP(($G$1-$G$2)*(($G$3-A195)/252))</f>
        <v>134.56554335266085</v>
      </c>
      <c r="D195" s="14"/>
    </row>
    <row r="196" spans="1:4" x14ac:dyDescent="0.3">
      <c r="A196">
        <v>195</v>
      </c>
      <c r="B196" s="7">
        <f>'일자별 시가총액'!H196</f>
        <v>133.03137831325301</v>
      </c>
      <c r="C196" s="14">
        <f t="shared" si="4"/>
        <v>132.50978027972161</v>
      </c>
      <c r="D196" s="14"/>
    </row>
    <row r="197" spans="1:4" x14ac:dyDescent="0.3">
      <c r="A197">
        <v>196</v>
      </c>
      <c r="B197" s="7">
        <f>'일자별 시가총액'!H197</f>
        <v>134.44041767068273</v>
      </c>
      <c r="C197" s="14">
        <f t="shared" si="4"/>
        <v>133.90930952906774</v>
      </c>
      <c r="D197" s="14"/>
    </row>
    <row r="198" spans="1:4" x14ac:dyDescent="0.3">
      <c r="A198">
        <v>197</v>
      </c>
      <c r="B198" s="7">
        <f>'일자별 시가총액'!H198</f>
        <v>135.37318072289156</v>
      </c>
      <c r="C198" s="14">
        <f t="shared" si="4"/>
        <v>134.83437470448089</v>
      </c>
      <c r="D198" s="14"/>
    </row>
    <row r="199" spans="1:4" x14ac:dyDescent="0.3">
      <c r="A199">
        <v>198</v>
      </c>
      <c r="B199" s="7">
        <f>'일자별 시가총액'!H199</f>
        <v>135.60862650602411</v>
      </c>
      <c r="C199" s="14">
        <f t="shared" si="4"/>
        <v>135.06486352986764</v>
      </c>
      <c r="D199" s="14"/>
    </row>
    <row r="200" spans="1:4" x14ac:dyDescent="0.3">
      <c r="A200">
        <v>199</v>
      </c>
      <c r="B200" s="7">
        <f>'일자별 시가총액'!H200</f>
        <v>135.13175903614459</v>
      </c>
      <c r="C200" s="14">
        <f t="shared" si="4"/>
        <v>134.58590260900777</v>
      </c>
      <c r="D200" s="14"/>
    </row>
    <row r="201" spans="1:4" x14ac:dyDescent="0.3">
      <c r="A201">
        <v>200</v>
      </c>
      <c r="B201" s="7">
        <f>'일자별 시가총액'!H201</f>
        <v>135.07174779116465</v>
      </c>
      <c r="C201" s="14">
        <f t="shared" si="4"/>
        <v>134.52213008135763</v>
      </c>
      <c r="D201" s="14"/>
    </row>
    <row r="202" spans="1:4" x14ac:dyDescent="0.3">
      <c r="A202">
        <v>201</v>
      </c>
      <c r="B202" s="7">
        <f>'일자별 시가총액'!H202</f>
        <v>135.27544257028111</v>
      </c>
      <c r="C202" s="14">
        <f t="shared" si="4"/>
        <v>134.720986397346</v>
      </c>
      <c r="D202" s="14"/>
    </row>
    <row r="203" spans="1:4" x14ac:dyDescent="0.3">
      <c r="A203">
        <v>202</v>
      </c>
      <c r="B203" s="7">
        <f>'일자별 시가총액'!H203</f>
        <v>134.50712449799195</v>
      </c>
      <c r="C203" s="14">
        <f t="shared" si="4"/>
        <v>133.9518307248137</v>
      </c>
      <c r="D203" s="14"/>
    </row>
    <row r="204" spans="1:4" x14ac:dyDescent="0.3">
      <c r="A204">
        <v>203</v>
      </c>
      <c r="B204" s="7">
        <f>'일자별 시가총액'!H204</f>
        <v>134.47940080321285</v>
      </c>
      <c r="C204" s="14">
        <f t="shared" si="4"/>
        <v>133.92023570280239</v>
      </c>
      <c r="D204" s="14"/>
    </row>
    <row r="205" spans="1:4" x14ac:dyDescent="0.3">
      <c r="A205">
        <v>204</v>
      </c>
      <c r="B205" s="7">
        <f>'일자별 시가총액'!H205</f>
        <v>133.87221365461846</v>
      </c>
      <c r="C205" s="14">
        <f t="shared" si="4"/>
        <v>133.3116055709005</v>
      </c>
      <c r="D205" s="14"/>
    </row>
    <row r="206" spans="1:4" x14ac:dyDescent="0.3">
      <c r="A206">
        <v>205</v>
      </c>
      <c r="B206" s="7">
        <f>'일자별 시가총액'!H206</f>
        <v>132.65946827309236</v>
      </c>
      <c r="C206" s="14">
        <f t="shared" si="4"/>
        <v>132.10000711909694</v>
      </c>
      <c r="D206" s="14"/>
    </row>
    <row r="207" spans="1:4" x14ac:dyDescent="0.3">
      <c r="A207">
        <v>206</v>
      </c>
      <c r="B207" s="7">
        <f>'일자별 시가총액'!H207</f>
        <v>135.71472610441765</v>
      </c>
      <c r="C207" s="14">
        <f t="shared" si="4"/>
        <v>135.13835806018389</v>
      </c>
      <c r="D207" s="14"/>
    </row>
    <row r="208" spans="1:4" x14ac:dyDescent="0.3">
      <c r="A208">
        <v>207</v>
      </c>
      <c r="B208" s="7">
        <f>'일자별 시가총액'!H208</f>
        <v>134.24840160642572</v>
      </c>
      <c r="C208" s="14">
        <f t="shared" si="4"/>
        <v>133.67428244791995</v>
      </c>
      <c r="D208" s="14"/>
    </row>
    <row r="209" spans="1:4" x14ac:dyDescent="0.3">
      <c r="A209">
        <v>208</v>
      </c>
      <c r="B209" s="7">
        <f>'일자별 시가총액'!H209</f>
        <v>133.30030040160642</v>
      </c>
      <c r="C209" s="14">
        <f t="shared" si="4"/>
        <v>132.72628559349752</v>
      </c>
      <c r="D209" s="14"/>
    </row>
    <row r="210" spans="1:4" x14ac:dyDescent="0.3">
      <c r="A210">
        <v>209</v>
      </c>
      <c r="B210" s="7">
        <f>'일자별 시가총액'!H210</f>
        <v>131.87149558232932</v>
      </c>
      <c r="C210" s="14">
        <f t="shared" si="4"/>
        <v>131.29972567387941</v>
      </c>
      <c r="D210" s="14"/>
    </row>
    <row r="211" spans="1:4" x14ac:dyDescent="0.3">
      <c r="A211">
        <v>210</v>
      </c>
      <c r="B211" s="7">
        <f>'일자별 시가총액'!H211</f>
        <v>133.13010281124497</v>
      </c>
      <c r="C211" s="14">
        <f t="shared" si="4"/>
        <v>132.54893085210563</v>
      </c>
      <c r="D211" s="14"/>
    </row>
    <row r="212" spans="1:4" x14ac:dyDescent="0.3">
      <c r="A212">
        <v>211</v>
      </c>
      <c r="B212" s="7">
        <f>'일자별 시가총액'!H212</f>
        <v>134.96900401606428</v>
      </c>
      <c r="C212" s="14">
        <f t="shared" si="4"/>
        <v>134.37580509794878</v>
      </c>
      <c r="D212" s="14"/>
    </row>
    <row r="213" spans="1:4" x14ac:dyDescent="0.3">
      <c r="A213">
        <v>212</v>
      </c>
      <c r="B213" s="7">
        <f>'일자별 시가총액'!H213</f>
        <v>134.21451405622491</v>
      </c>
      <c r="C213" s="14">
        <f t="shared" si="4"/>
        <v>133.6206543138299</v>
      </c>
      <c r="D213" s="14"/>
    </row>
    <row r="214" spans="1:4" x14ac:dyDescent="0.3">
      <c r="A214">
        <v>213</v>
      </c>
      <c r="B214" s="7">
        <f>'일자별 시가총액'!H214</f>
        <v>134.42622168674697</v>
      </c>
      <c r="C214" s="14">
        <f t="shared" si="4"/>
        <v>133.82744218150603</v>
      </c>
      <c r="D214" s="14"/>
    </row>
    <row r="215" spans="1:4" x14ac:dyDescent="0.3">
      <c r="A215">
        <v>214</v>
      </c>
      <c r="B215" s="7">
        <f>'일자별 시가총액'!H215</f>
        <v>137.10342008032129</v>
      </c>
      <c r="C215" s="14">
        <f t="shared" si="4"/>
        <v>136.48865321221203</v>
      </c>
      <c r="D215" s="14"/>
    </row>
    <row r="216" spans="1:4" x14ac:dyDescent="0.3">
      <c r="A216">
        <v>215</v>
      </c>
      <c r="B216" s="7">
        <f>'일자별 시가총액'!H216</f>
        <v>138.99604979919678</v>
      </c>
      <c r="C216" s="14">
        <f t="shared" si="4"/>
        <v>138.36867826991462</v>
      </c>
      <c r="D216" s="14"/>
    </row>
    <row r="217" spans="1:4" x14ac:dyDescent="0.3">
      <c r="A217">
        <v>216</v>
      </c>
      <c r="B217" s="7">
        <f>'일자별 시가총액'!H217</f>
        <v>140.68282248995985</v>
      </c>
      <c r="C217" s="14">
        <f t="shared" si="4"/>
        <v>140.04366952771582</v>
      </c>
      <c r="D217" s="14"/>
    </row>
    <row r="218" spans="1:4" x14ac:dyDescent="0.3">
      <c r="A218">
        <v>217</v>
      </c>
      <c r="B218" s="7">
        <f>'일자별 시가총액'!H218</f>
        <v>139.91700401606425</v>
      </c>
      <c r="C218" s="14">
        <f t="shared" si="4"/>
        <v>139.27718511934853</v>
      </c>
      <c r="D218" s="14"/>
    </row>
    <row r="219" spans="1:4" x14ac:dyDescent="0.3">
      <c r="A219">
        <v>218</v>
      </c>
      <c r="B219" s="7">
        <f>'일자별 시가총액'!H219</f>
        <v>143.58138795180724</v>
      </c>
      <c r="C219" s="14">
        <f t="shared" si="4"/>
        <v>142.92055874071681</v>
      </c>
      <c r="D219" s="14"/>
    </row>
    <row r="220" spans="1:4" x14ac:dyDescent="0.3">
      <c r="A220">
        <v>219</v>
      </c>
      <c r="B220" s="7">
        <f>'일자별 시가총액'!H220</f>
        <v>143.89467148594377</v>
      </c>
      <c r="C220" s="14">
        <f t="shared" si="4"/>
        <v>143.22813759076769</v>
      </c>
      <c r="D220" s="14"/>
    </row>
    <row r="221" spans="1:4" x14ac:dyDescent="0.3">
      <c r="A221">
        <v>220</v>
      </c>
      <c r="B221" s="7">
        <f>'일자별 시가총액'!H221</f>
        <v>144.14901204819276</v>
      </c>
      <c r="C221" s="14">
        <f t="shared" si="4"/>
        <v>143.47702980993986</v>
      </c>
      <c r="D221" s="14"/>
    </row>
    <row r="222" spans="1:4" x14ac:dyDescent="0.3">
      <c r="A222">
        <v>221</v>
      </c>
      <c r="B222" s="7">
        <f>'일자별 시가총액'!H222</f>
        <v>145.78895421686747</v>
      </c>
      <c r="C222" s="14">
        <f t="shared" si="4"/>
        <v>145.1050083627747</v>
      </c>
      <c r="D222" s="14"/>
    </row>
    <row r="223" spans="1:4" x14ac:dyDescent="0.3">
      <c r="A223">
        <v>222</v>
      </c>
      <c r="B223" s="7">
        <f>'일자별 시가총액'!H223</f>
        <v>145.12102971887549</v>
      </c>
      <c r="C223" s="14">
        <f t="shared" si="4"/>
        <v>144.43591857505695</v>
      </c>
      <c r="D223" s="14"/>
    </row>
    <row r="224" spans="1:4" x14ac:dyDescent="0.3">
      <c r="A224">
        <v>223</v>
      </c>
      <c r="B224" s="7">
        <f>'일자별 시가총액'!H224</f>
        <v>144.87501847389558</v>
      </c>
      <c r="C224" s="14">
        <f t="shared" si="4"/>
        <v>144.18677740329005</v>
      </c>
      <c r="D224" s="14"/>
    </row>
    <row r="225" spans="1:4" x14ac:dyDescent="0.3">
      <c r="A225">
        <v>224</v>
      </c>
      <c r="B225" s="7">
        <f>'일자별 시가총액'!H225</f>
        <v>146.00934457831326</v>
      </c>
      <c r="C225" s="14">
        <f t="shared" si="4"/>
        <v>145.31138998717344</v>
      </c>
      <c r="D225" s="14"/>
    </row>
    <row r="226" spans="1:4" x14ac:dyDescent="0.3">
      <c r="A226">
        <v>225</v>
      </c>
      <c r="B226" s="7">
        <f>'일자별 시가총액'!H226</f>
        <v>144.57031164658633</v>
      </c>
      <c r="C226" s="14">
        <f t="shared" si="4"/>
        <v>143.87495387138893</v>
      </c>
      <c r="D226" s="14"/>
    </row>
    <row r="227" spans="1:4" x14ac:dyDescent="0.3">
      <c r="A227">
        <v>226</v>
      </c>
      <c r="B227" s="7">
        <f>'일자별 시가총액'!H227</f>
        <v>141.4226297188755</v>
      </c>
      <c r="C227" s="14">
        <f t="shared" si="4"/>
        <v>140.73822304028383</v>
      </c>
      <c r="D227" s="14"/>
    </row>
    <row r="228" spans="1:4" x14ac:dyDescent="0.3">
      <c r="A228">
        <v>227</v>
      </c>
      <c r="B228" s="7">
        <f>'일자별 시가총액'!H228</f>
        <v>142.46417349397592</v>
      </c>
      <c r="C228" s="14">
        <f t="shared" si="4"/>
        <v>141.77050690110542</v>
      </c>
      <c r="D228" s="14"/>
    </row>
    <row r="229" spans="1:4" x14ac:dyDescent="0.3">
      <c r="A229">
        <v>228</v>
      </c>
      <c r="B229" s="7">
        <f>'일자별 시가총액'!H229</f>
        <v>141.14978473895582</v>
      </c>
      <c r="C229" s="14">
        <f t="shared" si="4"/>
        <v>140.4583376137771</v>
      </c>
      <c r="D229" s="14"/>
    </row>
    <row r="230" spans="1:4" x14ac:dyDescent="0.3">
      <c r="A230">
        <v>229</v>
      </c>
      <c r="B230" s="7">
        <f>'일자별 시가총액'!H230</f>
        <v>141.42552289156626</v>
      </c>
      <c r="C230" s="14">
        <f t="shared" si="4"/>
        <v>140.72853660276454</v>
      </c>
      <c r="D230" s="14"/>
    </row>
    <row r="231" spans="1:4" x14ac:dyDescent="0.3">
      <c r="A231">
        <v>230</v>
      </c>
      <c r="B231" s="7">
        <f>'일자별 시가총액'!H231</f>
        <v>140.70404176706828</v>
      </c>
      <c r="C231" s="14">
        <f t="shared" si="4"/>
        <v>140.00644422753427</v>
      </c>
      <c r="D231" s="14"/>
    </row>
    <row r="232" spans="1:4" x14ac:dyDescent="0.3">
      <c r="A232">
        <v>231</v>
      </c>
      <c r="B232" s="7">
        <f>'일자별 시가총액'!H232</f>
        <v>140.46871807228916</v>
      </c>
      <c r="C232" s="14">
        <f t="shared" si="4"/>
        <v>139.76812741812637</v>
      </c>
      <c r="D232" s="14"/>
    </row>
    <row r="233" spans="1:4" x14ac:dyDescent="0.3">
      <c r="A233">
        <v>232</v>
      </c>
      <c r="B233" s="7">
        <f>'일자별 시가총액'!H233</f>
        <v>139.4706184738956</v>
      </c>
      <c r="C233" s="14">
        <f t="shared" si="4"/>
        <v>138.77087571520062</v>
      </c>
      <c r="D233" s="14"/>
    </row>
    <row r="234" spans="1:4" x14ac:dyDescent="0.3">
      <c r="A234">
        <v>233</v>
      </c>
      <c r="B234" s="7">
        <f>'일자별 시가총액'!H234</f>
        <v>139.97506024096384</v>
      </c>
      <c r="C234" s="14">
        <f t="shared" si="4"/>
        <v>139.26864166868202</v>
      </c>
      <c r="D234" s="14"/>
    </row>
    <row r="235" spans="1:4" x14ac:dyDescent="0.3">
      <c r="A235">
        <v>234</v>
      </c>
      <c r="B235" s="7">
        <f>'일자별 시가총액'!H235</f>
        <v>138.37888353413655</v>
      </c>
      <c r="C235" s="14">
        <f t="shared" si="4"/>
        <v>137.67642288666858</v>
      </c>
      <c r="D235" s="14"/>
    </row>
    <row r="236" spans="1:4" x14ac:dyDescent="0.3">
      <c r="A236">
        <v>235</v>
      </c>
      <c r="B236" s="7">
        <f>'일자별 시가총액'!H236</f>
        <v>139.02607389558233</v>
      </c>
      <c r="C236" s="14">
        <f t="shared" si="4"/>
        <v>138.31621126347105</v>
      </c>
      <c r="D236" s="14"/>
    </row>
    <row r="237" spans="1:4" x14ac:dyDescent="0.3">
      <c r="A237">
        <v>236</v>
      </c>
      <c r="B237" s="7">
        <f>'일자별 시가총액'!H237</f>
        <v>141.00762891566265</v>
      </c>
      <c r="C237" s="14">
        <f t="shared" si="4"/>
        <v>140.28347336227094</v>
      </c>
      <c r="D237" s="14"/>
    </row>
    <row r="238" spans="1:4" x14ac:dyDescent="0.3">
      <c r="A238">
        <v>237</v>
      </c>
      <c r="B238" s="7">
        <f>'일자별 시가총액'!H238</f>
        <v>141.21313253012048</v>
      </c>
      <c r="C238" s="14">
        <f t="shared" si="4"/>
        <v>140.4837404711441</v>
      </c>
      <c r="D238" s="14"/>
    </row>
    <row r="239" spans="1:4" x14ac:dyDescent="0.3">
      <c r="A239">
        <v>238</v>
      </c>
      <c r="B239" s="7">
        <f>'일자별 시가총액'!H239</f>
        <v>143.07154377510039</v>
      </c>
      <c r="C239" s="14">
        <f t="shared" si="4"/>
        <v>142.32831665201451</v>
      </c>
      <c r="D239" s="14"/>
    </row>
    <row r="240" spans="1:4" x14ac:dyDescent="0.3">
      <c r="A240">
        <v>239</v>
      </c>
      <c r="B240" s="7">
        <f>'일자별 시가총액'!H240</f>
        <v>144.78192931726909</v>
      </c>
      <c r="C240" s="14">
        <f t="shared" si="4"/>
        <v>144.02553055660562</v>
      </c>
      <c r="D240" s="14"/>
    </row>
    <row r="241" spans="1:4" x14ac:dyDescent="0.3">
      <c r="A241">
        <v>240</v>
      </c>
      <c r="B241" s="7">
        <f>'일자별 시가총액'!H241</f>
        <v>143.88771244979918</v>
      </c>
      <c r="C241" s="14">
        <f t="shared" si="4"/>
        <v>143.13172549986729</v>
      </c>
      <c r="D241" s="14"/>
    </row>
    <row r="242" spans="1:4" x14ac:dyDescent="0.3">
      <c r="A242">
        <v>241</v>
      </c>
      <c r="B242" s="7">
        <f>'일자별 시가총액'!H242</f>
        <v>144.70816867469881</v>
      </c>
      <c r="C242" s="14">
        <f t="shared" si="4"/>
        <v>143.94358694350285</v>
      </c>
      <c r="D242" s="14"/>
    </row>
    <row r="243" spans="1:4" x14ac:dyDescent="0.3">
      <c r="A243">
        <v>242</v>
      </c>
      <c r="B243" s="7">
        <f>'일자별 시가총액'!H243</f>
        <v>146.35955662650602</v>
      </c>
      <c r="C243" s="14">
        <f t="shared" si="4"/>
        <v>145.58191674346688</v>
      </c>
      <c r="D243" s="14"/>
    </row>
    <row r="244" spans="1:4" x14ac:dyDescent="0.3">
      <c r="A244">
        <v>243</v>
      </c>
      <c r="B244" s="7">
        <f>'일자별 시가총액'!H244</f>
        <v>147.32871646586347</v>
      </c>
      <c r="C244" s="14">
        <f t="shared" si="4"/>
        <v>146.5415658065964</v>
      </c>
      <c r="D244" s="14"/>
    </row>
    <row r="245" spans="1:4" x14ac:dyDescent="0.3">
      <c r="A245">
        <v>244</v>
      </c>
      <c r="B245" s="7">
        <f>'일자별 시가총액'!H245</f>
        <v>150.19058473895581</v>
      </c>
      <c r="C245" s="14">
        <f t="shared" si="4"/>
        <v>149.38369762608411</v>
      </c>
      <c r="D245" s="14"/>
    </row>
    <row r="246" spans="1:4" x14ac:dyDescent="0.3">
      <c r="A246">
        <v>245</v>
      </c>
      <c r="B246" s="7">
        <f>'일자별 시가총액'!H246</f>
        <v>147.84101365461848</v>
      </c>
      <c r="C246" s="14">
        <f t="shared" si="4"/>
        <v>147.0423731015143</v>
      </c>
      <c r="D246" s="14"/>
    </row>
    <row r="247" spans="1:4" x14ac:dyDescent="0.3">
      <c r="A247">
        <v>246</v>
      </c>
      <c r="B247" s="7">
        <f>'일자별 시가총액'!H247</f>
        <v>144.88773012048193</v>
      </c>
      <c r="C247" s="14">
        <f t="shared" si="4"/>
        <v>144.10075449614254</v>
      </c>
      <c r="D247" s="14"/>
    </row>
    <row r="248" spans="1:4" x14ac:dyDescent="0.3">
      <c r="A248">
        <v>247</v>
      </c>
      <c r="B248" s="7">
        <f>'일자별 시가총액'!H248</f>
        <v>143.79185542168676</v>
      </c>
      <c r="C248" s="14">
        <f t="shared" si="4"/>
        <v>143.00657596486977</v>
      </c>
      <c r="D248" s="14"/>
    </row>
    <row r="249" spans="1:4" x14ac:dyDescent="0.3">
      <c r="A249">
        <v>248</v>
      </c>
      <c r="B249" s="7">
        <f>'일자별 시가총액'!H249</f>
        <v>142.419318875502</v>
      </c>
      <c r="C249" s="14">
        <f t="shared" si="4"/>
        <v>141.63731968834682</v>
      </c>
      <c r="D249" s="14"/>
    </row>
    <row r="250" spans="1:4" x14ac:dyDescent="0.3">
      <c r="A250">
        <v>249</v>
      </c>
      <c r="B250" s="7">
        <f>'일자별 시가총액'!H250</f>
        <v>140.90013493975903</v>
      </c>
      <c r="C250" s="14">
        <f t="shared" si="4"/>
        <v>140.12230695298402</v>
      </c>
      <c r="D250" s="14"/>
    </row>
    <row r="251" spans="1:4" x14ac:dyDescent="0.3">
      <c r="A251">
        <v>250</v>
      </c>
      <c r="B251" s="7">
        <f>'일자별 시가총액'!H251</f>
        <v>138.19107791164657</v>
      </c>
      <c r="C251" s="14">
        <f t="shared" si="4"/>
        <v>137.42411499441215</v>
      </c>
      <c r="D251" s="14"/>
    </row>
    <row r="252" spans="1:4" x14ac:dyDescent="0.3">
      <c r="A252">
        <v>251</v>
      </c>
      <c r="B252" s="7">
        <f>'일자별 시가총액'!H252</f>
        <v>141.04617028112449</v>
      </c>
      <c r="C252" s="14">
        <f t="shared" si="4"/>
        <v>140.25918710824678</v>
      </c>
      <c r="D252" s="14"/>
    </row>
    <row r="253" spans="1:4" x14ac:dyDescent="0.3">
      <c r="A253">
        <v>252</v>
      </c>
      <c r="B253" s="7">
        <f>'일자별 시가총액'!H253</f>
        <v>141.65549236947791</v>
      </c>
      <c r="C253" s="14">
        <f t="shared" si="4"/>
        <v>140.86091706301951</v>
      </c>
      <c r="D253" s="14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4"/>
  <sheetViews>
    <sheetView tabSelected="1" workbookViewId="0">
      <selection activeCell="M4" sqref="M4"/>
    </sheetView>
  </sheetViews>
  <sheetFormatPr defaultRowHeight="16.5" x14ac:dyDescent="0.3"/>
  <cols>
    <col min="1" max="1" width="5.5" bestFit="1" customWidth="1"/>
    <col min="2" max="2" width="6.875" bestFit="1" customWidth="1"/>
    <col min="3" max="3" width="6.75" bestFit="1" customWidth="1"/>
    <col min="4" max="4" width="7.5" bestFit="1" customWidth="1"/>
    <col min="5" max="5" width="6.875" bestFit="1" customWidth="1"/>
    <col min="6" max="6" width="7.5" bestFit="1" customWidth="1"/>
    <col min="7" max="7" width="6.875" bestFit="1" customWidth="1"/>
    <col min="8" max="8" width="10.875" bestFit="1" customWidth="1"/>
    <col min="9" max="9" width="9.375" bestFit="1" customWidth="1"/>
    <col min="10" max="10" width="10.875" bestFit="1" customWidth="1"/>
    <col min="11" max="11" width="8.375" bestFit="1" customWidth="1"/>
    <col min="12" max="12" width="15.625" bestFit="1" customWidth="1"/>
    <col min="13" max="17" width="9.5" customWidth="1"/>
  </cols>
  <sheetData>
    <row r="1" spans="1:22" x14ac:dyDescent="0.3">
      <c r="A1" s="17" t="s">
        <v>9</v>
      </c>
      <c r="B1" s="19" t="s">
        <v>18</v>
      </c>
      <c r="C1" s="20"/>
      <c r="D1" s="20"/>
      <c r="E1" s="20"/>
      <c r="F1" s="21"/>
      <c r="G1" s="17" t="s">
        <v>19</v>
      </c>
      <c r="H1" s="22" t="s">
        <v>22</v>
      </c>
      <c r="I1" s="22"/>
      <c r="J1" s="17" t="s">
        <v>23</v>
      </c>
      <c r="K1" s="17" t="s">
        <v>24</v>
      </c>
      <c r="L1" s="17" t="s">
        <v>27</v>
      </c>
      <c r="M1" s="19" t="s">
        <v>25</v>
      </c>
      <c r="N1" s="20"/>
      <c r="O1" s="20"/>
      <c r="P1" s="20"/>
      <c r="Q1" s="21"/>
      <c r="R1" s="19" t="s">
        <v>26</v>
      </c>
      <c r="S1" s="20"/>
      <c r="T1" s="20"/>
      <c r="U1" s="20"/>
      <c r="V1" s="21"/>
    </row>
    <row r="2" spans="1:22" x14ac:dyDescent="0.3">
      <c r="A2" s="18"/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18"/>
      <c r="H2" s="3" t="s">
        <v>20</v>
      </c>
      <c r="I2" s="3" t="s">
        <v>21</v>
      </c>
      <c r="J2" s="18"/>
      <c r="K2" s="18"/>
      <c r="L2" s="18"/>
      <c r="M2" s="3" t="s">
        <v>4</v>
      </c>
      <c r="N2" s="3" t="s">
        <v>5</v>
      </c>
      <c r="O2" s="3" t="s">
        <v>6</v>
      </c>
      <c r="P2" s="3" t="s">
        <v>7</v>
      </c>
      <c r="Q2" s="3" t="s">
        <v>8</v>
      </c>
      <c r="R2" s="3" t="s">
        <v>4</v>
      </c>
      <c r="S2" s="3" t="s">
        <v>5</v>
      </c>
      <c r="T2" s="3" t="s">
        <v>6</v>
      </c>
      <c r="U2" s="3" t="s">
        <v>7</v>
      </c>
      <c r="V2" s="3" t="s">
        <v>8</v>
      </c>
    </row>
    <row r="3" spans="1:22" x14ac:dyDescent="0.3">
      <c r="A3">
        <v>1</v>
      </c>
      <c r="B3" s="15">
        <f>'일자별 시가총액'!B2/'일자별 시가총액'!$G2</f>
        <v>6.0240963855421686E-2</v>
      </c>
      <c r="C3" s="15">
        <f>'일자별 시가총액'!C2/'일자별 시가총액'!$G2</f>
        <v>7.2289156626506021E-2</v>
      </c>
      <c r="D3" s="15">
        <f>'일자별 시가총액'!D2/'일자별 시가총액'!$G2</f>
        <v>0.39518072289156625</v>
      </c>
      <c r="E3" s="15">
        <f>'일자별 시가총액'!E2/'일자별 시가총액'!$G2</f>
        <v>7.0682730923694773E-2</v>
      </c>
      <c r="F3" s="15">
        <f>'일자별 시가총액'!F2/'일자별 시가총액'!$G2</f>
        <v>0.40160642570281124</v>
      </c>
      <c r="G3" s="14">
        <f>'일자별 시가총액'!H2</f>
        <v>100</v>
      </c>
      <c r="H3" s="9">
        <v>1000000</v>
      </c>
      <c r="I3" s="9">
        <v>0</v>
      </c>
      <c r="J3" s="16">
        <f>H3-I3</f>
        <v>1000000</v>
      </c>
      <c r="K3" s="9">
        <f>10000*G3/G$3</f>
        <v>10000</v>
      </c>
      <c r="L3" s="9">
        <f>J3*K3</f>
        <v>10000000000</v>
      </c>
      <c r="M3" s="9">
        <f>$L3*B3/'일자별 주가'!B2</f>
        <v>60240.963855421687</v>
      </c>
      <c r="N3" s="9">
        <f>$L3*C3/'일자별 주가'!C2</f>
        <v>36144.578313253012</v>
      </c>
      <c r="O3" s="9">
        <f>$L3*D3/'일자별 주가'!D2</f>
        <v>131726.90763052207</v>
      </c>
      <c r="P3" s="9">
        <f>$L3*E3/'일자별 주가'!E2</f>
        <v>7068.273092369478</v>
      </c>
      <c r="Q3" s="9">
        <f>$L3*F3/'일자별 주가'!F2</f>
        <v>4016.0642570281125</v>
      </c>
      <c r="R3" s="16">
        <f>M3</f>
        <v>60240.963855421687</v>
      </c>
      <c r="S3" s="16">
        <f t="shared" ref="S3:V3" si="0">N3</f>
        <v>36144.578313253012</v>
      </c>
      <c r="T3" s="16">
        <f t="shared" si="0"/>
        <v>131726.90763052207</v>
      </c>
      <c r="U3" s="16">
        <f t="shared" si="0"/>
        <v>7068.273092369478</v>
      </c>
      <c r="V3" s="16">
        <f t="shared" si="0"/>
        <v>4016.0642570281125</v>
      </c>
    </row>
    <row r="4" spans="1:22" x14ac:dyDescent="0.3">
      <c r="A4">
        <v>2</v>
      </c>
      <c r="B4" s="15">
        <f>'일자별 시가총액'!B3/'일자별 시가총액'!$G3</f>
        <v>6.1719179724423534E-2</v>
      </c>
      <c r="C4" s="15">
        <f>'일자별 시가총액'!C3/'일자별 시가총액'!$G3</f>
        <v>7.0300340299454922E-2</v>
      </c>
      <c r="D4" s="15">
        <f>'일자별 시가총액'!D3/'일자별 시가총액'!$G3</f>
        <v>0.38607686815088466</v>
      </c>
      <c r="E4" s="15">
        <f>'일자별 시가총액'!E3/'일자별 시가총액'!$G3</f>
        <v>7.0208323706517514E-2</v>
      </c>
      <c r="F4" s="15">
        <f>'일자별 시가총액'!F3/'일자별 시가총액'!$G3</f>
        <v>0.41169528811871942</v>
      </c>
      <c r="G4" s="14">
        <f>'일자별 시가총액'!H3</f>
        <v>100.19146345381526</v>
      </c>
      <c r="H4" s="9">
        <v>200000</v>
      </c>
      <c r="I4" s="9">
        <v>100000</v>
      </c>
      <c r="J4" s="9">
        <f>J3+H4-I4</f>
        <v>1100000</v>
      </c>
      <c r="K4" s="9">
        <f t="shared" ref="K4:K67" si="1">10000*G4/G$3</f>
        <v>10019.146345381527</v>
      </c>
      <c r="L4" s="9">
        <f t="shared" ref="L4:L67" si="2">J4*K4</f>
        <v>11021060979.91968</v>
      </c>
      <c r="M4" s="9">
        <f>$L4*B4/'일자별 주가'!B3-펀드!R3</f>
        <v>6024.0963855421796</v>
      </c>
      <c r="N4" s="9">
        <f>$L4*C4/'일자별 주가'!C3-펀드!S3</f>
        <v>3614.4578313253078</v>
      </c>
      <c r="O4" s="9">
        <f>$L4*D4/'일자별 주가'!D3-펀드!T3</f>
        <v>13172.690763052233</v>
      </c>
      <c r="P4" s="9">
        <f>$L4*E4/'일자별 주가'!E3-펀드!U3</f>
        <v>706.82730923694908</v>
      </c>
      <c r="Q4" s="9">
        <f>$L4*F4/'일자별 주가'!F3-펀드!V3</f>
        <v>401.60642570281198</v>
      </c>
      <c r="R4" s="16">
        <f>R3+M4</f>
        <v>66265.060240963867</v>
      </c>
      <c r="S4" s="16">
        <f>S3+N4</f>
        <v>39759.03614457832</v>
      </c>
      <c r="T4" s="16">
        <f t="shared" ref="T4:V4" si="3">T3+O4</f>
        <v>144899.5983935743</v>
      </c>
      <c r="U4" s="16">
        <f t="shared" si="3"/>
        <v>7775.1004016064271</v>
      </c>
      <c r="V4" s="16">
        <f t="shared" si="3"/>
        <v>4417.6706827309245</v>
      </c>
    </row>
    <row r="5" spans="1:22" x14ac:dyDescent="0.3">
      <c r="A5">
        <v>3</v>
      </c>
      <c r="B5" s="15">
        <f>'일자별 시가총액'!B4/'일자별 시가총액'!$G4</f>
        <v>6.2284351234718892E-2</v>
      </c>
      <c r="C5" s="15">
        <f>'일자별 시가총액'!C4/'일자별 시가총액'!$G4</f>
        <v>6.8816003417466326E-2</v>
      </c>
      <c r="D5" s="15">
        <f>'일자별 시가총액'!D4/'일자별 시가총액'!$G4</f>
        <v>0.38939634168499077</v>
      </c>
      <c r="E5" s="15">
        <f>'일자별 시가총액'!E4/'일자별 시가총액'!$G4</f>
        <v>6.7877623909631452E-2</v>
      </c>
      <c r="F5" s="15">
        <f>'일자별 시가총액'!F4/'일자별 시가총액'!$G4</f>
        <v>0.41162567975319259</v>
      </c>
      <c r="G5" s="14">
        <f>'일자별 시가총액'!H4</f>
        <v>101.32309718875503</v>
      </c>
      <c r="H5" s="9">
        <v>100000</v>
      </c>
      <c r="I5" s="9">
        <v>50000</v>
      </c>
      <c r="J5" s="9">
        <f t="shared" ref="J5:J68" si="4">J4+H5-I5</f>
        <v>1150000</v>
      </c>
      <c r="K5" s="9">
        <f t="shared" si="1"/>
        <v>10132.309718875504</v>
      </c>
      <c r="L5" s="9">
        <f t="shared" si="2"/>
        <v>11652156176.706829</v>
      </c>
      <c r="M5" s="9">
        <f>$L5*B5/'일자별 주가'!B4-펀드!R4</f>
        <v>3012.0481927710935</v>
      </c>
      <c r="N5" s="9">
        <f>$L5*C5/'일자별 주가'!C4-펀드!S4</f>
        <v>1807.2289156626503</v>
      </c>
      <c r="O5" s="9">
        <f>$L5*D5/'일자별 주가'!D4-펀드!T4</f>
        <v>6586.345381526131</v>
      </c>
      <c r="P5" s="9">
        <f>$L5*E5/'일자별 주가'!E4-펀드!U4</f>
        <v>353.41365461847363</v>
      </c>
      <c r="Q5" s="9">
        <f>$L5*F5/'일자별 주가'!F4-펀드!V4</f>
        <v>200.80321285140599</v>
      </c>
      <c r="R5" s="16">
        <f>R4+M5</f>
        <v>69277.10843373496</v>
      </c>
      <c r="S5" s="16">
        <f>S4+N5</f>
        <v>41566.26506024097</v>
      </c>
      <c r="T5" s="16">
        <f t="shared" ref="T5" si="5">T4+O5</f>
        <v>151485.94377510043</v>
      </c>
      <c r="U5" s="16">
        <f t="shared" ref="U5" si="6">U4+P5</f>
        <v>8128.5140562249007</v>
      </c>
      <c r="V5" s="16">
        <f t="shared" ref="V5" si="7">V4+Q5</f>
        <v>4618.4738955823304</v>
      </c>
    </row>
    <row r="6" spans="1:22" x14ac:dyDescent="0.3">
      <c r="A6">
        <v>4</v>
      </c>
      <c r="B6" s="15">
        <f>'일자별 시가총액'!B5/'일자별 시가총액'!$G5</f>
        <v>6.2438123292813265E-2</v>
      </c>
      <c r="C6" s="15">
        <f>'일자별 시가총액'!C5/'일자별 시가총액'!$G5</f>
        <v>6.9803981261767026E-2</v>
      </c>
      <c r="D6" s="15">
        <f>'일자별 시가총액'!D5/'일자별 시가총액'!$G5</f>
        <v>0.38118875422226206</v>
      </c>
      <c r="E6" s="15">
        <f>'일자별 시가총액'!E5/'일자별 시가총액'!$G5</f>
        <v>6.8790608475636228E-2</v>
      </c>
      <c r="F6" s="15">
        <f>'일자별 시가총액'!F5/'일자별 시가총액'!$G5</f>
        <v>0.41777853274752141</v>
      </c>
      <c r="G6" s="14">
        <f>'일자별 시가총액'!H5</f>
        <v>102.11555502008032</v>
      </c>
      <c r="H6" s="9">
        <v>200000</v>
      </c>
      <c r="I6" s="9">
        <v>150000</v>
      </c>
      <c r="J6" s="9">
        <f t="shared" si="4"/>
        <v>1200000</v>
      </c>
      <c r="K6" s="9">
        <f t="shared" si="1"/>
        <v>10211.555502008032</v>
      </c>
      <c r="L6" s="9">
        <f t="shared" si="2"/>
        <v>12253866602.409637</v>
      </c>
      <c r="M6" s="9">
        <f>$L6*B6/'일자별 주가'!B5-펀드!R5</f>
        <v>3012.0481927710644</v>
      </c>
      <c r="N6" s="9">
        <f>$L6*C6/'일자별 주가'!C5-펀드!S5</f>
        <v>1807.2289156626357</v>
      </c>
      <c r="O6" s="9">
        <f>$L6*D6/'일자별 주가'!D5-펀드!T5</f>
        <v>6586.3453815260727</v>
      </c>
      <c r="P6" s="9">
        <f>$L6*E6/'일자별 주가'!E5-펀드!U5</f>
        <v>353.41365461847181</v>
      </c>
      <c r="Q6" s="9">
        <f>$L6*F6/'일자별 주가'!F5-펀드!V5</f>
        <v>200.80321285140417</v>
      </c>
      <c r="R6" s="16">
        <f t="shared" ref="R6:R69" si="8">R5+M6</f>
        <v>72289.156626506025</v>
      </c>
      <c r="S6" s="16">
        <f t="shared" ref="S6:S69" si="9">S5+N6</f>
        <v>43373.493975903606</v>
      </c>
      <c r="T6" s="16">
        <f t="shared" ref="T6:T69" si="10">T5+O6</f>
        <v>158072.2891566265</v>
      </c>
      <c r="U6" s="16">
        <f t="shared" ref="U6:U69" si="11">U5+P6</f>
        <v>8481.9277108433726</v>
      </c>
      <c r="V6" s="16">
        <f t="shared" ref="V6:V69" si="12">V5+Q6</f>
        <v>4819.2771084337346</v>
      </c>
    </row>
    <row r="7" spans="1:22" x14ac:dyDescent="0.3">
      <c r="A7">
        <v>5</v>
      </c>
      <c r="B7" s="15">
        <f>'일자별 시가총액'!B6/'일자별 시가총액'!$G6</f>
        <v>6.1944263981007421E-2</v>
      </c>
      <c r="C7" s="15">
        <f>'일자별 시가총액'!C6/'일자별 시가총액'!$G6</f>
        <v>7.0969944371415683E-2</v>
      </c>
      <c r="D7" s="15">
        <f>'일자별 시가총액'!D6/'일자별 시가총액'!$G6</f>
        <v>0.37216274173288239</v>
      </c>
      <c r="E7" s="15">
        <f>'일자별 시가총액'!E6/'일자별 시가총액'!$G6</f>
        <v>6.7844529570420906E-2</v>
      </c>
      <c r="F7" s="15">
        <f>'일자별 시가총액'!F6/'일자별 시가총액'!$G6</f>
        <v>0.42707852034427363</v>
      </c>
      <c r="G7" s="14">
        <f>'일자별 시가총액'!H6</f>
        <v>103.17281124497993</v>
      </c>
      <c r="H7" s="9">
        <v>250000</v>
      </c>
      <c r="I7" s="9">
        <v>100000</v>
      </c>
      <c r="J7" s="9">
        <f t="shared" si="4"/>
        <v>1350000</v>
      </c>
      <c r="K7" s="9">
        <f t="shared" si="1"/>
        <v>10317.281124497991</v>
      </c>
      <c r="L7" s="9">
        <f t="shared" si="2"/>
        <v>13928329518.072289</v>
      </c>
      <c r="M7" s="9">
        <f>$L7*B7/'일자별 주가'!B6-펀드!R6</f>
        <v>9036.1445783132513</v>
      </c>
      <c r="N7" s="9">
        <f>$L7*C7/'일자별 주가'!C6-펀드!S6</f>
        <v>5421.686746987958</v>
      </c>
      <c r="O7" s="9">
        <f>$L7*D7/'일자별 주가'!D6-펀드!T6</f>
        <v>19759.036144578335</v>
      </c>
      <c r="P7" s="9">
        <f>$L7*E7/'일자별 주가'!E6-펀드!U6</f>
        <v>1060.2409638554236</v>
      </c>
      <c r="Q7" s="9">
        <f>$L7*F7/'일자별 주가'!F6-펀드!V6</f>
        <v>602.40963855421705</v>
      </c>
      <c r="R7" s="16">
        <f t="shared" si="8"/>
        <v>81325.301204819276</v>
      </c>
      <c r="S7" s="16">
        <f t="shared" si="9"/>
        <v>48795.180722891564</v>
      </c>
      <c r="T7" s="16">
        <f t="shared" si="10"/>
        <v>177831.32530120484</v>
      </c>
      <c r="U7" s="16">
        <f t="shared" si="11"/>
        <v>9542.1686746987962</v>
      </c>
      <c r="V7" s="16">
        <f t="shared" si="12"/>
        <v>5421.6867469879517</v>
      </c>
    </row>
    <row r="8" spans="1:22" x14ac:dyDescent="0.3">
      <c r="A8">
        <v>6</v>
      </c>
      <c r="B8" s="15">
        <f>'일자별 시가총액'!B7/'일자별 시가총액'!$G7</f>
        <v>6.2873903674779894E-2</v>
      </c>
      <c r="C8" s="15">
        <f>'일자별 시가총액'!C7/'일자별 시가총액'!$G7</f>
        <v>6.9453019544808772E-2</v>
      </c>
      <c r="D8" s="15">
        <f>'일자별 시가총액'!D7/'일자별 시가총액'!$G7</f>
        <v>0.37158049678249511</v>
      </c>
      <c r="E8" s="15">
        <f>'일자별 시가총액'!E7/'일자별 시가총액'!$G7</f>
        <v>6.8739813427739049E-2</v>
      </c>
      <c r="F8" s="15">
        <f>'일자별 시가총액'!F7/'일자별 시가총액'!$G7</f>
        <v>0.42735276657017712</v>
      </c>
      <c r="G8" s="14">
        <f>'일자별 시가총액'!H7</f>
        <v>102.42340080321286</v>
      </c>
      <c r="H8" s="9">
        <v>250000</v>
      </c>
      <c r="I8" s="9">
        <v>150000</v>
      </c>
      <c r="J8" s="9">
        <f t="shared" si="4"/>
        <v>1450000</v>
      </c>
      <c r="K8" s="9">
        <f t="shared" si="1"/>
        <v>10242.340080321286</v>
      </c>
      <c r="L8" s="9">
        <f t="shared" si="2"/>
        <v>14851393116.465864</v>
      </c>
      <c r="M8" s="9">
        <f>$L8*B8/'일자별 주가'!B7-펀드!R7</f>
        <v>6024.0963855421724</v>
      </c>
      <c r="N8" s="9">
        <f>$L8*C8/'일자별 주가'!C7-펀드!S7</f>
        <v>3614.4578313253005</v>
      </c>
      <c r="O8" s="9">
        <f>$L8*D8/'일자별 주가'!D7-펀드!T7</f>
        <v>13172.690763052204</v>
      </c>
      <c r="P8" s="9">
        <f>$L8*E8/'일자별 주가'!E7-펀드!U7</f>
        <v>706.82730923694726</v>
      </c>
      <c r="Q8" s="9">
        <f>$L8*F8/'일자별 주가'!F7-펀드!V7</f>
        <v>401.60642570281107</v>
      </c>
      <c r="R8" s="16">
        <f t="shared" si="8"/>
        <v>87349.397590361448</v>
      </c>
      <c r="S8" s="16">
        <f t="shared" si="9"/>
        <v>52409.638554216865</v>
      </c>
      <c r="T8" s="16">
        <f t="shared" si="10"/>
        <v>191004.01606425704</v>
      </c>
      <c r="U8" s="16">
        <f t="shared" si="11"/>
        <v>10248.995983935743</v>
      </c>
      <c r="V8" s="16">
        <f t="shared" si="12"/>
        <v>5823.2931726907627</v>
      </c>
    </row>
    <row r="9" spans="1:22" x14ac:dyDescent="0.3">
      <c r="A9">
        <v>7</v>
      </c>
      <c r="B9" s="15">
        <f>'일자별 시가총액'!B8/'일자별 시가총액'!$G8</f>
        <v>6.3861025553484274E-2</v>
      </c>
      <c r="C9" s="15">
        <f>'일자별 시가총액'!C8/'일자별 시가총액'!$G8</f>
        <v>6.829289802066503E-2</v>
      </c>
      <c r="D9" s="15">
        <f>'일자별 시가총액'!D8/'일자별 시가총액'!$G8</f>
        <v>0.36954309801220853</v>
      </c>
      <c r="E9" s="15">
        <f>'일자별 시가총액'!E8/'일자별 시가총액'!$G8</f>
        <v>6.9385707266824664E-2</v>
      </c>
      <c r="F9" s="15">
        <f>'일자별 시가총액'!F8/'일자별 시가총액'!$G8</f>
        <v>0.42891727114681749</v>
      </c>
      <c r="G9" s="14">
        <f>'일자별 시가총액'!H8</f>
        <v>101.97218313253012</v>
      </c>
      <c r="H9" s="9">
        <v>50000</v>
      </c>
      <c r="I9" s="9">
        <v>50000</v>
      </c>
      <c r="J9" s="9">
        <f t="shared" si="4"/>
        <v>1450000</v>
      </c>
      <c r="K9" s="9">
        <f t="shared" si="1"/>
        <v>10197.218313253012</v>
      </c>
      <c r="L9" s="9">
        <f t="shared" si="2"/>
        <v>14785966554.216867</v>
      </c>
      <c r="M9" s="9">
        <f>$L9*B9/'일자별 주가'!B8-펀드!R8</f>
        <v>0</v>
      </c>
      <c r="N9" s="9">
        <f>$L9*C9/'일자별 주가'!C8-펀드!S8</f>
        <v>0</v>
      </c>
      <c r="O9" s="9">
        <f>$L9*D9/'일자별 주가'!D8-펀드!T8</f>
        <v>0</v>
      </c>
      <c r="P9" s="9">
        <f>$L9*E9/'일자별 주가'!E8-펀드!U8</f>
        <v>0</v>
      </c>
      <c r="Q9" s="9">
        <f>$L9*F9/'일자별 주가'!F8-펀드!V8</f>
        <v>0</v>
      </c>
      <c r="R9" s="16">
        <f t="shared" si="8"/>
        <v>87349.397590361448</v>
      </c>
      <c r="S9" s="16">
        <f t="shared" si="9"/>
        <v>52409.638554216865</v>
      </c>
      <c r="T9" s="16">
        <f t="shared" si="10"/>
        <v>191004.01606425704</v>
      </c>
      <c r="U9" s="16">
        <f t="shared" si="11"/>
        <v>10248.995983935743</v>
      </c>
      <c r="V9" s="16">
        <f t="shared" si="12"/>
        <v>5823.2931726907627</v>
      </c>
    </row>
    <row r="10" spans="1:22" x14ac:dyDescent="0.3">
      <c r="A10">
        <v>8</v>
      </c>
      <c r="B10" s="15">
        <f>'일자별 시가총액'!B9/'일자별 시가총액'!$G9</f>
        <v>6.382213374201115E-2</v>
      </c>
      <c r="C10" s="15">
        <f>'일자별 시가총액'!C9/'일자별 시가총액'!$G9</f>
        <v>6.9627972103667626E-2</v>
      </c>
      <c r="D10" s="15">
        <f>'일자별 시가총액'!D9/'일자별 시가총액'!$G9</f>
        <v>0.37121231984403286</v>
      </c>
      <c r="E10" s="15">
        <f>'일자별 시가총액'!E9/'일자별 시가총액'!$G9</f>
        <v>6.8785770908866783E-2</v>
      </c>
      <c r="F10" s="15">
        <f>'일자별 시가총액'!F9/'일자별 시가총액'!$G9</f>
        <v>0.42655180340142163</v>
      </c>
      <c r="G10" s="14">
        <f>'일자별 시가총액'!H9</f>
        <v>103.05372208835341</v>
      </c>
      <c r="H10" s="9">
        <v>200000</v>
      </c>
      <c r="I10" s="9">
        <v>250000</v>
      </c>
      <c r="J10" s="9">
        <f t="shared" si="4"/>
        <v>1400000</v>
      </c>
      <c r="K10" s="9">
        <f t="shared" si="1"/>
        <v>10305.372208835341</v>
      </c>
      <c r="L10" s="9">
        <f t="shared" si="2"/>
        <v>14427521092.369476</v>
      </c>
      <c r="M10" s="9">
        <f>$L10*B10/'일자별 주가'!B9-펀드!R9</f>
        <v>-3012.0481927710935</v>
      </c>
      <c r="N10" s="9">
        <f>$L10*C10/'일자별 주가'!C9-펀드!S9</f>
        <v>-1807.2289156626503</v>
      </c>
      <c r="O10" s="9">
        <f>$L10*D10/'일자별 주가'!D9-펀드!T9</f>
        <v>-6586.345381526131</v>
      </c>
      <c r="P10" s="9">
        <f>$L10*E10/'일자별 주가'!E9-펀드!U9</f>
        <v>-353.41365461847454</v>
      </c>
      <c r="Q10" s="9">
        <f>$L10*F10/'일자별 주가'!F9-펀드!V9</f>
        <v>-200.80321285140599</v>
      </c>
      <c r="R10" s="16">
        <f t="shared" si="8"/>
        <v>84337.349397590355</v>
      </c>
      <c r="S10" s="16">
        <f t="shared" si="9"/>
        <v>50602.409638554214</v>
      </c>
      <c r="T10" s="16">
        <f t="shared" si="10"/>
        <v>184417.67068273091</v>
      </c>
      <c r="U10" s="16">
        <f t="shared" si="11"/>
        <v>9895.5823293172689</v>
      </c>
      <c r="V10" s="16">
        <f t="shared" si="12"/>
        <v>5622.4899598393567</v>
      </c>
    </row>
    <row r="11" spans="1:22" x14ac:dyDescent="0.3">
      <c r="A11">
        <v>9</v>
      </c>
      <c r="B11" s="15">
        <f>'일자별 시가총액'!B10/'일자별 시가총액'!$G10</f>
        <v>6.4805412501450471E-2</v>
      </c>
      <c r="C11" s="15">
        <f>'일자별 시가총액'!C10/'일자별 시가총액'!$G10</f>
        <v>6.8259759432988468E-2</v>
      </c>
      <c r="D11" s="15">
        <f>'일자별 시가총액'!D10/'일자별 시가총액'!$G10</f>
        <v>0.3722234934115371</v>
      </c>
      <c r="E11" s="15">
        <f>'일자별 시가총액'!E10/'일자별 시가총액'!$G10</f>
        <v>6.6985515121379416E-2</v>
      </c>
      <c r="F11" s="15">
        <f>'일자별 시가총액'!F10/'일자별 시가총액'!$G10</f>
        <v>0.42772581953264455</v>
      </c>
      <c r="G11" s="14">
        <f>'일자별 시가총액'!H10</f>
        <v>103.41431325301204</v>
      </c>
      <c r="H11" s="9">
        <v>250000</v>
      </c>
      <c r="I11" s="9">
        <v>250000</v>
      </c>
      <c r="J11" s="9">
        <f t="shared" si="4"/>
        <v>1400000</v>
      </c>
      <c r="K11" s="9">
        <f t="shared" si="1"/>
        <v>10341.431325301204</v>
      </c>
      <c r="L11" s="9">
        <f t="shared" si="2"/>
        <v>14478003855.421686</v>
      </c>
      <c r="M11" s="9">
        <f>$L11*B11/'일자별 주가'!B10-펀드!R10</f>
        <v>0</v>
      </c>
      <c r="N11" s="9">
        <f>$L11*C11/'일자별 주가'!C10-펀드!S10</f>
        <v>0</v>
      </c>
      <c r="O11" s="9">
        <f>$L11*D11/'일자별 주가'!D10-펀드!T10</f>
        <v>0</v>
      </c>
      <c r="P11" s="9">
        <f>$L11*E11/'일자별 주가'!E10-펀드!U10</f>
        <v>0</v>
      </c>
      <c r="Q11" s="9">
        <f>$L11*F11/'일자별 주가'!F10-펀드!V10</f>
        <v>0</v>
      </c>
      <c r="R11" s="16">
        <f t="shared" si="8"/>
        <v>84337.349397590355</v>
      </c>
      <c r="S11" s="16">
        <f t="shared" si="9"/>
        <v>50602.409638554214</v>
      </c>
      <c r="T11" s="16">
        <f t="shared" si="10"/>
        <v>184417.67068273091</v>
      </c>
      <c r="U11" s="16">
        <f t="shared" si="11"/>
        <v>9895.5823293172689</v>
      </c>
      <c r="V11" s="16">
        <f t="shared" si="12"/>
        <v>5622.4899598393567</v>
      </c>
    </row>
    <row r="12" spans="1:22" x14ac:dyDescent="0.3">
      <c r="A12">
        <v>10</v>
      </c>
      <c r="B12" s="15">
        <f>'일자별 시가총액'!B11/'일자별 시가총액'!$G11</f>
        <v>6.3804226116290816E-2</v>
      </c>
      <c r="C12" s="15">
        <f>'일자별 시가총액'!C11/'일자별 시가총액'!$G11</f>
        <v>6.7336151171164371E-2</v>
      </c>
      <c r="D12" s="15">
        <f>'일자별 시가총액'!D11/'일자별 시가총액'!$G11</f>
        <v>0.38161335699335919</v>
      </c>
      <c r="E12" s="15">
        <f>'일자별 시가총액'!E11/'일자별 시가총액'!$G11</f>
        <v>6.6191352227489383E-2</v>
      </c>
      <c r="F12" s="15">
        <f>'일자별 시가총액'!F11/'일자별 시가총액'!$G11</f>
        <v>0.42105491349169627</v>
      </c>
      <c r="G12" s="14">
        <f>'일자별 시가총액'!H11</f>
        <v>102.33676465863455</v>
      </c>
      <c r="H12" s="9">
        <v>100000</v>
      </c>
      <c r="I12" s="9">
        <v>150000</v>
      </c>
      <c r="J12" s="9">
        <f t="shared" si="4"/>
        <v>1350000</v>
      </c>
      <c r="K12" s="9">
        <f t="shared" si="1"/>
        <v>10233.676465863455</v>
      </c>
      <c r="L12" s="9">
        <f t="shared" si="2"/>
        <v>13815463228.915665</v>
      </c>
      <c r="M12" s="9">
        <f>$L12*B12/'일자별 주가'!B11-펀드!R11</f>
        <v>-3012.0481927710644</v>
      </c>
      <c r="N12" s="9">
        <f>$L12*C12/'일자별 주가'!C11-펀드!S11</f>
        <v>-1807.228915662643</v>
      </c>
      <c r="O12" s="9">
        <f>$L12*D12/'일자별 주가'!D11-펀드!T11</f>
        <v>-6586.3453815260436</v>
      </c>
      <c r="P12" s="9">
        <f>$L12*E12/'일자별 주가'!E11-펀드!U11</f>
        <v>-353.4136546184709</v>
      </c>
      <c r="Q12" s="9">
        <f>$L12*F12/'일자별 주가'!F11-펀드!V11</f>
        <v>-200.80321285140417</v>
      </c>
      <c r="R12" s="16">
        <f t="shared" si="8"/>
        <v>81325.30120481929</v>
      </c>
      <c r="S12" s="16">
        <f t="shared" si="9"/>
        <v>48795.180722891571</v>
      </c>
      <c r="T12" s="16">
        <f t="shared" si="10"/>
        <v>177831.32530120487</v>
      </c>
      <c r="U12" s="16">
        <f t="shared" si="11"/>
        <v>9542.168674698798</v>
      </c>
      <c r="V12" s="16">
        <f t="shared" si="12"/>
        <v>5421.6867469879526</v>
      </c>
    </row>
    <row r="13" spans="1:22" x14ac:dyDescent="0.3">
      <c r="A13">
        <v>11</v>
      </c>
      <c r="B13" s="15">
        <f>'일자별 시가총액'!B12/'일자별 시가총액'!$G12</f>
        <v>6.3269692328118202E-2</v>
      </c>
      <c r="C13" s="15">
        <f>'일자별 시가총액'!C12/'일자별 시가총액'!$G12</f>
        <v>6.6593248317543152E-2</v>
      </c>
      <c r="D13" s="15">
        <f>'일자별 시가총액'!D12/'일자별 시가총액'!$G12</f>
        <v>0.38744924077475873</v>
      </c>
      <c r="E13" s="15">
        <f>'일자별 시가총액'!E12/'일자별 시가총액'!$G12</f>
        <v>6.704095806692846E-2</v>
      </c>
      <c r="F13" s="15">
        <f>'일자별 시가총액'!F12/'일자별 시가총액'!$G12</f>
        <v>0.41564686051265148</v>
      </c>
      <c r="G13" s="14">
        <f>'일자별 시가총액'!H12</f>
        <v>101.61129959839357</v>
      </c>
      <c r="H13" s="9">
        <v>100000</v>
      </c>
      <c r="I13" s="9">
        <v>100000</v>
      </c>
      <c r="J13" s="9">
        <f t="shared" si="4"/>
        <v>1350000</v>
      </c>
      <c r="K13" s="9">
        <f t="shared" si="1"/>
        <v>10161.129959839358</v>
      </c>
      <c r="L13" s="9">
        <f t="shared" si="2"/>
        <v>13717525445.783133</v>
      </c>
      <c r="M13" s="9">
        <f>$L13*B13/'일자별 주가'!B12-펀드!R12</f>
        <v>0</v>
      </c>
      <c r="N13" s="9">
        <f>$L13*C13/'일자별 주가'!C12-펀드!S12</f>
        <v>0</v>
      </c>
      <c r="O13" s="9">
        <f>$L13*D13/'일자별 주가'!D12-펀드!T12</f>
        <v>0</v>
      </c>
      <c r="P13" s="9">
        <f>$L13*E13/'일자별 주가'!E12-펀드!U12</f>
        <v>0</v>
      </c>
      <c r="Q13" s="9">
        <f>$L13*F13/'일자별 주가'!F12-펀드!V12</f>
        <v>0</v>
      </c>
      <c r="R13" s="16">
        <f t="shared" si="8"/>
        <v>81325.30120481929</v>
      </c>
      <c r="S13" s="16">
        <f t="shared" si="9"/>
        <v>48795.180722891571</v>
      </c>
      <c r="T13" s="16">
        <f t="shared" si="10"/>
        <v>177831.32530120487</v>
      </c>
      <c r="U13" s="16">
        <f t="shared" si="11"/>
        <v>9542.168674698798</v>
      </c>
      <c r="V13" s="16">
        <f t="shared" si="12"/>
        <v>5421.6867469879526</v>
      </c>
    </row>
    <row r="14" spans="1:22" x14ac:dyDescent="0.3">
      <c r="A14">
        <v>12</v>
      </c>
      <c r="B14" s="15">
        <f>'일자별 시가총액'!B13/'일자별 시가총액'!$G13</f>
        <v>6.2591500653042309E-2</v>
      </c>
      <c r="C14" s="15">
        <f>'일자별 시가총액'!C13/'일자별 시가총액'!$G13</f>
        <v>6.689974680188808E-2</v>
      </c>
      <c r="D14" s="15">
        <f>'일자별 시가총액'!D13/'일자별 시가총액'!$G13</f>
        <v>0.38580554354217267</v>
      </c>
      <c r="E14" s="15">
        <f>'일자별 시가총액'!E13/'일자별 시가총액'!$G13</f>
        <v>6.6676492394765502E-2</v>
      </c>
      <c r="F14" s="15">
        <f>'일자별 시가총액'!F13/'일자별 시가총액'!$G13</f>
        <v>0.41802671660813145</v>
      </c>
      <c r="G14" s="14">
        <f>'일자별 시가총액'!H13</f>
        <v>102.26955341365462</v>
      </c>
      <c r="H14" s="9">
        <v>200000</v>
      </c>
      <c r="I14" s="9">
        <v>50000</v>
      </c>
      <c r="J14" s="9">
        <f t="shared" si="4"/>
        <v>1500000</v>
      </c>
      <c r="K14" s="9">
        <f t="shared" si="1"/>
        <v>10226.955341365461</v>
      </c>
      <c r="L14" s="9">
        <f t="shared" si="2"/>
        <v>15340433012.048191</v>
      </c>
      <c r="M14" s="9">
        <f>$L14*B14/'일자별 주가'!B13-펀드!R13</f>
        <v>9036.1445783132367</v>
      </c>
      <c r="N14" s="9">
        <f>$L14*C14/'일자별 주가'!C13-펀드!S13</f>
        <v>5421.6867469879435</v>
      </c>
      <c r="O14" s="9">
        <f>$L14*D14/'일자별 주가'!D13-펀드!T13</f>
        <v>19759.036144578218</v>
      </c>
      <c r="P14" s="9">
        <f>$L14*E14/'일자별 주가'!E13-펀드!U13</f>
        <v>1060.2409638554182</v>
      </c>
      <c r="Q14" s="9">
        <f>$L14*F14/'일자별 주가'!F13-펀드!V13</f>
        <v>602.40963855421523</v>
      </c>
      <c r="R14" s="16">
        <f t="shared" si="8"/>
        <v>90361.445783132527</v>
      </c>
      <c r="S14" s="16">
        <f t="shared" si="9"/>
        <v>54216.867469879515</v>
      </c>
      <c r="T14" s="16">
        <f t="shared" si="10"/>
        <v>197590.36144578308</v>
      </c>
      <c r="U14" s="16">
        <f t="shared" si="11"/>
        <v>10602.409638554216</v>
      </c>
      <c r="V14" s="16">
        <f t="shared" si="12"/>
        <v>6024.0963855421678</v>
      </c>
    </row>
    <row r="15" spans="1:22" x14ac:dyDescent="0.3">
      <c r="A15">
        <v>13</v>
      </c>
      <c r="B15" s="15">
        <f>'일자별 시가총액'!B14/'일자별 시가총액'!$G14</f>
        <v>6.2307716856588882E-2</v>
      </c>
      <c r="C15" s="15">
        <f>'일자별 시가총액'!C14/'일자별 시가총액'!$G14</f>
        <v>6.5617575989484797E-2</v>
      </c>
      <c r="D15" s="15">
        <f>'일자별 시가총액'!D14/'일자별 시가총액'!$G14</f>
        <v>0.38412168705119593</v>
      </c>
      <c r="E15" s="15">
        <f>'일자별 시가총액'!E14/'일자별 시가총액'!$G14</f>
        <v>6.6231286370122891E-2</v>
      </c>
      <c r="F15" s="15">
        <f>'일자별 시가총액'!F14/'일자별 시가총액'!$G14</f>
        <v>0.42172173373260752</v>
      </c>
      <c r="G15" s="14">
        <f>'일자별 시가총액'!H14</f>
        <v>102.68700401606425</v>
      </c>
      <c r="H15" s="9">
        <v>50000</v>
      </c>
      <c r="I15" s="9">
        <v>250000</v>
      </c>
      <c r="J15" s="9">
        <f t="shared" si="4"/>
        <v>1300000</v>
      </c>
      <c r="K15" s="9">
        <f t="shared" si="1"/>
        <v>10268.700401606424</v>
      </c>
      <c r="L15" s="9">
        <f t="shared" si="2"/>
        <v>13349310522.08835</v>
      </c>
      <c r="M15" s="9">
        <f>$L15*B15/'일자별 주가'!B14-펀드!R14</f>
        <v>-12048.192771084359</v>
      </c>
      <c r="N15" s="9">
        <f>$L15*C15/'일자별 주가'!C14-펀드!S14</f>
        <v>-7228.9156626506083</v>
      </c>
      <c r="O15" s="9">
        <f>$L15*D15/'일자별 주가'!D14-펀드!T14</f>
        <v>-26345.381526104407</v>
      </c>
      <c r="P15" s="9">
        <f>$L15*E15/'일자별 주가'!E14-펀드!U14</f>
        <v>-1413.6546184738982</v>
      </c>
      <c r="Q15" s="9">
        <f>$L15*F15/'일자별 주가'!F14-펀드!V14</f>
        <v>-803.21285140562213</v>
      </c>
      <c r="R15" s="16">
        <f t="shared" si="8"/>
        <v>78313.253012048168</v>
      </c>
      <c r="S15" s="16">
        <f t="shared" si="9"/>
        <v>46987.951807228907</v>
      </c>
      <c r="T15" s="16">
        <f t="shared" si="10"/>
        <v>171244.97991967868</v>
      </c>
      <c r="U15" s="16">
        <f t="shared" si="11"/>
        <v>9188.755020080318</v>
      </c>
      <c r="V15" s="16">
        <f t="shared" si="12"/>
        <v>5220.8835341365457</v>
      </c>
    </row>
    <row r="16" spans="1:22" x14ac:dyDescent="0.3">
      <c r="A16">
        <v>14</v>
      </c>
      <c r="B16" s="15">
        <f>'일자별 시가총액'!B15/'일자별 시가총액'!$G15</f>
        <v>6.2910445913367447E-2</v>
      </c>
      <c r="C16" s="15">
        <f>'일자별 시가총액'!C15/'일자별 시가총액'!$G15</f>
        <v>6.7424147306704471E-2</v>
      </c>
      <c r="D16" s="15">
        <f>'일자별 시가총액'!D15/'일자별 시가총액'!$G15</f>
        <v>0.39176051830766662</v>
      </c>
      <c r="E16" s="15">
        <f>'일자별 시가총액'!E15/'일자별 시가총액'!$G15</f>
        <v>6.6002866759223983E-2</v>
      </c>
      <c r="F16" s="15">
        <f>'일자별 시가총액'!F15/'일자별 시가총액'!$G15</f>
        <v>0.41190202171303747</v>
      </c>
      <c r="G16" s="14">
        <f>'일자별 시가총액'!H15</f>
        <v>102.76608514056224</v>
      </c>
      <c r="H16" s="9">
        <v>200000</v>
      </c>
      <c r="I16" s="9">
        <v>200000</v>
      </c>
      <c r="J16" s="9">
        <f t="shared" si="4"/>
        <v>1300000</v>
      </c>
      <c r="K16" s="9">
        <f t="shared" si="1"/>
        <v>10276.608514056225</v>
      </c>
      <c r="L16" s="9">
        <f t="shared" si="2"/>
        <v>13359591068.273092</v>
      </c>
      <c r="M16" s="9">
        <f>$L16*B16/'일자별 주가'!B15-펀드!R15</f>
        <v>0</v>
      </c>
      <c r="N16" s="9">
        <f>$L16*C16/'일자별 주가'!C15-펀드!S15</f>
        <v>0</v>
      </c>
      <c r="O16" s="9">
        <f>$L16*D16/'일자별 주가'!D15-펀드!T15</f>
        <v>0</v>
      </c>
      <c r="P16" s="9">
        <f>$L16*E16/'일자별 주가'!E15-펀드!U15</f>
        <v>0</v>
      </c>
      <c r="Q16" s="9">
        <f>$L16*F16/'일자별 주가'!F15-펀드!V15</f>
        <v>0</v>
      </c>
      <c r="R16" s="16">
        <f t="shared" si="8"/>
        <v>78313.253012048168</v>
      </c>
      <c r="S16" s="16">
        <f t="shared" si="9"/>
        <v>46987.951807228907</v>
      </c>
      <c r="T16" s="16">
        <f t="shared" si="10"/>
        <v>171244.97991967868</v>
      </c>
      <c r="U16" s="16">
        <f t="shared" si="11"/>
        <v>9188.755020080318</v>
      </c>
      <c r="V16" s="16">
        <f t="shared" si="12"/>
        <v>5220.8835341365457</v>
      </c>
    </row>
    <row r="17" spans="1:22" x14ac:dyDescent="0.3">
      <c r="A17">
        <v>15</v>
      </c>
      <c r="B17" s="15">
        <f>'일자별 시가총액'!B16/'일자별 시가총액'!$G16</f>
        <v>6.3287114447813209E-2</v>
      </c>
      <c r="C17" s="15">
        <f>'일자별 시가총액'!C16/'일자별 시가총액'!$G16</f>
        <v>6.8202008169852515E-2</v>
      </c>
      <c r="D17" s="15">
        <f>'일자별 시가총액'!D16/'일자별 시가총액'!$G16</f>
        <v>0.39053545287536573</v>
      </c>
      <c r="E17" s="15">
        <f>'일자별 시가총액'!E16/'일자별 시가총액'!$G16</f>
        <v>6.5865505101291827E-2</v>
      </c>
      <c r="F17" s="15">
        <f>'일자별 시가총액'!F16/'일자별 시가총액'!$G16</f>
        <v>0.41210991940567676</v>
      </c>
      <c r="G17" s="14">
        <f>'일자별 시가총액'!H16</f>
        <v>103.49658152610442</v>
      </c>
      <c r="H17" s="9">
        <v>50000</v>
      </c>
      <c r="I17" s="9">
        <v>50000</v>
      </c>
      <c r="J17" s="9">
        <f t="shared" si="4"/>
        <v>1300000</v>
      </c>
      <c r="K17" s="9">
        <f t="shared" si="1"/>
        <v>10349.658152610442</v>
      </c>
      <c r="L17" s="9">
        <f t="shared" si="2"/>
        <v>13454555598.393574</v>
      </c>
      <c r="M17" s="9">
        <f>$L17*B17/'일자별 주가'!B16-펀드!R16</f>
        <v>0</v>
      </c>
      <c r="N17" s="9">
        <f>$L17*C17/'일자별 주가'!C16-펀드!S16</f>
        <v>0</v>
      </c>
      <c r="O17" s="9">
        <f>$L17*D17/'일자별 주가'!D16-펀드!T16</f>
        <v>0</v>
      </c>
      <c r="P17" s="9">
        <f>$L17*E17/'일자별 주가'!E16-펀드!U16</f>
        <v>0</v>
      </c>
      <c r="Q17" s="9">
        <f>$L17*F17/'일자별 주가'!F16-펀드!V16</f>
        <v>0</v>
      </c>
      <c r="R17" s="16">
        <f t="shared" si="8"/>
        <v>78313.253012048168</v>
      </c>
      <c r="S17" s="16">
        <f t="shared" si="9"/>
        <v>46987.951807228907</v>
      </c>
      <c r="T17" s="16">
        <f t="shared" si="10"/>
        <v>171244.97991967868</v>
      </c>
      <c r="U17" s="16">
        <f t="shared" si="11"/>
        <v>9188.755020080318</v>
      </c>
      <c r="V17" s="16">
        <f t="shared" si="12"/>
        <v>5220.8835341365457</v>
      </c>
    </row>
    <row r="18" spans="1:22" x14ac:dyDescent="0.3">
      <c r="A18">
        <v>16</v>
      </c>
      <c r="B18" s="15">
        <f>'일자별 시가총액'!B17/'일자별 시가총액'!$G17</f>
        <v>6.4380234650598916E-2</v>
      </c>
      <c r="C18" s="15">
        <f>'일자별 시가총액'!C17/'일자별 시가총액'!$G17</f>
        <v>6.9507575145357409E-2</v>
      </c>
      <c r="D18" s="15">
        <f>'일자별 시가총액'!D17/'일자별 시가총액'!$G17</f>
        <v>0.39315158570920961</v>
      </c>
      <c r="E18" s="15">
        <f>'일자별 시가총액'!E17/'일자별 시가총액'!$G17</f>
        <v>6.4271121798848682E-2</v>
      </c>
      <c r="F18" s="15">
        <f>'일자별 시가총액'!F17/'일자별 시가총액'!$G17</f>
        <v>0.40868948269598537</v>
      </c>
      <c r="G18" s="14">
        <f>'일자별 시가총액'!H17</f>
        <v>103.36742811244979</v>
      </c>
      <c r="H18" s="9">
        <v>50000</v>
      </c>
      <c r="I18" s="9">
        <v>250000</v>
      </c>
      <c r="J18" s="9">
        <f t="shared" si="4"/>
        <v>1100000</v>
      </c>
      <c r="K18" s="9">
        <f t="shared" si="1"/>
        <v>10336.742811244978</v>
      </c>
      <c r="L18" s="9">
        <f t="shared" si="2"/>
        <v>11370417092.369476</v>
      </c>
      <c r="M18" s="9">
        <f>$L18*B18/'일자별 주가'!B17-펀드!R17</f>
        <v>-12048.19277108433</v>
      </c>
      <c r="N18" s="9">
        <f>$L18*C18/'일자별 주가'!C17-펀드!S17</f>
        <v>-7228.9156626505937</v>
      </c>
      <c r="O18" s="9">
        <f>$L18*D18/'일자별 주가'!D17-펀드!T17</f>
        <v>-26345.381526104407</v>
      </c>
      <c r="P18" s="9">
        <f>$L18*E18/'일자별 주가'!E17-펀드!U17</f>
        <v>-1413.6546184738936</v>
      </c>
      <c r="Q18" s="9">
        <f>$L18*F18/'일자별 주가'!F17-펀드!V17</f>
        <v>-803.21285140562304</v>
      </c>
      <c r="R18" s="16">
        <f t="shared" si="8"/>
        <v>66265.060240963838</v>
      </c>
      <c r="S18" s="16">
        <f t="shared" si="9"/>
        <v>39759.036144578313</v>
      </c>
      <c r="T18" s="16">
        <f t="shared" si="10"/>
        <v>144899.59839357427</v>
      </c>
      <c r="U18" s="16">
        <f t="shared" si="11"/>
        <v>7775.1004016064244</v>
      </c>
      <c r="V18" s="16">
        <f t="shared" si="12"/>
        <v>4417.6706827309226</v>
      </c>
    </row>
    <row r="19" spans="1:22" x14ac:dyDescent="0.3">
      <c r="A19">
        <v>17</v>
      </c>
      <c r="B19" s="15">
        <f>'일자별 시가총액'!B18/'일자별 시가총액'!$G18</f>
        <v>6.6234169911391569E-2</v>
      </c>
      <c r="C19" s="15">
        <f>'일자별 시가총액'!C18/'일자별 시가총액'!$G18</f>
        <v>7.1383715408230214E-2</v>
      </c>
      <c r="D19" s="15">
        <f>'일자별 시가총액'!D18/'일자별 시가총액'!$G18</f>
        <v>0.39968869727126449</v>
      </c>
      <c r="E19" s="15">
        <f>'일자별 시가총액'!E18/'일자별 시가총액'!$G18</f>
        <v>6.5134252400169998E-2</v>
      </c>
      <c r="F19" s="15">
        <f>'일자별 시가총액'!F18/'일자별 시가총액'!$G18</f>
        <v>0.39755916500894367</v>
      </c>
      <c r="G19" s="14">
        <f>'일자별 시가총액'!H18</f>
        <v>103.69379277108435</v>
      </c>
      <c r="H19" s="9">
        <v>250000</v>
      </c>
      <c r="I19" s="9">
        <v>50000</v>
      </c>
      <c r="J19" s="9">
        <f t="shared" si="4"/>
        <v>1300000</v>
      </c>
      <c r="K19" s="9">
        <f t="shared" si="1"/>
        <v>10369.379277108435</v>
      </c>
      <c r="L19" s="9">
        <f t="shared" si="2"/>
        <v>13480193060.240967</v>
      </c>
      <c r="M19" s="9">
        <f>$L19*B19/'일자별 주가'!B18-펀드!R18</f>
        <v>12048.192771084374</v>
      </c>
      <c r="N19" s="9">
        <f>$L19*C19/'일자별 주가'!C18-펀드!S18</f>
        <v>7228.9156626506083</v>
      </c>
      <c r="O19" s="9">
        <f>$L19*D19/'일자별 주가'!D18-펀드!T18</f>
        <v>26345.381526104466</v>
      </c>
      <c r="P19" s="9">
        <f>$L19*E19/'일자별 주가'!E18-펀드!U18</f>
        <v>1413.6546184738991</v>
      </c>
      <c r="Q19" s="9">
        <f>$L19*F19/'일자별 주가'!F18-펀드!V18</f>
        <v>803.21285140562486</v>
      </c>
      <c r="R19" s="16">
        <f t="shared" si="8"/>
        <v>78313.253012048212</v>
      </c>
      <c r="S19" s="16">
        <f t="shared" si="9"/>
        <v>46987.951807228921</v>
      </c>
      <c r="T19" s="16">
        <f t="shared" si="10"/>
        <v>171244.97991967874</v>
      </c>
      <c r="U19" s="16">
        <f t="shared" si="11"/>
        <v>9188.7550200803234</v>
      </c>
      <c r="V19" s="16">
        <f t="shared" si="12"/>
        <v>5220.8835341365475</v>
      </c>
    </row>
    <row r="20" spans="1:22" x14ac:dyDescent="0.3">
      <c r="A20">
        <v>18</v>
      </c>
      <c r="B20" s="15">
        <f>'일자별 시가총액'!B19/'일자별 시가총액'!$G19</f>
        <v>6.8198400709402612E-2</v>
      </c>
      <c r="C20" s="15">
        <f>'일자별 시가총액'!C19/'일자별 시가총액'!$G19</f>
        <v>6.952825211680394E-2</v>
      </c>
      <c r="D20" s="15">
        <f>'일자별 시가총액'!D19/'일자별 시가총액'!$G19</f>
        <v>0.40770814986631626</v>
      </c>
      <c r="E20" s="15">
        <f>'일자별 시가총액'!E19/'일자별 시가총액'!$G19</f>
        <v>6.6392866327374817E-2</v>
      </c>
      <c r="F20" s="15">
        <f>'일자별 시가총액'!F19/'일자별 시가총액'!$G19</f>
        <v>0.38817233098010234</v>
      </c>
      <c r="G20" s="14">
        <f>'일자별 시가총액'!H19</f>
        <v>103.82535100401607</v>
      </c>
      <c r="H20" s="9">
        <v>50000</v>
      </c>
      <c r="I20" s="9">
        <v>250000</v>
      </c>
      <c r="J20" s="9">
        <f t="shared" si="4"/>
        <v>1100000</v>
      </c>
      <c r="K20" s="9">
        <f t="shared" si="1"/>
        <v>10382.535100401607</v>
      </c>
      <c r="L20" s="9">
        <f t="shared" si="2"/>
        <v>11420788610.441767</v>
      </c>
      <c r="M20" s="9">
        <f>$L20*B20/'일자별 주가'!B19-펀드!R19</f>
        <v>-12048.192771084359</v>
      </c>
      <c r="N20" s="9">
        <f>$L20*C20/'일자별 주가'!C19-펀드!S19</f>
        <v>-7228.915662650601</v>
      </c>
      <c r="O20" s="9">
        <f>$L20*D20/'일자별 주가'!D19-펀드!T19</f>
        <v>-26345.381526104436</v>
      </c>
      <c r="P20" s="9">
        <f>$L20*E20/'일자별 주가'!E19-펀드!U19</f>
        <v>-1413.6546184738982</v>
      </c>
      <c r="Q20" s="9">
        <f>$L20*F20/'일자별 주가'!F19-펀드!V19</f>
        <v>-803.21285140562395</v>
      </c>
      <c r="R20" s="16">
        <f t="shared" si="8"/>
        <v>66265.060240963852</v>
      </c>
      <c r="S20" s="16">
        <f t="shared" si="9"/>
        <v>39759.03614457832</v>
      </c>
      <c r="T20" s="16">
        <f t="shared" si="10"/>
        <v>144899.5983935743</v>
      </c>
      <c r="U20" s="16">
        <f t="shared" si="11"/>
        <v>7775.1004016064253</v>
      </c>
      <c r="V20" s="16">
        <f t="shared" si="12"/>
        <v>4417.6706827309235</v>
      </c>
    </row>
    <row r="21" spans="1:22" x14ac:dyDescent="0.3">
      <c r="A21">
        <v>19</v>
      </c>
      <c r="B21" s="15">
        <f>'일자별 시가총액'!B20/'일자별 시가총액'!$G20</f>
        <v>6.7790234160132162E-2</v>
      </c>
      <c r="C21" s="15">
        <f>'일자별 시가총액'!C20/'일자별 시가총액'!$G20</f>
        <v>6.9509847391222582E-2</v>
      </c>
      <c r="D21" s="15">
        <f>'일자별 시가총액'!D20/'일자별 시가총액'!$G20</f>
        <v>0.4044751018548986</v>
      </c>
      <c r="E21" s="15">
        <f>'일자별 시가총액'!E20/'일자별 시가총액'!$G20</f>
        <v>6.5851071378815615E-2</v>
      </c>
      <c r="F21" s="15">
        <f>'일자별 시가총액'!F20/'일자별 시가총액'!$G20</f>
        <v>0.39237374521493096</v>
      </c>
      <c r="G21" s="14">
        <f>'일자별 시가총액'!H20</f>
        <v>104.81482730923695</v>
      </c>
      <c r="H21" s="9">
        <v>200000</v>
      </c>
      <c r="I21" s="9">
        <v>200000</v>
      </c>
      <c r="J21" s="9">
        <f t="shared" si="4"/>
        <v>1100000</v>
      </c>
      <c r="K21" s="9">
        <f t="shared" si="1"/>
        <v>10481.482730923693</v>
      </c>
      <c r="L21" s="9">
        <f t="shared" si="2"/>
        <v>11529631004.016064</v>
      </c>
      <c r="M21" s="9">
        <f>$L21*B21/'일자별 주가'!B20-펀드!R20</f>
        <v>0</v>
      </c>
      <c r="N21" s="9">
        <f>$L21*C21/'일자별 주가'!C20-펀드!S20</f>
        <v>0</v>
      </c>
      <c r="O21" s="9">
        <f>$L21*D21/'일자별 주가'!D20-펀드!T20</f>
        <v>0</v>
      </c>
      <c r="P21" s="9">
        <f>$L21*E21/'일자별 주가'!E20-펀드!U20</f>
        <v>0</v>
      </c>
      <c r="Q21" s="9">
        <f>$L21*F21/'일자별 주가'!F20-펀드!V20</f>
        <v>0</v>
      </c>
      <c r="R21" s="16">
        <f t="shared" si="8"/>
        <v>66265.060240963852</v>
      </c>
      <c r="S21" s="16">
        <f t="shared" si="9"/>
        <v>39759.03614457832</v>
      </c>
      <c r="T21" s="16">
        <f t="shared" si="10"/>
        <v>144899.5983935743</v>
      </c>
      <c r="U21" s="16">
        <f t="shared" si="11"/>
        <v>7775.1004016064253</v>
      </c>
      <c r="V21" s="16">
        <f t="shared" si="12"/>
        <v>4417.6706827309235</v>
      </c>
    </row>
    <row r="22" spans="1:22" x14ac:dyDescent="0.3">
      <c r="A22">
        <v>20</v>
      </c>
      <c r="B22" s="15">
        <f>'일자별 시가총액'!B21/'일자별 시가총액'!$G21</f>
        <v>6.700964518598658E-2</v>
      </c>
      <c r="C22" s="15">
        <f>'일자별 시가총액'!C21/'일자별 시가총액'!$G21</f>
        <v>7.0333669531546003E-2</v>
      </c>
      <c r="D22" s="15">
        <f>'일자별 시가총액'!D21/'일자별 시가총액'!$G21</f>
        <v>0.39775374702095267</v>
      </c>
      <c r="E22" s="15">
        <f>'일자별 시가총액'!E21/'일자별 시가총액'!$G21</f>
        <v>6.4246293430257631E-2</v>
      </c>
      <c r="F22" s="15">
        <f>'일자별 시가총액'!F21/'일자별 시가총액'!$G21</f>
        <v>0.40065664483125707</v>
      </c>
      <c r="G22" s="14">
        <f>'일자별 시가총액'!H21</f>
        <v>105.87398714859437</v>
      </c>
      <c r="H22" s="9">
        <v>200000</v>
      </c>
      <c r="I22" s="9">
        <v>50000</v>
      </c>
      <c r="J22" s="9">
        <f t="shared" si="4"/>
        <v>1250000</v>
      </c>
      <c r="K22" s="9">
        <f t="shared" si="1"/>
        <v>10587.398714859437</v>
      </c>
      <c r="L22" s="9">
        <f t="shared" si="2"/>
        <v>13234248393.574297</v>
      </c>
      <c r="M22" s="9">
        <f>$L22*B22/'일자별 주가'!B21-펀드!R21</f>
        <v>9036.1445783132513</v>
      </c>
      <c r="N22" s="9">
        <f>$L22*C22/'일자별 주가'!C21-펀드!S21</f>
        <v>5421.6867469879435</v>
      </c>
      <c r="O22" s="9">
        <f>$L22*D22/'일자별 주가'!D21-펀드!T21</f>
        <v>19759.036144578306</v>
      </c>
      <c r="P22" s="9">
        <f>$L22*E22/'일자별 주가'!E21-펀드!U21</f>
        <v>1060.2409638554218</v>
      </c>
      <c r="Q22" s="9">
        <f>$L22*F22/'일자별 주가'!F21-펀드!V21</f>
        <v>602.40963855421614</v>
      </c>
      <c r="R22" s="16">
        <f t="shared" si="8"/>
        <v>75301.204819277104</v>
      </c>
      <c r="S22" s="16">
        <f t="shared" si="9"/>
        <v>45180.722891566264</v>
      </c>
      <c r="T22" s="16">
        <f t="shared" si="10"/>
        <v>164658.6345381526</v>
      </c>
      <c r="U22" s="16">
        <f t="shared" si="11"/>
        <v>8835.3413654618471</v>
      </c>
      <c r="V22" s="16">
        <f t="shared" si="12"/>
        <v>5020.0803212851397</v>
      </c>
    </row>
    <row r="23" spans="1:22" x14ac:dyDescent="0.3">
      <c r="A23">
        <v>21</v>
      </c>
      <c r="B23" s="15">
        <f>'일자별 시가총액'!B22/'일자별 시가총액'!$G22</f>
        <v>6.795620828343199E-2</v>
      </c>
      <c r="C23" s="15">
        <f>'일자별 시가총액'!C22/'일자별 시가총액'!$G22</f>
        <v>6.9329410848054454E-2</v>
      </c>
      <c r="D23" s="15">
        <f>'일자별 시가총액'!D22/'일자별 시가총액'!$G22</f>
        <v>0.3919071701658316</v>
      </c>
      <c r="E23" s="15">
        <f>'일자별 시가총액'!E22/'일자별 시가총액'!$G22</f>
        <v>6.4852107536323381E-2</v>
      </c>
      <c r="F23" s="15">
        <f>'일자별 시가총액'!F22/'일자별 시가총액'!$G22</f>
        <v>0.40595510316635858</v>
      </c>
      <c r="G23" s="14">
        <f>'일자별 시가총액'!H22</f>
        <v>107.82989558232931</v>
      </c>
      <c r="H23" s="9">
        <v>200000</v>
      </c>
      <c r="I23" s="9">
        <v>50000</v>
      </c>
      <c r="J23" s="9">
        <f t="shared" si="4"/>
        <v>1400000</v>
      </c>
      <c r="K23" s="9">
        <f t="shared" si="1"/>
        <v>10782.989558232932</v>
      </c>
      <c r="L23" s="9">
        <f t="shared" si="2"/>
        <v>15096185381.526104</v>
      </c>
      <c r="M23" s="9">
        <f>$L23*B23/'일자별 주가'!B22-펀드!R22</f>
        <v>9036.1445783132513</v>
      </c>
      <c r="N23" s="9">
        <f>$L23*C23/'일자별 주가'!C22-펀드!S22</f>
        <v>5421.686746987958</v>
      </c>
      <c r="O23" s="9">
        <f>$L23*D23/'일자별 주가'!D22-펀드!T22</f>
        <v>19759.036144578306</v>
      </c>
      <c r="P23" s="9">
        <f>$L23*E23/'일자별 주가'!E22-펀드!U22</f>
        <v>1060.24096385542</v>
      </c>
      <c r="Q23" s="9">
        <f>$L23*F23/'일자별 주가'!F22-펀드!V22</f>
        <v>602.40963855421796</v>
      </c>
      <c r="R23" s="16">
        <f t="shared" si="8"/>
        <v>84337.349397590355</v>
      </c>
      <c r="S23" s="16">
        <f t="shared" si="9"/>
        <v>50602.409638554222</v>
      </c>
      <c r="T23" s="16">
        <f t="shared" si="10"/>
        <v>184417.67068273091</v>
      </c>
      <c r="U23" s="16">
        <f t="shared" si="11"/>
        <v>9895.5823293172671</v>
      </c>
      <c r="V23" s="16">
        <f t="shared" si="12"/>
        <v>5622.4899598393577</v>
      </c>
    </row>
    <row r="24" spans="1:22" x14ac:dyDescent="0.3">
      <c r="A24">
        <v>22</v>
      </c>
      <c r="B24" s="15">
        <f>'일자별 시가총액'!B23/'일자별 시가총액'!$G23</f>
        <v>6.9324227304205593E-2</v>
      </c>
      <c r="C24" s="15">
        <f>'일자별 시가총액'!C23/'일자별 시가총액'!$G23</f>
        <v>6.8422724274974658E-2</v>
      </c>
      <c r="D24" s="15">
        <f>'일자별 시가총액'!D23/'일자별 시가총액'!$G23</f>
        <v>0.39497370714072333</v>
      </c>
      <c r="E24" s="15">
        <f>'일자별 시가총액'!E23/'일자별 시가총액'!$G23</f>
        <v>6.6008819998358767E-2</v>
      </c>
      <c r="F24" s="15">
        <f>'일자별 시가총액'!F23/'일자별 시가총액'!$G23</f>
        <v>0.40127052128173757</v>
      </c>
      <c r="G24" s="14">
        <f>'일자별 시가총액'!H23</f>
        <v>106.64920160642571</v>
      </c>
      <c r="H24" s="9">
        <v>50000</v>
      </c>
      <c r="I24" s="9">
        <v>150000</v>
      </c>
      <c r="J24" s="9">
        <f t="shared" si="4"/>
        <v>1300000</v>
      </c>
      <c r="K24" s="9">
        <f t="shared" si="1"/>
        <v>10664.92016064257</v>
      </c>
      <c r="L24" s="9">
        <f t="shared" si="2"/>
        <v>13864396208.835342</v>
      </c>
      <c r="M24" s="9">
        <f>$L24*B24/'일자별 주가'!B23-펀드!R23</f>
        <v>-6024.0963855421578</v>
      </c>
      <c r="N24" s="9">
        <f>$L24*C24/'일자별 주가'!C23-펀드!S23</f>
        <v>-3614.4578313253078</v>
      </c>
      <c r="O24" s="9">
        <f>$L24*D24/'일자별 주가'!D23-펀드!T23</f>
        <v>-13172.690763052204</v>
      </c>
      <c r="P24" s="9">
        <f>$L24*E24/'일자별 주가'!E23-펀드!U23</f>
        <v>-706.82730923694544</v>
      </c>
      <c r="Q24" s="9">
        <f>$L24*F24/'일자별 주가'!F23-펀드!V23</f>
        <v>-401.60642570281198</v>
      </c>
      <c r="R24" s="16">
        <f t="shared" si="8"/>
        <v>78313.253012048197</v>
      </c>
      <c r="S24" s="16">
        <f t="shared" si="9"/>
        <v>46987.951807228914</v>
      </c>
      <c r="T24" s="16">
        <f t="shared" si="10"/>
        <v>171244.97991967871</v>
      </c>
      <c r="U24" s="16">
        <f t="shared" si="11"/>
        <v>9188.7550200803216</v>
      </c>
      <c r="V24" s="16">
        <f t="shared" si="12"/>
        <v>5220.8835341365457</v>
      </c>
    </row>
    <row r="25" spans="1:22" x14ac:dyDescent="0.3">
      <c r="A25">
        <v>23</v>
      </c>
      <c r="B25" s="15">
        <f>'일자별 시가총액'!B24/'일자별 시가총액'!$G24</f>
        <v>7.1156219489759837E-2</v>
      </c>
      <c r="C25" s="15">
        <f>'일자별 시가총액'!C24/'일자별 시가총액'!$G24</f>
        <v>6.9346407195557777E-2</v>
      </c>
      <c r="D25" s="15">
        <f>'일자별 시가총액'!D24/'일자별 시가총액'!$G24</f>
        <v>0.39402981875187121</v>
      </c>
      <c r="E25" s="15">
        <f>'일자별 시가총액'!E24/'일자별 시가총액'!$G24</f>
        <v>6.5363931989233529E-2</v>
      </c>
      <c r="F25" s="15">
        <f>'일자별 시가총액'!F24/'일자별 시가총액'!$G24</f>
        <v>0.40010362257357762</v>
      </c>
      <c r="G25" s="14">
        <f>'일자별 시가총액'!H24</f>
        <v>106.71412208835342</v>
      </c>
      <c r="H25" s="9">
        <v>50000</v>
      </c>
      <c r="I25" s="9">
        <v>100000</v>
      </c>
      <c r="J25" s="9">
        <f t="shared" si="4"/>
        <v>1250000</v>
      </c>
      <c r="K25" s="9">
        <f t="shared" si="1"/>
        <v>10671.412208835343</v>
      </c>
      <c r="L25" s="9">
        <f t="shared" si="2"/>
        <v>13339265261.04418</v>
      </c>
      <c r="M25" s="9">
        <f>$L25*B25/'일자별 주가'!B24-펀드!R24</f>
        <v>-3012.0481927710644</v>
      </c>
      <c r="N25" s="9">
        <f>$L25*C25/'일자별 주가'!C24-펀드!S24</f>
        <v>-1807.2289156626357</v>
      </c>
      <c r="O25" s="9">
        <f>$L25*D25/'일자별 주가'!D24-펀드!T24</f>
        <v>-6586.3453815260727</v>
      </c>
      <c r="P25" s="9">
        <f>$L25*E25/'일자별 주가'!E24-펀드!U24</f>
        <v>-353.4136546184709</v>
      </c>
      <c r="Q25" s="9">
        <f>$L25*F25/'일자별 주가'!F24-펀드!V24</f>
        <v>-200.80321285140326</v>
      </c>
      <c r="R25" s="16">
        <f t="shared" si="8"/>
        <v>75301.204819277133</v>
      </c>
      <c r="S25" s="16">
        <f t="shared" si="9"/>
        <v>45180.722891566278</v>
      </c>
      <c r="T25" s="16">
        <f t="shared" si="10"/>
        <v>164658.63453815263</v>
      </c>
      <c r="U25" s="16">
        <f t="shared" si="11"/>
        <v>8835.3413654618507</v>
      </c>
      <c r="V25" s="16">
        <f t="shared" si="12"/>
        <v>5020.0803212851424</v>
      </c>
    </row>
    <row r="26" spans="1:22" x14ac:dyDescent="0.3">
      <c r="A26">
        <v>24</v>
      </c>
      <c r="B26" s="15">
        <f>'일자별 시가총액'!B25/'일자별 시가총액'!$G25</f>
        <v>7.2624077666129883E-2</v>
      </c>
      <c r="C26" s="15">
        <f>'일자별 시가총액'!C25/'일자별 시가총액'!$G25</f>
        <v>7.0449359614715767E-2</v>
      </c>
      <c r="D26" s="15">
        <f>'일자별 시가총액'!D25/'일자별 시가총액'!$G25</f>
        <v>0.38667088535900096</v>
      </c>
      <c r="E26" s="15">
        <f>'일자별 시가총액'!E25/'일자별 시가총액'!$G25</f>
        <v>6.4911393474203521E-2</v>
      </c>
      <c r="F26" s="15">
        <f>'일자별 시가총액'!F25/'일자별 시가총액'!$G25</f>
        <v>0.40534428388594984</v>
      </c>
      <c r="G26" s="14">
        <f>'일자별 시가총액'!H25</f>
        <v>106.81345863453815</v>
      </c>
      <c r="H26" s="9">
        <v>150000</v>
      </c>
      <c r="I26" s="9">
        <v>150000</v>
      </c>
      <c r="J26" s="9">
        <f t="shared" si="4"/>
        <v>1250000</v>
      </c>
      <c r="K26" s="9">
        <f t="shared" si="1"/>
        <v>10681.345863453816</v>
      </c>
      <c r="L26" s="9">
        <f t="shared" si="2"/>
        <v>13351682329.31727</v>
      </c>
      <c r="M26" s="9">
        <f>$L26*B26/'일자별 주가'!B25-펀드!R25</f>
        <v>0</v>
      </c>
      <c r="N26" s="9">
        <f>$L26*C26/'일자별 주가'!C25-펀드!S25</f>
        <v>0</v>
      </c>
      <c r="O26" s="9">
        <f>$L26*D26/'일자별 주가'!D25-펀드!T25</f>
        <v>0</v>
      </c>
      <c r="P26" s="9">
        <f>$L26*E26/'일자별 주가'!E25-펀드!U25</f>
        <v>0</v>
      </c>
      <c r="Q26" s="9">
        <f>$L26*F26/'일자별 주가'!F25-펀드!V25</f>
        <v>0</v>
      </c>
      <c r="R26" s="16">
        <f t="shared" si="8"/>
        <v>75301.204819277133</v>
      </c>
      <c r="S26" s="16">
        <f t="shared" si="9"/>
        <v>45180.722891566278</v>
      </c>
      <c r="T26" s="16">
        <f t="shared" si="10"/>
        <v>164658.63453815263</v>
      </c>
      <c r="U26" s="16">
        <f t="shared" si="11"/>
        <v>8835.3413654618507</v>
      </c>
      <c r="V26" s="16">
        <f t="shared" si="12"/>
        <v>5020.0803212851424</v>
      </c>
    </row>
    <row r="27" spans="1:22" x14ac:dyDescent="0.3">
      <c r="A27">
        <v>25</v>
      </c>
      <c r="B27" s="15">
        <f>'일자별 시가총액'!B26/'일자별 시가총액'!$G26</f>
        <v>7.5584276177951354E-2</v>
      </c>
      <c r="C27" s="15">
        <f>'일자별 시가총액'!C26/'일자별 시가총액'!$G26</f>
        <v>7.0756844411225955E-2</v>
      </c>
      <c r="D27" s="15">
        <f>'일자별 시가총액'!D26/'일자별 시가총액'!$G26</f>
        <v>0.38096036954101997</v>
      </c>
      <c r="E27" s="15">
        <f>'일자별 시가총액'!E26/'일자별 시가총액'!$G26</f>
        <v>6.6311012880929859E-2</v>
      </c>
      <c r="F27" s="15">
        <f>'일자별 시가총액'!F26/'일자별 시가총액'!$G26</f>
        <v>0.40638749698887283</v>
      </c>
      <c r="G27" s="14">
        <f>'일자별 시가총액'!H26</f>
        <v>105.94573012048191</v>
      </c>
      <c r="H27" s="9">
        <v>200000</v>
      </c>
      <c r="I27" s="9">
        <v>250000</v>
      </c>
      <c r="J27" s="9">
        <f t="shared" si="4"/>
        <v>1200000</v>
      </c>
      <c r="K27" s="9">
        <f t="shared" si="1"/>
        <v>10594.573012048193</v>
      </c>
      <c r="L27" s="9">
        <f t="shared" si="2"/>
        <v>12713487614.457832</v>
      </c>
      <c r="M27" s="9">
        <f>$L27*B27/'일자별 주가'!B26-펀드!R26</f>
        <v>-3012.0481927710935</v>
      </c>
      <c r="N27" s="9">
        <f>$L27*C27/'일자별 주가'!C26-펀드!S26</f>
        <v>-1807.2289156626575</v>
      </c>
      <c r="O27" s="9">
        <f>$L27*D27/'일자별 주가'!D26-펀드!T26</f>
        <v>-6586.345381526131</v>
      </c>
      <c r="P27" s="9">
        <f>$L27*E27/'일자별 주가'!E26-펀드!U26</f>
        <v>-353.41365461847636</v>
      </c>
      <c r="Q27" s="9">
        <f>$L27*F27/'일자별 주가'!F26-펀드!V26</f>
        <v>-200.8032128514069</v>
      </c>
      <c r="R27" s="16">
        <f t="shared" si="8"/>
        <v>72289.156626506039</v>
      </c>
      <c r="S27" s="16">
        <f t="shared" si="9"/>
        <v>43373.493975903621</v>
      </c>
      <c r="T27" s="16">
        <f t="shared" si="10"/>
        <v>158072.2891566265</v>
      </c>
      <c r="U27" s="16">
        <f t="shared" si="11"/>
        <v>8481.9277108433744</v>
      </c>
      <c r="V27" s="16">
        <f t="shared" si="12"/>
        <v>4819.2771084337355</v>
      </c>
    </row>
    <row r="28" spans="1:22" x14ac:dyDescent="0.3">
      <c r="A28">
        <v>26</v>
      </c>
      <c r="B28" s="15">
        <f>'일자별 시가총액'!B27/'일자별 시가총액'!$G27</f>
        <v>7.459791108468701E-2</v>
      </c>
      <c r="C28" s="15">
        <f>'일자별 시가총액'!C27/'일자별 시가총액'!$G27</f>
        <v>7.0911466183751534E-2</v>
      </c>
      <c r="D28" s="15">
        <f>'일자별 시가총액'!D27/'일자별 시가총액'!$G27</f>
        <v>0.37978584743310845</v>
      </c>
      <c r="E28" s="15">
        <f>'일자별 시가총액'!E27/'일자별 시가총액'!$G27</f>
        <v>6.5069929862565282E-2</v>
      </c>
      <c r="F28" s="15">
        <f>'일자별 시가총액'!F27/'일자별 시가총액'!$G27</f>
        <v>0.40963484543588774</v>
      </c>
      <c r="G28" s="14">
        <f>'일자별 시가총액'!H27</f>
        <v>105.3681108433735</v>
      </c>
      <c r="H28" s="9">
        <v>250000</v>
      </c>
      <c r="I28" s="9">
        <v>100000</v>
      </c>
      <c r="J28" s="9">
        <f t="shared" si="4"/>
        <v>1350000</v>
      </c>
      <c r="K28" s="9">
        <f t="shared" si="1"/>
        <v>10536.811084337351</v>
      </c>
      <c r="L28" s="9">
        <f t="shared" si="2"/>
        <v>14224694963.855423</v>
      </c>
      <c r="M28" s="9">
        <f>$L28*B28/'일자별 주가'!B27-펀드!R27</f>
        <v>9036.1445783132367</v>
      </c>
      <c r="N28" s="9">
        <f>$L28*C28/'일자별 주가'!C27-펀드!S27</f>
        <v>5421.6867469879508</v>
      </c>
      <c r="O28" s="9">
        <f>$L28*D28/'일자별 주가'!D27-펀드!T27</f>
        <v>19759.036144578335</v>
      </c>
      <c r="P28" s="9">
        <f>$L28*E28/'일자별 주가'!E27-펀드!U27</f>
        <v>1060.2409638554218</v>
      </c>
      <c r="Q28" s="9">
        <f>$L28*F28/'일자별 주가'!F27-펀드!V27</f>
        <v>602.40963855421705</v>
      </c>
      <c r="R28" s="16">
        <f t="shared" si="8"/>
        <v>81325.301204819276</v>
      </c>
      <c r="S28" s="16">
        <f t="shared" si="9"/>
        <v>48795.180722891571</v>
      </c>
      <c r="T28" s="16">
        <f t="shared" si="10"/>
        <v>177831.32530120484</v>
      </c>
      <c r="U28" s="16">
        <f t="shared" si="11"/>
        <v>9542.1686746987962</v>
      </c>
      <c r="V28" s="16">
        <f t="shared" si="12"/>
        <v>5421.6867469879526</v>
      </c>
    </row>
    <row r="29" spans="1:22" x14ac:dyDescent="0.3">
      <c r="A29">
        <v>27</v>
      </c>
      <c r="B29" s="15">
        <f>'일자별 시가총액'!B28/'일자별 시가총액'!$G28</f>
        <v>7.4578180151785509E-2</v>
      </c>
      <c r="C29" s="15">
        <f>'일자별 시가총액'!C28/'일자별 시가총액'!$G28</f>
        <v>7.0363040584896258E-2</v>
      </c>
      <c r="D29" s="15">
        <f>'일자별 시가총액'!D28/'일자별 시가총액'!$G28</f>
        <v>0.37079318494378172</v>
      </c>
      <c r="E29" s="15">
        <f>'일자별 시가총액'!E28/'일자별 시가총액'!$G28</f>
        <v>6.6346623980239827E-2</v>
      </c>
      <c r="F29" s="15">
        <f>'일자별 시가총액'!F28/'일자별 시가총액'!$G28</f>
        <v>0.4179189703392967</v>
      </c>
      <c r="G29" s="14">
        <f>'일자별 시가총액'!H28</f>
        <v>105.55753895582329</v>
      </c>
      <c r="H29" s="9">
        <v>150000</v>
      </c>
      <c r="I29" s="9">
        <v>100000</v>
      </c>
      <c r="J29" s="9">
        <f t="shared" si="4"/>
        <v>1400000</v>
      </c>
      <c r="K29" s="9">
        <f t="shared" si="1"/>
        <v>10555.753895582329</v>
      </c>
      <c r="L29" s="9">
        <f t="shared" si="2"/>
        <v>14778055453.815262</v>
      </c>
      <c r="M29" s="9">
        <f>$L29*B29/'일자별 주가'!B28-펀드!R28</f>
        <v>3012.0481927710935</v>
      </c>
      <c r="N29" s="9">
        <f>$L29*C29/'일자별 주가'!C28-펀드!S28</f>
        <v>1807.2289156626503</v>
      </c>
      <c r="O29" s="9">
        <f>$L29*D29/'일자별 주가'!D28-펀드!T28</f>
        <v>6586.3453815261018</v>
      </c>
      <c r="P29" s="9">
        <f>$L29*E29/'일자별 주가'!E28-펀드!U28</f>
        <v>353.41365461847272</v>
      </c>
      <c r="Q29" s="9">
        <f>$L29*F29/'일자별 주가'!F28-펀드!V28</f>
        <v>200.80321285140508</v>
      </c>
      <c r="R29" s="16">
        <f t="shared" si="8"/>
        <v>84337.349397590369</v>
      </c>
      <c r="S29" s="16">
        <f t="shared" si="9"/>
        <v>50602.409638554222</v>
      </c>
      <c r="T29" s="16">
        <f t="shared" si="10"/>
        <v>184417.67068273094</v>
      </c>
      <c r="U29" s="16">
        <f t="shared" si="11"/>
        <v>9895.5823293172689</v>
      </c>
      <c r="V29" s="16">
        <f t="shared" si="12"/>
        <v>5622.4899598393577</v>
      </c>
    </row>
    <row r="30" spans="1:22" x14ac:dyDescent="0.3">
      <c r="A30">
        <v>28</v>
      </c>
      <c r="B30" s="15">
        <f>'일자별 시가총액'!B29/'일자별 시가총액'!$G29</f>
        <v>7.6871263191190073E-2</v>
      </c>
      <c r="C30" s="15">
        <f>'일자별 시가총액'!C29/'일자별 시가총액'!$G29</f>
        <v>6.9565734302495033E-2</v>
      </c>
      <c r="D30" s="15">
        <f>'일자별 시가총액'!D29/'일자별 시가총액'!$G29</f>
        <v>0.37132608990808735</v>
      </c>
      <c r="E30" s="15">
        <f>'일자별 시가총액'!E29/'일자별 시가총액'!$G29</f>
        <v>6.591469682368753E-2</v>
      </c>
      <c r="F30" s="15">
        <f>'일자별 시가총액'!F29/'일자별 시가총액'!$G29</f>
        <v>0.41632221577454004</v>
      </c>
      <c r="G30" s="14">
        <f>'일자별 시가총액'!H29</f>
        <v>103.71745220883535</v>
      </c>
      <c r="H30" s="9">
        <v>250000</v>
      </c>
      <c r="I30" s="9">
        <v>250000</v>
      </c>
      <c r="J30" s="9">
        <f t="shared" si="4"/>
        <v>1400000</v>
      </c>
      <c r="K30" s="9">
        <f t="shared" si="1"/>
        <v>10371.745220883535</v>
      </c>
      <c r="L30" s="9">
        <f t="shared" si="2"/>
        <v>14520443309.236948</v>
      </c>
      <c r="M30" s="9">
        <f>$L30*B30/'일자별 주가'!B29-펀드!R29</f>
        <v>0</v>
      </c>
      <c r="N30" s="9">
        <f>$L30*C30/'일자별 주가'!C29-펀드!S29</f>
        <v>0</v>
      </c>
      <c r="O30" s="9">
        <f>$L30*D30/'일자별 주가'!D29-펀드!T29</f>
        <v>0</v>
      </c>
      <c r="P30" s="9">
        <f>$L30*E30/'일자별 주가'!E29-펀드!U29</f>
        <v>0</v>
      </c>
      <c r="Q30" s="9">
        <f>$L30*F30/'일자별 주가'!F29-펀드!V29</f>
        <v>0</v>
      </c>
      <c r="R30" s="16">
        <f t="shared" si="8"/>
        <v>84337.349397590369</v>
      </c>
      <c r="S30" s="16">
        <f t="shared" si="9"/>
        <v>50602.409638554222</v>
      </c>
      <c r="T30" s="16">
        <f t="shared" si="10"/>
        <v>184417.67068273094</v>
      </c>
      <c r="U30" s="16">
        <f t="shared" si="11"/>
        <v>9895.5823293172689</v>
      </c>
      <c r="V30" s="16">
        <f t="shared" si="12"/>
        <v>5622.4899598393577</v>
      </c>
    </row>
    <row r="31" spans="1:22" x14ac:dyDescent="0.3">
      <c r="A31">
        <v>29</v>
      </c>
      <c r="B31" s="15">
        <f>'일자별 시가총액'!B30/'일자별 시가총액'!$G30</f>
        <v>7.6378857958737556E-2</v>
      </c>
      <c r="C31" s="15">
        <f>'일자별 시가총액'!C30/'일자별 시가총액'!$G30</f>
        <v>6.8201153403106951E-2</v>
      </c>
      <c r="D31" s="15">
        <f>'일자별 시가총액'!D30/'일자별 시가총액'!$G30</f>
        <v>0.37967754208927718</v>
      </c>
      <c r="E31" s="15">
        <f>'일자별 시가총액'!E30/'일자별 시가총액'!$G30</f>
        <v>6.4971421042123681E-2</v>
      </c>
      <c r="F31" s="15">
        <f>'일자별 시가총액'!F30/'일자별 시가총액'!$G30</f>
        <v>0.41077102550675459</v>
      </c>
      <c r="G31" s="14">
        <f>'일자별 시가총액'!H30</f>
        <v>104.1179437751004</v>
      </c>
      <c r="H31" s="9">
        <v>100000</v>
      </c>
      <c r="I31" s="9">
        <v>200000</v>
      </c>
      <c r="J31" s="9">
        <f t="shared" si="4"/>
        <v>1300000</v>
      </c>
      <c r="K31" s="9">
        <f t="shared" si="1"/>
        <v>10411.794377510039</v>
      </c>
      <c r="L31" s="9">
        <f t="shared" si="2"/>
        <v>13535332690.763052</v>
      </c>
      <c r="M31" s="9">
        <f>$L31*B31/'일자별 주가'!B30-펀드!R30</f>
        <v>-6024.0963855421869</v>
      </c>
      <c r="N31" s="9">
        <f>$L31*C31/'일자별 주가'!C30-펀드!S30</f>
        <v>-3614.4578313253005</v>
      </c>
      <c r="O31" s="9">
        <f>$L31*D31/'일자별 주가'!D30-펀드!T30</f>
        <v>-13172.690763052233</v>
      </c>
      <c r="P31" s="9">
        <f>$L31*E31/'일자별 주가'!E30-펀드!U30</f>
        <v>-706.82730923694726</v>
      </c>
      <c r="Q31" s="9">
        <f>$L31*F31/'일자별 주가'!F30-펀드!V30</f>
        <v>-401.60642570281198</v>
      </c>
      <c r="R31" s="16">
        <f t="shared" si="8"/>
        <v>78313.253012048182</v>
      </c>
      <c r="S31" s="16">
        <f t="shared" si="9"/>
        <v>46987.951807228921</v>
      </c>
      <c r="T31" s="16">
        <f t="shared" si="10"/>
        <v>171244.97991967871</v>
      </c>
      <c r="U31" s="16">
        <f t="shared" si="11"/>
        <v>9188.7550200803216</v>
      </c>
      <c r="V31" s="16">
        <f t="shared" si="12"/>
        <v>5220.8835341365457</v>
      </c>
    </row>
    <row r="32" spans="1:22" x14ac:dyDescent="0.3">
      <c r="A32">
        <v>30</v>
      </c>
      <c r="B32" s="15">
        <f>'일자별 시가총액'!B31/'일자별 시가총액'!$G31</f>
        <v>7.4593825324188817E-2</v>
      </c>
      <c r="C32" s="15">
        <f>'일자별 시가총액'!C31/'일자별 시가총액'!$G31</f>
        <v>6.5521003447953072E-2</v>
      </c>
      <c r="D32" s="15">
        <f>'일자별 시가총액'!D31/'일자별 시가총액'!$G31</f>
        <v>0.38333209291686582</v>
      </c>
      <c r="E32" s="15">
        <f>'일자별 시가총액'!E31/'일자별 시가총액'!$G31</f>
        <v>6.5825866653489523E-2</v>
      </c>
      <c r="F32" s="15">
        <f>'일자별 시가총액'!F31/'일자별 시가총액'!$G31</f>
        <v>0.41072721165750276</v>
      </c>
      <c r="G32" s="14">
        <f>'일자별 시가총액'!H31</f>
        <v>105.85035823293171</v>
      </c>
      <c r="H32" s="9">
        <v>200000</v>
      </c>
      <c r="I32" s="9">
        <v>150000</v>
      </c>
      <c r="J32" s="9">
        <f t="shared" si="4"/>
        <v>1350000</v>
      </c>
      <c r="K32" s="9">
        <f t="shared" si="1"/>
        <v>10585.03582329317</v>
      </c>
      <c r="L32" s="9">
        <f t="shared" si="2"/>
        <v>14289798361.44578</v>
      </c>
      <c r="M32" s="9">
        <f>$L32*B32/'일자별 주가'!B31-펀드!R31</f>
        <v>3012.0481927710789</v>
      </c>
      <c r="N32" s="9">
        <f>$L32*C32/'일자별 주가'!C31-펀드!S31</f>
        <v>1807.2289156626284</v>
      </c>
      <c r="O32" s="9">
        <f>$L32*D32/'일자별 주가'!D31-펀드!T31</f>
        <v>6586.3453815260727</v>
      </c>
      <c r="P32" s="9">
        <f>$L32*E32/'일자별 주가'!E31-펀드!U31</f>
        <v>353.41365461847272</v>
      </c>
      <c r="Q32" s="9">
        <f>$L32*F32/'일자별 주가'!F31-펀드!V31</f>
        <v>200.80321285140508</v>
      </c>
      <c r="R32" s="16">
        <f t="shared" si="8"/>
        <v>81325.301204819261</v>
      </c>
      <c r="S32" s="16">
        <f t="shared" si="9"/>
        <v>48795.18072289155</v>
      </c>
      <c r="T32" s="16">
        <f t="shared" si="10"/>
        <v>177831.32530120478</v>
      </c>
      <c r="U32" s="16">
        <f t="shared" si="11"/>
        <v>9542.1686746987943</v>
      </c>
      <c r="V32" s="16">
        <f t="shared" si="12"/>
        <v>5421.6867469879508</v>
      </c>
    </row>
    <row r="33" spans="1:22" x14ac:dyDescent="0.3">
      <c r="A33">
        <v>31</v>
      </c>
      <c r="B33" s="15">
        <f>'일자별 시가총액'!B32/'일자별 시가총액'!$G32</f>
        <v>7.1006899555808925E-2</v>
      </c>
      <c r="C33" s="15">
        <f>'일자별 시가총액'!C32/'일자별 시가총액'!$G32</f>
        <v>6.5663529945928834E-2</v>
      </c>
      <c r="D33" s="15">
        <f>'일자별 시가총액'!D32/'일자별 시가총액'!$G32</f>
        <v>0.38712193995669658</v>
      </c>
      <c r="E33" s="15">
        <f>'일자별 시가총액'!E32/'일자별 시가총액'!$G32</f>
        <v>6.3762499847512949E-2</v>
      </c>
      <c r="F33" s="15">
        <f>'일자별 시가총액'!F32/'일자별 시가총액'!$G32</f>
        <v>0.41244513069405264</v>
      </c>
      <c r="G33" s="14">
        <f>'일자별 시가총액'!H32</f>
        <v>107.98204016064257</v>
      </c>
      <c r="H33" s="9">
        <v>100000</v>
      </c>
      <c r="I33" s="9">
        <v>200000</v>
      </c>
      <c r="J33" s="9">
        <f t="shared" si="4"/>
        <v>1250000</v>
      </c>
      <c r="K33" s="9">
        <f t="shared" si="1"/>
        <v>10798.204016064257</v>
      </c>
      <c r="L33" s="9">
        <f t="shared" si="2"/>
        <v>13497755020.080322</v>
      </c>
      <c r="M33" s="9">
        <f>$L33*B33/'일자별 주가'!B32-펀드!R32</f>
        <v>-6024.0963855421433</v>
      </c>
      <c r="N33" s="9">
        <f>$L33*C33/'일자별 주가'!C32-펀드!S32</f>
        <v>-3614.4578313252787</v>
      </c>
      <c r="O33" s="9">
        <f>$L33*D33/'일자별 주가'!D32-펀드!T32</f>
        <v>-13172.690763052204</v>
      </c>
      <c r="P33" s="9">
        <f>$L33*E33/'일자별 주가'!E32-펀드!U32</f>
        <v>-706.82730923694544</v>
      </c>
      <c r="Q33" s="9">
        <f>$L33*F33/'일자별 주가'!F32-펀드!V32</f>
        <v>-401.60642570280925</v>
      </c>
      <c r="R33" s="16">
        <f t="shared" si="8"/>
        <v>75301.204819277118</v>
      </c>
      <c r="S33" s="16">
        <f t="shared" si="9"/>
        <v>45180.722891566271</v>
      </c>
      <c r="T33" s="16">
        <f t="shared" si="10"/>
        <v>164658.63453815258</v>
      </c>
      <c r="U33" s="16">
        <f t="shared" si="11"/>
        <v>8835.3413654618489</v>
      </c>
      <c r="V33" s="16">
        <f t="shared" si="12"/>
        <v>5020.0803212851415</v>
      </c>
    </row>
    <row r="34" spans="1:22" x14ac:dyDescent="0.3">
      <c r="A34">
        <v>32</v>
      </c>
      <c r="B34" s="15">
        <f>'일자별 시가총액'!B33/'일자별 시가총액'!$G33</f>
        <v>6.9746724912876507E-2</v>
      </c>
      <c r="C34" s="15">
        <f>'일자별 시가총액'!C33/'일자별 시가총액'!$G33</f>
        <v>6.5081165999654522E-2</v>
      </c>
      <c r="D34" s="15">
        <f>'일자별 시가총액'!D33/'일자별 시가총액'!$G33</f>
        <v>0.38824362097137621</v>
      </c>
      <c r="E34" s="15">
        <f>'일자별 시가총액'!E33/'일자별 시가총액'!$G33</f>
        <v>6.3947638034129117E-2</v>
      </c>
      <c r="F34" s="15">
        <f>'일자별 시가총액'!F33/'일자별 시가총액'!$G33</f>
        <v>0.41298085008196356</v>
      </c>
      <c r="G34" s="14">
        <f>'일자별 시가총액'!H33</f>
        <v>106.910059437751</v>
      </c>
      <c r="H34" s="9">
        <v>250000</v>
      </c>
      <c r="I34" s="9">
        <v>150000</v>
      </c>
      <c r="J34" s="9">
        <f t="shared" si="4"/>
        <v>1350000</v>
      </c>
      <c r="K34" s="9">
        <f t="shared" si="1"/>
        <v>10691.005943775101</v>
      </c>
      <c r="L34" s="9">
        <f t="shared" si="2"/>
        <v>14432858024.096386</v>
      </c>
      <c r="M34" s="9">
        <f>$L34*B34/'일자별 주가'!B33-펀드!R33</f>
        <v>6024.0963855421578</v>
      </c>
      <c r="N34" s="9">
        <f>$L34*C34/'일자별 주가'!C33-펀드!S33</f>
        <v>3614.4578313252932</v>
      </c>
      <c r="O34" s="9">
        <f>$L34*D34/'일자별 주가'!D33-펀드!T33</f>
        <v>13172.690763052204</v>
      </c>
      <c r="P34" s="9">
        <f>$L34*E34/'일자별 주가'!E33-펀드!U33</f>
        <v>706.82730923694726</v>
      </c>
      <c r="Q34" s="9">
        <f>$L34*F34/'일자별 주가'!F33-펀드!V33</f>
        <v>401.60642570281016</v>
      </c>
      <c r="R34" s="16">
        <f t="shared" si="8"/>
        <v>81325.301204819276</v>
      </c>
      <c r="S34" s="16">
        <f t="shared" si="9"/>
        <v>48795.180722891564</v>
      </c>
      <c r="T34" s="16">
        <f t="shared" si="10"/>
        <v>177831.32530120478</v>
      </c>
      <c r="U34" s="16">
        <f t="shared" si="11"/>
        <v>9542.1686746987962</v>
      </c>
      <c r="V34" s="16">
        <f t="shared" si="12"/>
        <v>5421.6867469879517</v>
      </c>
    </row>
    <row r="35" spans="1:22" x14ac:dyDescent="0.3">
      <c r="A35">
        <v>33</v>
      </c>
      <c r="B35" s="15">
        <f>'일자별 시가총액'!B34/'일자별 시가총액'!$G34</f>
        <v>7.1136847045024085E-2</v>
      </c>
      <c r="C35" s="15">
        <f>'일자별 시가총액'!C34/'일자별 시가총액'!$G34</f>
        <v>6.4246063048148117E-2</v>
      </c>
      <c r="D35" s="15">
        <f>'일자별 시가총액'!D34/'일자별 시가총액'!$G34</f>
        <v>0.38141027911791719</v>
      </c>
      <c r="E35" s="15">
        <f>'일자별 시가총액'!E34/'일자별 시가총액'!$G34</f>
        <v>6.2678358091472805E-2</v>
      </c>
      <c r="F35" s="15">
        <f>'일자별 시가총액'!F34/'일자별 시가총액'!$G34</f>
        <v>0.42052845269743777</v>
      </c>
      <c r="G35" s="14">
        <f>'일자별 시가총액'!H34</f>
        <v>107.02263775100403</v>
      </c>
      <c r="H35" s="9">
        <v>100000</v>
      </c>
      <c r="I35" s="9">
        <v>250000</v>
      </c>
      <c r="J35" s="9">
        <f t="shared" si="4"/>
        <v>1200000</v>
      </c>
      <c r="K35" s="9">
        <f t="shared" si="1"/>
        <v>10702.263775100402</v>
      </c>
      <c r="L35" s="9">
        <f t="shared" si="2"/>
        <v>12842716530.120483</v>
      </c>
      <c r="M35" s="9">
        <f>$L35*B35/'일자별 주가'!B34-펀드!R34</f>
        <v>-9036.1445783132367</v>
      </c>
      <c r="N35" s="9">
        <f>$L35*C35/'일자별 주가'!C34-펀드!S34</f>
        <v>-5421.6867469879435</v>
      </c>
      <c r="O35" s="9">
        <f>$L35*D35/'일자별 주가'!D34-펀드!T34</f>
        <v>-19759.036144578247</v>
      </c>
      <c r="P35" s="9">
        <f>$L35*E35/'일자별 주가'!E34-펀드!U34</f>
        <v>-1060.2409638554218</v>
      </c>
      <c r="Q35" s="9">
        <f>$L35*F35/'일자별 주가'!F34-펀드!V34</f>
        <v>-602.40963855421614</v>
      </c>
      <c r="R35" s="16">
        <f t="shared" si="8"/>
        <v>72289.156626506039</v>
      </c>
      <c r="S35" s="16">
        <f t="shared" si="9"/>
        <v>43373.493975903621</v>
      </c>
      <c r="T35" s="16">
        <f t="shared" si="10"/>
        <v>158072.28915662653</v>
      </c>
      <c r="U35" s="16">
        <f t="shared" si="11"/>
        <v>8481.9277108433744</v>
      </c>
      <c r="V35" s="16">
        <f t="shared" si="12"/>
        <v>4819.2771084337355</v>
      </c>
    </row>
    <row r="36" spans="1:22" x14ac:dyDescent="0.3">
      <c r="A36">
        <v>34</v>
      </c>
      <c r="B36" s="15">
        <f>'일자별 시가총액'!B35/'일자별 시가총액'!$G35</f>
        <v>7.2060014137627137E-2</v>
      </c>
      <c r="C36" s="15">
        <f>'일자별 시가총액'!C35/'일자별 시가총액'!$G35</f>
        <v>6.3864580406037194E-2</v>
      </c>
      <c r="D36" s="15">
        <f>'일자별 시가총액'!D35/'일자별 시가총액'!$G35</f>
        <v>0.39060376388191642</v>
      </c>
      <c r="E36" s="15">
        <f>'일자별 시가총액'!E35/'일자별 시가총액'!$G35</f>
        <v>6.2087297906442594E-2</v>
      </c>
      <c r="F36" s="15">
        <f>'일자별 시가총액'!F35/'일자별 시가총액'!$G35</f>
        <v>0.4113843436679766</v>
      </c>
      <c r="G36" s="14">
        <f>'일자별 시가총액'!H35</f>
        <v>107.58268273092368</v>
      </c>
      <c r="H36" s="9">
        <v>250000</v>
      </c>
      <c r="I36" s="9">
        <v>50000</v>
      </c>
      <c r="J36" s="9">
        <f t="shared" si="4"/>
        <v>1400000</v>
      </c>
      <c r="K36" s="9">
        <f t="shared" si="1"/>
        <v>10758.268273092368</v>
      </c>
      <c r="L36" s="9">
        <f t="shared" si="2"/>
        <v>15061575582.329315</v>
      </c>
      <c r="M36" s="9">
        <f>$L36*B36/'일자별 주가'!B35-펀드!R35</f>
        <v>12048.192771084301</v>
      </c>
      <c r="N36" s="9">
        <f>$L36*C36/'일자별 주가'!C35-펀드!S35</f>
        <v>7228.9156626505937</v>
      </c>
      <c r="O36" s="9">
        <f>$L36*D36/'일자별 주가'!D35-펀드!T35</f>
        <v>26345.381526104349</v>
      </c>
      <c r="P36" s="9">
        <f>$L36*E36/'일자별 주가'!E35-펀드!U35</f>
        <v>1413.6546184738927</v>
      </c>
      <c r="Q36" s="9">
        <f>$L36*F36/'일자별 주가'!F35-펀드!V35</f>
        <v>803.21285140562122</v>
      </c>
      <c r="R36" s="16">
        <f t="shared" si="8"/>
        <v>84337.34939759034</v>
      </c>
      <c r="S36" s="16">
        <f t="shared" si="9"/>
        <v>50602.409638554214</v>
      </c>
      <c r="T36" s="16">
        <f t="shared" si="10"/>
        <v>184417.67068273088</v>
      </c>
      <c r="U36" s="16">
        <f t="shared" si="11"/>
        <v>9895.5823293172671</v>
      </c>
      <c r="V36" s="16">
        <f t="shared" si="12"/>
        <v>5622.4899598393567</v>
      </c>
    </row>
    <row r="37" spans="1:22" x14ac:dyDescent="0.3">
      <c r="A37">
        <v>35</v>
      </c>
      <c r="B37" s="15">
        <f>'일자별 시가총액'!B36/'일자별 시가총액'!$G36</f>
        <v>7.4195417125654348E-2</v>
      </c>
      <c r="C37" s="15">
        <f>'일자별 시가총액'!C36/'일자별 시가총액'!$G36</f>
        <v>6.2443411068139998E-2</v>
      </c>
      <c r="D37" s="15">
        <f>'일자별 시가총액'!D36/'일자별 시가총액'!$G36</f>
        <v>0.39010685846998644</v>
      </c>
      <c r="E37" s="15">
        <f>'일자별 시가총액'!E36/'일자별 시가총액'!$G36</f>
        <v>6.2432705306928182E-2</v>
      </c>
      <c r="F37" s="15">
        <f>'일자별 시가총액'!F36/'일자별 시가총액'!$G36</f>
        <v>0.41082160802929096</v>
      </c>
      <c r="G37" s="14">
        <f>'일자별 시가총액'!H36</f>
        <v>107.28750200803212</v>
      </c>
      <c r="H37" s="9">
        <v>150000</v>
      </c>
      <c r="I37" s="9">
        <v>150000</v>
      </c>
      <c r="J37" s="9">
        <f t="shared" si="4"/>
        <v>1400000</v>
      </c>
      <c r="K37" s="9">
        <f t="shared" si="1"/>
        <v>10728.750200803212</v>
      </c>
      <c r="L37" s="9">
        <f t="shared" si="2"/>
        <v>15020250281.124496</v>
      </c>
      <c r="M37" s="9">
        <f>$L37*B37/'일자별 주가'!B36-펀드!R36</f>
        <v>0</v>
      </c>
      <c r="N37" s="9">
        <f>$L37*C37/'일자별 주가'!C36-펀드!S36</f>
        <v>0</v>
      </c>
      <c r="O37" s="9">
        <f>$L37*D37/'일자별 주가'!D36-펀드!T36</f>
        <v>0</v>
      </c>
      <c r="P37" s="9">
        <f>$L37*E37/'일자별 주가'!E36-펀드!U36</f>
        <v>0</v>
      </c>
      <c r="Q37" s="9">
        <f>$L37*F37/'일자별 주가'!F36-펀드!V36</f>
        <v>0</v>
      </c>
      <c r="R37" s="16">
        <f t="shared" si="8"/>
        <v>84337.34939759034</v>
      </c>
      <c r="S37" s="16">
        <f t="shared" si="9"/>
        <v>50602.409638554214</v>
      </c>
      <c r="T37" s="16">
        <f t="shared" si="10"/>
        <v>184417.67068273088</v>
      </c>
      <c r="U37" s="16">
        <f t="shared" si="11"/>
        <v>9895.5823293172671</v>
      </c>
      <c r="V37" s="16">
        <f t="shared" si="12"/>
        <v>5622.4899598393567</v>
      </c>
    </row>
    <row r="38" spans="1:22" x14ac:dyDescent="0.3">
      <c r="A38">
        <v>36</v>
      </c>
      <c r="B38" s="15">
        <f>'일자별 시가총액'!B37/'일자별 시가총액'!$G37</f>
        <v>7.293667781353276E-2</v>
      </c>
      <c r="C38" s="15">
        <f>'일자별 시가총액'!C37/'일자별 시가총액'!$G37</f>
        <v>6.2232357851983992E-2</v>
      </c>
      <c r="D38" s="15">
        <f>'일자별 시가총액'!D37/'일자별 시가총액'!$G37</f>
        <v>0.39032288422867617</v>
      </c>
      <c r="E38" s="15">
        <f>'일자별 시가총액'!E37/'일자별 시가총액'!$G37</f>
        <v>6.0656439772788874E-2</v>
      </c>
      <c r="F38" s="15">
        <f>'일자별 시가총액'!F37/'일자별 시가총액'!$G37</f>
        <v>0.41385164033301819</v>
      </c>
      <c r="G38" s="14">
        <f>'일자별 시가총액'!H37</f>
        <v>108.78391485943774</v>
      </c>
      <c r="H38" s="9">
        <v>200000</v>
      </c>
      <c r="I38" s="9">
        <v>150000</v>
      </c>
      <c r="J38" s="9">
        <f t="shared" si="4"/>
        <v>1450000</v>
      </c>
      <c r="K38" s="9">
        <f t="shared" si="1"/>
        <v>10878.391485943774</v>
      </c>
      <c r="L38" s="9">
        <f t="shared" si="2"/>
        <v>15773667654.618471</v>
      </c>
      <c r="M38" s="9">
        <f>$L38*B38/'일자별 주가'!B37-펀드!R37</f>
        <v>3012.0481927710789</v>
      </c>
      <c r="N38" s="9">
        <f>$L38*C38/'일자별 주가'!C37-펀드!S37</f>
        <v>1807.228915662643</v>
      </c>
      <c r="O38" s="9">
        <f>$L38*D38/'일자별 주가'!D37-펀드!T37</f>
        <v>6586.3453815261018</v>
      </c>
      <c r="P38" s="9">
        <f>$L38*E38/'일자별 주가'!E37-펀드!U37</f>
        <v>353.41365461847454</v>
      </c>
      <c r="Q38" s="9">
        <f>$L38*F38/'일자별 주가'!F37-펀드!V37</f>
        <v>200.80321285140599</v>
      </c>
      <c r="R38" s="16">
        <f t="shared" si="8"/>
        <v>87349.397590361419</v>
      </c>
      <c r="S38" s="16">
        <f t="shared" si="9"/>
        <v>52409.638554216857</v>
      </c>
      <c r="T38" s="16">
        <f t="shared" si="10"/>
        <v>191004.01606425698</v>
      </c>
      <c r="U38" s="16">
        <f t="shared" si="11"/>
        <v>10248.995983935742</v>
      </c>
      <c r="V38" s="16">
        <f t="shared" si="12"/>
        <v>5823.2931726907627</v>
      </c>
    </row>
    <row r="39" spans="1:22" x14ac:dyDescent="0.3">
      <c r="A39">
        <v>37</v>
      </c>
      <c r="B39" s="15">
        <f>'일자별 시가총액'!B38/'일자별 시가총액'!$G38</f>
        <v>7.4109188885065055E-2</v>
      </c>
      <c r="C39" s="15">
        <f>'일자별 시가총액'!C38/'일자별 시가총액'!$G38</f>
        <v>6.1243833694617764E-2</v>
      </c>
      <c r="D39" s="15">
        <f>'일자별 시가총액'!D38/'일자별 시가총액'!$G38</f>
        <v>0.3828990861799032</v>
      </c>
      <c r="E39" s="15">
        <f>'일자별 시가총액'!E38/'일자별 시가총액'!$G38</f>
        <v>6.0354991871264994E-2</v>
      </c>
      <c r="F39" s="15">
        <f>'일자별 시가총액'!F38/'일자별 시가총액'!$G38</f>
        <v>0.42139289936914892</v>
      </c>
      <c r="G39" s="14">
        <f>'일자별 시가총액'!H38</f>
        <v>109.73713574297189</v>
      </c>
      <c r="H39" s="9">
        <v>250000</v>
      </c>
      <c r="I39" s="9">
        <v>250000</v>
      </c>
      <c r="J39" s="9">
        <f t="shared" si="4"/>
        <v>1450000</v>
      </c>
      <c r="K39" s="9">
        <f t="shared" si="1"/>
        <v>10973.713574297188</v>
      </c>
      <c r="L39" s="9">
        <f t="shared" si="2"/>
        <v>15911884682.730923</v>
      </c>
      <c r="M39" s="9">
        <f>$L39*B39/'일자별 주가'!B38-펀드!R38</f>
        <v>0</v>
      </c>
      <c r="N39" s="9">
        <f>$L39*C39/'일자별 주가'!C38-펀드!S38</f>
        <v>0</v>
      </c>
      <c r="O39" s="9">
        <f>$L39*D39/'일자별 주가'!D38-펀드!T38</f>
        <v>0</v>
      </c>
      <c r="P39" s="9">
        <f>$L39*E39/'일자별 주가'!E38-펀드!U38</f>
        <v>0</v>
      </c>
      <c r="Q39" s="9">
        <f>$L39*F39/'일자별 주가'!F38-펀드!V38</f>
        <v>0</v>
      </c>
      <c r="R39" s="16">
        <f t="shared" si="8"/>
        <v>87349.397590361419</v>
      </c>
      <c r="S39" s="16">
        <f t="shared" si="9"/>
        <v>52409.638554216857</v>
      </c>
      <c r="T39" s="16">
        <f t="shared" si="10"/>
        <v>191004.01606425698</v>
      </c>
      <c r="U39" s="16">
        <f t="shared" si="11"/>
        <v>10248.995983935742</v>
      </c>
      <c r="V39" s="16">
        <f t="shared" si="12"/>
        <v>5823.2931726907627</v>
      </c>
    </row>
    <row r="40" spans="1:22" x14ac:dyDescent="0.3">
      <c r="A40">
        <v>38</v>
      </c>
      <c r="B40" s="15">
        <f>'일자별 시가총액'!B39/'일자별 시가총액'!$G39</f>
        <v>7.2132811335324107E-2</v>
      </c>
      <c r="C40" s="15">
        <f>'일자별 시가총액'!C39/'일자별 시가총액'!$G39</f>
        <v>6.2605046607300763E-2</v>
      </c>
      <c r="D40" s="15">
        <f>'일자별 시가총액'!D39/'일자별 시가총액'!$G39</f>
        <v>0.38313354580252346</v>
      </c>
      <c r="E40" s="15">
        <f>'일자별 시가총액'!E39/'일자별 시가총액'!$G39</f>
        <v>6.1130473304901511E-2</v>
      </c>
      <c r="F40" s="15">
        <f>'일자별 시가총액'!F39/'일자별 시가총액'!$G39</f>
        <v>0.42099812294995015</v>
      </c>
      <c r="G40" s="14">
        <f>'일자별 시가총액'!H39</f>
        <v>109.39493012048193</v>
      </c>
      <c r="H40" s="9">
        <v>100000</v>
      </c>
      <c r="I40" s="9">
        <v>150000</v>
      </c>
      <c r="J40" s="9">
        <f t="shared" si="4"/>
        <v>1400000</v>
      </c>
      <c r="K40" s="9">
        <f t="shared" si="1"/>
        <v>10939.493012048193</v>
      </c>
      <c r="L40" s="9">
        <f t="shared" si="2"/>
        <v>15315290216.86747</v>
      </c>
      <c r="M40" s="9">
        <f>$L40*B40/'일자별 주가'!B39-펀드!R39</f>
        <v>-3012.0481927710498</v>
      </c>
      <c r="N40" s="9">
        <f>$L40*C40/'일자별 주가'!C39-펀드!S39</f>
        <v>-1807.2289156626357</v>
      </c>
      <c r="O40" s="9">
        <f>$L40*D40/'일자별 주가'!D39-펀드!T39</f>
        <v>-6586.3453815260727</v>
      </c>
      <c r="P40" s="9">
        <f>$L40*E40/'일자별 주가'!E39-펀드!U39</f>
        <v>-353.41365461847272</v>
      </c>
      <c r="Q40" s="9">
        <f>$L40*F40/'일자별 주가'!F39-펀드!V39</f>
        <v>-200.80321285140508</v>
      </c>
      <c r="R40" s="16">
        <f t="shared" si="8"/>
        <v>84337.349397590369</v>
      </c>
      <c r="S40" s="16">
        <f t="shared" si="9"/>
        <v>50602.409638554222</v>
      </c>
      <c r="T40" s="16">
        <f t="shared" si="10"/>
        <v>184417.67068273091</v>
      </c>
      <c r="U40" s="16">
        <f t="shared" si="11"/>
        <v>9895.5823293172689</v>
      </c>
      <c r="V40" s="16">
        <f t="shared" si="12"/>
        <v>5622.4899598393577</v>
      </c>
    </row>
    <row r="41" spans="1:22" x14ac:dyDescent="0.3">
      <c r="A41">
        <v>39</v>
      </c>
      <c r="B41" s="15">
        <f>'일자별 시가총액'!B40/'일자별 시가총액'!$G40</f>
        <v>7.0724472475187289E-2</v>
      </c>
      <c r="C41" s="15">
        <f>'일자별 시가총액'!C40/'일자별 시가총액'!$G40</f>
        <v>6.2655125850571161E-2</v>
      </c>
      <c r="D41" s="15">
        <f>'일자별 시가총액'!D40/'일자별 시가총액'!$G40</f>
        <v>0.38284864602529639</v>
      </c>
      <c r="E41" s="15">
        <f>'일자별 시가총액'!E40/'일자별 시가총액'!$G40</f>
        <v>6.2372050734114483E-2</v>
      </c>
      <c r="F41" s="15">
        <f>'일자별 시가총액'!F40/'일자별 시가총액'!$G40</f>
        <v>0.42139970491483059</v>
      </c>
      <c r="G41" s="14">
        <f>'일자별 시가총액'!H40</f>
        <v>108.77099277108432</v>
      </c>
      <c r="H41" s="9">
        <v>250000</v>
      </c>
      <c r="I41" s="9">
        <v>250000</v>
      </c>
      <c r="J41" s="9">
        <f t="shared" si="4"/>
        <v>1400000</v>
      </c>
      <c r="K41" s="9">
        <f t="shared" si="1"/>
        <v>10877.099277108433</v>
      </c>
      <c r="L41" s="9">
        <f t="shared" si="2"/>
        <v>15227938987.951807</v>
      </c>
      <c r="M41" s="9">
        <f>$L41*B41/'일자별 주가'!B40-펀드!R40</f>
        <v>0</v>
      </c>
      <c r="N41" s="9">
        <f>$L41*C41/'일자별 주가'!C40-펀드!S40</f>
        <v>0</v>
      </c>
      <c r="O41" s="9">
        <f>$L41*D41/'일자별 주가'!D40-펀드!T40</f>
        <v>0</v>
      </c>
      <c r="P41" s="9">
        <f>$L41*E41/'일자별 주가'!E40-펀드!U40</f>
        <v>0</v>
      </c>
      <c r="Q41" s="9">
        <f>$L41*F41/'일자별 주가'!F40-펀드!V40</f>
        <v>0</v>
      </c>
      <c r="R41" s="16">
        <f t="shared" si="8"/>
        <v>84337.349397590369</v>
      </c>
      <c r="S41" s="16">
        <f t="shared" si="9"/>
        <v>50602.409638554222</v>
      </c>
      <c r="T41" s="16">
        <f t="shared" si="10"/>
        <v>184417.67068273091</v>
      </c>
      <c r="U41" s="16">
        <f t="shared" si="11"/>
        <v>9895.5823293172689</v>
      </c>
      <c r="V41" s="16">
        <f t="shared" si="12"/>
        <v>5622.4899598393577</v>
      </c>
    </row>
    <row r="42" spans="1:22" x14ac:dyDescent="0.3">
      <c r="A42">
        <v>40</v>
      </c>
      <c r="B42" s="15">
        <f>'일자별 시가총액'!B41/'일자별 시가총액'!$G41</f>
        <v>6.9996529850962941E-2</v>
      </c>
      <c r="C42" s="15">
        <f>'일자별 시가총액'!C41/'일자별 시가총액'!$G41</f>
        <v>6.3464916984347142E-2</v>
      </c>
      <c r="D42" s="15">
        <f>'일자별 시가총액'!D41/'일자별 시가총액'!$G41</f>
        <v>0.37941099788064375</v>
      </c>
      <c r="E42" s="15">
        <f>'일자별 시가총액'!E41/'일자별 시가총액'!$G41</f>
        <v>6.3820458413964748E-2</v>
      </c>
      <c r="F42" s="15">
        <f>'일자별 시가총액'!F41/'일자별 시가총액'!$G41</f>
        <v>0.42330709687008139</v>
      </c>
      <c r="G42" s="14">
        <f>'일자별 시가총액'!H41</f>
        <v>109.27391967871488</v>
      </c>
      <c r="H42" s="9">
        <v>200000</v>
      </c>
      <c r="I42" s="9">
        <v>100000</v>
      </c>
      <c r="J42" s="9">
        <f t="shared" si="4"/>
        <v>1500000</v>
      </c>
      <c r="K42" s="9">
        <f t="shared" si="1"/>
        <v>10927.391967871486</v>
      </c>
      <c r="L42" s="9">
        <f t="shared" si="2"/>
        <v>16391087951.80723</v>
      </c>
      <c r="M42" s="9">
        <f>$L42*B42/'일자별 주가'!B41-펀드!R41</f>
        <v>6024.0963855421578</v>
      </c>
      <c r="N42" s="9">
        <f>$L42*C42/'일자별 주가'!C41-펀드!S41</f>
        <v>3614.4578313253005</v>
      </c>
      <c r="O42" s="9">
        <f>$L42*D42/'일자별 주가'!D41-펀드!T41</f>
        <v>13172.690763052204</v>
      </c>
      <c r="P42" s="9">
        <f>$L42*E42/'일자별 주가'!E41-펀드!U41</f>
        <v>706.82730923694908</v>
      </c>
      <c r="Q42" s="9">
        <f>$L42*F42/'일자별 주가'!F41-펀드!V41</f>
        <v>401.60642570281107</v>
      </c>
      <c r="R42" s="16">
        <f t="shared" si="8"/>
        <v>90361.445783132527</v>
      </c>
      <c r="S42" s="16">
        <f t="shared" si="9"/>
        <v>54216.867469879522</v>
      </c>
      <c r="T42" s="16">
        <f t="shared" si="10"/>
        <v>197590.36144578311</v>
      </c>
      <c r="U42" s="16">
        <f t="shared" si="11"/>
        <v>10602.409638554218</v>
      </c>
      <c r="V42" s="16">
        <f t="shared" si="12"/>
        <v>6024.0963855421687</v>
      </c>
    </row>
    <row r="43" spans="1:22" x14ac:dyDescent="0.3">
      <c r="A43">
        <v>41</v>
      </c>
      <c r="B43" s="15">
        <f>'일자별 시가총액'!B42/'일자별 시가총액'!$G42</f>
        <v>7.3398030140956125E-2</v>
      </c>
      <c r="C43" s="15">
        <f>'일자별 시가총액'!C42/'일자별 시가총액'!$G42</f>
        <v>6.4841666572182585E-2</v>
      </c>
      <c r="D43" s="15">
        <f>'일자별 시가총액'!D42/'일자별 시가총액'!$G42</f>
        <v>0.37724415731535121</v>
      </c>
      <c r="E43" s="15">
        <f>'일자별 시가총액'!E42/'일자별 시가총액'!$G42</f>
        <v>6.5215014740190674E-2</v>
      </c>
      <c r="F43" s="15">
        <f>'일자별 시가총액'!F42/'일자별 시가총액'!$G42</f>
        <v>0.4193011312313194</v>
      </c>
      <c r="G43" s="14">
        <f>'일자별 시가총액'!H42</f>
        <v>107.25477429718875</v>
      </c>
      <c r="H43" s="9">
        <v>200000</v>
      </c>
      <c r="I43" s="9">
        <v>200000</v>
      </c>
      <c r="J43" s="9">
        <f t="shared" si="4"/>
        <v>1500000</v>
      </c>
      <c r="K43" s="9">
        <f t="shared" si="1"/>
        <v>10725.477429718874</v>
      </c>
      <c r="L43" s="9">
        <f t="shared" si="2"/>
        <v>16088216144.578312</v>
      </c>
      <c r="M43" s="9">
        <f>$L43*B43/'일자별 주가'!B42-펀드!R42</f>
        <v>0</v>
      </c>
      <c r="N43" s="9">
        <f>$L43*C43/'일자별 주가'!C42-펀드!S42</f>
        <v>0</v>
      </c>
      <c r="O43" s="9">
        <f>$L43*D43/'일자별 주가'!D42-펀드!T42</f>
        <v>0</v>
      </c>
      <c r="P43" s="9">
        <f>$L43*E43/'일자별 주가'!E42-펀드!U42</f>
        <v>0</v>
      </c>
      <c r="Q43" s="9">
        <f>$L43*F43/'일자별 주가'!F42-펀드!V42</f>
        <v>0</v>
      </c>
      <c r="R43" s="16">
        <f t="shared" si="8"/>
        <v>90361.445783132527</v>
      </c>
      <c r="S43" s="16">
        <f t="shared" si="9"/>
        <v>54216.867469879522</v>
      </c>
      <c r="T43" s="16">
        <f t="shared" si="10"/>
        <v>197590.36144578311</v>
      </c>
      <c r="U43" s="16">
        <f t="shared" si="11"/>
        <v>10602.409638554218</v>
      </c>
      <c r="V43" s="16">
        <f t="shared" si="12"/>
        <v>6024.0963855421687</v>
      </c>
    </row>
    <row r="44" spans="1:22" x14ac:dyDescent="0.3">
      <c r="A44">
        <v>42</v>
      </c>
      <c r="B44" s="15">
        <f>'일자별 시가총액'!B43/'일자별 시가총액'!$G43</f>
        <v>7.4355462376012427E-2</v>
      </c>
      <c r="C44" s="15">
        <f>'일자별 시가총액'!C43/'일자별 시가총액'!$G43</f>
        <v>6.5411230152772296E-2</v>
      </c>
      <c r="D44" s="15">
        <f>'일자별 시가총액'!D43/'일자별 시가총액'!$G43</f>
        <v>0.37119511454700688</v>
      </c>
      <c r="E44" s="15">
        <f>'일자별 시가총액'!E43/'일자별 시가총액'!$G43</f>
        <v>6.4168619810981778E-2</v>
      </c>
      <c r="F44" s="15">
        <f>'일자별 시가총액'!F43/'일자별 시가총액'!$G43</f>
        <v>0.42486957311322665</v>
      </c>
      <c r="G44" s="14">
        <f>'일자별 시가총액'!H43</f>
        <v>107.21050602409639</v>
      </c>
      <c r="H44" s="9">
        <v>150000</v>
      </c>
      <c r="I44" s="9">
        <v>200000</v>
      </c>
      <c r="J44" s="9">
        <f t="shared" si="4"/>
        <v>1450000</v>
      </c>
      <c r="K44" s="9">
        <f t="shared" si="1"/>
        <v>10721.050602409639</v>
      </c>
      <c r="L44" s="9">
        <f t="shared" si="2"/>
        <v>15545523373.493977</v>
      </c>
      <c r="M44" s="9">
        <f>$L44*B44/'일자별 주가'!B43-펀드!R43</f>
        <v>-3012.0481927710644</v>
      </c>
      <c r="N44" s="9">
        <f>$L44*C44/'일자별 주가'!C43-펀드!S43</f>
        <v>-1807.2289156626503</v>
      </c>
      <c r="O44" s="9">
        <f>$L44*D44/'일자별 주가'!D43-펀드!T43</f>
        <v>-6586.3453815260727</v>
      </c>
      <c r="P44" s="9">
        <f>$L44*E44/'일자별 주가'!E43-펀드!U43</f>
        <v>-353.41365461847454</v>
      </c>
      <c r="Q44" s="9">
        <f>$L44*F44/'일자별 주가'!F43-펀드!V43</f>
        <v>-200.80321285140508</v>
      </c>
      <c r="R44" s="16">
        <f t="shared" si="8"/>
        <v>87349.397590361463</v>
      </c>
      <c r="S44" s="16">
        <f t="shared" si="9"/>
        <v>52409.638554216872</v>
      </c>
      <c r="T44" s="16">
        <f t="shared" si="10"/>
        <v>191004.01606425704</v>
      </c>
      <c r="U44" s="16">
        <f t="shared" si="11"/>
        <v>10248.995983935743</v>
      </c>
      <c r="V44" s="16">
        <f t="shared" si="12"/>
        <v>5823.2931726907636</v>
      </c>
    </row>
    <row r="45" spans="1:22" x14ac:dyDescent="0.3">
      <c r="A45">
        <v>43</v>
      </c>
      <c r="B45" s="15">
        <f>'일자별 시가총액'!B44/'일자별 시가총액'!$G44</f>
        <v>7.1345572482551745E-2</v>
      </c>
      <c r="C45" s="15">
        <f>'일자별 시가총액'!C44/'일자별 시가총액'!$G44</f>
        <v>6.3112625257937288E-2</v>
      </c>
      <c r="D45" s="15">
        <f>'일자별 시가총액'!D44/'일자별 시가총액'!$G44</f>
        <v>0.37564303008621036</v>
      </c>
      <c r="E45" s="15">
        <f>'일자별 시가총액'!E44/'일자별 시가총액'!$G44</f>
        <v>6.1270795980761371E-2</v>
      </c>
      <c r="F45" s="15">
        <f>'일자별 시가총액'!F44/'일자별 시가총액'!$G44</f>
        <v>0.42862797619253923</v>
      </c>
      <c r="G45" s="14">
        <f>'일자별 시가총액'!H44</f>
        <v>108.92174618473895</v>
      </c>
      <c r="H45" s="9">
        <v>100000</v>
      </c>
      <c r="I45" s="9">
        <v>200000</v>
      </c>
      <c r="J45" s="9">
        <f t="shared" si="4"/>
        <v>1350000</v>
      </c>
      <c r="K45" s="9">
        <f t="shared" si="1"/>
        <v>10892.174618473895</v>
      </c>
      <c r="L45" s="9">
        <f t="shared" si="2"/>
        <v>14704435734.939758</v>
      </c>
      <c r="M45" s="9">
        <f>$L45*B45/'일자별 주가'!B44-펀드!R44</f>
        <v>-6024.0963855421869</v>
      </c>
      <c r="N45" s="9">
        <f>$L45*C45/'일자별 주가'!C44-펀드!S44</f>
        <v>-3614.4578313253078</v>
      </c>
      <c r="O45" s="9">
        <f>$L45*D45/'일자별 주가'!D44-펀드!T44</f>
        <v>-13172.690763052233</v>
      </c>
      <c r="P45" s="9">
        <f>$L45*E45/'일자별 주가'!E44-펀드!U44</f>
        <v>-706.82730923694908</v>
      </c>
      <c r="Q45" s="9">
        <f>$L45*F45/'일자별 주가'!F44-펀드!V44</f>
        <v>-401.60642570281198</v>
      </c>
      <c r="R45" s="16">
        <f t="shared" si="8"/>
        <v>81325.301204819276</v>
      </c>
      <c r="S45" s="16">
        <f t="shared" si="9"/>
        <v>48795.180722891564</v>
      </c>
      <c r="T45" s="16">
        <f t="shared" si="10"/>
        <v>177831.32530120481</v>
      </c>
      <c r="U45" s="16">
        <f t="shared" si="11"/>
        <v>9542.1686746987943</v>
      </c>
      <c r="V45" s="16">
        <f t="shared" si="12"/>
        <v>5421.6867469879517</v>
      </c>
    </row>
    <row r="46" spans="1:22" x14ac:dyDescent="0.3">
      <c r="A46">
        <v>44</v>
      </c>
      <c r="B46" s="15">
        <f>'일자별 시가총액'!B45/'일자별 시가총액'!$G45</f>
        <v>7.2666815862619666E-2</v>
      </c>
      <c r="C46" s="15">
        <f>'일자별 시가총액'!C45/'일자별 시가총액'!$G45</f>
        <v>6.4135499941072011E-2</v>
      </c>
      <c r="D46" s="15">
        <f>'일자별 시가총액'!D45/'일자별 시가총액'!$G45</f>
        <v>0.3818018604176221</v>
      </c>
      <c r="E46" s="15">
        <f>'일자별 시가총액'!E45/'일자별 시가총액'!$G45</f>
        <v>5.9991192436147735E-2</v>
      </c>
      <c r="F46" s="15">
        <f>'일자별 시가총액'!F45/'일자별 시가총액'!$G45</f>
        <v>0.42140463134253847</v>
      </c>
      <c r="G46" s="14">
        <f>'일자별 시가총액'!H45</f>
        <v>109.17961445783133</v>
      </c>
      <c r="H46" s="9">
        <v>150000</v>
      </c>
      <c r="I46" s="9">
        <v>50000</v>
      </c>
      <c r="J46" s="9">
        <f t="shared" si="4"/>
        <v>1450000</v>
      </c>
      <c r="K46" s="9">
        <f t="shared" si="1"/>
        <v>10917.961445783134</v>
      </c>
      <c r="L46" s="9">
        <f t="shared" si="2"/>
        <v>15831044096.385544</v>
      </c>
      <c r="M46" s="9">
        <f>$L46*B46/'일자별 주가'!B45-펀드!R45</f>
        <v>6024.0963855421869</v>
      </c>
      <c r="N46" s="9">
        <f>$L46*C46/'일자별 주가'!C45-펀드!S45</f>
        <v>3614.4578313253078</v>
      </c>
      <c r="O46" s="9">
        <f>$L46*D46/'일자별 주가'!D45-펀드!T45</f>
        <v>13172.690763052204</v>
      </c>
      <c r="P46" s="9">
        <f>$L46*E46/'일자별 주가'!E45-펀드!U45</f>
        <v>706.82730923694908</v>
      </c>
      <c r="Q46" s="9">
        <f>$L46*F46/'일자별 주가'!F45-펀드!V45</f>
        <v>401.60642570281288</v>
      </c>
      <c r="R46" s="16">
        <f t="shared" si="8"/>
        <v>87349.397590361463</v>
      </c>
      <c r="S46" s="16">
        <f t="shared" si="9"/>
        <v>52409.638554216872</v>
      </c>
      <c r="T46" s="16">
        <f t="shared" si="10"/>
        <v>191004.01606425701</v>
      </c>
      <c r="U46" s="16">
        <f t="shared" si="11"/>
        <v>10248.995983935743</v>
      </c>
      <c r="V46" s="16">
        <f t="shared" si="12"/>
        <v>5823.2931726907645</v>
      </c>
    </row>
    <row r="47" spans="1:22" x14ac:dyDescent="0.3">
      <c r="A47">
        <v>45</v>
      </c>
      <c r="B47" s="15">
        <f>'일자별 시가총액'!B46/'일자별 시가총액'!$G46</f>
        <v>7.4499290417150851E-2</v>
      </c>
      <c r="C47" s="15">
        <f>'일자별 시가총액'!C46/'일자별 시가총액'!$G46</f>
        <v>6.4300668191795682E-2</v>
      </c>
      <c r="D47" s="15">
        <f>'일자별 시가총액'!D46/'일자별 시가총액'!$G46</f>
        <v>0.3710836321968296</v>
      </c>
      <c r="E47" s="15">
        <f>'일자별 시가총액'!E46/'일자별 시가총액'!$G46</f>
        <v>5.9953510951368277E-2</v>
      </c>
      <c r="F47" s="15">
        <f>'일자별 시가총액'!F46/'일자별 시가총액'!$G46</f>
        <v>0.43016289824285564</v>
      </c>
      <c r="G47" s="14">
        <f>'일자별 시가총액'!H46</f>
        <v>109.86600963855422</v>
      </c>
      <c r="H47" s="9">
        <v>100000</v>
      </c>
      <c r="I47" s="9">
        <v>250000</v>
      </c>
      <c r="J47" s="9">
        <f t="shared" si="4"/>
        <v>1300000</v>
      </c>
      <c r="K47" s="9">
        <f t="shared" si="1"/>
        <v>10986.600963855421</v>
      </c>
      <c r="L47" s="9">
        <f t="shared" si="2"/>
        <v>14282581253.012047</v>
      </c>
      <c r="M47" s="9">
        <f>$L47*B47/'일자별 주가'!B46-펀드!R46</f>
        <v>-9036.1445783132658</v>
      </c>
      <c r="N47" s="9">
        <f>$L47*C47/'일자별 주가'!C46-펀드!S46</f>
        <v>-5421.6867469879653</v>
      </c>
      <c r="O47" s="9">
        <f>$L47*D47/'일자별 주가'!D46-펀드!T46</f>
        <v>-19759.036144578306</v>
      </c>
      <c r="P47" s="9">
        <f>$L47*E47/'일자별 주가'!E46-펀드!U46</f>
        <v>-1060.2409638554236</v>
      </c>
      <c r="Q47" s="9">
        <f>$L47*F47/'일자별 주가'!F46-펀드!V46</f>
        <v>-602.40963855421796</v>
      </c>
      <c r="R47" s="16">
        <f t="shared" si="8"/>
        <v>78313.253012048197</v>
      </c>
      <c r="S47" s="16">
        <f t="shared" si="9"/>
        <v>46987.951807228907</v>
      </c>
      <c r="T47" s="16">
        <f t="shared" si="10"/>
        <v>171244.97991967871</v>
      </c>
      <c r="U47" s="16">
        <f t="shared" si="11"/>
        <v>9188.7550200803198</v>
      </c>
      <c r="V47" s="16">
        <f t="shared" si="12"/>
        <v>5220.8835341365466</v>
      </c>
    </row>
    <row r="48" spans="1:22" x14ac:dyDescent="0.3">
      <c r="A48">
        <v>46</v>
      </c>
      <c r="B48" s="15">
        <f>'일자별 시가총액'!B47/'일자별 시가총액'!$G47</f>
        <v>7.176062944823694E-2</v>
      </c>
      <c r="C48" s="15">
        <f>'일자별 시가총액'!C47/'일자별 시가총액'!$G47</f>
        <v>6.300585426694473E-2</v>
      </c>
      <c r="D48" s="15">
        <f>'일자별 시가총액'!D47/'일자별 시가총액'!$G47</f>
        <v>0.37397938757231958</v>
      </c>
      <c r="E48" s="15">
        <f>'일자별 시가총액'!E47/'일자별 시가총액'!$G47</f>
        <v>5.9871280239885305E-2</v>
      </c>
      <c r="F48" s="15">
        <f>'일자별 시가총액'!F47/'일자별 시가총액'!$G47</f>
        <v>0.43138284847261338</v>
      </c>
      <c r="G48" s="14">
        <f>'일자별 시가총액'!H47</f>
        <v>111.49853172690763</v>
      </c>
      <c r="H48" s="9">
        <v>250000</v>
      </c>
      <c r="I48" s="9">
        <v>50000</v>
      </c>
      <c r="J48" s="9">
        <f t="shared" si="4"/>
        <v>1500000</v>
      </c>
      <c r="K48" s="9">
        <f t="shared" si="1"/>
        <v>11149.853172690764</v>
      </c>
      <c r="L48" s="9">
        <f t="shared" si="2"/>
        <v>16724779759.036146</v>
      </c>
      <c r="M48" s="9">
        <f>$L48*B48/'일자별 주가'!B47-펀드!R47</f>
        <v>12048.19277108433</v>
      </c>
      <c r="N48" s="9">
        <f>$L48*C48/'일자별 주가'!C47-펀드!S47</f>
        <v>7228.9156626506156</v>
      </c>
      <c r="O48" s="9">
        <f>$L48*D48/'일자별 주가'!D47-펀드!T47</f>
        <v>26345.381526104407</v>
      </c>
      <c r="P48" s="9">
        <f>$L48*E48/'일자별 주가'!E47-펀드!U47</f>
        <v>1413.6546184738982</v>
      </c>
      <c r="Q48" s="9">
        <f>$L48*F48/'일자별 주가'!F47-펀드!V47</f>
        <v>803.21285140562213</v>
      </c>
      <c r="R48" s="16">
        <f t="shared" si="8"/>
        <v>90361.445783132527</v>
      </c>
      <c r="S48" s="16">
        <f t="shared" si="9"/>
        <v>54216.867469879522</v>
      </c>
      <c r="T48" s="16">
        <f t="shared" si="10"/>
        <v>197590.36144578311</v>
      </c>
      <c r="U48" s="16">
        <f t="shared" si="11"/>
        <v>10602.409638554218</v>
      </c>
      <c r="V48" s="16">
        <f t="shared" si="12"/>
        <v>6024.0963855421687</v>
      </c>
    </row>
    <row r="49" spans="1:22" x14ac:dyDescent="0.3">
      <c r="A49">
        <v>47</v>
      </c>
      <c r="B49" s="15">
        <f>'일자별 시가총액'!B48/'일자별 시가총액'!$G48</f>
        <v>7.2939678105682762E-2</v>
      </c>
      <c r="C49" s="15">
        <f>'일자별 시가총액'!C48/'일자별 시가총액'!$G48</f>
        <v>6.2386703401030794E-2</v>
      </c>
      <c r="D49" s="15">
        <f>'일자별 시가총액'!D48/'일자별 시가총액'!$G48</f>
        <v>0.37730266229770243</v>
      </c>
      <c r="E49" s="15">
        <f>'일자별 시가총액'!E48/'일자별 시가총액'!$G48</f>
        <v>6.2073572593366808E-2</v>
      </c>
      <c r="F49" s="15">
        <f>'일자별 시가총액'!F48/'일자별 시가총액'!$G48</f>
        <v>0.42529738360221714</v>
      </c>
      <c r="G49" s="14">
        <f>'일자별 시가총액'!H48</f>
        <v>109.85311164658636</v>
      </c>
      <c r="H49" s="9">
        <v>250000</v>
      </c>
      <c r="I49" s="9">
        <v>150000</v>
      </c>
      <c r="J49" s="9">
        <f t="shared" si="4"/>
        <v>1600000</v>
      </c>
      <c r="K49" s="9">
        <f t="shared" si="1"/>
        <v>10985.311164658635</v>
      </c>
      <c r="L49" s="9">
        <f t="shared" si="2"/>
        <v>17576497863.453815</v>
      </c>
      <c r="M49" s="9">
        <f>$L49*B49/'일자별 주가'!B48-펀드!R48</f>
        <v>6024.0963855421724</v>
      </c>
      <c r="N49" s="9">
        <f>$L49*C49/'일자별 주가'!C48-펀드!S48</f>
        <v>3614.4578313253078</v>
      </c>
      <c r="O49" s="9">
        <f>$L49*D49/'일자별 주가'!D48-펀드!T48</f>
        <v>13172.690763052204</v>
      </c>
      <c r="P49" s="9">
        <f>$L49*E49/'일자별 주가'!E48-펀드!U48</f>
        <v>706.82730923694544</v>
      </c>
      <c r="Q49" s="9">
        <f>$L49*F49/'일자별 주가'!F48-펀드!V48</f>
        <v>401.60642570281107</v>
      </c>
      <c r="R49" s="16">
        <f t="shared" si="8"/>
        <v>96385.542168674699</v>
      </c>
      <c r="S49" s="16">
        <f t="shared" si="9"/>
        <v>57831.32530120483</v>
      </c>
      <c r="T49" s="16">
        <f t="shared" si="10"/>
        <v>210763.05220883532</v>
      </c>
      <c r="U49" s="16">
        <f t="shared" si="11"/>
        <v>11309.236947791163</v>
      </c>
      <c r="V49" s="16">
        <f t="shared" si="12"/>
        <v>6425.7028112449798</v>
      </c>
    </row>
    <row r="50" spans="1:22" x14ac:dyDescent="0.3">
      <c r="A50">
        <v>48</v>
      </c>
      <c r="B50" s="15">
        <f>'일자별 시가총액'!B49/'일자별 시가총액'!$G49</f>
        <v>7.0605244640382162E-2</v>
      </c>
      <c r="C50" s="15">
        <f>'일자별 시가총액'!C49/'일자별 시가총액'!$G49</f>
        <v>6.2696040089850802E-2</v>
      </c>
      <c r="D50" s="15">
        <f>'일자별 시가총액'!D49/'일자별 시가총액'!$G49</f>
        <v>0.3773537640291309</v>
      </c>
      <c r="E50" s="15">
        <f>'일자별 시가총액'!E49/'일자별 시가총액'!$G49</f>
        <v>6.054446161073733E-2</v>
      </c>
      <c r="F50" s="15">
        <f>'일자별 시가총액'!F49/'일자별 시가총액'!$G49</f>
        <v>0.42880048962989875</v>
      </c>
      <c r="G50" s="14">
        <f>'일자별 시가총액'!H49</f>
        <v>112.22245622489959</v>
      </c>
      <c r="H50" s="9">
        <v>250000</v>
      </c>
      <c r="I50" s="9">
        <v>250000</v>
      </c>
      <c r="J50" s="9">
        <f t="shared" si="4"/>
        <v>1600000</v>
      </c>
      <c r="K50" s="9">
        <f t="shared" si="1"/>
        <v>11222.24562248996</v>
      </c>
      <c r="L50" s="9">
        <f t="shared" si="2"/>
        <v>17955592995.983936</v>
      </c>
      <c r="M50" s="9">
        <f>$L50*B50/'일자별 주가'!B49-펀드!R49</f>
        <v>0</v>
      </c>
      <c r="N50" s="9">
        <f>$L50*C50/'일자별 주가'!C49-펀드!S49</f>
        <v>0</v>
      </c>
      <c r="O50" s="9">
        <f>$L50*D50/'일자별 주가'!D49-펀드!T49</f>
        <v>0</v>
      </c>
      <c r="P50" s="9">
        <f>$L50*E50/'일자별 주가'!E49-펀드!U49</f>
        <v>0</v>
      </c>
      <c r="Q50" s="9">
        <f>$L50*F50/'일자별 주가'!F49-펀드!V49</f>
        <v>0</v>
      </c>
      <c r="R50" s="16">
        <f t="shared" si="8"/>
        <v>96385.542168674699</v>
      </c>
      <c r="S50" s="16">
        <f t="shared" si="9"/>
        <v>57831.32530120483</v>
      </c>
      <c r="T50" s="16">
        <f t="shared" si="10"/>
        <v>210763.05220883532</v>
      </c>
      <c r="U50" s="16">
        <f t="shared" si="11"/>
        <v>11309.236947791163</v>
      </c>
      <c r="V50" s="16">
        <f t="shared" si="12"/>
        <v>6425.7028112449798</v>
      </c>
    </row>
    <row r="51" spans="1:22" x14ac:dyDescent="0.3">
      <c r="A51">
        <v>49</v>
      </c>
      <c r="B51" s="15">
        <f>'일자별 시가총액'!B50/'일자별 시가총액'!$G50</f>
        <v>6.951088930228963E-2</v>
      </c>
      <c r="C51" s="15">
        <f>'일자별 시가총액'!C50/'일자별 시가총액'!$G50</f>
        <v>6.403547142194331E-2</v>
      </c>
      <c r="D51" s="15">
        <f>'일자별 시가총액'!D50/'일자별 시가총액'!$G50</f>
        <v>0.37077259677329327</v>
      </c>
      <c r="E51" s="15">
        <f>'일자별 시가총액'!E50/'일자별 시가총액'!$G50</f>
        <v>6.0150324539390176E-2</v>
      </c>
      <c r="F51" s="15">
        <f>'일자별 시가총액'!F50/'일자별 시가총액'!$G50</f>
        <v>0.43553071796308357</v>
      </c>
      <c r="G51" s="14">
        <f>'일자별 시가총액'!H50</f>
        <v>112.79328353413656</v>
      </c>
      <c r="H51" s="9">
        <v>150000</v>
      </c>
      <c r="I51" s="9">
        <v>150000</v>
      </c>
      <c r="J51" s="9">
        <f t="shared" si="4"/>
        <v>1600000</v>
      </c>
      <c r="K51" s="9">
        <f t="shared" si="1"/>
        <v>11279.328353413655</v>
      </c>
      <c r="L51" s="9">
        <f t="shared" si="2"/>
        <v>18046925365.461849</v>
      </c>
      <c r="M51" s="9">
        <f>$L51*B51/'일자별 주가'!B50-펀드!R50</f>
        <v>0</v>
      </c>
      <c r="N51" s="9">
        <f>$L51*C51/'일자별 주가'!C50-펀드!S50</f>
        <v>0</v>
      </c>
      <c r="O51" s="9">
        <f>$L51*D51/'일자별 주가'!D50-펀드!T50</f>
        <v>0</v>
      </c>
      <c r="P51" s="9">
        <f>$L51*E51/'일자별 주가'!E50-펀드!U50</f>
        <v>0</v>
      </c>
      <c r="Q51" s="9">
        <f>$L51*F51/'일자별 주가'!F50-펀드!V50</f>
        <v>0</v>
      </c>
      <c r="R51" s="16">
        <f t="shared" si="8"/>
        <v>96385.542168674699</v>
      </c>
      <c r="S51" s="16">
        <f t="shared" si="9"/>
        <v>57831.32530120483</v>
      </c>
      <c r="T51" s="16">
        <f t="shared" si="10"/>
        <v>210763.05220883532</v>
      </c>
      <c r="U51" s="16">
        <f t="shared" si="11"/>
        <v>11309.236947791163</v>
      </c>
      <c r="V51" s="16">
        <f t="shared" si="12"/>
        <v>6425.7028112449798</v>
      </c>
    </row>
    <row r="52" spans="1:22" x14ac:dyDescent="0.3">
      <c r="A52">
        <v>50</v>
      </c>
      <c r="B52" s="15">
        <f>'일자별 시가총액'!B51/'일자별 시가총액'!$G51</f>
        <v>6.9031489103231716E-2</v>
      </c>
      <c r="C52" s="15">
        <f>'일자별 시가총액'!C51/'일자별 시가총액'!$G51</f>
        <v>6.2433285887505102E-2</v>
      </c>
      <c r="D52" s="15">
        <f>'일자별 시가총액'!D51/'일자별 시가총액'!$G51</f>
        <v>0.36883253740575894</v>
      </c>
      <c r="E52" s="15">
        <f>'일자별 시가총액'!E51/'일자별 시가총액'!$G51</f>
        <v>5.8229803480003048E-2</v>
      </c>
      <c r="F52" s="15">
        <f>'일자별 시가총액'!F51/'일자별 시가총액'!$G51</f>
        <v>0.44147288412350116</v>
      </c>
      <c r="G52" s="14">
        <f>'일자별 시가총액'!H51</f>
        <v>114.37944096385542</v>
      </c>
      <c r="H52" s="9">
        <v>50000</v>
      </c>
      <c r="I52" s="9">
        <v>150000</v>
      </c>
      <c r="J52" s="9">
        <f t="shared" si="4"/>
        <v>1500000</v>
      </c>
      <c r="K52" s="9">
        <f t="shared" si="1"/>
        <v>11437.944096385541</v>
      </c>
      <c r="L52" s="9">
        <f t="shared" si="2"/>
        <v>17156916144.578312</v>
      </c>
      <c r="M52" s="9">
        <f>$L52*B52/'일자별 주가'!B51-펀드!R51</f>
        <v>-6024.0963855421724</v>
      </c>
      <c r="N52" s="9">
        <f>$L52*C52/'일자별 주가'!C51-펀드!S51</f>
        <v>-3614.4578313253151</v>
      </c>
      <c r="O52" s="9">
        <f>$L52*D52/'일자별 주가'!D51-펀드!T51</f>
        <v>-13172.690763052204</v>
      </c>
      <c r="P52" s="9">
        <f>$L52*E52/'일자별 주가'!E51-펀드!U51</f>
        <v>-706.82730923694726</v>
      </c>
      <c r="Q52" s="9">
        <f>$L52*F52/'일자별 주가'!F51-펀드!V51</f>
        <v>-401.60642570281107</v>
      </c>
      <c r="R52" s="16">
        <f t="shared" si="8"/>
        <v>90361.445783132527</v>
      </c>
      <c r="S52" s="16">
        <f t="shared" si="9"/>
        <v>54216.867469879515</v>
      </c>
      <c r="T52" s="16">
        <f t="shared" si="10"/>
        <v>197590.36144578311</v>
      </c>
      <c r="U52" s="16">
        <f t="shared" si="11"/>
        <v>10602.409638554216</v>
      </c>
      <c r="V52" s="16">
        <f t="shared" si="12"/>
        <v>6024.0963855421687</v>
      </c>
    </row>
    <row r="53" spans="1:22" x14ac:dyDescent="0.3">
      <c r="A53">
        <v>51</v>
      </c>
      <c r="B53" s="15">
        <f>'일자별 시가총액'!B52/'일자별 시가총액'!$G52</f>
        <v>6.9686005706388734E-2</v>
      </c>
      <c r="C53" s="15">
        <f>'일자별 시가총액'!C52/'일자별 시가총액'!$G52</f>
        <v>6.2917588866234164E-2</v>
      </c>
      <c r="D53" s="15">
        <f>'일자별 시가총액'!D52/'일자별 시가총액'!$G52</f>
        <v>0.36843277919300882</v>
      </c>
      <c r="E53" s="15">
        <f>'일자별 시가총액'!E52/'일자별 시가총액'!$G52</f>
        <v>5.7022750707582059E-2</v>
      </c>
      <c r="F53" s="15">
        <f>'일자별 시가총액'!F52/'일자별 시가총액'!$G52</f>
        <v>0.44194087552678618</v>
      </c>
      <c r="G53" s="14">
        <f>'일자별 시가총액'!H52</f>
        <v>114.6537092369478</v>
      </c>
      <c r="H53" s="9">
        <v>150000</v>
      </c>
      <c r="I53" s="9">
        <v>100000</v>
      </c>
      <c r="J53" s="9">
        <f t="shared" si="4"/>
        <v>1550000</v>
      </c>
      <c r="K53" s="9">
        <f t="shared" si="1"/>
        <v>11465.37092369478</v>
      </c>
      <c r="L53" s="9">
        <f t="shared" si="2"/>
        <v>17771324931.72691</v>
      </c>
      <c r="M53" s="9">
        <f>$L53*B53/'일자별 주가'!B52-펀드!R52</f>
        <v>3012.048192771108</v>
      </c>
      <c r="N53" s="9">
        <f>$L53*C53/'일자별 주가'!C52-펀드!S52</f>
        <v>1807.2289156626503</v>
      </c>
      <c r="O53" s="9">
        <f>$L53*D53/'일자별 주가'!D52-펀드!T52</f>
        <v>6586.345381526131</v>
      </c>
      <c r="P53" s="9">
        <f>$L53*E53/'일자별 주가'!E52-펀드!U52</f>
        <v>353.41365461847636</v>
      </c>
      <c r="Q53" s="9">
        <f>$L53*F53/'일자별 주가'!F52-펀드!V52</f>
        <v>200.80321285140599</v>
      </c>
      <c r="R53" s="16">
        <f t="shared" si="8"/>
        <v>93373.493975903635</v>
      </c>
      <c r="S53" s="16">
        <f t="shared" si="9"/>
        <v>56024.096385542165</v>
      </c>
      <c r="T53" s="16">
        <f t="shared" si="10"/>
        <v>204176.70682730924</v>
      </c>
      <c r="U53" s="16">
        <f t="shared" si="11"/>
        <v>10955.823293172693</v>
      </c>
      <c r="V53" s="16">
        <f t="shared" si="12"/>
        <v>6224.8995983935747</v>
      </c>
    </row>
    <row r="54" spans="1:22" x14ac:dyDescent="0.3">
      <c r="A54">
        <v>52</v>
      </c>
      <c r="B54" s="15">
        <f>'일자별 시가총액'!B53/'일자별 시가총액'!$G53</f>
        <v>7.0741338897705924E-2</v>
      </c>
      <c r="C54" s="15">
        <f>'일자별 시가총액'!C53/'일자별 시가총액'!$G53</f>
        <v>6.475388003968742E-2</v>
      </c>
      <c r="D54" s="15">
        <f>'일자별 시가총액'!D53/'일자별 시가총액'!$G53</f>
        <v>0.37611068707273343</v>
      </c>
      <c r="E54" s="15">
        <f>'일자별 시가총액'!E53/'일자별 시가총액'!$G53</f>
        <v>5.6736157860406443E-2</v>
      </c>
      <c r="F54" s="15">
        <f>'일자별 시가총액'!F53/'일자별 시가총액'!$G53</f>
        <v>0.43165793612946673</v>
      </c>
      <c r="G54" s="14">
        <f>'일자별 시가총액'!H53</f>
        <v>114.9189172690763</v>
      </c>
      <c r="H54" s="9">
        <v>100000</v>
      </c>
      <c r="I54" s="9">
        <v>50000</v>
      </c>
      <c r="J54" s="9">
        <f t="shared" si="4"/>
        <v>1600000</v>
      </c>
      <c r="K54" s="9">
        <f t="shared" si="1"/>
        <v>11491.891726907632</v>
      </c>
      <c r="L54" s="9">
        <f t="shared" si="2"/>
        <v>18387026763.052212</v>
      </c>
      <c r="M54" s="9">
        <f>$L54*B54/'일자별 주가'!B53-펀드!R53</f>
        <v>3012.0481927710789</v>
      </c>
      <c r="N54" s="9">
        <f>$L54*C54/'일자별 주가'!C53-펀드!S53</f>
        <v>1807.2289156626575</v>
      </c>
      <c r="O54" s="9">
        <f>$L54*D54/'일자별 주가'!D53-펀드!T53</f>
        <v>6586.3453815261018</v>
      </c>
      <c r="P54" s="9">
        <f>$L54*E54/'일자별 주가'!E53-펀드!U53</f>
        <v>353.41365461847454</v>
      </c>
      <c r="Q54" s="9">
        <f>$L54*F54/'일자별 주가'!F53-펀드!V53</f>
        <v>200.80321285140599</v>
      </c>
      <c r="R54" s="16">
        <f t="shared" si="8"/>
        <v>96385.542168674714</v>
      </c>
      <c r="S54" s="16">
        <f t="shared" si="9"/>
        <v>57831.325301204823</v>
      </c>
      <c r="T54" s="16">
        <f t="shared" si="10"/>
        <v>210763.05220883535</v>
      </c>
      <c r="U54" s="16">
        <f t="shared" si="11"/>
        <v>11309.236947791167</v>
      </c>
      <c r="V54" s="16">
        <f t="shared" si="12"/>
        <v>6425.7028112449807</v>
      </c>
    </row>
    <row r="55" spans="1:22" x14ac:dyDescent="0.3">
      <c r="A55">
        <v>53</v>
      </c>
      <c r="B55" s="15">
        <f>'일자별 시가총액'!B54/'일자별 시가총액'!$G54</f>
        <v>7.0722327907662849E-2</v>
      </c>
      <c r="C55" s="15">
        <f>'일자별 시가총액'!C54/'일자별 시가총액'!$G54</f>
        <v>6.4328877214619995E-2</v>
      </c>
      <c r="D55" s="15">
        <f>'일자별 시가총액'!D54/'일자별 시가총액'!$G54</f>
        <v>0.38465023732985193</v>
      </c>
      <c r="E55" s="15">
        <f>'일자별 시가총액'!E54/'일자별 시가총액'!$G54</f>
        <v>5.6096751725276596E-2</v>
      </c>
      <c r="F55" s="15">
        <f>'일자별 시가총액'!F54/'일자별 시가총액'!$G54</f>
        <v>0.4242018058225886</v>
      </c>
      <c r="G55" s="14">
        <f>'일자별 시가총액'!H54</f>
        <v>113.95320803212852</v>
      </c>
      <c r="H55" s="9">
        <v>100000</v>
      </c>
      <c r="I55" s="9">
        <v>50000</v>
      </c>
      <c r="J55" s="9">
        <f t="shared" si="4"/>
        <v>1650000</v>
      </c>
      <c r="K55" s="9">
        <f t="shared" si="1"/>
        <v>11395.320803212851</v>
      </c>
      <c r="L55" s="9">
        <f t="shared" si="2"/>
        <v>18802279325.301205</v>
      </c>
      <c r="M55" s="9">
        <f>$L55*B55/'일자별 주가'!B54-펀드!R54</f>
        <v>3012.0481927710644</v>
      </c>
      <c r="N55" s="9">
        <f>$L55*C55/'일자별 주가'!C54-펀드!S54</f>
        <v>1807.2289156626503</v>
      </c>
      <c r="O55" s="9">
        <f>$L55*D55/'일자별 주가'!D54-펀드!T54</f>
        <v>6586.3453815261018</v>
      </c>
      <c r="P55" s="9">
        <f>$L55*E55/'일자별 주가'!E54-펀드!U54</f>
        <v>353.4136546184709</v>
      </c>
      <c r="Q55" s="9">
        <f>$L55*F55/'일자별 주가'!F54-펀드!V54</f>
        <v>200.80321285140508</v>
      </c>
      <c r="R55" s="16">
        <f t="shared" si="8"/>
        <v>99397.590361445778</v>
      </c>
      <c r="S55" s="16">
        <f t="shared" si="9"/>
        <v>59638.554216867473</v>
      </c>
      <c r="T55" s="16">
        <f t="shared" si="10"/>
        <v>217349.39759036145</v>
      </c>
      <c r="U55" s="16">
        <f t="shared" si="11"/>
        <v>11662.650602409638</v>
      </c>
      <c r="V55" s="16">
        <f t="shared" si="12"/>
        <v>6626.5060240963858</v>
      </c>
    </row>
    <row r="56" spans="1:22" x14ac:dyDescent="0.3">
      <c r="A56">
        <v>54</v>
      </c>
      <c r="B56" s="15">
        <f>'일자별 시가총액'!B55/'일자별 시가총액'!$G55</f>
        <v>6.9955151586524406E-2</v>
      </c>
      <c r="C56" s="15">
        <f>'일자별 시가총액'!C55/'일자별 시가총액'!$G55</f>
        <v>6.2863067790532703E-2</v>
      </c>
      <c r="D56" s="15">
        <f>'일자별 시가총액'!D55/'일자별 시가총액'!$G55</f>
        <v>0.3857478868532343</v>
      </c>
      <c r="E56" s="15">
        <f>'일자별 시가총액'!E55/'일자별 시가총액'!$G55</f>
        <v>5.3827621507262953E-2</v>
      </c>
      <c r="F56" s="15">
        <f>'일자별 시가총액'!F55/'일자별 시가총액'!$G55</f>
        <v>0.42760627226244563</v>
      </c>
      <c r="G56" s="14">
        <f>'일자별 시가총액'!H55</f>
        <v>116.02958875502007</v>
      </c>
      <c r="H56" s="9">
        <v>100000</v>
      </c>
      <c r="I56" s="9">
        <v>100000</v>
      </c>
      <c r="J56" s="9">
        <f t="shared" si="4"/>
        <v>1650000</v>
      </c>
      <c r="K56" s="9">
        <f t="shared" si="1"/>
        <v>11602.958875502009</v>
      </c>
      <c r="L56" s="9">
        <f t="shared" si="2"/>
        <v>19144882144.578316</v>
      </c>
      <c r="M56" s="9">
        <f>$L56*B56/'일자별 주가'!B55-펀드!R55</f>
        <v>0</v>
      </c>
      <c r="N56" s="9">
        <f>$L56*C56/'일자별 주가'!C55-펀드!S55</f>
        <v>0</v>
      </c>
      <c r="O56" s="9">
        <f>$L56*D56/'일자별 주가'!D55-펀드!T55</f>
        <v>0</v>
      </c>
      <c r="P56" s="9">
        <f>$L56*E56/'일자별 주가'!E55-펀드!U55</f>
        <v>0</v>
      </c>
      <c r="Q56" s="9">
        <f>$L56*F56/'일자별 주가'!F55-펀드!V55</f>
        <v>0</v>
      </c>
      <c r="R56" s="16">
        <f t="shared" si="8"/>
        <v>99397.590361445778</v>
      </c>
      <c r="S56" s="16">
        <f t="shared" si="9"/>
        <v>59638.554216867473</v>
      </c>
      <c r="T56" s="16">
        <f t="shared" si="10"/>
        <v>217349.39759036145</v>
      </c>
      <c r="U56" s="16">
        <f t="shared" si="11"/>
        <v>11662.650602409638</v>
      </c>
      <c r="V56" s="16">
        <f t="shared" si="12"/>
        <v>6626.5060240963858</v>
      </c>
    </row>
    <row r="57" spans="1:22" x14ac:dyDescent="0.3">
      <c r="A57">
        <v>55</v>
      </c>
      <c r="B57" s="15">
        <f>'일자별 시가총액'!B56/'일자별 시가총액'!$G56</f>
        <v>7.029605078064606E-2</v>
      </c>
      <c r="C57" s="15">
        <f>'일자별 시가총액'!C56/'일자별 시가총액'!$G56</f>
        <v>6.3255653853276736E-2</v>
      </c>
      <c r="D57" s="15">
        <f>'일자별 시가총액'!D56/'일자별 시가총액'!$G56</f>
        <v>0.3857964846609519</v>
      </c>
      <c r="E57" s="15">
        <f>'일자별 시가총액'!E56/'일자별 시가총액'!$G56</f>
        <v>5.3840680072605646E-2</v>
      </c>
      <c r="F57" s="15">
        <f>'일자별 시가총액'!F56/'일자별 시가총액'!$G56</f>
        <v>0.42681113063251969</v>
      </c>
      <c r="G57" s="14">
        <f>'일자별 시가총액'!H56</f>
        <v>117.22367550200804</v>
      </c>
      <c r="H57" s="9">
        <v>50000</v>
      </c>
      <c r="I57" s="9">
        <v>150000</v>
      </c>
      <c r="J57" s="9">
        <f t="shared" si="4"/>
        <v>1550000</v>
      </c>
      <c r="K57" s="9">
        <f t="shared" si="1"/>
        <v>11722.367550200805</v>
      </c>
      <c r="L57" s="9">
        <f t="shared" si="2"/>
        <v>18169669702.811249</v>
      </c>
      <c r="M57" s="9">
        <f>$L57*B57/'일자별 주가'!B56-펀드!R56</f>
        <v>-6024.0963855421578</v>
      </c>
      <c r="N57" s="9">
        <f>$L57*C57/'일자별 주가'!C56-펀드!S56</f>
        <v>-3614.457831325286</v>
      </c>
      <c r="O57" s="9">
        <f>$L57*D57/'일자별 주가'!D56-펀드!T56</f>
        <v>-13172.690763052175</v>
      </c>
      <c r="P57" s="9">
        <f>$L57*E57/'일자별 주가'!E56-펀드!U56</f>
        <v>-706.82730923694544</v>
      </c>
      <c r="Q57" s="9">
        <f>$L57*F57/'일자별 주가'!F56-펀드!V56</f>
        <v>-401.60642570281016</v>
      </c>
      <c r="R57" s="16">
        <f t="shared" si="8"/>
        <v>93373.493975903621</v>
      </c>
      <c r="S57" s="16">
        <f t="shared" si="9"/>
        <v>56024.096385542187</v>
      </c>
      <c r="T57" s="16">
        <f t="shared" si="10"/>
        <v>204176.70682730927</v>
      </c>
      <c r="U57" s="16">
        <f t="shared" si="11"/>
        <v>10955.823293172693</v>
      </c>
      <c r="V57" s="16">
        <f t="shared" si="12"/>
        <v>6224.8995983935756</v>
      </c>
    </row>
    <row r="58" spans="1:22" x14ac:dyDescent="0.3">
      <c r="A58">
        <v>56</v>
      </c>
      <c r="B58" s="15">
        <f>'일자별 시가총액'!B57/'일자별 시가총액'!$G57</f>
        <v>7.1613291198124554E-2</v>
      </c>
      <c r="C58" s="15">
        <f>'일자별 시가총액'!C57/'일자별 시가총액'!$G57</f>
        <v>6.297869368347446E-2</v>
      </c>
      <c r="D58" s="15">
        <f>'일자별 시가총액'!D57/'일자별 시가총액'!$G57</f>
        <v>0.38107343084869699</v>
      </c>
      <c r="E58" s="15">
        <f>'일자별 시가총액'!E57/'일자별 시가총액'!$G57</f>
        <v>5.4061415519481446E-2</v>
      </c>
      <c r="F58" s="15">
        <f>'일자별 시가총액'!F57/'일자별 시가총액'!$G57</f>
        <v>0.43027316875022253</v>
      </c>
      <c r="G58" s="14">
        <f>'일자별 시가총액'!H57</f>
        <v>115.18525461847389</v>
      </c>
      <c r="H58" s="9">
        <v>200000</v>
      </c>
      <c r="I58" s="9">
        <v>100000</v>
      </c>
      <c r="J58" s="9">
        <f t="shared" si="4"/>
        <v>1650000</v>
      </c>
      <c r="K58" s="9">
        <f t="shared" si="1"/>
        <v>11518.525461847388</v>
      </c>
      <c r="L58" s="9">
        <f t="shared" si="2"/>
        <v>19005567012.048191</v>
      </c>
      <c r="M58" s="9">
        <f>$L58*B58/'일자별 주가'!B57-펀드!R57</f>
        <v>6024.0963855421578</v>
      </c>
      <c r="N58" s="9">
        <f>$L58*C58/'일자별 주가'!C57-펀드!S57</f>
        <v>3614.4578313252787</v>
      </c>
      <c r="O58" s="9">
        <f>$L58*D58/'일자별 주가'!D57-펀드!T57</f>
        <v>13172.690763052145</v>
      </c>
      <c r="P58" s="9">
        <f>$L58*E58/'일자별 주가'!E57-펀드!U57</f>
        <v>706.82730923694544</v>
      </c>
      <c r="Q58" s="9">
        <f>$L58*F58/'일자별 주가'!F57-펀드!V57</f>
        <v>401.60642570281016</v>
      </c>
      <c r="R58" s="16">
        <f t="shared" si="8"/>
        <v>99397.590361445778</v>
      </c>
      <c r="S58" s="16">
        <f t="shared" si="9"/>
        <v>59638.554216867466</v>
      </c>
      <c r="T58" s="16">
        <f t="shared" si="10"/>
        <v>217349.39759036142</v>
      </c>
      <c r="U58" s="16">
        <f t="shared" si="11"/>
        <v>11662.650602409638</v>
      </c>
      <c r="V58" s="16">
        <f t="shared" si="12"/>
        <v>6626.5060240963858</v>
      </c>
    </row>
    <row r="59" spans="1:22" x14ac:dyDescent="0.3">
      <c r="A59">
        <v>57</v>
      </c>
      <c r="B59" s="15">
        <f>'일자별 시가총액'!B58/'일자별 시가총액'!$G58</f>
        <v>7.1578516480100801E-2</v>
      </c>
      <c r="C59" s="15">
        <f>'일자별 시가총액'!C58/'일자별 시가총액'!$G58</f>
        <v>6.2453068901872431E-2</v>
      </c>
      <c r="D59" s="15">
        <f>'일자별 시가총액'!D58/'일자별 시가총액'!$G58</f>
        <v>0.37228468088784139</v>
      </c>
      <c r="E59" s="15">
        <f>'일자별 시가총액'!E58/'일자별 시가총액'!$G58</f>
        <v>5.473214551683285E-2</v>
      </c>
      <c r="F59" s="15">
        <f>'일자별 시가총액'!F58/'일자별 시가총액'!$G58</f>
        <v>0.43895158821335251</v>
      </c>
      <c r="G59" s="14">
        <f>'일자별 시가총액'!H58</f>
        <v>114.81199518072289</v>
      </c>
      <c r="H59" s="9">
        <v>250000</v>
      </c>
      <c r="I59" s="9">
        <v>50000</v>
      </c>
      <c r="J59" s="9">
        <f t="shared" si="4"/>
        <v>1850000</v>
      </c>
      <c r="K59" s="9">
        <f t="shared" si="1"/>
        <v>11481.199518072288</v>
      </c>
      <c r="L59" s="9">
        <f t="shared" si="2"/>
        <v>21240219108.433731</v>
      </c>
      <c r="M59" s="9">
        <f>$L59*B59/'일자별 주가'!B58-펀드!R58</f>
        <v>12048.192771084345</v>
      </c>
      <c r="N59" s="9">
        <f>$L59*C59/'일자별 주가'!C58-펀드!S58</f>
        <v>7228.9156626505937</v>
      </c>
      <c r="O59" s="9">
        <f>$L59*D59/'일자별 주가'!D58-펀드!T58</f>
        <v>26345.381526104407</v>
      </c>
      <c r="P59" s="9">
        <f>$L59*E59/'일자별 주가'!E58-펀드!U58</f>
        <v>1413.6546184738945</v>
      </c>
      <c r="Q59" s="9">
        <f>$L59*F59/'일자별 주가'!F58-펀드!V58</f>
        <v>803.21285140562031</v>
      </c>
      <c r="R59" s="16">
        <f t="shared" si="8"/>
        <v>111445.78313253012</v>
      </c>
      <c r="S59" s="16">
        <f t="shared" si="9"/>
        <v>66867.469879518059</v>
      </c>
      <c r="T59" s="16">
        <f t="shared" si="10"/>
        <v>243694.77911646583</v>
      </c>
      <c r="U59" s="16">
        <f t="shared" si="11"/>
        <v>13076.305220883532</v>
      </c>
      <c r="V59" s="16">
        <f t="shared" si="12"/>
        <v>7429.7188755020061</v>
      </c>
    </row>
    <row r="60" spans="1:22" x14ac:dyDescent="0.3">
      <c r="A60">
        <v>58</v>
      </c>
      <c r="B60" s="15">
        <f>'일자별 시가총액'!B59/'일자별 시가총액'!$G59</f>
        <v>7.1204133094765587E-2</v>
      </c>
      <c r="C60" s="15">
        <f>'일자별 시가총액'!C59/'일자별 시가총액'!$G59</f>
        <v>6.1610647662622614E-2</v>
      </c>
      <c r="D60" s="15">
        <f>'일자별 시가총액'!D59/'일자별 시가총액'!$G59</f>
        <v>0.37693461912174558</v>
      </c>
      <c r="E60" s="15">
        <f>'일자별 시가총액'!E59/'일자별 시가총액'!$G59</f>
        <v>5.6488160165446756E-2</v>
      </c>
      <c r="F60" s="15">
        <f>'일자별 시가총액'!F59/'일자별 시가총액'!$G59</f>
        <v>0.43376243995541941</v>
      </c>
      <c r="G60" s="14">
        <f>'일자별 시가총액'!H59</f>
        <v>113.70667951807229</v>
      </c>
      <c r="H60" s="9">
        <v>250000</v>
      </c>
      <c r="I60" s="9">
        <v>100000</v>
      </c>
      <c r="J60" s="9">
        <f t="shared" si="4"/>
        <v>2000000</v>
      </c>
      <c r="K60" s="9">
        <f t="shared" si="1"/>
        <v>11370.667951807229</v>
      </c>
      <c r="L60" s="9">
        <f t="shared" si="2"/>
        <v>22741335903.614456</v>
      </c>
      <c r="M60" s="9">
        <f>$L60*B60/'일자별 주가'!B59-펀드!R59</f>
        <v>9036.1445783132513</v>
      </c>
      <c r="N60" s="9">
        <f>$L60*C60/'일자별 주가'!C59-펀드!S59</f>
        <v>5421.6867469879653</v>
      </c>
      <c r="O60" s="9">
        <f>$L60*D60/'일자별 주가'!D59-펀드!T59</f>
        <v>19759.036144578306</v>
      </c>
      <c r="P60" s="9">
        <f>$L60*E60/'일자별 주가'!E59-펀드!U59</f>
        <v>1060.24096385542</v>
      </c>
      <c r="Q60" s="9">
        <f>$L60*F60/'일자별 주가'!F59-펀드!V59</f>
        <v>602.40963855421705</v>
      </c>
      <c r="R60" s="16">
        <f t="shared" si="8"/>
        <v>120481.92771084337</v>
      </c>
      <c r="S60" s="16">
        <f t="shared" si="9"/>
        <v>72289.156626506025</v>
      </c>
      <c r="T60" s="16">
        <f t="shared" si="10"/>
        <v>263453.81526104413</v>
      </c>
      <c r="U60" s="16">
        <f t="shared" si="11"/>
        <v>14136.546184738952</v>
      </c>
      <c r="V60" s="16">
        <f t="shared" si="12"/>
        <v>8032.1285140562231</v>
      </c>
    </row>
    <row r="61" spans="1:22" x14ac:dyDescent="0.3">
      <c r="A61">
        <v>59</v>
      </c>
      <c r="B61" s="15">
        <f>'일자별 시가총액'!B60/'일자별 시가총액'!$G60</f>
        <v>6.9001295123987366E-2</v>
      </c>
      <c r="C61" s="15">
        <f>'일자별 시가총액'!C60/'일자별 시가총액'!$G60</f>
        <v>6.2316695610138521E-2</v>
      </c>
      <c r="D61" s="15">
        <f>'일자별 시가총액'!D60/'일자별 시가총액'!$G60</f>
        <v>0.37496613150333241</v>
      </c>
      <c r="E61" s="15">
        <f>'일자별 시가총액'!E60/'일자별 시가총액'!$G60</f>
        <v>5.7294748035429978E-2</v>
      </c>
      <c r="F61" s="15">
        <f>'일자별 시가총액'!F60/'일자별 시가총액'!$G60</f>
        <v>0.43642112972711167</v>
      </c>
      <c r="G61" s="14">
        <f>'일자별 시가총액'!H60</f>
        <v>114.0366232931727</v>
      </c>
      <c r="H61" s="9">
        <v>150000</v>
      </c>
      <c r="I61" s="9">
        <v>250000</v>
      </c>
      <c r="J61" s="9">
        <f t="shared" si="4"/>
        <v>1900000</v>
      </c>
      <c r="K61" s="9">
        <f t="shared" si="1"/>
        <v>11403.662329317269</v>
      </c>
      <c r="L61" s="9">
        <f t="shared" si="2"/>
        <v>21666958425.702812</v>
      </c>
      <c r="M61" s="9">
        <f>$L61*B61/'일자별 주가'!B60-펀드!R60</f>
        <v>-6024.0963855421578</v>
      </c>
      <c r="N61" s="9">
        <f>$L61*C61/'일자별 주가'!C60-펀드!S60</f>
        <v>-3614.4578313253005</v>
      </c>
      <c r="O61" s="9">
        <f>$L61*D61/'일자별 주가'!D60-펀드!T60</f>
        <v>-13172.690763052175</v>
      </c>
      <c r="P61" s="9">
        <f>$L61*E61/'일자별 주가'!E60-펀드!U60</f>
        <v>-706.82730923694362</v>
      </c>
      <c r="Q61" s="9">
        <f>$L61*F61/'일자별 주가'!F60-펀드!V60</f>
        <v>-401.60642570280925</v>
      </c>
      <c r="R61" s="16">
        <f t="shared" si="8"/>
        <v>114457.83132530122</v>
      </c>
      <c r="S61" s="16">
        <f t="shared" si="9"/>
        <v>68674.698795180724</v>
      </c>
      <c r="T61" s="16">
        <f t="shared" si="10"/>
        <v>250281.12449799196</v>
      </c>
      <c r="U61" s="16">
        <f t="shared" si="11"/>
        <v>13429.718875502009</v>
      </c>
      <c r="V61" s="16">
        <f t="shared" si="12"/>
        <v>7630.5220883534139</v>
      </c>
    </row>
    <row r="62" spans="1:22" x14ac:dyDescent="0.3">
      <c r="A62">
        <v>60</v>
      </c>
      <c r="B62" s="15">
        <f>'일자별 시가총액'!B61/'일자별 시가총액'!$G61</f>
        <v>7.0513408555362964E-2</v>
      </c>
      <c r="C62" s="15">
        <f>'일자별 시가총액'!C61/'일자별 시가총액'!$G61</f>
        <v>6.353904854689417E-2</v>
      </c>
      <c r="D62" s="15">
        <f>'일자별 시가총액'!D61/'일자별 시가총액'!$G61</f>
        <v>0.37632958142067635</v>
      </c>
      <c r="E62" s="15">
        <f>'일자별 시가총액'!E61/'일자별 시가총액'!$G61</f>
        <v>5.8028071748411764E-2</v>
      </c>
      <c r="F62" s="15">
        <f>'일자별 시가총액'!F61/'일자별 시가총액'!$G61</f>
        <v>0.4315898897286547</v>
      </c>
      <c r="G62" s="14">
        <f>'일자별 시가총액'!H61</f>
        <v>115.03408995983935</v>
      </c>
      <c r="H62" s="9">
        <v>150000</v>
      </c>
      <c r="I62" s="9">
        <v>50000</v>
      </c>
      <c r="J62" s="9">
        <f t="shared" si="4"/>
        <v>2000000</v>
      </c>
      <c r="K62" s="9">
        <f t="shared" si="1"/>
        <v>11503.408995983937</v>
      </c>
      <c r="L62" s="9">
        <f t="shared" si="2"/>
        <v>23006817991.967873</v>
      </c>
      <c r="M62" s="9">
        <f>$L62*B62/'일자별 주가'!B61-펀드!R61</f>
        <v>6024.0963855421433</v>
      </c>
      <c r="N62" s="9">
        <f>$L62*C62/'일자별 주가'!C61-펀드!S61</f>
        <v>3614.4578313253005</v>
      </c>
      <c r="O62" s="9">
        <f>$L62*D62/'일자별 주가'!D61-펀드!T61</f>
        <v>13172.690763052175</v>
      </c>
      <c r="P62" s="9">
        <f>$L62*E62/'일자별 주가'!E61-펀드!U61</f>
        <v>706.82730923694726</v>
      </c>
      <c r="Q62" s="9">
        <f>$L62*F62/'일자별 주가'!F61-펀드!V61</f>
        <v>401.60642570281107</v>
      </c>
      <c r="R62" s="16">
        <f t="shared" si="8"/>
        <v>120481.92771084336</v>
      </c>
      <c r="S62" s="16">
        <f t="shared" si="9"/>
        <v>72289.156626506025</v>
      </c>
      <c r="T62" s="16">
        <f t="shared" si="10"/>
        <v>263453.81526104413</v>
      </c>
      <c r="U62" s="16">
        <f t="shared" si="11"/>
        <v>14136.546184738956</v>
      </c>
      <c r="V62" s="16">
        <f t="shared" si="12"/>
        <v>8032.128514056225</v>
      </c>
    </row>
    <row r="63" spans="1:22" x14ac:dyDescent="0.3">
      <c r="A63">
        <v>61</v>
      </c>
      <c r="B63" s="15">
        <f>'일자별 시가총액'!B62/'일자별 시가총액'!$G62</f>
        <v>7.2614045144480999E-2</v>
      </c>
      <c r="C63" s="15">
        <f>'일자별 시가총액'!C62/'일자별 시가총액'!$G62</f>
        <v>6.4343979436781717E-2</v>
      </c>
      <c r="D63" s="15">
        <f>'일자별 시가총액'!D62/'일자별 시가총액'!$G62</f>
        <v>0.37059752586262534</v>
      </c>
      <c r="E63" s="15">
        <f>'일자별 시가총액'!E62/'일자별 시가총액'!$G62</f>
        <v>5.8444998755046156E-2</v>
      </c>
      <c r="F63" s="15">
        <f>'일자별 시가총액'!F62/'일자별 시가총액'!$G62</f>
        <v>0.43399945080106572</v>
      </c>
      <c r="G63" s="14">
        <f>'일자별 시가총액'!H62</f>
        <v>113.41527871485944</v>
      </c>
      <c r="H63" s="9">
        <v>50000</v>
      </c>
      <c r="I63" s="9">
        <v>100000</v>
      </c>
      <c r="J63" s="9">
        <f t="shared" si="4"/>
        <v>1950000</v>
      </c>
      <c r="K63" s="9">
        <f t="shared" si="1"/>
        <v>11341.527871485943</v>
      </c>
      <c r="L63" s="9">
        <f t="shared" si="2"/>
        <v>22115979349.397591</v>
      </c>
      <c r="M63" s="9">
        <f>$L63*B63/'일자별 주가'!B62-펀드!R62</f>
        <v>-3012.0481927710935</v>
      </c>
      <c r="N63" s="9">
        <f>$L63*C63/'일자별 주가'!C62-펀드!S62</f>
        <v>-1807.2289156626503</v>
      </c>
      <c r="O63" s="9">
        <f>$L63*D63/'일자별 주가'!D62-펀드!T62</f>
        <v>-6586.3453815260727</v>
      </c>
      <c r="P63" s="9">
        <f>$L63*E63/'일자별 주가'!E62-펀드!U62</f>
        <v>-353.41365461847454</v>
      </c>
      <c r="Q63" s="9">
        <f>$L63*F63/'일자별 주가'!F62-펀드!V62</f>
        <v>-200.80321285140599</v>
      </c>
      <c r="R63" s="16">
        <f t="shared" si="8"/>
        <v>117469.87951807227</v>
      </c>
      <c r="S63" s="16">
        <f t="shared" si="9"/>
        <v>70481.927710843374</v>
      </c>
      <c r="T63" s="16">
        <f t="shared" si="10"/>
        <v>256867.46987951806</v>
      </c>
      <c r="U63" s="16">
        <f t="shared" si="11"/>
        <v>13783.132530120482</v>
      </c>
      <c r="V63" s="16">
        <f t="shared" si="12"/>
        <v>7831.325301204819</v>
      </c>
    </row>
    <row r="64" spans="1:22" x14ac:dyDescent="0.3">
      <c r="A64">
        <v>62</v>
      </c>
      <c r="B64" s="15">
        <f>'일자별 시가총액'!B63/'일자별 시가총액'!$G63</f>
        <v>7.334790473691033E-2</v>
      </c>
      <c r="C64" s="15">
        <f>'일자별 시가총액'!C63/'일자별 시가총액'!$G63</f>
        <v>6.6837476282930061E-2</v>
      </c>
      <c r="D64" s="15">
        <f>'일자별 시가총액'!D63/'일자별 시가총액'!$G63</f>
        <v>0.37209413457263396</v>
      </c>
      <c r="E64" s="15">
        <f>'일자별 시가총액'!E63/'일자별 시가총액'!$G63</f>
        <v>5.8265294538597696E-2</v>
      </c>
      <c r="F64" s="15">
        <f>'일자별 시가총액'!F63/'일자별 시가총액'!$G63</f>
        <v>0.42945518986892794</v>
      </c>
      <c r="G64" s="14">
        <f>'일자별 시가총액'!H63</f>
        <v>112.68297670682732</v>
      </c>
      <c r="H64" s="9">
        <v>200000</v>
      </c>
      <c r="I64" s="9">
        <v>200000</v>
      </c>
      <c r="J64" s="9">
        <f t="shared" si="4"/>
        <v>1950000</v>
      </c>
      <c r="K64" s="9">
        <f t="shared" si="1"/>
        <v>11268.297670682732</v>
      </c>
      <c r="L64" s="9">
        <f t="shared" si="2"/>
        <v>21973180457.831329</v>
      </c>
      <c r="M64" s="9">
        <f>$L64*B64/'일자별 주가'!B63-펀드!R63</f>
        <v>0</v>
      </c>
      <c r="N64" s="9">
        <f>$L64*C64/'일자별 주가'!C63-펀드!S63</f>
        <v>0</v>
      </c>
      <c r="O64" s="9">
        <f>$L64*D64/'일자별 주가'!D63-펀드!T63</f>
        <v>0</v>
      </c>
      <c r="P64" s="9">
        <f>$L64*E64/'일자별 주가'!E63-펀드!U63</f>
        <v>0</v>
      </c>
      <c r="Q64" s="9">
        <f>$L64*F64/'일자별 주가'!F63-펀드!V63</f>
        <v>0</v>
      </c>
      <c r="R64" s="16">
        <f t="shared" si="8"/>
        <v>117469.87951807227</v>
      </c>
      <c r="S64" s="16">
        <f t="shared" si="9"/>
        <v>70481.927710843374</v>
      </c>
      <c r="T64" s="16">
        <f t="shared" si="10"/>
        <v>256867.46987951806</v>
      </c>
      <c r="U64" s="16">
        <f t="shared" si="11"/>
        <v>13783.132530120482</v>
      </c>
      <c r="V64" s="16">
        <f t="shared" si="12"/>
        <v>7831.325301204819</v>
      </c>
    </row>
    <row r="65" spans="1:22" x14ac:dyDescent="0.3">
      <c r="A65">
        <v>63</v>
      </c>
      <c r="B65" s="15">
        <f>'일자별 시가총액'!B64/'일자별 시가총액'!$G64</f>
        <v>7.4008685621780382E-2</v>
      </c>
      <c r="C65" s="15">
        <f>'일자별 시가총액'!C64/'일자별 시가총액'!$G64</f>
        <v>6.8431486428584126E-2</v>
      </c>
      <c r="D65" s="15">
        <f>'일자별 시가총액'!D64/'일자별 시가총액'!$G64</f>
        <v>0.37330428908397961</v>
      </c>
      <c r="E65" s="15">
        <f>'일자별 시가총액'!E64/'일자별 시가총액'!$G64</f>
        <v>5.9038256371837204E-2</v>
      </c>
      <c r="F65" s="15">
        <f>'일자별 시가총액'!F64/'일자별 시가총액'!$G64</f>
        <v>0.42521728249381863</v>
      </c>
      <c r="G65" s="14">
        <f>'일자별 시가총액'!H64</f>
        <v>111.18851244979919</v>
      </c>
      <c r="H65" s="9">
        <v>50000</v>
      </c>
      <c r="I65" s="9">
        <v>150000</v>
      </c>
      <c r="J65" s="9">
        <f t="shared" si="4"/>
        <v>1850000</v>
      </c>
      <c r="K65" s="9">
        <f t="shared" si="1"/>
        <v>11118.85124497992</v>
      </c>
      <c r="L65" s="9">
        <f t="shared" si="2"/>
        <v>20569874803.212852</v>
      </c>
      <c r="M65" s="9">
        <f>$L65*B65/'일자별 주가'!B64-펀드!R64</f>
        <v>-6024.0963855421287</v>
      </c>
      <c r="N65" s="9">
        <f>$L65*C65/'일자별 주가'!C64-펀드!S64</f>
        <v>-3614.4578313253005</v>
      </c>
      <c r="O65" s="9">
        <f>$L65*D65/'일자별 주가'!D64-펀드!T64</f>
        <v>-13172.690763052204</v>
      </c>
      <c r="P65" s="9">
        <f>$L65*E65/'일자별 주가'!E64-펀드!U64</f>
        <v>-706.82730923694726</v>
      </c>
      <c r="Q65" s="9">
        <f>$L65*F65/'일자별 주가'!F64-펀드!V64</f>
        <v>-401.60642570281016</v>
      </c>
      <c r="R65" s="16">
        <f t="shared" si="8"/>
        <v>111445.78313253014</v>
      </c>
      <c r="S65" s="16">
        <f t="shared" si="9"/>
        <v>66867.469879518074</v>
      </c>
      <c r="T65" s="16">
        <f t="shared" si="10"/>
        <v>243694.77911646586</v>
      </c>
      <c r="U65" s="16">
        <f t="shared" si="11"/>
        <v>13076.305220883534</v>
      </c>
      <c r="V65" s="16">
        <f t="shared" si="12"/>
        <v>7429.7188755020088</v>
      </c>
    </row>
    <row r="66" spans="1:22" x14ac:dyDescent="0.3">
      <c r="A66">
        <v>64</v>
      </c>
      <c r="B66" s="15">
        <f>'일자별 시가총액'!B65/'일자별 시가총액'!$G65</f>
        <v>7.2192758785667971E-2</v>
      </c>
      <c r="C66" s="15">
        <f>'일자별 시가총액'!C65/'일자별 시가총액'!$G65</f>
        <v>6.7848040621603906E-2</v>
      </c>
      <c r="D66" s="15">
        <f>'일자별 시가총액'!D65/'일자별 시가총액'!$G65</f>
        <v>0.38026758941992317</v>
      </c>
      <c r="E66" s="15">
        <f>'일자별 시가총액'!E65/'일자별 시가총액'!$G65</f>
        <v>5.9513051553655417E-2</v>
      </c>
      <c r="F66" s="15">
        <f>'일자별 시가총액'!F65/'일자별 시가총액'!$G65</f>
        <v>0.42017855961914952</v>
      </c>
      <c r="G66" s="14">
        <f>'일자별 시가총액'!H65</f>
        <v>110.83947148594378</v>
      </c>
      <c r="H66" s="9">
        <v>50000</v>
      </c>
      <c r="I66" s="9">
        <v>250000</v>
      </c>
      <c r="J66" s="9">
        <f t="shared" si="4"/>
        <v>1650000</v>
      </c>
      <c r="K66" s="9">
        <f t="shared" si="1"/>
        <v>11083.947148594376</v>
      </c>
      <c r="L66" s="9">
        <f t="shared" si="2"/>
        <v>18288512795.180721</v>
      </c>
      <c r="M66" s="9">
        <f>$L66*B66/'일자별 주가'!B65-펀드!R65</f>
        <v>-12048.192771084374</v>
      </c>
      <c r="N66" s="9">
        <f>$L66*C66/'일자별 주가'!C65-펀드!S65</f>
        <v>-7228.9156626506228</v>
      </c>
      <c r="O66" s="9">
        <f>$L66*D66/'일자별 주가'!D65-펀드!T65</f>
        <v>-26345.381526104436</v>
      </c>
      <c r="P66" s="9">
        <f>$L66*E66/'일자별 주가'!E65-펀드!U65</f>
        <v>-1413.6546184738963</v>
      </c>
      <c r="Q66" s="9">
        <f>$L66*F66/'일자별 주가'!F65-펀드!V65</f>
        <v>-803.21285140562395</v>
      </c>
      <c r="R66" s="16">
        <f t="shared" si="8"/>
        <v>99397.590361445764</v>
      </c>
      <c r="S66" s="16">
        <f t="shared" si="9"/>
        <v>59638.554216867451</v>
      </c>
      <c r="T66" s="16">
        <f t="shared" si="10"/>
        <v>217349.39759036142</v>
      </c>
      <c r="U66" s="16">
        <f t="shared" si="11"/>
        <v>11662.650602409638</v>
      </c>
      <c r="V66" s="16">
        <f t="shared" si="12"/>
        <v>6626.5060240963849</v>
      </c>
    </row>
    <row r="67" spans="1:22" x14ac:dyDescent="0.3">
      <c r="A67">
        <v>65</v>
      </c>
      <c r="B67" s="15">
        <f>'일자별 시가총액'!B66/'일자별 시가총액'!$G66</f>
        <v>7.2807930375166086E-2</v>
      </c>
      <c r="C67" s="15">
        <f>'일자별 시가총액'!C66/'일자별 시가총액'!$G66</f>
        <v>6.6496109348725504E-2</v>
      </c>
      <c r="D67" s="15">
        <f>'일자별 시가총액'!D66/'일자별 시가총액'!$G66</f>
        <v>0.38956030779534556</v>
      </c>
      <c r="E67" s="15">
        <f>'일자별 시가총액'!E66/'일자별 시가총액'!$G66</f>
        <v>6.0097437319285463E-2</v>
      </c>
      <c r="F67" s="15">
        <f>'일자별 시가총액'!F66/'일자별 시가총액'!$G66</f>
        <v>0.41103821516147732</v>
      </c>
      <c r="G67" s="14">
        <f>'일자별 시가총액'!H66</f>
        <v>111.53293172690763</v>
      </c>
      <c r="H67" s="9">
        <v>100000</v>
      </c>
      <c r="I67" s="9">
        <v>150000</v>
      </c>
      <c r="J67" s="9">
        <f t="shared" si="4"/>
        <v>1600000</v>
      </c>
      <c r="K67" s="9">
        <f t="shared" si="1"/>
        <v>11153.293172690763</v>
      </c>
      <c r="L67" s="9">
        <f t="shared" si="2"/>
        <v>17845269076.305222</v>
      </c>
      <c r="M67" s="9">
        <f>$L67*B67/'일자별 주가'!B66-펀드!R66</f>
        <v>-3012.0481927710644</v>
      </c>
      <c r="N67" s="9">
        <f>$L67*C67/'일자별 주가'!C66-펀드!S66</f>
        <v>-1807.2289156626284</v>
      </c>
      <c r="O67" s="9">
        <f>$L67*D67/'일자별 주가'!D66-펀드!T66</f>
        <v>-6586.3453815261018</v>
      </c>
      <c r="P67" s="9">
        <f>$L67*E67/'일자별 주가'!E66-펀드!U66</f>
        <v>-353.41365461847272</v>
      </c>
      <c r="Q67" s="9">
        <f>$L67*F67/'일자별 주가'!F66-펀드!V66</f>
        <v>-200.80321285140508</v>
      </c>
      <c r="R67" s="16">
        <f t="shared" si="8"/>
        <v>96385.542168674699</v>
      </c>
      <c r="S67" s="16">
        <f t="shared" si="9"/>
        <v>57831.325301204823</v>
      </c>
      <c r="T67" s="16">
        <f t="shared" si="10"/>
        <v>210763.05220883532</v>
      </c>
      <c r="U67" s="16">
        <f t="shared" si="11"/>
        <v>11309.236947791165</v>
      </c>
      <c r="V67" s="16">
        <f t="shared" si="12"/>
        <v>6425.7028112449798</v>
      </c>
    </row>
    <row r="68" spans="1:22" x14ac:dyDescent="0.3">
      <c r="A68">
        <v>66</v>
      </c>
      <c r="B68" s="15">
        <f>'일자별 시가총액'!B67/'일자별 시가총액'!$G67</f>
        <v>7.0845540572327378E-2</v>
      </c>
      <c r="C68" s="15">
        <f>'일자별 시가총액'!C67/'일자별 시가총액'!$G67</f>
        <v>6.5456222951848969E-2</v>
      </c>
      <c r="D68" s="15">
        <f>'일자별 시가총액'!D67/'일자별 시가총액'!$G67</f>
        <v>0.37961051008270591</v>
      </c>
      <c r="E68" s="15">
        <f>'일자별 시가총액'!E67/'일자별 시가총액'!$G67</f>
        <v>5.9541745789705454E-2</v>
      </c>
      <c r="F68" s="15">
        <f>'일자별 시가총액'!F67/'일자별 시가총액'!$G67</f>
        <v>0.42454598060341225</v>
      </c>
      <c r="G68" s="14">
        <f>'일자별 시가총액'!H67</f>
        <v>111.51019437751005</v>
      </c>
      <c r="H68" s="9">
        <v>150000</v>
      </c>
      <c r="I68" s="9">
        <v>100000</v>
      </c>
      <c r="J68" s="9">
        <f t="shared" si="4"/>
        <v>1650000</v>
      </c>
      <c r="K68" s="9">
        <f t="shared" ref="K68:K131" si="13">10000*G68/G$3</f>
        <v>11151.019437751003</v>
      </c>
      <c r="L68" s="9">
        <f t="shared" ref="L68:L131" si="14">J68*K68</f>
        <v>18399182072.289154</v>
      </c>
      <c r="M68" s="9">
        <f>$L68*B68/'일자별 주가'!B67-펀드!R67</f>
        <v>3012.0481927710644</v>
      </c>
      <c r="N68" s="9">
        <f>$L68*C68/'일자별 주가'!C67-펀드!S67</f>
        <v>1807.2289156626284</v>
      </c>
      <c r="O68" s="9">
        <f>$L68*D68/'일자별 주가'!D67-펀드!T67</f>
        <v>6586.3453815261018</v>
      </c>
      <c r="P68" s="9">
        <f>$L68*E68/'일자별 주가'!E67-펀드!U67</f>
        <v>353.4136546184709</v>
      </c>
      <c r="Q68" s="9">
        <f>$L68*F68/'일자별 주가'!F67-펀드!V67</f>
        <v>200.80321285140417</v>
      </c>
      <c r="R68" s="16">
        <f t="shared" si="8"/>
        <v>99397.590361445764</v>
      </c>
      <c r="S68" s="16">
        <f t="shared" si="9"/>
        <v>59638.554216867451</v>
      </c>
      <c r="T68" s="16">
        <f t="shared" si="10"/>
        <v>217349.39759036142</v>
      </c>
      <c r="U68" s="16">
        <f t="shared" si="11"/>
        <v>11662.650602409636</v>
      </c>
      <c r="V68" s="16">
        <f t="shared" si="12"/>
        <v>6626.506024096384</v>
      </c>
    </row>
    <row r="69" spans="1:22" x14ac:dyDescent="0.3">
      <c r="A69">
        <v>67</v>
      </c>
      <c r="B69" s="15">
        <f>'일자별 시가총액'!B68/'일자별 시가총액'!$G68</f>
        <v>7.0426741430504022E-2</v>
      </c>
      <c r="C69" s="15">
        <f>'일자별 시가총액'!C68/'일자별 시가총액'!$G68</f>
        <v>6.2505261493050177E-2</v>
      </c>
      <c r="D69" s="15">
        <f>'일자별 시가총액'!D68/'일자별 시가총액'!$G68</f>
        <v>0.37698390363782991</v>
      </c>
      <c r="E69" s="15">
        <f>'일자별 시가총액'!E68/'일자별 시가총액'!$G68</f>
        <v>5.9405811455706163E-2</v>
      </c>
      <c r="F69" s="15">
        <f>'일자별 시가총액'!F68/'일자별 시가총액'!$G68</f>
        <v>0.43067828198290969</v>
      </c>
      <c r="G69" s="14">
        <f>'일자별 시가총액'!H68</f>
        <v>113.31094297188756</v>
      </c>
      <c r="H69" s="9">
        <v>50000</v>
      </c>
      <c r="I69" s="9">
        <v>100000</v>
      </c>
      <c r="J69" s="9">
        <f t="shared" ref="J69:J132" si="15">J68+H69-I69</f>
        <v>1600000</v>
      </c>
      <c r="K69" s="9">
        <f t="shared" si="13"/>
        <v>11331.094297188756</v>
      </c>
      <c r="L69" s="9">
        <f t="shared" si="14"/>
        <v>18129750875.50201</v>
      </c>
      <c r="M69" s="9">
        <f>$L69*B69/'일자별 주가'!B68-펀드!R68</f>
        <v>-3012.0481927710498</v>
      </c>
      <c r="N69" s="9">
        <f>$L69*C69/'일자별 주가'!C68-펀드!S68</f>
        <v>-1807.2289156626284</v>
      </c>
      <c r="O69" s="9">
        <f>$L69*D69/'일자별 주가'!D68-펀드!T68</f>
        <v>-6586.3453815260727</v>
      </c>
      <c r="P69" s="9">
        <f>$L69*E69/'일자별 주가'!E68-펀드!U68</f>
        <v>-353.41365461846908</v>
      </c>
      <c r="Q69" s="9">
        <f>$L69*F69/'일자별 주가'!F68-펀드!V68</f>
        <v>-200.80321285140326</v>
      </c>
      <c r="R69" s="16">
        <f t="shared" si="8"/>
        <v>96385.542168674714</v>
      </c>
      <c r="S69" s="16">
        <f t="shared" si="9"/>
        <v>57831.325301204823</v>
      </c>
      <c r="T69" s="16">
        <f t="shared" si="10"/>
        <v>210763.05220883535</v>
      </c>
      <c r="U69" s="16">
        <f t="shared" si="11"/>
        <v>11309.236947791167</v>
      </c>
      <c r="V69" s="16">
        <f t="shared" si="12"/>
        <v>6425.7028112449807</v>
      </c>
    </row>
    <row r="70" spans="1:22" x14ac:dyDescent="0.3">
      <c r="A70">
        <v>68</v>
      </c>
      <c r="B70" s="15">
        <f>'일자별 시가총액'!B69/'일자별 시가총액'!$G69</f>
        <v>6.9523815714202186E-2</v>
      </c>
      <c r="C70" s="15">
        <f>'일자별 시가총액'!C69/'일자별 시가총액'!$G69</f>
        <v>6.2765044768821512E-2</v>
      </c>
      <c r="D70" s="15">
        <f>'일자별 시가총액'!D69/'일자별 시가총액'!$G69</f>
        <v>0.38089742056029779</v>
      </c>
      <c r="E70" s="15">
        <f>'일자별 시가총액'!E69/'일자별 시가총액'!$G69</f>
        <v>5.9573559386534011E-2</v>
      </c>
      <c r="F70" s="15">
        <f>'일자별 시가총액'!F69/'일자별 시가총액'!$G69</f>
        <v>0.42724015957014444</v>
      </c>
      <c r="G70" s="14">
        <f>'일자별 시가총액'!H69</f>
        <v>112.94560803212852</v>
      </c>
      <c r="H70" s="9">
        <v>50000</v>
      </c>
      <c r="I70" s="9">
        <v>150000</v>
      </c>
      <c r="J70" s="9">
        <f t="shared" si="15"/>
        <v>1500000</v>
      </c>
      <c r="K70" s="9">
        <f t="shared" si="13"/>
        <v>11294.560803212851</v>
      </c>
      <c r="L70" s="9">
        <f t="shared" si="14"/>
        <v>16941841204.819277</v>
      </c>
      <c r="M70" s="9">
        <f>$L70*B70/'일자별 주가'!B69-펀드!R69</f>
        <v>-6024.0963855421869</v>
      </c>
      <c r="N70" s="9">
        <f>$L70*C70/'일자별 주가'!C69-펀드!S69</f>
        <v>-3614.4578313253078</v>
      </c>
      <c r="O70" s="9">
        <f>$L70*D70/'일자별 주가'!D69-펀드!T69</f>
        <v>-13172.690763052233</v>
      </c>
      <c r="P70" s="9">
        <f>$L70*E70/'일자별 주가'!E69-펀드!U69</f>
        <v>-706.8273092369509</v>
      </c>
      <c r="Q70" s="9">
        <f>$L70*F70/'일자별 주가'!F69-펀드!V69</f>
        <v>-401.60642570281198</v>
      </c>
      <c r="R70" s="16">
        <f t="shared" ref="R70:R133" si="16">R69+M70</f>
        <v>90361.445783132527</v>
      </c>
      <c r="S70" s="16">
        <f t="shared" ref="S70:S133" si="17">S69+N70</f>
        <v>54216.867469879515</v>
      </c>
      <c r="T70" s="16">
        <f t="shared" ref="T70:T133" si="18">T69+O70</f>
        <v>197590.36144578311</v>
      </c>
      <c r="U70" s="16">
        <f t="shared" ref="U70:U133" si="19">U69+P70</f>
        <v>10602.409638554216</v>
      </c>
      <c r="V70" s="16">
        <f t="shared" ref="V70:V133" si="20">V69+Q70</f>
        <v>6024.0963855421687</v>
      </c>
    </row>
    <row r="71" spans="1:22" x14ac:dyDescent="0.3">
      <c r="A71">
        <v>69</v>
      </c>
      <c r="B71" s="15">
        <f>'일자별 시가총액'!B70/'일자별 시가총액'!$G70</f>
        <v>6.8046824494282385E-2</v>
      </c>
      <c r="C71" s="15">
        <f>'일자별 시가총액'!C70/'일자별 시가총액'!$G70</f>
        <v>6.1813097431626482E-2</v>
      </c>
      <c r="D71" s="15">
        <f>'일자별 시가총액'!D70/'일자별 시가총액'!$G70</f>
        <v>0.38998428997292334</v>
      </c>
      <c r="E71" s="15">
        <f>'일자별 시가총액'!E70/'일자별 시가총액'!$G70</f>
        <v>5.8280007068930953E-2</v>
      </c>
      <c r="F71" s="15">
        <f>'일자별 시가총액'!F70/'일자별 시가총액'!$G70</f>
        <v>0.42187578103223689</v>
      </c>
      <c r="G71" s="14">
        <f>'일자별 시가총액'!H70</f>
        <v>113.31672610441768</v>
      </c>
      <c r="H71" s="9">
        <v>200000</v>
      </c>
      <c r="I71" s="9">
        <v>250000</v>
      </c>
      <c r="J71" s="9">
        <f t="shared" si="15"/>
        <v>1450000</v>
      </c>
      <c r="K71" s="9">
        <f t="shared" si="13"/>
        <v>11331.672610441768</v>
      </c>
      <c r="L71" s="9">
        <f t="shared" si="14"/>
        <v>16430925285.140564</v>
      </c>
      <c r="M71" s="9">
        <f>$L71*B71/'일자별 주가'!B70-펀드!R70</f>
        <v>-3012.0481927710644</v>
      </c>
      <c r="N71" s="9">
        <f>$L71*C71/'일자별 주가'!C70-펀드!S70</f>
        <v>-1807.2289156626357</v>
      </c>
      <c r="O71" s="9">
        <f>$L71*D71/'일자별 주가'!D70-펀드!T70</f>
        <v>-6586.3453815260727</v>
      </c>
      <c r="P71" s="9">
        <f>$L71*E71/'일자별 주가'!E70-펀드!U70</f>
        <v>-353.41365461847272</v>
      </c>
      <c r="Q71" s="9">
        <f>$L71*F71/'일자별 주가'!F70-펀드!V70</f>
        <v>-200.80321285140508</v>
      </c>
      <c r="R71" s="16">
        <f t="shared" si="16"/>
        <v>87349.397590361463</v>
      </c>
      <c r="S71" s="16">
        <f t="shared" si="17"/>
        <v>52409.638554216879</v>
      </c>
      <c r="T71" s="16">
        <f t="shared" si="18"/>
        <v>191004.01606425704</v>
      </c>
      <c r="U71" s="16">
        <f t="shared" si="19"/>
        <v>10248.995983935743</v>
      </c>
      <c r="V71" s="16">
        <f t="shared" si="20"/>
        <v>5823.2931726907636</v>
      </c>
    </row>
    <row r="72" spans="1:22" x14ac:dyDescent="0.3">
      <c r="A72">
        <v>70</v>
      </c>
      <c r="B72" s="15">
        <f>'일자별 시가총액'!B71/'일자별 시가총액'!$G71</f>
        <v>6.7876903231659097E-2</v>
      </c>
      <c r="C72" s="15">
        <f>'일자별 시가총액'!C71/'일자별 시가총액'!$G71</f>
        <v>6.044576419526114E-2</v>
      </c>
      <c r="D72" s="15">
        <f>'일자별 시가총액'!D71/'일자별 시가총액'!$G71</f>
        <v>0.37983378663328876</v>
      </c>
      <c r="E72" s="15">
        <f>'일자별 시가총액'!E71/'일자별 시가총액'!$G71</f>
        <v>5.8190414209100441E-2</v>
      </c>
      <c r="F72" s="15">
        <f>'일자별 시가총액'!F71/'일자별 시가총액'!$G71</f>
        <v>0.43365313173069053</v>
      </c>
      <c r="G72" s="14">
        <f>'일자별 시가총액'!H71</f>
        <v>112.90814779116465</v>
      </c>
      <c r="H72" s="9">
        <v>100000</v>
      </c>
      <c r="I72" s="9">
        <v>50000</v>
      </c>
      <c r="J72" s="9">
        <f t="shared" si="15"/>
        <v>1500000</v>
      </c>
      <c r="K72" s="9">
        <f t="shared" si="13"/>
        <v>11290.814779116465</v>
      </c>
      <c r="L72" s="9">
        <f t="shared" si="14"/>
        <v>16936222168.674698</v>
      </c>
      <c r="M72" s="9">
        <f>$L72*B72/'일자별 주가'!B71-펀드!R71</f>
        <v>3012.0481927710644</v>
      </c>
      <c r="N72" s="9">
        <f>$L72*C72/'일자별 주가'!C71-펀드!S71</f>
        <v>1807.2289156626357</v>
      </c>
      <c r="O72" s="9">
        <f>$L72*D72/'일자별 주가'!D71-펀드!T71</f>
        <v>6586.3453815260727</v>
      </c>
      <c r="P72" s="9">
        <f>$L72*E72/'일자별 주가'!E71-펀드!U71</f>
        <v>353.41365461847272</v>
      </c>
      <c r="Q72" s="9">
        <f>$L72*F72/'일자별 주가'!F71-펀드!V71</f>
        <v>200.80321285140508</v>
      </c>
      <c r="R72" s="16">
        <f t="shared" si="16"/>
        <v>90361.445783132527</v>
      </c>
      <c r="S72" s="16">
        <f t="shared" si="17"/>
        <v>54216.867469879515</v>
      </c>
      <c r="T72" s="16">
        <f t="shared" si="18"/>
        <v>197590.36144578311</v>
      </c>
      <c r="U72" s="16">
        <f t="shared" si="19"/>
        <v>10602.409638554216</v>
      </c>
      <c r="V72" s="16">
        <f t="shared" si="20"/>
        <v>6024.0963855421687</v>
      </c>
    </row>
    <row r="73" spans="1:22" x14ac:dyDescent="0.3">
      <c r="A73">
        <v>71</v>
      </c>
      <c r="B73" s="15">
        <f>'일자별 시가총액'!B72/'일자별 시가총액'!$G72</f>
        <v>6.703456168751315E-2</v>
      </c>
      <c r="C73" s="15">
        <f>'일자별 시가총액'!C72/'일자별 시가총액'!$G72</f>
        <v>6.1292884738359178E-2</v>
      </c>
      <c r="D73" s="15">
        <f>'일자별 시가총액'!D72/'일자별 시가총액'!$G72</f>
        <v>0.38052904909767454</v>
      </c>
      <c r="E73" s="15">
        <f>'일자별 시가총액'!E72/'일자별 시가총액'!$G72</f>
        <v>5.9656732350715863E-2</v>
      </c>
      <c r="F73" s="15">
        <f>'일자별 시가총액'!F72/'일자별 시가총액'!$G72</f>
        <v>0.43148677212573722</v>
      </c>
      <c r="G73" s="14">
        <f>'일자별 시가총액'!H72</f>
        <v>112.179140562249</v>
      </c>
      <c r="H73" s="9">
        <v>150000</v>
      </c>
      <c r="I73" s="9">
        <v>50000</v>
      </c>
      <c r="J73" s="9">
        <f t="shared" si="15"/>
        <v>1600000</v>
      </c>
      <c r="K73" s="9">
        <f t="shared" si="13"/>
        <v>11217.914056224899</v>
      </c>
      <c r="L73" s="9">
        <f t="shared" si="14"/>
        <v>17948662489.959839</v>
      </c>
      <c r="M73" s="9">
        <f>$L73*B73/'일자별 주가'!B72-펀드!R72</f>
        <v>6024.0963855421724</v>
      </c>
      <c r="N73" s="9">
        <f>$L73*C73/'일자별 주가'!C72-펀드!S72</f>
        <v>3614.4578313253005</v>
      </c>
      <c r="O73" s="9">
        <f>$L73*D73/'일자별 주가'!D72-펀드!T72</f>
        <v>13172.690763052175</v>
      </c>
      <c r="P73" s="9">
        <f>$L73*E73/'일자별 주가'!E72-펀드!U72</f>
        <v>706.82730923694908</v>
      </c>
      <c r="Q73" s="9">
        <f>$L73*F73/'일자별 주가'!F72-펀드!V72</f>
        <v>401.60642570281107</v>
      </c>
      <c r="R73" s="16">
        <f t="shared" si="16"/>
        <v>96385.542168674699</v>
      </c>
      <c r="S73" s="16">
        <f t="shared" si="17"/>
        <v>57831.325301204815</v>
      </c>
      <c r="T73" s="16">
        <f t="shared" si="18"/>
        <v>210763.05220883529</v>
      </c>
      <c r="U73" s="16">
        <f t="shared" si="19"/>
        <v>11309.236947791165</v>
      </c>
      <c r="V73" s="16">
        <f t="shared" si="20"/>
        <v>6425.7028112449798</v>
      </c>
    </row>
    <row r="74" spans="1:22" x14ac:dyDescent="0.3">
      <c r="A74">
        <v>72</v>
      </c>
      <c r="B74" s="15">
        <f>'일자별 시가총액'!B73/'일자별 시가총액'!$G73</f>
        <v>6.6089483977870706E-2</v>
      </c>
      <c r="C74" s="15">
        <f>'일자별 시가총액'!C73/'일자별 시가총액'!$G73</f>
        <v>5.9738739652274567E-2</v>
      </c>
      <c r="D74" s="15">
        <f>'일자별 시가총액'!D73/'일자별 시가총액'!$G73</f>
        <v>0.37294594536479292</v>
      </c>
      <c r="E74" s="15">
        <f>'일자별 시가총액'!E73/'일자별 시가총액'!$G73</f>
        <v>5.8492632455210448E-2</v>
      </c>
      <c r="F74" s="15">
        <f>'일자별 시가총액'!F73/'일자별 시가총액'!$G73</f>
        <v>0.44273319854985133</v>
      </c>
      <c r="G74" s="14">
        <f>'일자별 시가총액'!H73</f>
        <v>111.98763212851406</v>
      </c>
      <c r="H74" s="9">
        <v>100000</v>
      </c>
      <c r="I74" s="9">
        <v>150000</v>
      </c>
      <c r="J74" s="9">
        <f t="shared" si="15"/>
        <v>1550000</v>
      </c>
      <c r="K74" s="9">
        <f t="shared" si="13"/>
        <v>11198.763212851407</v>
      </c>
      <c r="L74" s="9">
        <f t="shared" si="14"/>
        <v>17358082979.919682</v>
      </c>
      <c r="M74" s="9">
        <f>$L74*B74/'일자별 주가'!B73-펀드!R73</f>
        <v>-3012.0481927710644</v>
      </c>
      <c r="N74" s="9">
        <f>$L74*C74/'일자별 주가'!C73-펀드!S73</f>
        <v>-1807.228915662643</v>
      </c>
      <c r="O74" s="9">
        <f>$L74*D74/'일자별 주가'!D73-펀드!T73</f>
        <v>-6586.3453815260436</v>
      </c>
      <c r="P74" s="9">
        <f>$L74*E74/'일자별 주가'!E73-펀드!U73</f>
        <v>-353.41365461847272</v>
      </c>
      <c r="Q74" s="9">
        <f>$L74*F74/'일자별 주가'!F73-펀드!V73</f>
        <v>-200.80321285140417</v>
      </c>
      <c r="R74" s="16">
        <f t="shared" si="16"/>
        <v>93373.493975903635</v>
      </c>
      <c r="S74" s="16">
        <f t="shared" si="17"/>
        <v>56024.096385542172</v>
      </c>
      <c r="T74" s="16">
        <f t="shared" si="18"/>
        <v>204176.70682730924</v>
      </c>
      <c r="U74" s="16">
        <f t="shared" si="19"/>
        <v>10955.823293172693</v>
      </c>
      <c r="V74" s="16">
        <f t="shared" si="20"/>
        <v>6224.8995983935756</v>
      </c>
    </row>
    <row r="75" spans="1:22" x14ac:dyDescent="0.3">
      <c r="A75">
        <v>73</v>
      </c>
      <c r="B75" s="15">
        <f>'일자별 시가총액'!B74/'일자별 시가총액'!$G74</f>
        <v>6.7479036957023023E-2</v>
      </c>
      <c r="C75" s="15">
        <f>'일자별 시가총액'!C74/'일자별 시가총액'!$G74</f>
        <v>6.1798490183464283E-2</v>
      </c>
      <c r="D75" s="15">
        <f>'일자별 시가총액'!D74/'일자별 시가총액'!$G74</f>
        <v>0.36770826711311805</v>
      </c>
      <c r="E75" s="15">
        <f>'일자별 시가총액'!E74/'일자별 시가총액'!$G74</f>
        <v>5.9168977433374847E-2</v>
      </c>
      <c r="F75" s="15">
        <f>'일자별 시가총액'!F74/'일자별 시가총액'!$G74</f>
        <v>0.44384522831301976</v>
      </c>
      <c r="G75" s="14">
        <f>'일자별 시가총액'!H74</f>
        <v>110.2261108433735</v>
      </c>
      <c r="H75" s="9">
        <v>250000</v>
      </c>
      <c r="I75" s="9">
        <v>50000</v>
      </c>
      <c r="J75" s="9">
        <f t="shared" si="15"/>
        <v>1750000</v>
      </c>
      <c r="K75" s="9">
        <f t="shared" si="13"/>
        <v>11022.611084337352</v>
      </c>
      <c r="L75" s="9">
        <f t="shared" si="14"/>
        <v>19289569397.590366</v>
      </c>
      <c r="M75" s="9">
        <f>$L75*B75/'일자별 주가'!B74-펀드!R74</f>
        <v>12048.192771084345</v>
      </c>
      <c r="N75" s="9">
        <f>$L75*C75/'일자별 주가'!C74-펀드!S74</f>
        <v>7228.9156626506156</v>
      </c>
      <c r="O75" s="9">
        <f>$L75*D75/'일자별 주가'!D74-펀드!T74</f>
        <v>26345.381526104466</v>
      </c>
      <c r="P75" s="9">
        <f>$L75*E75/'일자별 주가'!E74-펀드!U74</f>
        <v>1413.6546184738963</v>
      </c>
      <c r="Q75" s="9">
        <f>$L75*F75/'일자별 주가'!F74-펀드!V74</f>
        <v>803.21285140562213</v>
      </c>
      <c r="R75" s="16">
        <f t="shared" si="16"/>
        <v>105421.68674698798</v>
      </c>
      <c r="S75" s="16">
        <f t="shared" si="17"/>
        <v>63253.012048192788</v>
      </c>
      <c r="T75" s="16">
        <f t="shared" si="18"/>
        <v>230522.08835341371</v>
      </c>
      <c r="U75" s="16">
        <f t="shared" si="19"/>
        <v>12369.477911646589</v>
      </c>
      <c r="V75" s="16">
        <f t="shared" si="20"/>
        <v>7028.1124497991977</v>
      </c>
    </row>
    <row r="76" spans="1:22" x14ac:dyDescent="0.3">
      <c r="A76">
        <v>74</v>
      </c>
      <c r="B76" s="15">
        <f>'일자별 시가총액'!B75/'일자별 시가총액'!$G75</f>
        <v>6.5394804568257525E-2</v>
      </c>
      <c r="C76" s="15">
        <f>'일자별 시가총액'!C75/'일자별 시가총액'!$G75</f>
        <v>6.0334265339277E-2</v>
      </c>
      <c r="D76" s="15">
        <f>'일자별 시가총액'!D75/'일자별 시가총액'!$G75</f>
        <v>0.37672259157480609</v>
      </c>
      <c r="E76" s="15">
        <f>'일자별 시가총액'!E75/'일자별 시가총액'!$G75</f>
        <v>5.9857634085078763E-2</v>
      </c>
      <c r="F76" s="15">
        <f>'일자별 시가총액'!F75/'일자별 시가총액'!$G75</f>
        <v>0.43769070443258062</v>
      </c>
      <c r="G76" s="14">
        <f>'일자별 시가총액'!H75</f>
        <v>110.58871967871487</v>
      </c>
      <c r="H76" s="9">
        <v>150000</v>
      </c>
      <c r="I76" s="9">
        <v>150000</v>
      </c>
      <c r="J76" s="9">
        <f t="shared" si="15"/>
        <v>1750000</v>
      </c>
      <c r="K76" s="9">
        <f t="shared" si="13"/>
        <v>11058.871967871488</v>
      </c>
      <c r="L76" s="9">
        <f t="shared" si="14"/>
        <v>19353025943.775105</v>
      </c>
      <c r="M76" s="9">
        <f>$L76*B76/'일자별 주가'!B75-펀드!R75</f>
        <v>0</v>
      </c>
      <c r="N76" s="9">
        <f>$L76*C76/'일자별 주가'!C75-펀드!S75</f>
        <v>0</v>
      </c>
      <c r="O76" s="9">
        <f>$L76*D76/'일자별 주가'!D75-펀드!T75</f>
        <v>0</v>
      </c>
      <c r="P76" s="9">
        <f>$L76*E76/'일자별 주가'!E75-펀드!U75</f>
        <v>0</v>
      </c>
      <c r="Q76" s="9">
        <f>$L76*F76/'일자별 주가'!F75-펀드!V75</f>
        <v>0</v>
      </c>
      <c r="R76" s="16">
        <f t="shared" si="16"/>
        <v>105421.68674698798</v>
      </c>
      <c r="S76" s="16">
        <f t="shared" si="17"/>
        <v>63253.012048192788</v>
      </c>
      <c r="T76" s="16">
        <f t="shared" si="18"/>
        <v>230522.08835341371</v>
      </c>
      <c r="U76" s="16">
        <f t="shared" si="19"/>
        <v>12369.477911646589</v>
      </c>
      <c r="V76" s="16">
        <f t="shared" si="20"/>
        <v>7028.1124497991977</v>
      </c>
    </row>
    <row r="77" spans="1:22" x14ac:dyDescent="0.3">
      <c r="A77">
        <v>75</v>
      </c>
      <c r="B77" s="15">
        <f>'일자별 시가총액'!B76/'일자별 시가총액'!$G76</f>
        <v>6.6492441632180599E-2</v>
      </c>
      <c r="C77" s="15">
        <f>'일자별 시가총액'!C76/'일자별 시가총액'!$G76</f>
        <v>6.2031654095628337E-2</v>
      </c>
      <c r="D77" s="15">
        <f>'일자별 시가총액'!D76/'일자별 시가총액'!$G76</f>
        <v>0.37347069959333629</v>
      </c>
      <c r="E77" s="15">
        <f>'일자별 시가총액'!E76/'일자별 시가총액'!$G76</f>
        <v>6.077813086071554E-2</v>
      </c>
      <c r="F77" s="15">
        <f>'일자별 시가총액'!F76/'일자별 시가총액'!$G76</f>
        <v>0.43722707381813924</v>
      </c>
      <c r="G77" s="14">
        <f>'일자별 시가총액'!H76</f>
        <v>109.17084658634538</v>
      </c>
      <c r="H77" s="9">
        <v>200000</v>
      </c>
      <c r="I77" s="9">
        <v>200000</v>
      </c>
      <c r="J77" s="9">
        <f t="shared" si="15"/>
        <v>1750000</v>
      </c>
      <c r="K77" s="9">
        <f t="shared" si="13"/>
        <v>10917.084658634536</v>
      </c>
      <c r="L77" s="9">
        <f t="shared" si="14"/>
        <v>19104898152.610439</v>
      </c>
      <c r="M77" s="9">
        <f>$L77*B77/'일자별 주가'!B76-펀드!R76</f>
        <v>0</v>
      </c>
      <c r="N77" s="9">
        <f>$L77*C77/'일자별 주가'!C76-펀드!S76</f>
        <v>0</v>
      </c>
      <c r="O77" s="9">
        <f>$L77*D77/'일자별 주가'!D76-펀드!T76</f>
        <v>0</v>
      </c>
      <c r="P77" s="9">
        <f>$L77*E77/'일자별 주가'!E76-펀드!U76</f>
        <v>0</v>
      </c>
      <c r="Q77" s="9">
        <f>$L77*F77/'일자별 주가'!F76-펀드!V76</f>
        <v>0</v>
      </c>
      <c r="R77" s="16">
        <f t="shared" si="16"/>
        <v>105421.68674698798</v>
      </c>
      <c r="S77" s="16">
        <f t="shared" si="17"/>
        <v>63253.012048192788</v>
      </c>
      <c r="T77" s="16">
        <f t="shared" si="18"/>
        <v>230522.08835341371</v>
      </c>
      <c r="U77" s="16">
        <f t="shared" si="19"/>
        <v>12369.477911646589</v>
      </c>
      <c r="V77" s="16">
        <f t="shared" si="20"/>
        <v>7028.1124497991977</v>
      </c>
    </row>
    <row r="78" spans="1:22" x14ac:dyDescent="0.3">
      <c r="A78">
        <v>76</v>
      </c>
      <c r="B78" s="15">
        <f>'일자별 시가총액'!B77/'일자별 시가총액'!$G77</f>
        <v>6.698381438293112E-2</v>
      </c>
      <c r="C78" s="15">
        <f>'일자별 시가총액'!C77/'일자별 시가총액'!$G77</f>
        <v>6.351892584703224E-2</v>
      </c>
      <c r="D78" s="15">
        <f>'일자별 시가총액'!D77/'일자별 시가총액'!$G77</f>
        <v>0.36852783115287441</v>
      </c>
      <c r="E78" s="15">
        <f>'일자별 시가총액'!E77/'일자별 시가총액'!$G77</f>
        <v>5.9119558045552523E-2</v>
      </c>
      <c r="F78" s="15">
        <f>'일자별 시가총액'!F77/'일자별 시가총액'!$G77</f>
        <v>0.44184987057160974</v>
      </c>
      <c r="G78" s="14">
        <f>'일자별 시가총액'!H77</f>
        <v>109.60209317269076</v>
      </c>
      <c r="H78" s="9">
        <v>50000</v>
      </c>
      <c r="I78" s="9">
        <v>100000</v>
      </c>
      <c r="J78" s="9">
        <f t="shared" si="15"/>
        <v>1700000</v>
      </c>
      <c r="K78" s="9">
        <f t="shared" si="13"/>
        <v>10960.209317269077</v>
      </c>
      <c r="L78" s="9">
        <f t="shared" si="14"/>
        <v>18632355839.35743</v>
      </c>
      <c r="M78" s="9">
        <f>$L78*B78/'일자별 주가'!B77-펀드!R77</f>
        <v>-3012.0481927711371</v>
      </c>
      <c r="N78" s="9">
        <f>$L78*C78/'일자별 주가'!C77-펀드!S77</f>
        <v>-1807.2289156626648</v>
      </c>
      <c r="O78" s="9">
        <f>$L78*D78/'일자별 주가'!D77-펀드!T77</f>
        <v>-6586.3453815261601</v>
      </c>
      <c r="P78" s="9">
        <f>$L78*E78/'일자별 주가'!E77-펀드!U77</f>
        <v>-353.41365461847818</v>
      </c>
      <c r="Q78" s="9">
        <f>$L78*F78/'일자별 주가'!F77-펀드!V77</f>
        <v>-200.8032128514069</v>
      </c>
      <c r="R78" s="16">
        <f t="shared" si="16"/>
        <v>102409.63855421684</v>
      </c>
      <c r="S78" s="16">
        <f t="shared" si="17"/>
        <v>61445.783132530123</v>
      </c>
      <c r="T78" s="16">
        <f t="shared" si="18"/>
        <v>223935.74297188755</v>
      </c>
      <c r="U78" s="16">
        <f t="shared" si="19"/>
        <v>12016.064257028111</v>
      </c>
      <c r="V78" s="16">
        <f t="shared" si="20"/>
        <v>6827.3092369477909</v>
      </c>
    </row>
    <row r="79" spans="1:22" x14ac:dyDescent="0.3">
      <c r="A79">
        <v>77</v>
      </c>
      <c r="B79" s="15">
        <f>'일자별 시가총액'!B78/'일자별 시가총액'!$G78</f>
        <v>6.6291779651061589E-2</v>
      </c>
      <c r="C79" s="15">
        <f>'일자별 시가총액'!C78/'일자별 시가총액'!$G78</f>
        <v>6.2065312009619608E-2</v>
      </c>
      <c r="D79" s="15">
        <f>'일자별 시가총액'!D78/'일자별 시가총액'!$G78</f>
        <v>0.37421367370249914</v>
      </c>
      <c r="E79" s="15">
        <f>'일자별 시가총액'!E78/'일자별 시가총액'!$G78</f>
        <v>6.1164713524975413E-2</v>
      </c>
      <c r="F79" s="15">
        <f>'일자별 시가총액'!F78/'일자별 시가총액'!$G78</f>
        <v>0.43626452111184422</v>
      </c>
      <c r="G79" s="14">
        <f>'일자별 시가총액'!H78</f>
        <v>108.83793253012048</v>
      </c>
      <c r="H79" s="9">
        <v>50000</v>
      </c>
      <c r="I79" s="9">
        <v>250000</v>
      </c>
      <c r="J79" s="9">
        <f t="shared" si="15"/>
        <v>1500000</v>
      </c>
      <c r="K79" s="9">
        <f t="shared" si="13"/>
        <v>10883.793253012049</v>
      </c>
      <c r="L79" s="9">
        <f t="shared" si="14"/>
        <v>16325689879.518074</v>
      </c>
      <c r="M79" s="9">
        <f>$L79*B79/'일자별 주가'!B78-펀드!R78</f>
        <v>-12048.192771084301</v>
      </c>
      <c r="N79" s="9">
        <f>$L79*C79/'일자별 주가'!C78-펀드!S78</f>
        <v>-7228.9156626505937</v>
      </c>
      <c r="O79" s="9">
        <f>$L79*D79/'일자별 주가'!D78-펀드!T78</f>
        <v>-26345.381526104407</v>
      </c>
      <c r="P79" s="9">
        <f>$L79*E79/'일자별 주가'!E78-펀드!U78</f>
        <v>-1413.6546184738927</v>
      </c>
      <c r="Q79" s="9">
        <f>$L79*F79/'일자별 주가'!F78-펀드!V78</f>
        <v>-803.21285140562122</v>
      </c>
      <c r="R79" s="16">
        <f t="shared" si="16"/>
        <v>90361.445783132542</v>
      </c>
      <c r="S79" s="16">
        <f t="shared" si="17"/>
        <v>54216.867469879529</v>
      </c>
      <c r="T79" s="16">
        <f t="shared" si="18"/>
        <v>197590.36144578314</v>
      </c>
      <c r="U79" s="16">
        <f t="shared" si="19"/>
        <v>10602.409638554218</v>
      </c>
      <c r="V79" s="16">
        <f t="shared" si="20"/>
        <v>6024.0963855421696</v>
      </c>
    </row>
    <row r="80" spans="1:22" x14ac:dyDescent="0.3">
      <c r="A80">
        <v>78</v>
      </c>
      <c r="B80" s="15">
        <f>'일자별 시가총액'!B79/'일자별 시가총액'!$G79</f>
        <v>6.4811562963037847E-2</v>
      </c>
      <c r="C80" s="15">
        <f>'일자별 시가총액'!C79/'일자별 시가총액'!$G79</f>
        <v>6.2065477919893877E-2</v>
      </c>
      <c r="D80" s="15">
        <f>'일자별 시가총액'!D79/'일자별 시가총액'!$G79</f>
        <v>0.37435516267651026</v>
      </c>
      <c r="E80" s="15">
        <f>'일자별 시가총액'!E79/'일자별 시가총액'!$G79</f>
        <v>6.0064136122010718E-2</v>
      </c>
      <c r="F80" s="15">
        <f>'일자별 시가총액'!F79/'일자별 시가총액'!$G79</f>
        <v>0.43870366031854735</v>
      </c>
      <c r="G80" s="14">
        <f>'일자별 시가총액'!H79</f>
        <v>109.64130120481927</v>
      </c>
      <c r="H80" s="9">
        <v>100000</v>
      </c>
      <c r="I80" s="9">
        <v>150000</v>
      </c>
      <c r="J80" s="9">
        <f t="shared" si="15"/>
        <v>1450000</v>
      </c>
      <c r="K80" s="9">
        <f t="shared" si="13"/>
        <v>10964.130120481928</v>
      </c>
      <c r="L80" s="9">
        <f t="shared" si="14"/>
        <v>15897988674.698795</v>
      </c>
      <c r="M80" s="9">
        <f>$L80*B80/'일자별 주가'!B79-펀드!R79</f>
        <v>-3012.0481927710935</v>
      </c>
      <c r="N80" s="9">
        <f>$L80*C80/'일자별 주가'!C79-펀드!S79</f>
        <v>-1807.2289156626575</v>
      </c>
      <c r="O80" s="9">
        <f>$L80*D80/'일자별 주가'!D79-펀드!T79</f>
        <v>-6586.3453815261018</v>
      </c>
      <c r="P80" s="9">
        <f>$L80*E80/'일자별 주가'!E79-펀드!U79</f>
        <v>-353.41365461847454</v>
      </c>
      <c r="Q80" s="9">
        <f>$L80*F80/'일자별 주가'!F79-펀드!V79</f>
        <v>-200.8032128514069</v>
      </c>
      <c r="R80" s="16">
        <f t="shared" si="16"/>
        <v>87349.397590361448</v>
      </c>
      <c r="S80" s="16">
        <f t="shared" si="17"/>
        <v>52409.638554216872</v>
      </c>
      <c r="T80" s="16">
        <f t="shared" si="18"/>
        <v>191004.01606425704</v>
      </c>
      <c r="U80" s="16">
        <f t="shared" si="19"/>
        <v>10248.995983935743</v>
      </c>
      <c r="V80" s="16">
        <f t="shared" si="20"/>
        <v>5823.2931726907627</v>
      </c>
    </row>
    <row r="81" spans="1:22" x14ac:dyDescent="0.3">
      <c r="A81">
        <v>79</v>
      </c>
      <c r="B81" s="15">
        <f>'일자별 시가총액'!B80/'일자별 시가총액'!$G80</f>
        <v>6.2563611836698632E-2</v>
      </c>
      <c r="C81" s="15">
        <f>'일자별 시가총액'!C80/'일자별 시가총액'!$G80</f>
        <v>6.0841747024804355E-2</v>
      </c>
      <c r="D81" s="15">
        <f>'일자별 시가총액'!D80/'일자별 시가총액'!$G80</f>
        <v>0.37838282081921448</v>
      </c>
      <c r="E81" s="15">
        <f>'일자별 시가총액'!E80/'일자별 시가총액'!$G80</f>
        <v>6.0614083040002223E-2</v>
      </c>
      <c r="F81" s="15">
        <f>'일자별 시가총액'!F80/'일자별 시가총액'!$G80</f>
        <v>0.43759773727928025</v>
      </c>
      <c r="G81" s="14">
        <f>'일자별 시가총액'!H80</f>
        <v>111.39505702811246</v>
      </c>
      <c r="H81" s="9">
        <v>200000</v>
      </c>
      <c r="I81" s="9">
        <v>100000</v>
      </c>
      <c r="J81" s="9">
        <f t="shared" si="15"/>
        <v>1550000</v>
      </c>
      <c r="K81" s="9">
        <f t="shared" si="13"/>
        <v>11139.505702811246</v>
      </c>
      <c r="L81" s="9">
        <f t="shared" si="14"/>
        <v>17266233839.35743</v>
      </c>
      <c r="M81" s="9">
        <f>$L81*B81/'일자별 주가'!B80-펀드!R80</f>
        <v>6024.0963855421724</v>
      </c>
      <c r="N81" s="9">
        <f>$L81*C81/'일자별 주가'!C80-펀드!S80</f>
        <v>3614.4578313252932</v>
      </c>
      <c r="O81" s="9">
        <f>$L81*D81/'일자별 주가'!D80-펀드!T80</f>
        <v>13172.690763052145</v>
      </c>
      <c r="P81" s="9">
        <f>$L81*E81/'일자별 주가'!E80-펀드!U80</f>
        <v>706.82730923694726</v>
      </c>
      <c r="Q81" s="9">
        <f>$L81*F81/'일자별 주가'!F80-펀드!V80</f>
        <v>401.60642570281107</v>
      </c>
      <c r="R81" s="16">
        <f t="shared" si="16"/>
        <v>93373.493975903621</v>
      </c>
      <c r="S81" s="16">
        <f t="shared" si="17"/>
        <v>56024.096385542165</v>
      </c>
      <c r="T81" s="16">
        <f t="shared" si="18"/>
        <v>204176.70682730919</v>
      </c>
      <c r="U81" s="16">
        <f t="shared" si="19"/>
        <v>10955.823293172691</v>
      </c>
      <c r="V81" s="16">
        <f t="shared" si="20"/>
        <v>6224.8995983935738</v>
      </c>
    </row>
    <row r="82" spans="1:22" x14ac:dyDescent="0.3">
      <c r="A82">
        <v>80</v>
      </c>
      <c r="B82" s="15">
        <f>'일자별 시가총액'!B81/'일자별 시가총액'!$G81</f>
        <v>6.4569226380021896E-2</v>
      </c>
      <c r="C82" s="15">
        <f>'일자별 시가총액'!C81/'일자별 시가총액'!$G81</f>
        <v>6.1559354563867838E-2</v>
      </c>
      <c r="D82" s="15">
        <f>'일자별 시가총액'!D81/'일자별 시가총액'!$G81</f>
        <v>0.37711447467797798</v>
      </c>
      <c r="E82" s="15">
        <f>'일자별 시가총액'!E81/'일자별 시가총액'!$G81</f>
        <v>6.1890418794301259E-2</v>
      </c>
      <c r="F82" s="15">
        <f>'일자별 시가총액'!F81/'일자별 시가총액'!$G81</f>
        <v>0.43486652558383099</v>
      </c>
      <c r="G82" s="14">
        <f>'일자별 시가총액'!H81</f>
        <v>111.2003485943775</v>
      </c>
      <c r="H82" s="9">
        <v>50000</v>
      </c>
      <c r="I82" s="9">
        <v>250000</v>
      </c>
      <c r="J82" s="9">
        <f t="shared" si="15"/>
        <v>1350000</v>
      </c>
      <c r="K82" s="9">
        <f t="shared" si="13"/>
        <v>11120.03485943775</v>
      </c>
      <c r="L82" s="9">
        <f t="shared" si="14"/>
        <v>15012047060.240963</v>
      </c>
      <c r="M82" s="9">
        <f>$L82*B82/'일자별 주가'!B81-펀드!R81</f>
        <v>-12048.192771084345</v>
      </c>
      <c r="N82" s="9">
        <f>$L82*C82/'일자별 주가'!C81-펀드!S81</f>
        <v>-7228.915662650601</v>
      </c>
      <c r="O82" s="9">
        <f>$L82*D82/'일자별 주가'!D81-펀드!T81</f>
        <v>-26345.381526104378</v>
      </c>
      <c r="P82" s="9">
        <f>$L82*E82/'일자별 주가'!E81-펀드!U81</f>
        <v>-1413.6546184738963</v>
      </c>
      <c r="Q82" s="9">
        <f>$L82*F82/'일자별 주가'!F81-펀드!V81</f>
        <v>-803.21285140562213</v>
      </c>
      <c r="R82" s="16">
        <f t="shared" si="16"/>
        <v>81325.301204819276</v>
      </c>
      <c r="S82" s="16">
        <f t="shared" si="17"/>
        <v>48795.180722891564</v>
      </c>
      <c r="T82" s="16">
        <f t="shared" si="18"/>
        <v>177831.32530120481</v>
      </c>
      <c r="U82" s="16">
        <f t="shared" si="19"/>
        <v>9542.1686746987943</v>
      </c>
      <c r="V82" s="16">
        <f t="shared" si="20"/>
        <v>5421.6867469879517</v>
      </c>
    </row>
    <row r="83" spans="1:22" x14ac:dyDescent="0.3">
      <c r="A83">
        <v>81</v>
      </c>
      <c r="B83" s="15">
        <f>'일자별 시가총액'!B82/'일자별 시가총액'!$G82</f>
        <v>6.4739264824275139E-2</v>
      </c>
      <c r="C83" s="15">
        <f>'일자별 시가총액'!C82/'일자별 시가총액'!$G82</f>
        <v>6.3180625762323153E-2</v>
      </c>
      <c r="D83" s="15">
        <f>'일자별 시가총액'!D82/'일자별 시가총액'!$G82</f>
        <v>0.38417807781373259</v>
      </c>
      <c r="E83" s="15">
        <f>'일자별 시가총액'!E82/'일자별 시가총액'!$G82</f>
        <v>6.205619046111728E-2</v>
      </c>
      <c r="F83" s="15">
        <f>'일자별 시가총액'!F82/'일자별 시가총액'!$G82</f>
        <v>0.42584584113855178</v>
      </c>
      <c r="G83" s="14">
        <f>'일자별 시가총액'!H82</f>
        <v>110.22900240963855</v>
      </c>
      <c r="H83" s="9">
        <v>150000</v>
      </c>
      <c r="I83" s="9">
        <v>150000</v>
      </c>
      <c r="J83" s="9">
        <f t="shared" si="15"/>
        <v>1350000</v>
      </c>
      <c r="K83" s="9">
        <f t="shared" si="13"/>
        <v>11022.900240963856</v>
      </c>
      <c r="L83" s="9">
        <f t="shared" si="14"/>
        <v>14880915325.301207</v>
      </c>
      <c r="M83" s="9">
        <f>$L83*B83/'일자별 주가'!B82-펀드!R82</f>
        <v>0</v>
      </c>
      <c r="N83" s="9">
        <f>$L83*C83/'일자별 주가'!C82-펀드!S82</f>
        <v>0</v>
      </c>
      <c r="O83" s="9">
        <f>$L83*D83/'일자별 주가'!D82-펀드!T82</f>
        <v>0</v>
      </c>
      <c r="P83" s="9">
        <f>$L83*E83/'일자별 주가'!E82-펀드!U82</f>
        <v>0</v>
      </c>
      <c r="Q83" s="9">
        <f>$L83*F83/'일자별 주가'!F82-펀드!V82</f>
        <v>0</v>
      </c>
      <c r="R83" s="16">
        <f t="shared" si="16"/>
        <v>81325.301204819276</v>
      </c>
      <c r="S83" s="16">
        <f t="shared" si="17"/>
        <v>48795.180722891564</v>
      </c>
      <c r="T83" s="16">
        <f t="shared" si="18"/>
        <v>177831.32530120481</v>
      </c>
      <c r="U83" s="16">
        <f t="shared" si="19"/>
        <v>9542.1686746987943</v>
      </c>
      <c r="V83" s="16">
        <f t="shared" si="20"/>
        <v>5421.6867469879517</v>
      </c>
    </row>
    <row r="84" spans="1:22" x14ac:dyDescent="0.3">
      <c r="A84">
        <v>82</v>
      </c>
      <c r="B84" s="15">
        <f>'일자별 시가총액'!B83/'일자별 시가총액'!$G83</f>
        <v>6.6867388603684921E-2</v>
      </c>
      <c r="C84" s="15">
        <f>'일자별 시가총액'!C83/'일자별 시가총액'!$G83</f>
        <v>6.2767050537767613E-2</v>
      </c>
      <c r="D84" s="15">
        <f>'일자별 시가총액'!D83/'일자별 시가총액'!$G83</f>
        <v>0.37664451527402032</v>
      </c>
      <c r="E84" s="15">
        <f>'일자별 시가총액'!E83/'일자별 시가총액'!$G83</f>
        <v>6.3565676183613765E-2</v>
      </c>
      <c r="F84" s="15">
        <f>'일자별 시가총액'!F83/'일자별 시가총액'!$G83</f>
        <v>0.43015536940091331</v>
      </c>
      <c r="G84" s="14">
        <f>'일자별 시가총액'!H83</f>
        <v>109.98211566265059</v>
      </c>
      <c r="H84" s="9">
        <v>150000</v>
      </c>
      <c r="I84" s="9">
        <v>150000</v>
      </c>
      <c r="J84" s="9">
        <f t="shared" si="15"/>
        <v>1350000</v>
      </c>
      <c r="K84" s="9">
        <f t="shared" si="13"/>
        <v>10998.211566265058</v>
      </c>
      <c r="L84" s="9">
        <f t="shared" si="14"/>
        <v>14847585614.457829</v>
      </c>
      <c r="M84" s="9">
        <f>$L84*B84/'일자별 주가'!B83-펀드!R83</f>
        <v>0</v>
      </c>
      <c r="N84" s="9">
        <f>$L84*C84/'일자별 주가'!C83-펀드!S83</f>
        <v>0</v>
      </c>
      <c r="O84" s="9">
        <f>$L84*D84/'일자별 주가'!D83-펀드!T83</f>
        <v>0</v>
      </c>
      <c r="P84" s="9">
        <f>$L84*E84/'일자별 주가'!E83-펀드!U83</f>
        <v>0</v>
      </c>
      <c r="Q84" s="9">
        <f>$L84*F84/'일자별 주가'!F83-펀드!V83</f>
        <v>0</v>
      </c>
      <c r="R84" s="16">
        <f t="shared" si="16"/>
        <v>81325.301204819276</v>
      </c>
      <c r="S84" s="16">
        <f t="shared" si="17"/>
        <v>48795.180722891564</v>
      </c>
      <c r="T84" s="16">
        <f t="shared" si="18"/>
        <v>177831.32530120481</v>
      </c>
      <c r="U84" s="16">
        <f t="shared" si="19"/>
        <v>9542.1686746987943</v>
      </c>
      <c r="V84" s="16">
        <f t="shared" si="20"/>
        <v>5421.6867469879517</v>
      </c>
    </row>
    <row r="85" spans="1:22" x14ac:dyDescent="0.3">
      <c r="A85">
        <v>83</v>
      </c>
      <c r="B85" s="15">
        <f>'일자별 시가총액'!B84/'일자별 시가총액'!$G84</f>
        <v>6.7151972663285875E-2</v>
      </c>
      <c r="C85" s="15">
        <f>'일자별 시가총액'!C84/'일자별 시가총액'!$G84</f>
        <v>6.2827376842865046E-2</v>
      </c>
      <c r="D85" s="15">
        <f>'일자별 시가총액'!D84/'일자별 시가총액'!$G84</f>
        <v>0.37434579512084609</v>
      </c>
      <c r="E85" s="15">
        <f>'일자별 시가총액'!E84/'일자별 시가총액'!$G84</f>
        <v>6.2345597843175518E-2</v>
      </c>
      <c r="F85" s="15">
        <f>'일자별 시가총액'!F84/'일자별 시가총액'!$G84</f>
        <v>0.43332925752982743</v>
      </c>
      <c r="G85" s="14">
        <f>'일자별 시가총액'!H84</f>
        <v>109.76720481927711</v>
      </c>
      <c r="H85" s="9">
        <v>150000</v>
      </c>
      <c r="I85" s="9">
        <v>50000</v>
      </c>
      <c r="J85" s="9">
        <f t="shared" si="15"/>
        <v>1450000</v>
      </c>
      <c r="K85" s="9">
        <f t="shared" si="13"/>
        <v>10976.720481927712</v>
      </c>
      <c r="L85" s="9">
        <f t="shared" si="14"/>
        <v>15916244698.795183</v>
      </c>
      <c r="M85" s="9">
        <f>$L85*B85/'일자별 주가'!B84-펀드!R84</f>
        <v>6024.0963855421869</v>
      </c>
      <c r="N85" s="9">
        <f>$L85*C85/'일자별 주가'!C84-펀드!S84</f>
        <v>3614.4578313253151</v>
      </c>
      <c r="O85" s="9">
        <f>$L85*D85/'일자별 주가'!D84-펀드!T84</f>
        <v>13172.690763052262</v>
      </c>
      <c r="P85" s="9">
        <f>$L85*E85/'일자별 주가'!E84-펀드!U84</f>
        <v>706.8273092369509</v>
      </c>
      <c r="Q85" s="9">
        <f>$L85*F85/'일자별 주가'!F84-펀드!V84</f>
        <v>401.60642570281198</v>
      </c>
      <c r="R85" s="16">
        <f t="shared" si="16"/>
        <v>87349.397590361463</v>
      </c>
      <c r="S85" s="16">
        <f t="shared" si="17"/>
        <v>52409.638554216879</v>
      </c>
      <c r="T85" s="16">
        <f t="shared" si="18"/>
        <v>191004.01606425707</v>
      </c>
      <c r="U85" s="16">
        <f t="shared" si="19"/>
        <v>10248.995983935745</v>
      </c>
      <c r="V85" s="16">
        <f t="shared" si="20"/>
        <v>5823.2931726907636</v>
      </c>
    </row>
    <row r="86" spans="1:22" x14ac:dyDescent="0.3">
      <c r="A86">
        <v>84</v>
      </c>
      <c r="B86" s="15">
        <f>'일자별 시가총액'!B85/'일자별 시가총액'!$G85</f>
        <v>6.7059109361627151E-2</v>
      </c>
      <c r="C86" s="15">
        <f>'일자별 시가총액'!C85/'일자별 시가총액'!$G85</f>
        <v>6.2513448079838996E-2</v>
      </c>
      <c r="D86" s="15">
        <f>'일자별 시가총액'!D85/'일자별 시가총액'!$G85</f>
        <v>0.37001487040735564</v>
      </c>
      <c r="E86" s="15">
        <f>'일자별 시가총액'!E85/'일자별 시가총액'!$G85</f>
        <v>6.0091111339165663E-2</v>
      </c>
      <c r="F86" s="15">
        <f>'일자별 시가총액'!F85/'일자별 시가총액'!$G85</f>
        <v>0.44032146081201251</v>
      </c>
      <c r="G86" s="14">
        <f>'일자별 시가총액'!H85</f>
        <v>110.76363694779117</v>
      </c>
      <c r="H86" s="9">
        <v>100000</v>
      </c>
      <c r="I86" s="9">
        <v>50000</v>
      </c>
      <c r="J86" s="9">
        <f t="shared" si="15"/>
        <v>1500000</v>
      </c>
      <c r="K86" s="9">
        <f t="shared" si="13"/>
        <v>11076.363694779116</v>
      </c>
      <c r="L86" s="9">
        <f t="shared" si="14"/>
        <v>16614545542.168674</v>
      </c>
      <c r="M86" s="9">
        <f>$L86*B86/'일자별 주가'!B85-펀드!R85</f>
        <v>3012.0481927710498</v>
      </c>
      <c r="N86" s="9">
        <f>$L86*C86/'일자별 주가'!C85-펀드!S85</f>
        <v>1807.2289156626357</v>
      </c>
      <c r="O86" s="9">
        <f>$L86*D86/'일자별 주가'!D85-펀드!T85</f>
        <v>6586.3453815260436</v>
      </c>
      <c r="P86" s="9">
        <f>$L86*E86/'일자별 주가'!E85-펀드!U85</f>
        <v>353.4136546184709</v>
      </c>
      <c r="Q86" s="9">
        <f>$L86*F86/'일자별 주가'!F85-펀드!V85</f>
        <v>200.80321285140417</v>
      </c>
      <c r="R86" s="16">
        <f t="shared" si="16"/>
        <v>90361.445783132513</v>
      </c>
      <c r="S86" s="16">
        <f t="shared" si="17"/>
        <v>54216.867469879515</v>
      </c>
      <c r="T86" s="16">
        <f t="shared" si="18"/>
        <v>197590.36144578311</v>
      </c>
      <c r="U86" s="16">
        <f t="shared" si="19"/>
        <v>10602.409638554216</v>
      </c>
      <c r="V86" s="16">
        <f t="shared" si="20"/>
        <v>6024.0963855421678</v>
      </c>
    </row>
    <row r="87" spans="1:22" x14ac:dyDescent="0.3">
      <c r="A87">
        <v>85</v>
      </c>
      <c r="B87" s="15">
        <f>'일자별 시가총액'!B86/'일자별 시가총액'!$G86</f>
        <v>6.8414621583794036E-2</v>
      </c>
      <c r="C87" s="15">
        <f>'일자별 시가총액'!C86/'일자별 시가총액'!$G86</f>
        <v>6.2716083435175513E-2</v>
      </c>
      <c r="D87" s="15">
        <f>'일자별 시가총액'!D86/'일자별 시가총액'!$G86</f>
        <v>0.37079257193962623</v>
      </c>
      <c r="E87" s="15">
        <f>'일자별 시가총액'!E86/'일자별 시가총액'!$G86</f>
        <v>5.9834961107532593E-2</v>
      </c>
      <c r="F87" s="15">
        <f>'일자별 시가총액'!F86/'일자별 시가총액'!$G86</f>
        <v>0.43824176193387165</v>
      </c>
      <c r="G87" s="14">
        <f>'일자별 시가총액'!H86</f>
        <v>108.63069236947791</v>
      </c>
      <c r="H87" s="9">
        <v>150000</v>
      </c>
      <c r="I87" s="9">
        <v>200000</v>
      </c>
      <c r="J87" s="9">
        <f t="shared" si="15"/>
        <v>1450000</v>
      </c>
      <c r="K87" s="9">
        <f t="shared" si="13"/>
        <v>10863.069236947791</v>
      </c>
      <c r="L87" s="9">
        <f t="shared" si="14"/>
        <v>15751450393.574297</v>
      </c>
      <c r="M87" s="9">
        <f>$L87*B87/'일자별 주가'!B86-펀드!R86</f>
        <v>-3012.0481927710644</v>
      </c>
      <c r="N87" s="9">
        <f>$L87*C87/'일자별 주가'!C86-펀드!S86</f>
        <v>-1807.2289156626503</v>
      </c>
      <c r="O87" s="9">
        <f>$L87*D87/'일자별 주가'!D86-펀드!T86</f>
        <v>-6586.3453815260727</v>
      </c>
      <c r="P87" s="9">
        <f>$L87*E87/'일자별 주가'!E86-펀드!U86</f>
        <v>-353.41365461847272</v>
      </c>
      <c r="Q87" s="9">
        <f>$L87*F87/'일자별 주가'!F86-펀드!V86</f>
        <v>-200.80321285140508</v>
      </c>
      <c r="R87" s="16">
        <f t="shared" si="16"/>
        <v>87349.397590361448</v>
      </c>
      <c r="S87" s="16">
        <f t="shared" si="17"/>
        <v>52409.638554216865</v>
      </c>
      <c r="T87" s="16">
        <f t="shared" si="18"/>
        <v>191004.01606425704</v>
      </c>
      <c r="U87" s="16">
        <f t="shared" si="19"/>
        <v>10248.995983935743</v>
      </c>
      <c r="V87" s="16">
        <f t="shared" si="20"/>
        <v>5823.2931726907627</v>
      </c>
    </row>
    <row r="88" spans="1:22" x14ac:dyDescent="0.3">
      <c r="A88">
        <v>86</v>
      </c>
      <c r="B88" s="15">
        <f>'일자별 시가총액'!B87/'일자별 시가총액'!$G87</f>
        <v>6.6591168134623263E-2</v>
      </c>
      <c r="C88" s="15">
        <f>'일자별 시가총액'!C87/'일자별 시가총액'!$G87</f>
        <v>6.1326351523522046E-2</v>
      </c>
      <c r="D88" s="15">
        <f>'일자별 시가총액'!D87/'일자별 시가총액'!$G87</f>
        <v>0.37427792084159739</v>
      </c>
      <c r="E88" s="15">
        <f>'일자별 시가총액'!E87/'일자별 시가총액'!$G87</f>
        <v>6.0203640537783223E-2</v>
      </c>
      <c r="F88" s="15">
        <f>'일자별 시가총액'!F87/'일자별 시가총액'!$G87</f>
        <v>0.43760091896247405</v>
      </c>
      <c r="G88" s="14">
        <f>'일자별 시가총액'!H87</f>
        <v>110.69162088353414</v>
      </c>
      <c r="H88" s="9">
        <v>150000</v>
      </c>
      <c r="I88" s="9">
        <v>50000</v>
      </c>
      <c r="J88" s="9">
        <f t="shared" si="15"/>
        <v>1550000</v>
      </c>
      <c r="K88" s="9">
        <f t="shared" si="13"/>
        <v>11069.162088353414</v>
      </c>
      <c r="L88" s="9">
        <f t="shared" si="14"/>
        <v>17157201236.947792</v>
      </c>
      <c r="M88" s="9">
        <f>$L88*B88/'일자별 주가'!B87-펀드!R87</f>
        <v>6024.0963855421724</v>
      </c>
      <c r="N88" s="9">
        <f>$L88*C88/'일자별 주가'!C87-펀드!S87</f>
        <v>3614.4578313253078</v>
      </c>
      <c r="O88" s="9">
        <f>$L88*D88/'일자별 주가'!D87-펀드!T87</f>
        <v>13172.690763052175</v>
      </c>
      <c r="P88" s="9">
        <f>$L88*E88/'일자별 주가'!E87-펀드!U87</f>
        <v>706.82730923694726</v>
      </c>
      <c r="Q88" s="9">
        <f>$L88*F88/'일자별 주가'!F87-펀드!V87</f>
        <v>401.60642570281198</v>
      </c>
      <c r="R88" s="16">
        <f t="shared" si="16"/>
        <v>93373.493975903621</v>
      </c>
      <c r="S88" s="16">
        <f t="shared" si="17"/>
        <v>56024.096385542172</v>
      </c>
      <c r="T88" s="16">
        <f t="shared" si="18"/>
        <v>204176.70682730922</v>
      </c>
      <c r="U88" s="16">
        <f t="shared" si="19"/>
        <v>10955.823293172691</v>
      </c>
      <c r="V88" s="16">
        <f t="shared" si="20"/>
        <v>6224.8995983935747</v>
      </c>
    </row>
    <row r="89" spans="1:22" x14ac:dyDescent="0.3">
      <c r="A89">
        <v>87</v>
      </c>
      <c r="B89" s="15">
        <f>'일자별 시가총액'!B88/'일자별 시가총액'!$G88</f>
        <v>6.6052950453000428E-2</v>
      </c>
      <c r="C89" s="15">
        <f>'일자별 시가총액'!C88/'일자별 시가총액'!$G88</f>
        <v>6.0462671642833803E-2</v>
      </c>
      <c r="D89" s="15">
        <f>'일자별 시가총액'!D88/'일자별 시가총액'!$G88</f>
        <v>0.36840373098290918</v>
      </c>
      <c r="E89" s="15">
        <f>'일자별 시가총액'!E88/'일자별 시가총액'!$G88</f>
        <v>6.1745209833735069E-2</v>
      </c>
      <c r="F89" s="15">
        <f>'일자별 시가총액'!F88/'일자별 시가총액'!$G88</f>
        <v>0.44333543708752149</v>
      </c>
      <c r="G89" s="14">
        <f>'일자별 시가총액'!H88</f>
        <v>109.6783453815261</v>
      </c>
      <c r="H89" s="9">
        <v>150000</v>
      </c>
      <c r="I89" s="9">
        <v>250000</v>
      </c>
      <c r="J89" s="9">
        <f t="shared" si="15"/>
        <v>1450000</v>
      </c>
      <c r="K89" s="9">
        <f t="shared" si="13"/>
        <v>10967.834538152609</v>
      </c>
      <c r="L89" s="9">
        <f t="shared" si="14"/>
        <v>15903360080.321283</v>
      </c>
      <c r="M89" s="9">
        <f>$L89*B89/'일자별 주가'!B88-펀드!R88</f>
        <v>-6024.0963855421869</v>
      </c>
      <c r="N89" s="9">
        <f>$L89*C89/'일자별 주가'!C88-펀드!S88</f>
        <v>-3614.4578313253151</v>
      </c>
      <c r="O89" s="9">
        <f>$L89*D89/'일자별 주가'!D88-펀드!T88</f>
        <v>-13172.690763052204</v>
      </c>
      <c r="P89" s="9">
        <f>$L89*E89/'일자별 주가'!E88-펀드!U88</f>
        <v>-706.82730923694908</v>
      </c>
      <c r="Q89" s="9">
        <f>$L89*F89/'일자별 주가'!F88-펀드!V88</f>
        <v>-401.60642570281198</v>
      </c>
      <c r="R89" s="16">
        <f t="shared" si="16"/>
        <v>87349.397590361434</v>
      </c>
      <c r="S89" s="16">
        <f t="shared" si="17"/>
        <v>52409.638554216857</v>
      </c>
      <c r="T89" s="16">
        <f t="shared" si="18"/>
        <v>191004.01606425701</v>
      </c>
      <c r="U89" s="16">
        <f t="shared" si="19"/>
        <v>10248.995983935742</v>
      </c>
      <c r="V89" s="16">
        <f t="shared" si="20"/>
        <v>5823.2931726907627</v>
      </c>
    </row>
    <row r="90" spans="1:22" x14ac:dyDescent="0.3">
      <c r="A90">
        <v>88</v>
      </c>
      <c r="B90" s="15">
        <f>'일자별 시가총액'!B89/'일자별 시가총액'!$G89</f>
        <v>6.4003680498904855E-2</v>
      </c>
      <c r="C90" s="15">
        <f>'일자별 시가총액'!C89/'일자별 시가총액'!$G89</f>
        <v>5.8629350551991463E-2</v>
      </c>
      <c r="D90" s="15">
        <f>'일자별 시가총액'!D89/'일자별 시가총액'!$G89</f>
        <v>0.36407725074770464</v>
      </c>
      <c r="E90" s="15">
        <f>'일자별 시가총액'!E89/'일자별 시가총액'!$G89</f>
        <v>6.0317367196885074E-2</v>
      </c>
      <c r="F90" s="15">
        <f>'일자별 시가총액'!F89/'일자별 시가총액'!$G89</f>
        <v>0.45297235100451394</v>
      </c>
      <c r="G90" s="14">
        <f>'일자별 시가총액'!H89</f>
        <v>110.7899389558233</v>
      </c>
      <c r="H90" s="9">
        <v>100000</v>
      </c>
      <c r="I90" s="9">
        <v>200000</v>
      </c>
      <c r="J90" s="9">
        <f t="shared" si="15"/>
        <v>1350000</v>
      </c>
      <c r="K90" s="9">
        <f t="shared" si="13"/>
        <v>11078.993895582331</v>
      </c>
      <c r="L90" s="9">
        <f t="shared" si="14"/>
        <v>14956641759.036146</v>
      </c>
      <c r="M90" s="9">
        <f>$L90*B90/'일자별 주가'!B89-펀드!R89</f>
        <v>-6024.0963855421578</v>
      </c>
      <c r="N90" s="9">
        <f>$L90*C90/'일자별 주가'!C89-펀드!S89</f>
        <v>-3614.457831325286</v>
      </c>
      <c r="O90" s="9">
        <f>$L90*D90/'일자별 주가'!D89-펀드!T89</f>
        <v>-13172.690763052175</v>
      </c>
      <c r="P90" s="9">
        <f>$L90*E90/'일자별 주가'!E89-펀드!U89</f>
        <v>-706.82730923694544</v>
      </c>
      <c r="Q90" s="9">
        <f>$L90*F90/'일자별 주가'!F89-펀드!V89</f>
        <v>-401.60642570281107</v>
      </c>
      <c r="R90" s="16">
        <f t="shared" si="16"/>
        <v>81325.301204819276</v>
      </c>
      <c r="S90" s="16">
        <f t="shared" si="17"/>
        <v>48795.180722891571</v>
      </c>
      <c r="T90" s="16">
        <f t="shared" si="18"/>
        <v>177831.32530120484</v>
      </c>
      <c r="U90" s="16">
        <f t="shared" si="19"/>
        <v>9542.1686746987962</v>
      </c>
      <c r="V90" s="16">
        <f t="shared" si="20"/>
        <v>5421.6867469879517</v>
      </c>
    </row>
    <row r="91" spans="1:22" x14ac:dyDescent="0.3">
      <c r="A91">
        <v>89</v>
      </c>
      <c r="B91" s="15">
        <f>'일자별 시가총액'!B90/'일자별 시가총액'!$G90</f>
        <v>6.5129456283266426E-2</v>
      </c>
      <c r="C91" s="15">
        <f>'일자별 시가총액'!C90/'일자별 시가총액'!$G90</f>
        <v>5.8703550515671415E-2</v>
      </c>
      <c r="D91" s="15">
        <f>'일자별 시가총액'!D90/'일자별 시가총액'!$G90</f>
        <v>0.36377160006973502</v>
      </c>
      <c r="E91" s="15">
        <f>'일자별 시가총액'!E90/'일자별 시가총액'!$G90</f>
        <v>5.7914073905624551E-2</v>
      </c>
      <c r="F91" s="15">
        <f>'일자별 시가총액'!F90/'일자별 시가총액'!$G90</f>
        <v>0.45448131922570256</v>
      </c>
      <c r="G91" s="14">
        <f>'일자별 시가총액'!H90</f>
        <v>112.12145863453816</v>
      </c>
      <c r="H91" s="9">
        <v>50000</v>
      </c>
      <c r="I91" s="9">
        <v>100000</v>
      </c>
      <c r="J91" s="9">
        <f t="shared" si="15"/>
        <v>1300000</v>
      </c>
      <c r="K91" s="9">
        <f t="shared" si="13"/>
        <v>11212.145863453816</v>
      </c>
      <c r="L91" s="9">
        <f t="shared" si="14"/>
        <v>14575789622.48996</v>
      </c>
      <c r="M91" s="9">
        <f>$L91*B91/'일자별 주가'!B90-펀드!R90</f>
        <v>-3012.0481927710789</v>
      </c>
      <c r="N91" s="9">
        <f>$L91*C91/'일자별 주가'!C90-펀드!S90</f>
        <v>-1807.2289156626575</v>
      </c>
      <c r="O91" s="9">
        <f>$L91*D91/'일자별 주가'!D90-펀드!T90</f>
        <v>-6586.345381526131</v>
      </c>
      <c r="P91" s="9">
        <f>$L91*E91/'일자별 주가'!E90-펀드!U90</f>
        <v>-353.41365461847454</v>
      </c>
      <c r="Q91" s="9">
        <f>$L91*F91/'일자별 주가'!F90-펀드!V90</f>
        <v>-200.80321285140599</v>
      </c>
      <c r="R91" s="16">
        <f t="shared" si="16"/>
        <v>78313.253012048197</v>
      </c>
      <c r="S91" s="16">
        <f t="shared" si="17"/>
        <v>46987.951807228914</v>
      </c>
      <c r="T91" s="16">
        <f t="shared" si="18"/>
        <v>171244.97991967871</v>
      </c>
      <c r="U91" s="16">
        <f t="shared" si="19"/>
        <v>9188.7550200803216</v>
      </c>
      <c r="V91" s="16">
        <f t="shared" si="20"/>
        <v>5220.8835341365457</v>
      </c>
    </row>
    <row r="92" spans="1:22" x14ac:dyDescent="0.3">
      <c r="A92">
        <v>90</v>
      </c>
      <c r="B92" s="15">
        <f>'일자별 시가총액'!B91/'일자별 시가총액'!$G91</f>
        <v>6.4155535318863643E-2</v>
      </c>
      <c r="C92" s="15">
        <f>'일자별 시가총액'!C91/'일자별 시가총액'!$G91</f>
        <v>5.7973929794888301E-2</v>
      </c>
      <c r="D92" s="15">
        <f>'일자별 시가총액'!D91/'일자별 시가총액'!$G91</f>
        <v>0.36964487990317552</v>
      </c>
      <c r="E92" s="15">
        <f>'일자별 시가총액'!E91/'일자별 시가총액'!$G91</f>
        <v>5.8868360535815727E-2</v>
      </c>
      <c r="F92" s="15">
        <f>'일자별 시가총액'!F91/'일자별 시가총액'!$G91</f>
        <v>0.44935729444725675</v>
      </c>
      <c r="G92" s="14">
        <f>'일자별 시가총액'!H91</f>
        <v>112.01129477911647</v>
      </c>
      <c r="H92" s="9">
        <v>250000</v>
      </c>
      <c r="I92" s="9">
        <v>50000</v>
      </c>
      <c r="J92" s="9">
        <f t="shared" si="15"/>
        <v>1500000</v>
      </c>
      <c r="K92" s="9">
        <f t="shared" si="13"/>
        <v>11201.129477911647</v>
      </c>
      <c r="L92" s="9">
        <f t="shared" si="14"/>
        <v>16801694216.86747</v>
      </c>
      <c r="M92" s="9">
        <f>$L92*B92/'일자별 주가'!B91-펀드!R91</f>
        <v>12048.192771084345</v>
      </c>
      <c r="N92" s="9">
        <f>$L92*C92/'일자별 주가'!C91-펀드!S91</f>
        <v>7228.9156626506083</v>
      </c>
      <c r="O92" s="9">
        <f>$L92*D92/'일자별 주가'!D91-펀드!T91</f>
        <v>26345.381526104407</v>
      </c>
      <c r="P92" s="9">
        <f>$L92*E92/'일자별 주가'!E91-펀드!U91</f>
        <v>1413.6546184738945</v>
      </c>
      <c r="Q92" s="9">
        <f>$L92*F92/'일자별 주가'!F91-펀드!V91</f>
        <v>803.21285140562213</v>
      </c>
      <c r="R92" s="16">
        <f t="shared" si="16"/>
        <v>90361.445783132542</v>
      </c>
      <c r="S92" s="16">
        <f t="shared" si="17"/>
        <v>54216.867469879522</v>
      </c>
      <c r="T92" s="16">
        <f t="shared" si="18"/>
        <v>197590.36144578311</v>
      </c>
      <c r="U92" s="16">
        <f t="shared" si="19"/>
        <v>10602.409638554216</v>
      </c>
      <c r="V92" s="16">
        <f t="shared" si="20"/>
        <v>6024.0963855421678</v>
      </c>
    </row>
    <row r="93" spans="1:22" x14ac:dyDescent="0.3">
      <c r="A93">
        <v>91</v>
      </c>
      <c r="B93" s="15">
        <f>'일자별 시가총액'!B92/'일자별 시가총액'!$G92</f>
        <v>6.4283748579305133E-2</v>
      </c>
      <c r="C93" s="15">
        <f>'일자별 시가총액'!C92/'일자별 시가총액'!$G92</f>
        <v>5.7184337889403969E-2</v>
      </c>
      <c r="D93" s="15">
        <f>'일자별 시가총액'!D92/'일자별 시가총액'!$G92</f>
        <v>0.36451486194188648</v>
      </c>
      <c r="E93" s="15">
        <f>'일자별 시가총액'!E92/'일자별 시가총액'!$G92</f>
        <v>5.8301741527033026E-2</v>
      </c>
      <c r="F93" s="15">
        <f>'일자별 시가총액'!F92/'일자별 시가총액'!$G92</f>
        <v>0.45571531006237137</v>
      </c>
      <c r="G93" s="14">
        <f>'일자별 시가총액'!H92</f>
        <v>113.65273895582328</v>
      </c>
      <c r="H93" s="9">
        <v>150000</v>
      </c>
      <c r="I93" s="9">
        <v>150000</v>
      </c>
      <c r="J93" s="9">
        <f t="shared" si="15"/>
        <v>1500000</v>
      </c>
      <c r="K93" s="9">
        <f t="shared" si="13"/>
        <v>11365.273895582328</v>
      </c>
      <c r="L93" s="9">
        <f t="shared" si="14"/>
        <v>17047910843.373491</v>
      </c>
      <c r="M93" s="9">
        <f>$L93*B93/'일자별 주가'!B92-펀드!R92</f>
        <v>0</v>
      </c>
      <c r="N93" s="9">
        <f>$L93*C93/'일자별 주가'!C92-펀드!S92</f>
        <v>0</v>
      </c>
      <c r="O93" s="9">
        <f>$L93*D93/'일자별 주가'!D92-펀드!T92</f>
        <v>0</v>
      </c>
      <c r="P93" s="9">
        <f>$L93*E93/'일자별 주가'!E92-펀드!U92</f>
        <v>0</v>
      </c>
      <c r="Q93" s="9">
        <f>$L93*F93/'일자별 주가'!F92-펀드!V92</f>
        <v>0</v>
      </c>
      <c r="R93" s="16">
        <f t="shared" si="16"/>
        <v>90361.445783132542</v>
      </c>
      <c r="S93" s="16">
        <f t="shared" si="17"/>
        <v>54216.867469879522</v>
      </c>
      <c r="T93" s="16">
        <f t="shared" si="18"/>
        <v>197590.36144578311</v>
      </c>
      <c r="U93" s="16">
        <f t="shared" si="19"/>
        <v>10602.409638554216</v>
      </c>
      <c r="V93" s="16">
        <f t="shared" si="20"/>
        <v>6024.0963855421678</v>
      </c>
    </row>
    <row r="94" spans="1:22" x14ac:dyDescent="0.3">
      <c r="A94">
        <v>92</v>
      </c>
      <c r="B94" s="15">
        <f>'일자별 시가총액'!B93/'일자별 시가총액'!$G93</f>
        <v>6.6123653935299315E-2</v>
      </c>
      <c r="C94" s="15">
        <f>'일자별 시가총액'!C93/'일자별 시가총액'!$G93</f>
        <v>5.6893366787414905E-2</v>
      </c>
      <c r="D94" s="15">
        <f>'일자별 시가총액'!D93/'일자별 시가총액'!$G93</f>
        <v>0.36933350845242213</v>
      </c>
      <c r="E94" s="15">
        <f>'일자별 시가총액'!E93/'일자별 시가총액'!$G93</f>
        <v>5.8128493262984998E-2</v>
      </c>
      <c r="F94" s="15">
        <f>'일자별 시가총액'!F93/'일자별 시가총액'!$G93</f>
        <v>0.44952097756187859</v>
      </c>
      <c r="G94" s="14">
        <f>'일자별 시가총액'!H93</f>
        <v>111.90243052208835</v>
      </c>
      <c r="H94" s="9">
        <v>200000</v>
      </c>
      <c r="I94" s="9">
        <v>100000</v>
      </c>
      <c r="J94" s="9">
        <f t="shared" si="15"/>
        <v>1600000</v>
      </c>
      <c r="K94" s="9">
        <f t="shared" si="13"/>
        <v>11190.243052208836</v>
      </c>
      <c r="L94" s="9">
        <f t="shared" si="14"/>
        <v>17904388883.534138</v>
      </c>
      <c r="M94" s="9">
        <f>$L94*B94/'일자별 주가'!B93-펀드!R93</f>
        <v>6024.0963855421578</v>
      </c>
      <c r="N94" s="9">
        <f>$L94*C94/'일자별 주가'!C93-펀드!S93</f>
        <v>3614.4578313253005</v>
      </c>
      <c r="O94" s="9">
        <f>$L94*D94/'일자별 주가'!D93-펀드!T93</f>
        <v>13172.690763052204</v>
      </c>
      <c r="P94" s="9">
        <f>$L94*E94/'일자별 주가'!E93-펀드!U93</f>
        <v>706.82730923694908</v>
      </c>
      <c r="Q94" s="9">
        <f>$L94*F94/'일자별 주가'!F93-펀드!V93</f>
        <v>401.60642570281288</v>
      </c>
      <c r="R94" s="16">
        <f t="shared" si="16"/>
        <v>96385.542168674699</v>
      </c>
      <c r="S94" s="16">
        <f t="shared" si="17"/>
        <v>57831.325301204823</v>
      </c>
      <c r="T94" s="16">
        <f t="shared" si="18"/>
        <v>210763.05220883532</v>
      </c>
      <c r="U94" s="16">
        <f t="shared" si="19"/>
        <v>11309.236947791165</v>
      </c>
      <c r="V94" s="16">
        <f t="shared" si="20"/>
        <v>6425.7028112449807</v>
      </c>
    </row>
    <row r="95" spans="1:22" x14ac:dyDescent="0.3">
      <c r="A95">
        <v>93</v>
      </c>
      <c r="B95" s="15">
        <f>'일자별 시가총액'!B94/'일자별 시가총액'!$G94</f>
        <v>6.5628229516001835E-2</v>
      </c>
      <c r="C95" s="15">
        <f>'일자별 시가총액'!C94/'일자별 시가총액'!$G94</f>
        <v>5.5768898223448354E-2</v>
      </c>
      <c r="D95" s="15">
        <f>'일자별 시가총액'!D94/'일자별 시가총액'!$G94</f>
        <v>0.3640259647101719</v>
      </c>
      <c r="E95" s="15">
        <f>'일자별 시가총액'!E94/'일자별 시가총액'!$G94</f>
        <v>5.7520033935452387E-2</v>
      </c>
      <c r="F95" s="15">
        <f>'일자별 시가총액'!F94/'일자별 시가총액'!$G94</f>
        <v>0.45705687361492553</v>
      </c>
      <c r="G95" s="14">
        <f>'일자별 시가총액'!H94</f>
        <v>111.72829397590363</v>
      </c>
      <c r="H95" s="9">
        <v>50000</v>
      </c>
      <c r="I95" s="9">
        <v>250000</v>
      </c>
      <c r="J95" s="9">
        <f t="shared" si="15"/>
        <v>1400000</v>
      </c>
      <c r="K95" s="9">
        <f t="shared" si="13"/>
        <v>11172.829397590363</v>
      </c>
      <c r="L95" s="9">
        <f t="shared" si="14"/>
        <v>15641961156.626509</v>
      </c>
      <c r="M95" s="9">
        <f>$L95*B95/'일자별 주가'!B94-펀드!R94</f>
        <v>-12048.19277108433</v>
      </c>
      <c r="N95" s="9">
        <f>$L95*C95/'일자별 주가'!C94-펀드!S94</f>
        <v>-7228.9156626505937</v>
      </c>
      <c r="O95" s="9">
        <f>$L95*D95/'일자별 주가'!D94-펀드!T94</f>
        <v>-26345.381526104349</v>
      </c>
      <c r="P95" s="9">
        <f>$L95*E95/'일자별 주가'!E94-펀드!U94</f>
        <v>-1413.6546184738945</v>
      </c>
      <c r="Q95" s="9">
        <f>$L95*F95/'일자별 주가'!F94-펀드!V94</f>
        <v>-803.21285140562213</v>
      </c>
      <c r="R95" s="16">
        <f t="shared" si="16"/>
        <v>84337.349397590369</v>
      </c>
      <c r="S95" s="16">
        <f t="shared" si="17"/>
        <v>50602.409638554229</v>
      </c>
      <c r="T95" s="16">
        <f t="shared" si="18"/>
        <v>184417.67068273097</v>
      </c>
      <c r="U95" s="16">
        <f t="shared" si="19"/>
        <v>9895.5823293172707</v>
      </c>
      <c r="V95" s="16">
        <f t="shared" si="20"/>
        <v>5622.4899598393586</v>
      </c>
    </row>
    <row r="96" spans="1:22" x14ac:dyDescent="0.3">
      <c r="A96">
        <v>94</v>
      </c>
      <c r="B96" s="15">
        <f>'일자별 시가총액'!B95/'일자별 시가총액'!$G95</f>
        <v>6.4825200222282831E-2</v>
      </c>
      <c r="C96" s="15">
        <f>'일자별 시가총액'!C95/'일자별 시가총액'!$G95</f>
        <v>5.5451471894494418E-2</v>
      </c>
      <c r="D96" s="15">
        <f>'일자별 시가총액'!D95/'일자별 시가총액'!$G95</f>
        <v>0.37045213553418621</v>
      </c>
      <c r="E96" s="15">
        <f>'일자별 시가총액'!E95/'일자별 시가총액'!$G95</f>
        <v>5.7601299858666626E-2</v>
      </c>
      <c r="F96" s="15">
        <f>'일자별 시가총액'!F95/'일자별 시가총액'!$G95</f>
        <v>0.45166989249036993</v>
      </c>
      <c r="G96" s="14">
        <f>'일자별 시가총액'!H95</f>
        <v>110.1386345381526</v>
      </c>
      <c r="H96" s="9">
        <v>250000</v>
      </c>
      <c r="I96" s="9">
        <v>200000</v>
      </c>
      <c r="J96" s="9">
        <f t="shared" si="15"/>
        <v>1450000</v>
      </c>
      <c r="K96" s="9">
        <f t="shared" si="13"/>
        <v>11013.86345381526</v>
      </c>
      <c r="L96" s="9">
        <f t="shared" si="14"/>
        <v>15970102008.032127</v>
      </c>
      <c r="M96" s="9">
        <f>$L96*B96/'일자별 주가'!B95-펀드!R95</f>
        <v>3012.0481927710644</v>
      </c>
      <c r="N96" s="9">
        <f>$L96*C96/'일자별 주가'!C95-펀드!S95</f>
        <v>1807.2289156626357</v>
      </c>
      <c r="O96" s="9">
        <f>$L96*D96/'일자별 주가'!D95-펀드!T95</f>
        <v>6586.3453815260436</v>
      </c>
      <c r="P96" s="9">
        <f>$L96*E96/'일자별 주가'!E95-펀드!U95</f>
        <v>353.41365461847272</v>
      </c>
      <c r="Q96" s="9">
        <f>$L96*F96/'일자별 주가'!F95-펀드!V95</f>
        <v>200.80321285140326</v>
      </c>
      <c r="R96" s="16">
        <f t="shared" si="16"/>
        <v>87349.397590361434</v>
      </c>
      <c r="S96" s="16">
        <f t="shared" si="17"/>
        <v>52409.638554216865</v>
      </c>
      <c r="T96" s="16">
        <f t="shared" si="18"/>
        <v>191004.01606425701</v>
      </c>
      <c r="U96" s="16">
        <f t="shared" si="19"/>
        <v>10248.995983935743</v>
      </c>
      <c r="V96" s="16">
        <f t="shared" si="20"/>
        <v>5823.2931726907618</v>
      </c>
    </row>
    <row r="97" spans="1:22" x14ac:dyDescent="0.3">
      <c r="A97">
        <v>95</v>
      </c>
      <c r="B97" s="15">
        <f>'일자별 시가총액'!B96/'일자별 시가총액'!$G96</f>
        <v>6.3675515753176773E-2</v>
      </c>
      <c r="C97" s="15">
        <f>'일자별 시가총액'!C96/'일자별 시가총액'!$G96</f>
        <v>5.4875648715402243E-2</v>
      </c>
      <c r="D97" s="15">
        <f>'일자별 시가총액'!D96/'일자별 시가총액'!$G96</f>
        <v>0.3691176019483714</v>
      </c>
      <c r="E97" s="15">
        <f>'일자별 시가총액'!E96/'일자별 시가총액'!$G96</f>
        <v>5.8544240658609935E-2</v>
      </c>
      <c r="F97" s="15">
        <f>'일자별 시가총액'!F96/'일자별 시가총액'!$G96</f>
        <v>0.45378699292443969</v>
      </c>
      <c r="G97" s="14">
        <f>'일자별 시가총액'!H96</f>
        <v>110.70813493975903</v>
      </c>
      <c r="H97" s="9">
        <v>150000</v>
      </c>
      <c r="I97" s="9">
        <v>150000</v>
      </c>
      <c r="J97" s="9">
        <f t="shared" si="15"/>
        <v>1450000</v>
      </c>
      <c r="K97" s="9">
        <f t="shared" si="13"/>
        <v>11070.813493975904</v>
      </c>
      <c r="L97" s="9">
        <f t="shared" si="14"/>
        <v>16052679566.26506</v>
      </c>
      <c r="M97" s="9">
        <f>$L97*B97/'일자별 주가'!B96-펀드!R96</f>
        <v>0</v>
      </c>
      <c r="N97" s="9">
        <f>$L97*C97/'일자별 주가'!C96-펀드!S96</f>
        <v>0</v>
      </c>
      <c r="O97" s="9">
        <f>$L97*D97/'일자별 주가'!D96-펀드!T96</f>
        <v>0</v>
      </c>
      <c r="P97" s="9">
        <f>$L97*E97/'일자별 주가'!E96-펀드!U96</f>
        <v>0</v>
      </c>
      <c r="Q97" s="9">
        <f>$L97*F97/'일자별 주가'!F96-펀드!V96</f>
        <v>0</v>
      </c>
      <c r="R97" s="16">
        <f t="shared" si="16"/>
        <v>87349.397590361434</v>
      </c>
      <c r="S97" s="16">
        <f t="shared" si="17"/>
        <v>52409.638554216865</v>
      </c>
      <c r="T97" s="16">
        <f t="shared" si="18"/>
        <v>191004.01606425701</v>
      </c>
      <c r="U97" s="16">
        <f t="shared" si="19"/>
        <v>10248.995983935743</v>
      </c>
      <c r="V97" s="16">
        <f t="shared" si="20"/>
        <v>5823.2931726907618</v>
      </c>
    </row>
    <row r="98" spans="1:22" x14ac:dyDescent="0.3">
      <c r="A98">
        <v>96</v>
      </c>
      <c r="B98" s="15">
        <f>'일자별 시가총액'!B97/'일자별 시가총액'!$G97</f>
        <v>6.3267329630895333E-2</v>
      </c>
      <c r="C98" s="15">
        <f>'일자별 시가총액'!C97/'일자별 시가총액'!$G97</f>
        <v>5.516156302527573E-2</v>
      </c>
      <c r="D98" s="15">
        <f>'일자별 시가총액'!D97/'일자별 시가총액'!$G97</f>
        <v>0.37146588173705541</v>
      </c>
      <c r="E98" s="15">
        <f>'일자별 시가총액'!E97/'일자별 시가총액'!$G97</f>
        <v>6.0297716717749382E-2</v>
      </c>
      <c r="F98" s="15">
        <f>'일자별 시가총액'!F97/'일자별 시가총액'!$G97</f>
        <v>0.44980750888902415</v>
      </c>
      <c r="G98" s="14">
        <f>'일자별 시가총액'!H97</f>
        <v>109.81323855421688</v>
      </c>
      <c r="H98" s="9">
        <v>50000</v>
      </c>
      <c r="I98" s="9">
        <v>200000</v>
      </c>
      <c r="J98" s="9">
        <f t="shared" si="15"/>
        <v>1300000</v>
      </c>
      <c r="K98" s="9">
        <f t="shared" si="13"/>
        <v>10981.323855421688</v>
      </c>
      <c r="L98" s="9">
        <f t="shared" si="14"/>
        <v>14275721012.048195</v>
      </c>
      <c r="M98" s="9">
        <f>$L98*B98/'일자별 주가'!B97-펀드!R97</f>
        <v>-9036.1445783132367</v>
      </c>
      <c r="N98" s="9">
        <f>$L98*C98/'일자별 주가'!C97-펀드!S97</f>
        <v>-5421.6867469879435</v>
      </c>
      <c r="O98" s="9">
        <f>$L98*D98/'일자별 주가'!D97-펀드!T97</f>
        <v>-19759.036144578276</v>
      </c>
      <c r="P98" s="9">
        <f>$L98*E98/'일자별 주가'!E97-펀드!U97</f>
        <v>-1060.24096385542</v>
      </c>
      <c r="Q98" s="9">
        <f>$L98*F98/'일자별 주가'!F97-펀드!V97</f>
        <v>-602.40963855421433</v>
      </c>
      <c r="R98" s="16">
        <f t="shared" si="16"/>
        <v>78313.253012048197</v>
      </c>
      <c r="S98" s="16">
        <f t="shared" si="17"/>
        <v>46987.951807228921</v>
      </c>
      <c r="T98" s="16">
        <f t="shared" si="18"/>
        <v>171244.97991967874</v>
      </c>
      <c r="U98" s="16">
        <f t="shared" si="19"/>
        <v>9188.7550200803234</v>
      </c>
      <c r="V98" s="16">
        <f t="shared" si="20"/>
        <v>5220.8835341365475</v>
      </c>
    </row>
    <row r="99" spans="1:22" x14ac:dyDescent="0.3">
      <c r="A99">
        <v>97</v>
      </c>
      <c r="B99" s="15">
        <f>'일자별 시가총액'!B98/'일자별 시가총액'!$G98</f>
        <v>6.2096631397769546E-2</v>
      </c>
      <c r="C99" s="15">
        <f>'일자별 시가총액'!C98/'일자별 시가총액'!$G98</f>
        <v>5.4401320137837009E-2</v>
      </c>
      <c r="D99" s="15">
        <f>'일자별 시가총액'!D98/'일자별 시가총액'!$G98</f>
        <v>0.37076558208443017</v>
      </c>
      <c r="E99" s="15">
        <f>'일자별 시가총액'!E98/'일자별 시가총액'!$G98</f>
        <v>6.1181253020853886E-2</v>
      </c>
      <c r="F99" s="15">
        <f>'일자별 시가총액'!F98/'일자별 시가총액'!$G98</f>
        <v>0.45155521335910936</v>
      </c>
      <c r="G99" s="14">
        <f>'일자별 시가총액'!H98</f>
        <v>111.42757590361445</v>
      </c>
      <c r="H99" s="9">
        <v>100000</v>
      </c>
      <c r="I99" s="9">
        <v>250000</v>
      </c>
      <c r="J99" s="9">
        <f t="shared" si="15"/>
        <v>1150000</v>
      </c>
      <c r="K99" s="9">
        <f t="shared" si="13"/>
        <v>11142.757590361445</v>
      </c>
      <c r="L99" s="9">
        <f t="shared" si="14"/>
        <v>12814171228.915663</v>
      </c>
      <c r="M99" s="9">
        <f>$L99*B99/'일자별 주가'!B98-펀드!R98</f>
        <v>-9036.1445783132513</v>
      </c>
      <c r="N99" s="9">
        <f>$L99*C99/'일자별 주가'!C98-펀드!S98</f>
        <v>-5421.6867469879508</v>
      </c>
      <c r="O99" s="9">
        <f>$L99*D99/'일자별 주가'!D98-펀드!T98</f>
        <v>-19759.036144578335</v>
      </c>
      <c r="P99" s="9">
        <f>$L99*E99/'일자별 주가'!E98-펀드!U98</f>
        <v>-1060.2409638554236</v>
      </c>
      <c r="Q99" s="9">
        <f>$L99*F99/'일자별 주가'!F98-펀드!V98</f>
        <v>-602.40963855421796</v>
      </c>
      <c r="R99" s="16">
        <f t="shared" si="16"/>
        <v>69277.108433734946</v>
      </c>
      <c r="S99" s="16">
        <f t="shared" si="17"/>
        <v>41566.26506024097</v>
      </c>
      <c r="T99" s="16">
        <f t="shared" si="18"/>
        <v>151485.9437751004</v>
      </c>
      <c r="U99" s="16">
        <f t="shared" si="19"/>
        <v>8128.5140562248998</v>
      </c>
      <c r="V99" s="16">
        <f t="shared" si="20"/>
        <v>4618.4738955823295</v>
      </c>
    </row>
    <row r="100" spans="1:22" x14ac:dyDescent="0.3">
      <c r="A100">
        <v>98</v>
      </c>
      <c r="B100" s="15">
        <f>'일자별 시가총액'!B99/'일자별 시가총액'!$G99</f>
        <v>6.128717026197085E-2</v>
      </c>
      <c r="C100" s="15">
        <f>'일자별 시가총액'!C99/'일자별 시가총액'!$G99</f>
        <v>5.2491857845206963E-2</v>
      </c>
      <c r="D100" s="15">
        <f>'일자별 시가총액'!D99/'일자별 시가총액'!$G99</f>
        <v>0.36307696233812464</v>
      </c>
      <c r="E100" s="15">
        <f>'일자별 시가총액'!E99/'일자별 시가총액'!$G99</f>
        <v>6.1341828940907915E-2</v>
      </c>
      <c r="F100" s="15">
        <f>'일자별 시가총액'!F99/'일자별 시가총액'!$G99</f>
        <v>0.46180218061378964</v>
      </c>
      <c r="G100" s="14">
        <f>'일자별 시가총액'!H99</f>
        <v>112.29968835341366</v>
      </c>
      <c r="H100" s="9">
        <v>150000</v>
      </c>
      <c r="I100" s="9">
        <v>200000</v>
      </c>
      <c r="J100" s="9">
        <f t="shared" si="15"/>
        <v>1100000</v>
      </c>
      <c r="K100" s="9">
        <f t="shared" si="13"/>
        <v>11229.968835341364</v>
      </c>
      <c r="L100" s="9">
        <f t="shared" si="14"/>
        <v>12352965718.8755</v>
      </c>
      <c r="M100" s="9">
        <f>$L100*B100/'일자별 주가'!B99-펀드!R99</f>
        <v>-3012.0481927710935</v>
      </c>
      <c r="N100" s="9">
        <f>$L100*C100/'일자별 주가'!C99-펀드!S99</f>
        <v>-1807.2289156626721</v>
      </c>
      <c r="O100" s="9">
        <f>$L100*D100/'일자별 주가'!D99-펀드!T99</f>
        <v>-6586.345381526131</v>
      </c>
      <c r="P100" s="9">
        <f>$L100*E100/'일자별 주가'!E99-펀드!U99</f>
        <v>-353.41365461847545</v>
      </c>
      <c r="Q100" s="9">
        <f>$L100*F100/'일자별 주가'!F99-펀드!V99</f>
        <v>-200.8032128514069</v>
      </c>
      <c r="R100" s="16">
        <f t="shared" si="16"/>
        <v>66265.060240963852</v>
      </c>
      <c r="S100" s="16">
        <f t="shared" si="17"/>
        <v>39759.036144578298</v>
      </c>
      <c r="T100" s="16">
        <f t="shared" si="18"/>
        <v>144899.59839357427</v>
      </c>
      <c r="U100" s="16">
        <f t="shared" si="19"/>
        <v>7775.1004016064244</v>
      </c>
      <c r="V100" s="16">
        <f t="shared" si="20"/>
        <v>4417.6706827309226</v>
      </c>
    </row>
    <row r="101" spans="1:22" x14ac:dyDescent="0.3">
      <c r="A101">
        <v>99</v>
      </c>
      <c r="B101" s="15">
        <f>'일자별 시가총액'!B100/'일자별 시가총액'!$G100</f>
        <v>5.9589770285972128E-2</v>
      </c>
      <c r="C101" s="15">
        <f>'일자별 시가총액'!C100/'일자별 시가총액'!$G100</f>
        <v>5.285189675188013E-2</v>
      </c>
      <c r="D101" s="15">
        <f>'일자별 시가총액'!D100/'일자별 시가총액'!$G100</f>
        <v>0.36299173477742042</v>
      </c>
      <c r="E101" s="15">
        <f>'일자별 시가총액'!E100/'일자별 시가총액'!$G100</f>
        <v>6.0688712294656603E-2</v>
      </c>
      <c r="F101" s="15">
        <f>'일자별 시가총액'!F100/'일자별 시가총액'!$G100</f>
        <v>0.46387788589007067</v>
      </c>
      <c r="G101" s="14">
        <f>'일자별 시가총액'!H100</f>
        <v>115.08403694779116</v>
      </c>
      <c r="H101" s="9">
        <v>150000</v>
      </c>
      <c r="I101" s="9">
        <v>100000</v>
      </c>
      <c r="J101" s="9">
        <f t="shared" si="15"/>
        <v>1150000</v>
      </c>
      <c r="K101" s="9">
        <f t="shared" si="13"/>
        <v>11508.403694779116</v>
      </c>
      <c r="L101" s="9">
        <f t="shared" si="14"/>
        <v>13234664248.995983</v>
      </c>
      <c r="M101" s="9">
        <f>$L101*B101/'일자별 주가'!B100-펀드!R100</f>
        <v>3012.0481927710789</v>
      </c>
      <c r="N101" s="9">
        <f>$L101*C101/'일자별 주가'!C100-펀드!S100</f>
        <v>1807.2289156626648</v>
      </c>
      <c r="O101" s="9">
        <f>$L101*D101/'일자별 주가'!D100-펀드!T100</f>
        <v>6586.3453815261018</v>
      </c>
      <c r="P101" s="9">
        <f>$L101*E101/'일자별 주가'!E100-펀드!U100</f>
        <v>353.41365461847454</v>
      </c>
      <c r="Q101" s="9">
        <f>$L101*F101/'일자별 주가'!F100-펀드!V100</f>
        <v>200.8032128514069</v>
      </c>
      <c r="R101" s="16">
        <f t="shared" si="16"/>
        <v>69277.108433734931</v>
      </c>
      <c r="S101" s="16">
        <f t="shared" si="17"/>
        <v>41566.265060240963</v>
      </c>
      <c r="T101" s="16">
        <f t="shared" si="18"/>
        <v>151485.94377510037</v>
      </c>
      <c r="U101" s="16">
        <f t="shared" si="19"/>
        <v>8128.5140562248989</v>
      </c>
      <c r="V101" s="16">
        <f t="shared" si="20"/>
        <v>4618.4738955823295</v>
      </c>
    </row>
    <row r="102" spans="1:22" x14ac:dyDescent="0.3">
      <c r="A102">
        <v>100</v>
      </c>
      <c r="B102" s="15">
        <f>'일자별 시가총액'!B101/'일자별 시가총액'!$G101</f>
        <v>5.9214933901609319E-2</v>
      </c>
      <c r="C102" s="15">
        <f>'일자별 시가총액'!C101/'일자별 시가총액'!$G101</f>
        <v>5.192576127253884E-2</v>
      </c>
      <c r="D102" s="15">
        <f>'일자별 시가총액'!D101/'일자별 시가총액'!$G101</f>
        <v>0.36442847735832001</v>
      </c>
      <c r="E102" s="15">
        <f>'일자별 시가총액'!E101/'일자별 시가총액'!$G101</f>
        <v>5.8674902709722039E-2</v>
      </c>
      <c r="F102" s="15">
        <f>'일자별 시가총액'!F101/'일자별 시가총액'!$G101</f>
        <v>0.46575592475780975</v>
      </c>
      <c r="G102" s="14">
        <f>'일자별 시가총액'!H101</f>
        <v>117.73527871485945</v>
      </c>
      <c r="H102" s="9">
        <v>250000</v>
      </c>
      <c r="I102" s="9">
        <v>100000</v>
      </c>
      <c r="J102" s="9">
        <f t="shared" si="15"/>
        <v>1300000</v>
      </c>
      <c r="K102" s="9">
        <f t="shared" si="13"/>
        <v>11773.527871485943</v>
      </c>
      <c r="L102" s="9">
        <f t="shared" si="14"/>
        <v>15305586232.931726</v>
      </c>
      <c r="M102" s="9">
        <f>$L102*B102/'일자별 주가'!B101-펀드!R101</f>
        <v>9036.1445783132658</v>
      </c>
      <c r="N102" s="9">
        <f>$L102*C102/'일자별 주가'!C101-펀드!S101</f>
        <v>5421.6867469879508</v>
      </c>
      <c r="O102" s="9">
        <f>$L102*D102/'일자별 주가'!D101-펀드!T101</f>
        <v>19759.036144578306</v>
      </c>
      <c r="P102" s="9">
        <f>$L102*E102/'일자별 주가'!E101-펀드!U101</f>
        <v>1060.2409638554227</v>
      </c>
      <c r="Q102" s="9">
        <f>$L102*F102/'일자별 주가'!F101-펀드!V101</f>
        <v>602.40963855421614</v>
      </c>
      <c r="R102" s="16">
        <f t="shared" si="16"/>
        <v>78313.253012048197</v>
      </c>
      <c r="S102" s="16">
        <f t="shared" si="17"/>
        <v>46987.951807228914</v>
      </c>
      <c r="T102" s="16">
        <f t="shared" si="18"/>
        <v>171244.97991967868</v>
      </c>
      <c r="U102" s="16">
        <f t="shared" si="19"/>
        <v>9188.7550200803216</v>
      </c>
      <c r="V102" s="16">
        <f t="shared" si="20"/>
        <v>5220.8835341365457</v>
      </c>
    </row>
    <row r="103" spans="1:22" x14ac:dyDescent="0.3">
      <c r="A103">
        <v>101</v>
      </c>
      <c r="B103" s="15">
        <f>'일자별 시가총액'!B102/'일자별 시가총액'!$G102</f>
        <v>5.7692829475301709E-2</v>
      </c>
      <c r="C103" s="15">
        <f>'일자별 시가총액'!C102/'일자별 시가총액'!$G102</f>
        <v>5.2307210493957708E-2</v>
      </c>
      <c r="D103" s="15">
        <f>'일자별 시가총액'!D102/'일자별 시가총액'!$G102</f>
        <v>0.362010449383114</v>
      </c>
      <c r="E103" s="15">
        <f>'일자별 시가총액'!E102/'일자별 시가총액'!$G102</f>
        <v>5.920159399043496E-2</v>
      </c>
      <c r="F103" s="15">
        <f>'일자별 시가총액'!F102/'일자별 시가총액'!$G102</f>
        <v>0.46878791665719161</v>
      </c>
      <c r="G103" s="14">
        <f>'일자별 시가총액'!H102</f>
        <v>117.76118393574298</v>
      </c>
      <c r="H103" s="9">
        <v>100000</v>
      </c>
      <c r="I103" s="9">
        <v>250000</v>
      </c>
      <c r="J103" s="9">
        <f t="shared" si="15"/>
        <v>1150000</v>
      </c>
      <c r="K103" s="9">
        <f t="shared" si="13"/>
        <v>11776.118393574299</v>
      </c>
      <c r="L103" s="9">
        <f t="shared" si="14"/>
        <v>13542536152.610445</v>
      </c>
      <c r="M103" s="9">
        <f>$L103*B103/'일자별 주가'!B102-펀드!R102</f>
        <v>-9036.1445783132367</v>
      </c>
      <c r="N103" s="9">
        <f>$L103*C103/'일자별 주가'!C102-펀드!S102</f>
        <v>-5421.6867469879362</v>
      </c>
      <c r="O103" s="9">
        <f>$L103*D103/'일자별 주가'!D102-펀드!T102</f>
        <v>-19759.036144578276</v>
      </c>
      <c r="P103" s="9">
        <f>$L103*E103/'일자별 주가'!E102-펀드!U102</f>
        <v>-1060.24096385542</v>
      </c>
      <c r="Q103" s="9">
        <f>$L103*F103/'일자별 주가'!F102-펀드!V102</f>
        <v>-602.40963855421523</v>
      </c>
      <c r="R103" s="16">
        <f t="shared" si="16"/>
        <v>69277.10843373496</v>
      </c>
      <c r="S103" s="16">
        <f t="shared" si="17"/>
        <v>41566.265060240978</v>
      </c>
      <c r="T103" s="16">
        <f t="shared" si="18"/>
        <v>151485.9437751004</v>
      </c>
      <c r="U103" s="16">
        <f t="shared" si="19"/>
        <v>8128.5140562249017</v>
      </c>
      <c r="V103" s="16">
        <f t="shared" si="20"/>
        <v>4618.4738955823304</v>
      </c>
    </row>
    <row r="104" spans="1:22" x14ac:dyDescent="0.3">
      <c r="A104">
        <v>102</v>
      </c>
      <c r="B104" s="15">
        <f>'일자별 시가총액'!B103/'일자별 시가총액'!$G103</f>
        <v>5.708844947322117E-2</v>
      </c>
      <c r="C104" s="15">
        <f>'일자별 시가총액'!C103/'일자별 시가총액'!$G103</f>
        <v>5.3541473576216997E-2</v>
      </c>
      <c r="D104" s="15">
        <f>'일자별 시가총액'!D103/'일자별 시가총액'!$G103</f>
        <v>0.36829538537517154</v>
      </c>
      <c r="E104" s="15">
        <f>'일자별 시가총액'!E103/'일자별 시가총액'!$G103</f>
        <v>5.8225468747239821E-2</v>
      </c>
      <c r="F104" s="15">
        <f>'일자별 시가총액'!F103/'일자별 시가총액'!$G103</f>
        <v>0.46284922282815044</v>
      </c>
      <c r="G104" s="14">
        <f>'일자별 시가총액'!H103</f>
        <v>118.03708594377511</v>
      </c>
      <c r="H104" s="9">
        <v>100000</v>
      </c>
      <c r="I104" s="9">
        <v>250000</v>
      </c>
      <c r="J104" s="9">
        <f t="shared" si="15"/>
        <v>1000000</v>
      </c>
      <c r="K104" s="9">
        <f t="shared" si="13"/>
        <v>11803.708594377511</v>
      </c>
      <c r="L104" s="9">
        <f t="shared" si="14"/>
        <v>11803708594.37751</v>
      </c>
      <c r="M104" s="9">
        <f>$L104*B104/'일자별 주가'!B103-펀드!R103</f>
        <v>-9036.1445783132731</v>
      </c>
      <c r="N104" s="9">
        <f>$L104*C104/'일자별 주가'!C103-펀드!S103</f>
        <v>-5421.6867469879653</v>
      </c>
      <c r="O104" s="9">
        <f>$L104*D104/'일자별 주가'!D103-펀드!T103</f>
        <v>-19759.036144578335</v>
      </c>
      <c r="P104" s="9">
        <f>$L104*E104/'일자별 주가'!E103-펀드!U103</f>
        <v>-1060.2409638554245</v>
      </c>
      <c r="Q104" s="9">
        <f>$L104*F104/'일자별 주가'!F103-펀드!V103</f>
        <v>-602.40963855421796</v>
      </c>
      <c r="R104" s="16">
        <f t="shared" si="16"/>
        <v>60240.963855421687</v>
      </c>
      <c r="S104" s="16">
        <f t="shared" si="17"/>
        <v>36144.578313253012</v>
      </c>
      <c r="T104" s="16">
        <f t="shared" si="18"/>
        <v>131726.90763052207</v>
      </c>
      <c r="U104" s="16">
        <f t="shared" si="19"/>
        <v>7068.2730923694771</v>
      </c>
      <c r="V104" s="16">
        <f t="shared" si="20"/>
        <v>4016.0642570281125</v>
      </c>
    </row>
    <row r="105" spans="1:22" x14ac:dyDescent="0.3">
      <c r="A105">
        <v>103</v>
      </c>
      <c r="B105" s="15">
        <f>'일자별 시가총액'!B104/'일자별 시가총액'!$G104</f>
        <v>5.860126250735901E-2</v>
      </c>
      <c r="C105" s="15">
        <f>'일자별 시가총액'!C104/'일자별 시가총액'!$G104</f>
        <v>5.3103012455428228E-2</v>
      </c>
      <c r="D105" s="15">
        <f>'일자별 시가총액'!D104/'일자별 시가총액'!$G104</f>
        <v>0.36247747002774983</v>
      </c>
      <c r="E105" s="15">
        <f>'일자별 시가총액'!E104/'일자별 시가총액'!$G104</f>
        <v>5.8054262404686516E-2</v>
      </c>
      <c r="F105" s="15">
        <f>'일자별 시가총액'!F104/'일자별 시가총액'!$G104</f>
        <v>0.46776399260477636</v>
      </c>
      <c r="G105" s="14">
        <f>'일자별 시가총액'!H104</f>
        <v>116.86084016064258</v>
      </c>
      <c r="H105" s="9">
        <v>250000</v>
      </c>
      <c r="I105" s="9">
        <v>200000</v>
      </c>
      <c r="J105" s="9">
        <f t="shared" si="15"/>
        <v>1050000</v>
      </c>
      <c r="K105" s="9">
        <f t="shared" si="13"/>
        <v>11686.084016064258</v>
      </c>
      <c r="L105" s="9">
        <f t="shared" si="14"/>
        <v>12270388216.867472</v>
      </c>
      <c r="M105" s="9">
        <f>$L105*B105/'일자별 주가'!B104-펀드!R104</f>
        <v>3012.0481927710935</v>
      </c>
      <c r="N105" s="9">
        <f>$L105*C105/'일자별 주가'!C104-펀드!S104</f>
        <v>1807.2289156626575</v>
      </c>
      <c r="O105" s="9">
        <f>$L105*D105/'일자별 주가'!D104-펀드!T104</f>
        <v>6586.345381526131</v>
      </c>
      <c r="P105" s="9">
        <f>$L105*E105/'일자별 주가'!E104-펀드!U104</f>
        <v>353.41365461847545</v>
      </c>
      <c r="Q105" s="9">
        <f>$L105*F105/'일자별 주가'!F104-펀드!V104</f>
        <v>200.80321285140599</v>
      </c>
      <c r="R105" s="16">
        <f t="shared" si="16"/>
        <v>63253.012048192781</v>
      </c>
      <c r="S105" s="16">
        <f t="shared" si="17"/>
        <v>37951.80722891567</v>
      </c>
      <c r="T105" s="16">
        <f t="shared" si="18"/>
        <v>138313.2530120482</v>
      </c>
      <c r="U105" s="16">
        <f t="shared" si="19"/>
        <v>7421.6867469879526</v>
      </c>
      <c r="V105" s="16">
        <f t="shared" si="20"/>
        <v>4216.8674698795185</v>
      </c>
    </row>
    <row r="106" spans="1:22" x14ac:dyDescent="0.3">
      <c r="A106">
        <v>104</v>
      </c>
      <c r="B106" s="15">
        <f>'일자별 시가총액'!B105/'일자별 시가총액'!$G105</f>
        <v>5.6857245035338212E-2</v>
      </c>
      <c r="C106" s="15">
        <f>'일자별 시가총액'!C105/'일자별 시가총액'!$G105</f>
        <v>5.1182195562164176E-2</v>
      </c>
      <c r="D106" s="15">
        <f>'일자별 시가총액'!D105/'일자별 시가총액'!$G105</f>
        <v>0.36056741656484376</v>
      </c>
      <c r="E106" s="15">
        <f>'일자별 시가총액'!E105/'일자별 시가총액'!$G105</f>
        <v>5.7177116389496789E-2</v>
      </c>
      <c r="F106" s="15">
        <f>'일자별 시가총액'!F105/'일자별 시가총액'!$G105</f>
        <v>0.47421602644815697</v>
      </c>
      <c r="G106" s="14">
        <f>'일자별 시가총액'!H105</f>
        <v>118.50647710843374</v>
      </c>
      <c r="H106" s="9">
        <v>150000</v>
      </c>
      <c r="I106" s="9">
        <v>200000</v>
      </c>
      <c r="J106" s="9">
        <f t="shared" si="15"/>
        <v>1000000</v>
      </c>
      <c r="K106" s="9">
        <f t="shared" si="13"/>
        <v>11850.647710843376</v>
      </c>
      <c r="L106" s="9">
        <f t="shared" si="14"/>
        <v>11850647710.843376</v>
      </c>
      <c r="M106" s="9">
        <f>$L106*B106/'일자별 주가'!B105-펀드!R105</f>
        <v>-3012.0481927710862</v>
      </c>
      <c r="N106" s="9">
        <f>$L106*C106/'일자별 주가'!C105-펀드!S105</f>
        <v>-1807.2289156626503</v>
      </c>
      <c r="O106" s="9">
        <f>$L106*D106/'일자별 주가'!D105-펀드!T105</f>
        <v>-6586.3453815261018</v>
      </c>
      <c r="P106" s="9">
        <f>$L106*E106/'일자별 주가'!E105-펀드!U105</f>
        <v>-353.41365461847272</v>
      </c>
      <c r="Q106" s="9">
        <f>$L106*F106/'일자별 주가'!F105-펀드!V105</f>
        <v>-200.80321285140553</v>
      </c>
      <c r="R106" s="16">
        <f t="shared" si="16"/>
        <v>60240.963855421694</v>
      </c>
      <c r="S106" s="16">
        <f t="shared" si="17"/>
        <v>36144.57831325302</v>
      </c>
      <c r="T106" s="16">
        <f t="shared" si="18"/>
        <v>131726.9076305221</v>
      </c>
      <c r="U106" s="16">
        <f t="shared" si="19"/>
        <v>7068.2730923694799</v>
      </c>
      <c r="V106" s="16">
        <f t="shared" si="20"/>
        <v>4016.0642570281129</v>
      </c>
    </row>
    <row r="107" spans="1:22" x14ac:dyDescent="0.3">
      <c r="A107">
        <v>105</v>
      </c>
      <c r="B107" s="15">
        <f>'일자별 시가총액'!B106/'일자별 시가총액'!$G106</f>
        <v>5.8546206469141437E-2</v>
      </c>
      <c r="C107" s="15">
        <f>'일자별 시가총액'!C106/'일자별 시가총액'!$G106</f>
        <v>5.2978612142503344E-2</v>
      </c>
      <c r="D107" s="15">
        <f>'일자별 시가총액'!D106/'일자별 시가총액'!$G106</f>
        <v>0.36024446633719837</v>
      </c>
      <c r="E107" s="15">
        <f>'일자별 시가총액'!E106/'일자별 시가총액'!$G106</f>
        <v>5.7683210588622323E-2</v>
      </c>
      <c r="F107" s="15">
        <f>'일자별 시가총액'!F106/'일자별 시가총액'!$G106</f>
        <v>0.47054750446253446</v>
      </c>
      <c r="G107" s="14">
        <f>'일자별 시가총액'!H106</f>
        <v>117.74244497991968</v>
      </c>
      <c r="H107" s="9">
        <v>200000</v>
      </c>
      <c r="I107" s="9">
        <v>150000</v>
      </c>
      <c r="J107" s="9">
        <f t="shared" si="15"/>
        <v>1050000</v>
      </c>
      <c r="K107" s="9">
        <f t="shared" si="13"/>
        <v>11774.244497991967</v>
      </c>
      <c r="L107" s="9">
        <f t="shared" si="14"/>
        <v>12362956722.891565</v>
      </c>
      <c r="M107" s="9">
        <f>$L107*B107/'일자별 주가'!B106-펀드!R106</f>
        <v>3012.0481927710716</v>
      </c>
      <c r="N107" s="9">
        <f>$L107*C107/'일자별 주가'!C106-펀드!S106</f>
        <v>1807.228915662643</v>
      </c>
      <c r="O107" s="9">
        <f>$L107*D107/'일자별 주가'!D106-펀드!T106</f>
        <v>6586.3453815260436</v>
      </c>
      <c r="P107" s="9">
        <f>$L107*E107/'일자별 주가'!E106-펀드!U106</f>
        <v>353.4136546184709</v>
      </c>
      <c r="Q107" s="9">
        <f>$L107*F107/'일자별 주가'!F106-펀드!V106</f>
        <v>200.80321285140462</v>
      </c>
      <c r="R107" s="16">
        <f t="shared" si="16"/>
        <v>63253.012048192766</v>
      </c>
      <c r="S107" s="16">
        <f t="shared" si="17"/>
        <v>37951.807228915663</v>
      </c>
      <c r="T107" s="16">
        <f t="shared" si="18"/>
        <v>138313.25301204814</v>
      </c>
      <c r="U107" s="16">
        <f t="shared" si="19"/>
        <v>7421.6867469879508</v>
      </c>
      <c r="V107" s="16">
        <f t="shared" si="20"/>
        <v>4216.8674698795176</v>
      </c>
    </row>
    <row r="108" spans="1:22" x14ac:dyDescent="0.3">
      <c r="A108">
        <v>106</v>
      </c>
      <c r="B108" s="15">
        <f>'일자별 시가총액'!B107/'일자별 시가총액'!$G107</f>
        <v>5.7181863790732694E-2</v>
      </c>
      <c r="C108" s="15">
        <f>'일자별 시가총액'!C107/'일자별 시가총액'!$G107</f>
        <v>5.3733460800969676E-2</v>
      </c>
      <c r="D108" s="15">
        <f>'일자별 시가총액'!D107/'일자별 시가총액'!$G107</f>
        <v>0.36105935211026324</v>
      </c>
      <c r="E108" s="15">
        <f>'일자별 시가총액'!E107/'일자별 시가총액'!$G107</f>
        <v>5.5769364299705179E-2</v>
      </c>
      <c r="F108" s="15">
        <f>'일자별 시가총액'!F107/'일자별 시가총액'!$G107</f>
        <v>0.47225595899832912</v>
      </c>
      <c r="G108" s="14">
        <f>'일자별 시가총액'!H107</f>
        <v>118.47635502008032</v>
      </c>
      <c r="H108" s="9">
        <v>250000</v>
      </c>
      <c r="I108" s="9">
        <v>50000</v>
      </c>
      <c r="J108" s="9">
        <f t="shared" si="15"/>
        <v>1250000</v>
      </c>
      <c r="K108" s="9">
        <f t="shared" si="13"/>
        <v>11847.635502008032</v>
      </c>
      <c r="L108" s="9">
        <f t="shared" si="14"/>
        <v>14809544377.51004</v>
      </c>
      <c r="M108" s="9">
        <f>$L108*B108/'일자별 주가'!B107-펀드!R107</f>
        <v>12048.192771084337</v>
      </c>
      <c r="N108" s="9">
        <f>$L108*C108/'일자별 주가'!C107-펀드!S107</f>
        <v>7228.915662650601</v>
      </c>
      <c r="O108" s="9">
        <f>$L108*D108/'일자별 주가'!D107-펀드!T107</f>
        <v>26345.381526104436</v>
      </c>
      <c r="P108" s="9">
        <f>$L108*E108/'일자별 주가'!E107-펀드!U107</f>
        <v>1413.6546184738963</v>
      </c>
      <c r="Q108" s="9">
        <f>$L108*F108/'일자별 주가'!F107-펀드!V107</f>
        <v>803.21285140562304</v>
      </c>
      <c r="R108" s="16">
        <f t="shared" si="16"/>
        <v>75301.204819277104</v>
      </c>
      <c r="S108" s="16">
        <f t="shared" si="17"/>
        <v>45180.722891566264</v>
      </c>
      <c r="T108" s="16">
        <f t="shared" si="18"/>
        <v>164658.63453815258</v>
      </c>
      <c r="U108" s="16">
        <f t="shared" si="19"/>
        <v>8835.3413654618471</v>
      </c>
      <c r="V108" s="16">
        <f t="shared" si="20"/>
        <v>5020.0803212851406</v>
      </c>
    </row>
    <row r="109" spans="1:22" x14ac:dyDescent="0.3">
      <c r="A109">
        <v>107</v>
      </c>
      <c r="B109" s="15">
        <f>'일자별 시가총액'!B108/'일자별 시가총액'!$G108</f>
        <v>5.8583703525715201E-2</v>
      </c>
      <c r="C109" s="15">
        <f>'일자별 시가총액'!C108/'일자별 시가총액'!$G108</f>
        <v>5.3734724948127109E-2</v>
      </c>
      <c r="D109" s="15">
        <f>'일자별 시가총액'!D108/'일자별 시가총액'!$G108</f>
        <v>0.3648390493356779</v>
      </c>
      <c r="E109" s="15">
        <f>'일자별 시가총액'!E108/'일자별 시가총액'!$G108</f>
        <v>5.7905113234061702E-2</v>
      </c>
      <c r="F109" s="15">
        <f>'일자별 시가총액'!F108/'일자별 시가총액'!$G108</f>
        <v>0.464937408956418</v>
      </c>
      <c r="G109" s="14">
        <f>'일자별 시가총액'!H108</f>
        <v>117.45114216867469</v>
      </c>
      <c r="H109" s="9">
        <v>150000</v>
      </c>
      <c r="I109" s="9">
        <v>250000</v>
      </c>
      <c r="J109" s="9">
        <f t="shared" si="15"/>
        <v>1150000</v>
      </c>
      <c r="K109" s="9">
        <f t="shared" si="13"/>
        <v>11745.114216867469</v>
      </c>
      <c r="L109" s="9">
        <f t="shared" si="14"/>
        <v>13506881349.397589</v>
      </c>
      <c r="M109" s="9">
        <f>$L109*B109/'일자별 주가'!B108-펀드!R108</f>
        <v>-6024.0963855421724</v>
      </c>
      <c r="N109" s="9">
        <f>$L109*C109/'일자별 주가'!C108-펀드!S108</f>
        <v>-3614.4578313253078</v>
      </c>
      <c r="O109" s="9">
        <f>$L109*D109/'일자별 주가'!D108-펀드!T108</f>
        <v>-13172.690763052204</v>
      </c>
      <c r="P109" s="9">
        <f>$L109*E109/'일자별 주가'!E108-펀드!U108</f>
        <v>-706.82730923694817</v>
      </c>
      <c r="Q109" s="9">
        <f>$L109*F109/'일자별 주가'!F108-펀드!V108</f>
        <v>-401.60642570281198</v>
      </c>
      <c r="R109" s="16">
        <f t="shared" si="16"/>
        <v>69277.108433734931</v>
      </c>
      <c r="S109" s="16">
        <f t="shared" si="17"/>
        <v>41566.265060240956</v>
      </c>
      <c r="T109" s="16">
        <f t="shared" si="18"/>
        <v>151485.94377510037</v>
      </c>
      <c r="U109" s="16">
        <f t="shared" si="19"/>
        <v>8128.5140562248989</v>
      </c>
      <c r="V109" s="16">
        <f t="shared" si="20"/>
        <v>4618.4738955823286</v>
      </c>
    </row>
    <row r="110" spans="1:22" x14ac:dyDescent="0.3">
      <c r="A110">
        <v>108</v>
      </c>
      <c r="B110" s="15">
        <f>'일자별 시가총액'!B109/'일자별 시가총액'!$G109</f>
        <v>5.9440605096096583E-2</v>
      </c>
      <c r="C110" s="15">
        <f>'일자별 시가총액'!C109/'일자별 시가총액'!$G109</f>
        <v>5.531621772964268E-2</v>
      </c>
      <c r="D110" s="15">
        <f>'일자별 시가총액'!D109/'일자별 시가총액'!$G109</f>
        <v>0.36303359389735596</v>
      </c>
      <c r="E110" s="15">
        <f>'일자별 시가총액'!E109/'일자별 시가총액'!$G109</f>
        <v>5.7221311426658608E-2</v>
      </c>
      <c r="F110" s="15">
        <f>'일자별 시가총액'!F109/'일자별 시가총액'!$G109</f>
        <v>0.4649882718502461</v>
      </c>
      <c r="G110" s="14">
        <f>'일자별 시가총액'!H109</f>
        <v>117.49097991967872</v>
      </c>
      <c r="H110" s="9">
        <v>200000</v>
      </c>
      <c r="I110" s="9">
        <v>250000</v>
      </c>
      <c r="J110" s="9">
        <f t="shared" si="15"/>
        <v>1100000</v>
      </c>
      <c r="K110" s="9">
        <f t="shared" si="13"/>
        <v>11749.097991967872</v>
      </c>
      <c r="L110" s="9">
        <f t="shared" si="14"/>
        <v>12924007791.16466</v>
      </c>
      <c r="M110" s="9">
        <f>$L110*B110/'일자별 주가'!B109-펀드!R109</f>
        <v>-3012.0481927710644</v>
      </c>
      <c r="N110" s="9">
        <f>$L110*C110/'일자별 주가'!C109-펀드!S109</f>
        <v>-1807.228915662643</v>
      </c>
      <c r="O110" s="9">
        <f>$L110*D110/'일자별 주가'!D109-펀드!T109</f>
        <v>-6586.3453815260727</v>
      </c>
      <c r="P110" s="9">
        <f>$L110*E110/'일자별 주가'!E109-펀드!U109</f>
        <v>-353.41365461847272</v>
      </c>
      <c r="Q110" s="9">
        <f>$L110*F110/'일자별 주가'!F109-펀드!V109</f>
        <v>-200.80321285140508</v>
      </c>
      <c r="R110" s="16">
        <f t="shared" si="16"/>
        <v>66265.060240963867</v>
      </c>
      <c r="S110" s="16">
        <f t="shared" si="17"/>
        <v>39759.036144578313</v>
      </c>
      <c r="T110" s="16">
        <f t="shared" si="18"/>
        <v>144899.5983935743</v>
      </c>
      <c r="U110" s="16">
        <f t="shared" si="19"/>
        <v>7775.1004016064262</v>
      </c>
      <c r="V110" s="16">
        <f t="shared" si="20"/>
        <v>4417.6706827309235</v>
      </c>
    </row>
    <row r="111" spans="1:22" x14ac:dyDescent="0.3">
      <c r="A111">
        <v>109</v>
      </c>
      <c r="B111" s="15">
        <f>'일자별 시가총액'!B110/'일자별 시가총액'!$G110</f>
        <v>5.8480083880913261E-2</v>
      </c>
      <c r="C111" s="15">
        <f>'일자별 시가총액'!C110/'일자별 시가총액'!$G110</f>
        <v>5.5891436497776358E-2</v>
      </c>
      <c r="D111" s="15">
        <f>'일자별 시가총액'!D110/'일자별 시가총액'!$G110</f>
        <v>0.35859592858194927</v>
      </c>
      <c r="E111" s="15">
        <f>'일자별 시가총액'!E110/'일자별 시가총액'!$G110</f>
        <v>5.7092017294130583E-2</v>
      </c>
      <c r="F111" s="15">
        <f>'일자별 시가총액'!F110/'일자별 시가총액'!$G110</f>
        <v>0.46994053374523048</v>
      </c>
      <c r="G111" s="14">
        <f>'일자별 시가총액'!H110</f>
        <v>117.6592514056225</v>
      </c>
      <c r="H111" s="9">
        <v>200000</v>
      </c>
      <c r="I111" s="9">
        <v>50000</v>
      </c>
      <c r="J111" s="9">
        <f t="shared" si="15"/>
        <v>1250000</v>
      </c>
      <c r="K111" s="9">
        <f t="shared" si="13"/>
        <v>11765.925140562251</v>
      </c>
      <c r="L111" s="9">
        <f t="shared" si="14"/>
        <v>14707406425.702814</v>
      </c>
      <c r="M111" s="9">
        <f>$L111*B111/'일자별 주가'!B110-펀드!R110</f>
        <v>9036.1445783132513</v>
      </c>
      <c r="N111" s="9">
        <f>$L111*C111/'일자별 주가'!C110-펀드!S110</f>
        <v>5421.686746987958</v>
      </c>
      <c r="O111" s="9">
        <f>$L111*D111/'일자별 주가'!D110-펀드!T110</f>
        <v>19759.036144578335</v>
      </c>
      <c r="P111" s="9">
        <f>$L111*E111/'일자별 주가'!E110-펀드!U110</f>
        <v>1060.2409638554227</v>
      </c>
      <c r="Q111" s="9">
        <f>$L111*F111/'일자별 주가'!F110-펀드!V110</f>
        <v>602.40963855421796</v>
      </c>
      <c r="R111" s="16">
        <f t="shared" si="16"/>
        <v>75301.204819277118</v>
      </c>
      <c r="S111" s="16">
        <f t="shared" si="17"/>
        <v>45180.722891566271</v>
      </c>
      <c r="T111" s="16">
        <f t="shared" si="18"/>
        <v>164658.63453815263</v>
      </c>
      <c r="U111" s="16">
        <f t="shared" si="19"/>
        <v>8835.3413654618489</v>
      </c>
      <c r="V111" s="16">
        <f t="shared" si="20"/>
        <v>5020.0803212851415</v>
      </c>
    </row>
    <row r="112" spans="1:22" x14ac:dyDescent="0.3">
      <c r="A112">
        <v>110</v>
      </c>
      <c r="B112" s="15">
        <f>'일자별 시가총액'!B111/'일자별 시가총액'!$G111</f>
        <v>5.6058312694680257E-2</v>
      </c>
      <c r="C112" s="15">
        <f>'일자별 시가총액'!C111/'일자별 시가총액'!$G111</f>
        <v>5.4038075193286871E-2</v>
      </c>
      <c r="D112" s="15">
        <f>'일자별 시가총액'!D111/'일자별 시가총액'!$G111</f>
        <v>0.35669305255754935</v>
      </c>
      <c r="E112" s="15">
        <f>'일자별 시가총액'!E111/'일자별 시가총액'!$G111</f>
        <v>5.5352611359196023E-2</v>
      </c>
      <c r="F112" s="15">
        <f>'일자별 시가총액'!F111/'일자별 시가총액'!$G111</f>
        <v>0.47785794819528743</v>
      </c>
      <c r="G112" s="14">
        <f>'일자별 시가총액'!H111</f>
        <v>119.45392610441768</v>
      </c>
      <c r="H112" s="9">
        <v>250000</v>
      </c>
      <c r="I112" s="9">
        <v>200000</v>
      </c>
      <c r="J112" s="9">
        <f t="shared" si="15"/>
        <v>1300000</v>
      </c>
      <c r="K112" s="9">
        <f t="shared" si="13"/>
        <v>11945.392610441768</v>
      </c>
      <c r="L112" s="9">
        <f t="shared" si="14"/>
        <v>15529010393.574299</v>
      </c>
      <c r="M112" s="9">
        <f>$L112*B112/'일자별 주가'!B111-펀드!R111</f>
        <v>3012.0481927710789</v>
      </c>
      <c r="N112" s="9">
        <f>$L112*C112/'일자별 주가'!C111-펀드!S111</f>
        <v>1807.2289156626503</v>
      </c>
      <c r="O112" s="9">
        <f>$L112*D112/'일자별 주가'!D111-펀드!T111</f>
        <v>6586.3453815260727</v>
      </c>
      <c r="P112" s="9">
        <f>$L112*E112/'일자별 주가'!E111-펀드!U111</f>
        <v>353.41365461847272</v>
      </c>
      <c r="Q112" s="9">
        <f>$L112*F112/'일자별 주가'!F111-펀드!V111</f>
        <v>200.80321285140508</v>
      </c>
      <c r="R112" s="16">
        <f t="shared" si="16"/>
        <v>78313.253012048197</v>
      </c>
      <c r="S112" s="16">
        <f t="shared" si="17"/>
        <v>46987.951807228921</v>
      </c>
      <c r="T112" s="16">
        <f t="shared" si="18"/>
        <v>171244.97991967871</v>
      </c>
      <c r="U112" s="16">
        <f t="shared" si="19"/>
        <v>9188.7550200803216</v>
      </c>
      <c r="V112" s="16">
        <f t="shared" si="20"/>
        <v>5220.8835341365466</v>
      </c>
    </row>
    <row r="113" spans="1:22" x14ac:dyDescent="0.3">
      <c r="A113">
        <v>111</v>
      </c>
      <c r="B113" s="15">
        <f>'일자별 시가총액'!B112/'일자별 시가총액'!$G112</f>
        <v>5.60509471951426E-2</v>
      </c>
      <c r="C113" s="15">
        <f>'일자별 시가총액'!C112/'일자별 시가총액'!$G112</f>
        <v>5.2664730851186385E-2</v>
      </c>
      <c r="D113" s="15">
        <f>'일자별 시가총액'!D112/'일자별 시가총액'!$G112</f>
        <v>0.3565206194754954</v>
      </c>
      <c r="E113" s="15">
        <f>'일자별 시가총액'!E112/'일자별 시가총액'!$G112</f>
        <v>5.377873952570817E-2</v>
      </c>
      <c r="F113" s="15">
        <f>'일자별 시가총액'!F112/'일자별 시가총액'!$G112</f>
        <v>0.4809849629524674</v>
      </c>
      <c r="G113" s="14">
        <f>'일자별 시가총액'!H112</f>
        <v>122.25323534136545</v>
      </c>
      <c r="H113" s="9">
        <v>100000</v>
      </c>
      <c r="I113" s="9">
        <v>200000</v>
      </c>
      <c r="J113" s="9">
        <f t="shared" si="15"/>
        <v>1200000</v>
      </c>
      <c r="K113" s="9">
        <f t="shared" si="13"/>
        <v>12225.323534136545</v>
      </c>
      <c r="L113" s="9">
        <f t="shared" si="14"/>
        <v>14670388240.963854</v>
      </c>
      <c r="M113" s="9">
        <f>$L113*B113/'일자별 주가'!B112-펀드!R112</f>
        <v>-6024.0963855421869</v>
      </c>
      <c r="N113" s="9">
        <f>$L113*C113/'일자별 주가'!C112-펀드!S112</f>
        <v>-3614.4578313253078</v>
      </c>
      <c r="O113" s="9">
        <f>$L113*D113/'일자별 주가'!D112-펀드!T112</f>
        <v>-13172.690763052262</v>
      </c>
      <c r="P113" s="9">
        <f>$L113*E113/'일자별 주가'!E112-펀드!U112</f>
        <v>-706.82730923694908</v>
      </c>
      <c r="Q113" s="9">
        <f>$L113*F113/'일자별 주가'!F112-펀드!V112</f>
        <v>-401.60642570281198</v>
      </c>
      <c r="R113" s="16">
        <f t="shared" si="16"/>
        <v>72289.15662650601</v>
      </c>
      <c r="S113" s="16">
        <f t="shared" si="17"/>
        <v>43373.493975903613</v>
      </c>
      <c r="T113" s="16">
        <f t="shared" si="18"/>
        <v>158072.28915662644</v>
      </c>
      <c r="U113" s="16">
        <f t="shared" si="19"/>
        <v>8481.9277108433726</v>
      </c>
      <c r="V113" s="16">
        <f t="shared" si="20"/>
        <v>4819.2771084337346</v>
      </c>
    </row>
    <row r="114" spans="1:22" x14ac:dyDescent="0.3">
      <c r="A114">
        <v>112</v>
      </c>
      <c r="B114" s="15">
        <f>'일자별 시가총액'!B113/'일자별 시가총액'!$G113</f>
        <v>5.6426999423291428E-2</v>
      </c>
      <c r="C114" s="15">
        <f>'일자별 시가총액'!C113/'일자별 시가총액'!$G113</f>
        <v>5.141411350072618E-2</v>
      </c>
      <c r="D114" s="15">
        <f>'일자별 시가총액'!D113/'일자별 시가총액'!$G113</f>
        <v>0.35325332025335221</v>
      </c>
      <c r="E114" s="15">
        <f>'일자별 시가총액'!E113/'일자별 시가총액'!$G113</f>
        <v>5.3161586215093322E-2</v>
      </c>
      <c r="F114" s="15">
        <f>'일자별 시가총액'!F113/'일자별 시가총액'!$G113</f>
        <v>0.48574398060753682</v>
      </c>
      <c r="G114" s="14">
        <f>'일자별 시가총액'!H113</f>
        <v>122.23918393574297</v>
      </c>
      <c r="H114" s="9">
        <v>100000</v>
      </c>
      <c r="I114" s="9">
        <v>50000</v>
      </c>
      <c r="J114" s="9">
        <f t="shared" si="15"/>
        <v>1250000</v>
      </c>
      <c r="K114" s="9">
        <f t="shared" si="13"/>
        <v>12223.918393574297</v>
      </c>
      <c r="L114" s="9">
        <f t="shared" si="14"/>
        <v>15279897991.967871</v>
      </c>
      <c r="M114" s="9">
        <f>$L114*B114/'일자별 주가'!B113-펀드!R113</f>
        <v>3012.048192771108</v>
      </c>
      <c r="N114" s="9">
        <f>$L114*C114/'일자별 주가'!C113-펀드!S113</f>
        <v>1807.228915662643</v>
      </c>
      <c r="O114" s="9">
        <f>$L114*D114/'일자별 주가'!D113-펀드!T113</f>
        <v>6586.345381526131</v>
      </c>
      <c r="P114" s="9">
        <f>$L114*E114/'일자별 주가'!E113-펀드!U113</f>
        <v>353.41365461847454</v>
      </c>
      <c r="Q114" s="9">
        <f>$L114*F114/'일자별 주가'!F113-펀드!V113</f>
        <v>200.80321285140599</v>
      </c>
      <c r="R114" s="16">
        <f t="shared" si="16"/>
        <v>75301.204819277118</v>
      </c>
      <c r="S114" s="16">
        <f t="shared" si="17"/>
        <v>45180.722891566256</v>
      </c>
      <c r="T114" s="16">
        <f t="shared" si="18"/>
        <v>164658.63453815258</v>
      </c>
      <c r="U114" s="16">
        <f t="shared" si="19"/>
        <v>8835.3413654618471</v>
      </c>
      <c r="V114" s="16">
        <f t="shared" si="20"/>
        <v>5020.0803212851406</v>
      </c>
    </row>
    <row r="115" spans="1:22" x14ac:dyDescent="0.3">
      <c r="A115">
        <v>113</v>
      </c>
      <c r="B115" s="15">
        <f>'일자별 시가총액'!B114/'일자별 시가총액'!$G114</f>
        <v>5.5234230620558759E-2</v>
      </c>
      <c r="C115" s="15">
        <f>'일자별 시가총액'!C114/'일자별 시가총액'!$G114</f>
        <v>5.2199317518719458E-2</v>
      </c>
      <c r="D115" s="15">
        <f>'일자별 시가총액'!D114/'일자별 시가총액'!$G114</f>
        <v>0.35664392960891572</v>
      </c>
      <c r="E115" s="15">
        <f>'일자별 시가총액'!E114/'일자별 시가총액'!$G114</f>
        <v>5.3837233525522943E-2</v>
      </c>
      <c r="F115" s="15">
        <f>'일자별 시가총액'!F114/'일자별 시가총액'!$G114</f>
        <v>0.48208528872628309</v>
      </c>
      <c r="G115" s="14">
        <f>'일자별 시가총액'!H114</f>
        <v>121.71603534136545</v>
      </c>
      <c r="H115" s="9">
        <v>50000</v>
      </c>
      <c r="I115" s="9">
        <v>100000</v>
      </c>
      <c r="J115" s="9">
        <f t="shared" si="15"/>
        <v>1200000</v>
      </c>
      <c r="K115" s="9">
        <f t="shared" si="13"/>
        <v>12171.603534136544</v>
      </c>
      <c r="L115" s="9">
        <f t="shared" si="14"/>
        <v>14605924240.963854</v>
      </c>
      <c r="M115" s="9">
        <f>$L115*B115/'일자별 주가'!B114-펀드!R114</f>
        <v>-3012.048192771108</v>
      </c>
      <c r="N115" s="9">
        <f>$L115*C115/'일자별 주가'!C114-펀드!S114</f>
        <v>-1807.228915662643</v>
      </c>
      <c r="O115" s="9">
        <f>$L115*D115/'일자별 주가'!D114-펀드!T114</f>
        <v>-6586.3453815261018</v>
      </c>
      <c r="P115" s="9">
        <f>$L115*E115/'일자별 주가'!E114-펀드!U114</f>
        <v>-353.41365461847454</v>
      </c>
      <c r="Q115" s="9">
        <f>$L115*F115/'일자별 주가'!F114-펀드!V114</f>
        <v>-200.80321285140599</v>
      </c>
      <c r="R115" s="16">
        <f t="shared" si="16"/>
        <v>72289.15662650601</v>
      </c>
      <c r="S115" s="16">
        <f t="shared" si="17"/>
        <v>43373.493975903613</v>
      </c>
      <c r="T115" s="16">
        <f t="shared" si="18"/>
        <v>158072.28915662647</v>
      </c>
      <c r="U115" s="16">
        <f t="shared" si="19"/>
        <v>8481.9277108433726</v>
      </c>
      <c r="V115" s="16">
        <f t="shared" si="20"/>
        <v>4819.2771084337346</v>
      </c>
    </row>
    <row r="116" spans="1:22" x14ac:dyDescent="0.3">
      <c r="A116">
        <v>114</v>
      </c>
      <c r="B116" s="15">
        <f>'일자별 시가총액'!B115/'일자별 시가총액'!$G115</f>
        <v>5.6227992200960294E-2</v>
      </c>
      <c r="C116" s="15">
        <f>'일자별 시가총액'!C115/'일자별 시가총액'!$G115</f>
        <v>5.1956595368526828E-2</v>
      </c>
      <c r="D116" s="15">
        <f>'일자별 시가총액'!D115/'일자별 시가총액'!$G115</f>
        <v>0.35712550974046731</v>
      </c>
      <c r="E116" s="15">
        <f>'일자별 시가총액'!E115/'일자별 시가총액'!$G115</f>
        <v>5.3861804599736669E-2</v>
      </c>
      <c r="F116" s="15">
        <f>'일자별 시가총액'!F115/'일자별 시가총액'!$G115</f>
        <v>0.48082809809030891</v>
      </c>
      <c r="G116" s="14">
        <f>'일자별 시가총액'!H115</f>
        <v>119.82198072289157</v>
      </c>
      <c r="H116" s="9">
        <v>50000</v>
      </c>
      <c r="I116" s="9">
        <v>100000</v>
      </c>
      <c r="J116" s="9">
        <f t="shared" si="15"/>
        <v>1150000</v>
      </c>
      <c r="K116" s="9">
        <f t="shared" si="13"/>
        <v>11982.198072289157</v>
      </c>
      <c r="L116" s="9">
        <f t="shared" si="14"/>
        <v>13779527783.13253</v>
      </c>
      <c r="M116" s="9">
        <f>$L116*B116/'일자별 주가'!B115-펀드!R115</f>
        <v>-3012.0481927710644</v>
      </c>
      <c r="N116" s="9">
        <f>$L116*C116/'일자별 주가'!C115-펀드!S115</f>
        <v>-1807.2289156626503</v>
      </c>
      <c r="O116" s="9">
        <f>$L116*D116/'일자별 주가'!D115-펀드!T115</f>
        <v>-6586.3453815261018</v>
      </c>
      <c r="P116" s="9">
        <f>$L116*E116/'일자별 주가'!E115-펀드!U115</f>
        <v>-353.41365461847272</v>
      </c>
      <c r="Q116" s="9">
        <f>$L116*F116/'일자별 주가'!F115-펀드!V115</f>
        <v>-200.80321285140508</v>
      </c>
      <c r="R116" s="16">
        <f t="shared" si="16"/>
        <v>69277.108433734946</v>
      </c>
      <c r="S116" s="16">
        <f t="shared" si="17"/>
        <v>41566.265060240963</v>
      </c>
      <c r="T116" s="16">
        <f t="shared" si="18"/>
        <v>151485.94377510037</v>
      </c>
      <c r="U116" s="16">
        <f t="shared" si="19"/>
        <v>8128.5140562248998</v>
      </c>
      <c r="V116" s="16">
        <f t="shared" si="20"/>
        <v>4618.4738955823295</v>
      </c>
    </row>
    <row r="117" spans="1:22" x14ac:dyDescent="0.3">
      <c r="A117">
        <v>115</v>
      </c>
      <c r="B117" s="15">
        <f>'일자별 시가총액'!B116/'일자별 시가총액'!$G116</f>
        <v>5.7553720409705869E-2</v>
      </c>
      <c r="C117" s="15">
        <f>'일자별 시가총액'!C116/'일자별 시가총액'!$G116</f>
        <v>5.163616881217984E-2</v>
      </c>
      <c r="D117" s="15">
        <f>'일자별 시가총액'!D116/'일자별 시가총액'!$G116</f>
        <v>0.35341768521212363</v>
      </c>
      <c r="E117" s="15">
        <f>'일자별 시가총액'!E116/'일자별 시가총액'!$G116</f>
        <v>5.456820166925077E-2</v>
      </c>
      <c r="F117" s="15">
        <f>'일자별 시가총액'!F116/'일자별 시가총액'!$G116</f>
        <v>0.48282422389673985</v>
      </c>
      <c r="G117" s="14">
        <f>'일자별 시가총액'!H116</f>
        <v>120.34853654618473</v>
      </c>
      <c r="H117" s="9">
        <v>50000</v>
      </c>
      <c r="I117" s="9">
        <v>50000</v>
      </c>
      <c r="J117" s="9">
        <f t="shared" si="15"/>
        <v>1150000</v>
      </c>
      <c r="K117" s="9">
        <f t="shared" si="13"/>
        <v>12034.853654618473</v>
      </c>
      <c r="L117" s="9">
        <f t="shared" si="14"/>
        <v>13840081702.811245</v>
      </c>
      <c r="M117" s="9">
        <f>$L117*B117/'일자별 주가'!B116-펀드!R116</f>
        <v>0</v>
      </c>
      <c r="N117" s="9">
        <f>$L117*C117/'일자별 주가'!C116-펀드!S116</f>
        <v>0</v>
      </c>
      <c r="O117" s="9">
        <f>$L117*D117/'일자별 주가'!D116-펀드!T116</f>
        <v>0</v>
      </c>
      <c r="P117" s="9">
        <f>$L117*E117/'일자별 주가'!E116-펀드!U116</f>
        <v>0</v>
      </c>
      <c r="Q117" s="9">
        <f>$L117*F117/'일자별 주가'!F116-펀드!V116</f>
        <v>0</v>
      </c>
      <c r="R117" s="16">
        <f t="shared" si="16"/>
        <v>69277.108433734946</v>
      </c>
      <c r="S117" s="16">
        <f t="shared" si="17"/>
        <v>41566.265060240963</v>
      </c>
      <c r="T117" s="16">
        <f t="shared" si="18"/>
        <v>151485.94377510037</v>
      </c>
      <c r="U117" s="16">
        <f t="shared" si="19"/>
        <v>8128.5140562248998</v>
      </c>
      <c r="V117" s="16">
        <f t="shared" si="20"/>
        <v>4618.4738955823295</v>
      </c>
    </row>
    <row r="118" spans="1:22" x14ac:dyDescent="0.3">
      <c r="A118">
        <v>116</v>
      </c>
      <c r="B118" s="15">
        <f>'일자별 시가총액'!B117/'일자별 시가총액'!$G117</f>
        <v>5.8584053215540444E-2</v>
      </c>
      <c r="C118" s="15">
        <f>'일자별 시가총액'!C117/'일자별 시가총액'!$G117</f>
        <v>5.2685375397080188E-2</v>
      </c>
      <c r="D118" s="15">
        <f>'일자별 시가총액'!D117/'일자별 시가총액'!$G117</f>
        <v>0.3425849721842007</v>
      </c>
      <c r="E118" s="15">
        <f>'일자별 시가총액'!E117/'일자별 시가총액'!$G117</f>
        <v>5.5010732570706371E-2</v>
      </c>
      <c r="F118" s="15">
        <f>'일자별 시가총액'!F117/'일자별 시가총액'!$G117</f>
        <v>0.4911348666324723</v>
      </c>
      <c r="G118" s="14">
        <f>'일자별 시가총액'!H117</f>
        <v>121.16254136546185</v>
      </c>
      <c r="H118" s="9">
        <v>250000</v>
      </c>
      <c r="I118" s="9">
        <v>100000</v>
      </c>
      <c r="J118" s="9">
        <f t="shared" si="15"/>
        <v>1300000</v>
      </c>
      <c r="K118" s="9">
        <f t="shared" si="13"/>
        <v>12116.254136546184</v>
      </c>
      <c r="L118" s="9">
        <f t="shared" si="14"/>
        <v>15751130377.510038</v>
      </c>
      <c r="M118" s="9">
        <f>$L118*B118/'일자별 주가'!B117-펀드!R117</f>
        <v>9036.1445783132367</v>
      </c>
      <c r="N118" s="9">
        <f>$L118*C118/'일자별 주가'!C117-펀드!S117</f>
        <v>5421.6867469879508</v>
      </c>
      <c r="O118" s="9">
        <f>$L118*D118/'일자별 주가'!D117-펀드!T117</f>
        <v>19759.036144578306</v>
      </c>
      <c r="P118" s="9">
        <f>$L118*E118/'일자별 주가'!E117-펀드!U117</f>
        <v>1060.24096385542</v>
      </c>
      <c r="Q118" s="9">
        <f>$L118*F118/'일자별 주가'!F117-펀드!V117</f>
        <v>602.40963855421614</v>
      </c>
      <c r="R118" s="16">
        <f t="shared" si="16"/>
        <v>78313.253012048182</v>
      </c>
      <c r="S118" s="16">
        <f t="shared" si="17"/>
        <v>46987.951807228914</v>
      </c>
      <c r="T118" s="16">
        <f t="shared" si="18"/>
        <v>171244.97991967868</v>
      </c>
      <c r="U118" s="16">
        <f t="shared" si="19"/>
        <v>9188.7550200803198</v>
      </c>
      <c r="V118" s="16">
        <f t="shared" si="20"/>
        <v>5220.8835341365457</v>
      </c>
    </row>
    <row r="119" spans="1:22" x14ac:dyDescent="0.3">
      <c r="A119">
        <v>117</v>
      </c>
      <c r="B119" s="15">
        <f>'일자별 시가총액'!B118/'일자별 시가총액'!$G118</f>
        <v>6.0665419679218333E-2</v>
      </c>
      <c r="C119" s="15">
        <f>'일자별 시가총액'!C118/'일자별 시가총액'!$G118</f>
        <v>5.3962590269582902E-2</v>
      </c>
      <c r="D119" s="15">
        <f>'일자별 시가총액'!D118/'일자별 시가총액'!$G118</f>
        <v>0.34588551904314879</v>
      </c>
      <c r="E119" s="15">
        <f>'일자별 시가총액'!E118/'일자별 시가총액'!$G118</f>
        <v>5.6074482942161573E-2</v>
      </c>
      <c r="F119" s="15">
        <f>'일자별 시가총액'!F118/'일자별 시가총액'!$G118</f>
        <v>0.48341198806588837</v>
      </c>
      <c r="G119" s="14">
        <f>'일자별 시가총액'!H118</f>
        <v>120.14347309236948</v>
      </c>
      <c r="H119" s="9">
        <v>50000</v>
      </c>
      <c r="I119" s="9">
        <v>100000</v>
      </c>
      <c r="J119" s="9">
        <f t="shared" si="15"/>
        <v>1250000</v>
      </c>
      <c r="K119" s="9">
        <f t="shared" si="13"/>
        <v>12014.347309236948</v>
      </c>
      <c r="L119" s="9">
        <f t="shared" si="14"/>
        <v>15017934136.546185</v>
      </c>
      <c r="M119" s="9">
        <f>$L119*B119/'일자별 주가'!B118-펀드!R118</f>
        <v>-3012.0481927710789</v>
      </c>
      <c r="N119" s="9">
        <f>$L119*C119/'일자별 주가'!C118-펀드!S118</f>
        <v>-1807.2289156626575</v>
      </c>
      <c r="O119" s="9">
        <f>$L119*D119/'일자별 주가'!D118-펀드!T118</f>
        <v>-6586.3453815260727</v>
      </c>
      <c r="P119" s="9">
        <f>$L119*E119/'일자별 주가'!E118-펀드!U118</f>
        <v>-353.41365461847272</v>
      </c>
      <c r="Q119" s="9">
        <f>$L119*F119/'일자별 주가'!F118-펀드!V118</f>
        <v>-200.80321285140508</v>
      </c>
      <c r="R119" s="16">
        <f t="shared" si="16"/>
        <v>75301.204819277104</v>
      </c>
      <c r="S119" s="16">
        <f t="shared" si="17"/>
        <v>45180.722891566256</v>
      </c>
      <c r="T119" s="16">
        <f t="shared" si="18"/>
        <v>164658.6345381526</v>
      </c>
      <c r="U119" s="16">
        <f t="shared" si="19"/>
        <v>8835.3413654618471</v>
      </c>
      <c r="V119" s="16">
        <f t="shared" si="20"/>
        <v>5020.0803212851406</v>
      </c>
    </row>
    <row r="120" spans="1:22" x14ac:dyDescent="0.3">
      <c r="A120">
        <v>118</v>
      </c>
      <c r="B120" s="15">
        <f>'일자별 시가총액'!B119/'일자별 시가총액'!$G119</f>
        <v>6.1705389060047314E-2</v>
      </c>
      <c r="C120" s="15">
        <f>'일자별 시가총액'!C119/'일자별 시가총액'!$G119</f>
        <v>5.3604808519798125E-2</v>
      </c>
      <c r="D120" s="15">
        <f>'일자별 시가총액'!D119/'일자별 시가총액'!$G119</f>
        <v>0.34311118927643169</v>
      </c>
      <c r="E120" s="15">
        <f>'일자별 시가총액'!E119/'일자별 시가총액'!$G119</f>
        <v>5.5307123888946992E-2</v>
      </c>
      <c r="F120" s="15">
        <f>'일자별 시가총액'!F119/'일자별 시가총액'!$G119</f>
        <v>0.48627148925477587</v>
      </c>
      <c r="G120" s="14">
        <f>'일자별 시가총액'!H119</f>
        <v>118.45053172690763</v>
      </c>
      <c r="H120" s="9">
        <v>200000</v>
      </c>
      <c r="I120" s="9">
        <v>150000</v>
      </c>
      <c r="J120" s="9">
        <f t="shared" si="15"/>
        <v>1300000</v>
      </c>
      <c r="K120" s="9">
        <f t="shared" si="13"/>
        <v>11845.053172690763</v>
      </c>
      <c r="L120" s="9">
        <f t="shared" si="14"/>
        <v>15398569124.497992</v>
      </c>
      <c r="M120" s="9">
        <f>$L120*B120/'일자별 주가'!B119-펀드!R119</f>
        <v>3012.0481927710789</v>
      </c>
      <c r="N120" s="9">
        <f>$L120*C120/'일자별 주가'!C119-펀드!S119</f>
        <v>1807.2289156626575</v>
      </c>
      <c r="O120" s="9">
        <f>$L120*D120/'일자별 주가'!D119-펀드!T119</f>
        <v>6586.3453815261018</v>
      </c>
      <c r="P120" s="9">
        <f>$L120*E120/'일자별 주가'!E119-펀드!U119</f>
        <v>353.41365461847454</v>
      </c>
      <c r="Q120" s="9">
        <f>$L120*F120/'일자별 주가'!F119-펀드!V119</f>
        <v>200.80321285140508</v>
      </c>
      <c r="R120" s="16">
        <f t="shared" si="16"/>
        <v>78313.253012048182</v>
      </c>
      <c r="S120" s="16">
        <f t="shared" si="17"/>
        <v>46987.951807228914</v>
      </c>
      <c r="T120" s="16">
        <f t="shared" si="18"/>
        <v>171244.97991967871</v>
      </c>
      <c r="U120" s="16">
        <f t="shared" si="19"/>
        <v>9188.7550200803216</v>
      </c>
      <c r="V120" s="16">
        <f t="shared" si="20"/>
        <v>5220.8835341365457</v>
      </c>
    </row>
    <row r="121" spans="1:22" x14ac:dyDescent="0.3">
      <c r="A121">
        <v>119</v>
      </c>
      <c r="B121" s="15">
        <f>'일자별 시가총액'!B120/'일자별 시가총액'!$G120</f>
        <v>5.9339375310294963E-2</v>
      </c>
      <c r="C121" s="15">
        <f>'일자별 시가총액'!C120/'일자별 시가총액'!$G120</f>
        <v>5.1595974753143863E-2</v>
      </c>
      <c r="D121" s="15">
        <f>'일자별 시가총액'!D120/'일자별 시가총액'!$G120</f>
        <v>0.33991436176059536</v>
      </c>
      <c r="E121" s="15">
        <f>'일자별 시가총액'!E120/'일자별 시가총액'!$G120</f>
        <v>5.5785052677481378E-2</v>
      </c>
      <c r="F121" s="15">
        <f>'일자별 시가총액'!F120/'일자별 시가총액'!$G120</f>
        <v>0.49336523549848443</v>
      </c>
      <c r="G121" s="14">
        <f>'일자별 시가총액'!H120</f>
        <v>120.35122088353414</v>
      </c>
      <c r="H121" s="9">
        <v>100000</v>
      </c>
      <c r="I121" s="9">
        <v>50000</v>
      </c>
      <c r="J121" s="9">
        <f t="shared" si="15"/>
        <v>1350000</v>
      </c>
      <c r="K121" s="9">
        <f t="shared" si="13"/>
        <v>12035.122088353415</v>
      </c>
      <c r="L121" s="9">
        <f t="shared" si="14"/>
        <v>16247414819.277111</v>
      </c>
      <c r="M121" s="9">
        <f>$L121*B121/'일자별 주가'!B120-펀드!R120</f>
        <v>3012.048192771108</v>
      </c>
      <c r="N121" s="9">
        <f>$L121*C121/'일자별 주가'!C120-펀드!S120</f>
        <v>1807.2289156626648</v>
      </c>
      <c r="O121" s="9">
        <f>$L121*D121/'일자별 주가'!D120-펀드!T120</f>
        <v>6586.3453815261601</v>
      </c>
      <c r="P121" s="9">
        <f>$L121*E121/'일자별 주가'!E120-펀드!U120</f>
        <v>353.41365461847454</v>
      </c>
      <c r="Q121" s="9">
        <f>$L121*F121/'일자별 주가'!F120-펀드!V120</f>
        <v>200.8032128514069</v>
      </c>
      <c r="R121" s="16">
        <f t="shared" si="16"/>
        <v>81325.30120481929</v>
      </c>
      <c r="S121" s="16">
        <f t="shared" si="17"/>
        <v>48795.180722891579</v>
      </c>
      <c r="T121" s="16">
        <f t="shared" si="18"/>
        <v>177831.32530120487</v>
      </c>
      <c r="U121" s="16">
        <f t="shared" si="19"/>
        <v>9542.1686746987962</v>
      </c>
      <c r="V121" s="16">
        <f t="shared" si="20"/>
        <v>5421.6867469879526</v>
      </c>
    </row>
    <row r="122" spans="1:22" x14ac:dyDescent="0.3">
      <c r="A122">
        <v>120</v>
      </c>
      <c r="B122" s="15">
        <f>'일자별 시가총액'!B121/'일자별 시가총액'!$G121</f>
        <v>6.0905984112501255E-2</v>
      </c>
      <c r="C122" s="15">
        <f>'일자별 시가총액'!C121/'일자별 시가총액'!$G121</f>
        <v>5.0615716715218244E-2</v>
      </c>
      <c r="D122" s="15">
        <f>'일자별 시가총액'!D121/'일자별 시가총액'!$G121</f>
        <v>0.34322398765590567</v>
      </c>
      <c r="E122" s="15">
        <f>'일자별 시가총액'!E121/'일자별 시가총액'!$G121</f>
        <v>5.7108623318980457E-2</v>
      </c>
      <c r="F122" s="15">
        <f>'일자별 시가총액'!F121/'일자별 시가총액'!$G121</f>
        <v>0.48814568819739435</v>
      </c>
      <c r="G122" s="14">
        <f>'일자별 시가총액'!H121</f>
        <v>120.10413012048193</v>
      </c>
      <c r="H122" s="9">
        <v>250000</v>
      </c>
      <c r="I122" s="9">
        <v>150000</v>
      </c>
      <c r="J122" s="9">
        <f t="shared" si="15"/>
        <v>1450000</v>
      </c>
      <c r="K122" s="9">
        <f t="shared" si="13"/>
        <v>12010.413012048193</v>
      </c>
      <c r="L122" s="9">
        <f t="shared" si="14"/>
        <v>17415098867.469879</v>
      </c>
      <c r="M122" s="9">
        <f>$L122*B122/'일자별 주가'!B121-펀드!R121</f>
        <v>6024.0963855421578</v>
      </c>
      <c r="N122" s="9">
        <f>$L122*C122/'일자별 주가'!C121-펀드!S121</f>
        <v>3614.457831325286</v>
      </c>
      <c r="O122" s="9">
        <f>$L122*D122/'일자별 주가'!D121-펀드!T121</f>
        <v>13172.690763052145</v>
      </c>
      <c r="P122" s="9">
        <f>$L122*E122/'일자별 주가'!E121-펀드!U121</f>
        <v>706.82730923694544</v>
      </c>
      <c r="Q122" s="9">
        <f>$L122*F122/'일자별 주가'!F121-펀드!V121</f>
        <v>401.60642570281016</v>
      </c>
      <c r="R122" s="16">
        <f t="shared" si="16"/>
        <v>87349.397590361448</v>
      </c>
      <c r="S122" s="16">
        <f t="shared" si="17"/>
        <v>52409.638554216865</v>
      </c>
      <c r="T122" s="16">
        <f t="shared" si="18"/>
        <v>191004.01606425701</v>
      </c>
      <c r="U122" s="16">
        <f t="shared" si="19"/>
        <v>10248.995983935742</v>
      </c>
      <c r="V122" s="16">
        <f t="shared" si="20"/>
        <v>5823.2931726907627</v>
      </c>
    </row>
    <row r="123" spans="1:22" x14ac:dyDescent="0.3">
      <c r="A123">
        <v>121</v>
      </c>
      <c r="B123" s="15">
        <f>'일자별 시가총액'!B122/'일자별 시가총액'!$G122</f>
        <v>6.2888786195290786E-2</v>
      </c>
      <c r="C123" s="15">
        <f>'일자별 시가총액'!C122/'일자별 시가총액'!$G122</f>
        <v>5.0116626205600916E-2</v>
      </c>
      <c r="D123" s="15">
        <f>'일자별 시가총액'!D122/'일자별 시가총액'!$G122</f>
        <v>0.34038357012438941</v>
      </c>
      <c r="E123" s="15">
        <f>'일자별 시가총액'!E122/'일자별 시가총액'!$G122</f>
        <v>5.7011215447227793E-2</v>
      </c>
      <c r="F123" s="15">
        <f>'일자별 시가총액'!F122/'일자별 시가총액'!$G122</f>
        <v>0.48959980202749109</v>
      </c>
      <c r="G123" s="14">
        <f>'일자별 시가총액'!H122</f>
        <v>119.61256706827311</v>
      </c>
      <c r="H123" s="9">
        <v>50000</v>
      </c>
      <c r="I123" s="9">
        <v>100000</v>
      </c>
      <c r="J123" s="9">
        <f t="shared" si="15"/>
        <v>1400000</v>
      </c>
      <c r="K123" s="9">
        <f t="shared" si="13"/>
        <v>11961.256706827311</v>
      </c>
      <c r="L123" s="9">
        <f t="shared" si="14"/>
        <v>16745759389.558235</v>
      </c>
      <c r="M123" s="9">
        <f>$L123*B123/'일자별 주가'!B122-펀드!R122</f>
        <v>-3012.0481927710789</v>
      </c>
      <c r="N123" s="9">
        <f>$L123*C123/'일자별 주가'!C122-펀드!S122</f>
        <v>-1807.2289156626357</v>
      </c>
      <c r="O123" s="9">
        <f>$L123*D123/'일자별 주가'!D122-펀드!T122</f>
        <v>-6586.3453815260727</v>
      </c>
      <c r="P123" s="9">
        <f>$L123*E123/'일자별 주가'!E122-펀드!U122</f>
        <v>-353.4136546184709</v>
      </c>
      <c r="Q123" s="9">
        <f>$L123*F123/'일자별 주가'!F122-펀드!V122</f>
        <v>-200.80321285140417</v>
      </c>
      <c r="R123" s="16">
        <f t="shared" si="16"/>
        <v>84337.349397590369</v>
      </c>
      <c r="S123" s="16">
        <f t="shared" si="17"/>
        <v>50602.409638554229</v>
      </c>
      <c r="T123" s="16">
        <f t="shared" si="18"/>
        <v>184417.67068273094</v>
      </c>
      <c r="U123" s="16">
        <f t="shared" si="19"/>
        <v>9895.5823293172707</v>
      </c>
      <c r="V123" s="16">
        <f t="shared" si="20"/>
        <v>5622.4899598393586</v>
      </c>
    </row>
    <row r="124" spans="1:22" x14ac:dyDescent="0.3">
      <c r="A124">
        <v>122</v>
      </c>
      <c r="B124" s="15">
        <f>'일자별 시가총액'!B123/'일자별 시가총액'!$G123</f>
        <v>6.247943950869557E-2</v>
      </c>
      <c r="C124" s="15">
        <f>'일자별 시가총액'!C123/'일자별 시가총액'!$G123</f>
        <v>4.9106042774414611E-2</v>
      </c>
      <c r="D124" s="15">
        <f>'일자별 시가총액'!D123/'일자별 시가총액'!$G123</f>
        <v>0.33670182786238212</v>
      </c>
      <c r="E124" s="15">
        <f>'일자별 시가총액'!E123/'일자별 시가총액'!$G123</f>
        <v>5.8115322602577978E-2</v>
      </c>
      <c r="F124" s="15">
        <f>'일자별 시가총액'!F123/'일자별 시가총액'!$G123</f>
        <v>0.49359736725192971</v>
      </c>
      <c r="G124" s="14">
        <f>'일자별 시가총액'!H123</f>
        <v>118.90176546184739</v>
      </c>
      <c r="H124" s="9">
        <v>50000</v>
      </c>
      <c r="I124" s="9">
        <v>200000</v>
      </c>
      <c r="J124" s="9">
        <f t="shared" si="15"/>
        <v>1250000</v>
      </c>
      <c r="K124" s="9">
        <f t="shared" si="13"/>
        <v>11890.176546184739</v>
      </c>
      <c r="L124" s="9">
        <f t="shared" si="14"/>
        <v>14862720682.730925</v>
      </c>
      <c r="M124" s="9">
        <f>$L124*B124/'일자별 주가'!B123-펀드!R123</f>
        <v>-9036.1445783132658</v>
      </c>
      <c r="N124" s="9">
        <f>$L124*C124/'일자별 주가'!C123-펀드!S123</f>
        <v>-5421.6867469879653</v>
      </c>
      <c r="O124" s="9">
        <f>$L124*D124/'일자별 주가'!D123-펀드!T123</f>
        <v>-19759.036144578306</v>
      </c>
      <c r="P124" s="9">
        <f>$L124*E124/'일자별 주가'!E123-펀드!U123</f>
        <v>-1060.2409638554236</v>
      </c>
      <c r="Q124" s="9">
        <f>$L124*F124/'일자별 주가'!F123-펀드!V123</f>
        <v>-602.40963855421796</v>
      </c>
      <c r="R124" s="16">
        <f t="shared" si="16"/>
        <v>75301.204819277104</v>
      </c>
      <c r="S124" s="16">
        <f t="shared" si="17"/>
        <v>45180.722891566264</v>
      </c>
      <c r="T124" s="16">
        <f t="shared" si="18"/>
        <v>164658.63453815263</v>
      </c>
      <c r="U124" s="16">
        <f t="shared" si="19"/>
        <v>8835.3413654618471</v>
      </c>
      <c r="V124" s="16">
        <f t="shared" si="20"/>
        <v>5020.0803212851406</v>
      </c>
    </row>
    <row r="125" spans="1:22" x14ac:dyDescent="0.3">
      <c r="A125">
        <v>123</v>
      </c>
      <c r="B125" s="15">
        <f>'일자별 시가총액'!B124/'일자별 시가총액'!$G124</f>
        <v>6.3032402724180661E-2</v>
      </c>
      <c r="C125" s="15">
        <f>'일자별 시가총액'!C124/'일자별 시가총액'!$G124</f>
        <v>4.976069096704977E-2</v>
      </c>
      <c r="D125" s="15">
        <f>'일자별 시가총액'!D124/'일자별 시가총액'!$G124</f>
        <v>0.33823080917993276</v>
      </c>
      <c r="E125" s="15">
        <f>'일자별 시가총액'!E124/'일자별 시가총액'!$G124</f>
        <v>5.7652148318488319E-2</v>
      </c>
      <c r="F125" s="15">
        <f>'일자별 시가총액'!F124/'일자별 시가총액'!$G124</f>
        <v>0.49132394881034852</v>
      </c>
      <c r="G125" s="14">
        <f>'일자별 시가총액'!H124</f>
        <v>120.8022779116466</v>
      </c>
      <c r="H125" s="9">
        <v>150000</v>
      </c>
      <c r="I125" s="9">
        <v>100000</v>
      </c>
      <c r="J125" s="9">
        <f t="shared" si="15"/>
        <v>1300000</v>
      </c>
      <c r="K125" s="9">
        <f t="shared" si="13"/>
        <v>12080.22779116466</v>
      </c>
      <c r="L125" s="9">
        <f t="shared" si="14"/>
        <v>15704296128.514057</v>
      </c>
      <c r="M125" s="9">
        <f>$L125*B125/'일자별 주가'!B124-펀드!R124</f>
        <v>3012.0481927710935</v>
      </c>
      <c r="N125" s="9">
        <f>$L125*C125/'일자별 주가'!C124-펀드!S124</f>
        <v>1807.2289156626503</v>
      </c>
      <c r="O125" s="9">
        <f>$L125*D125/'일자별 주가'!D124-펀드!T124</f>
        <v>6586.3453815261018</v>
      </c>
      <c r="P125" s="9">
        <f>$L125*E125/'일자별 주가'!E124-펀드!U124</f>
        <v>353.41365461847454</v>
      </c>
      <c r="Q125" s="9">
        <f>$L125*F125/'일자별 주가'!F124-펀드!V124</f>
        <v>200.80321285140599</v>
      </c>
      <c r="R125" s="16">
        <f t="shared" si="16"/>
        <v>78313.253012048197</v>
      </c>
      <c r="S125" s="16">
        <f t="shared" si="17"/>
        <v>46987.951807228914</v>
      </c>
      <c r="T125" s="16">
        <f t="shared" si="18"/>
        <v>171244.97991967874</v>
      </c>
      <c r="U125" s="16">
        <f t="shared" si="19"/>
        <v>9188.7550200803216</v>
      </c>
      <c r="V125" s="16">
        <f t="shared" si="20"/>
        <v>5220.8835341365466</v>
      </c>
    </row>
    <row r="126" spans="1:22" x14ac:dyDescent="0.3">
      <c r="A126">
        <v>124</v>
      </c>
      <c r="B126" s="15">
        <f>'일자별 시가총액'!B125/'일자별 시가총액'!$G125</f>
        <v>6.2761154019466719E-2</v>
      </c>
      <c r="C126" s="15">
        <f>'일자별 시가총액'!C125/'일자별 시가총액'!$G125</f>
        <v>4.8944078495474892E-2</v>
      </c>
      <c r="D126" s="15">
        <f>'일자별 시가총액'!D125/'일자별 시가총액'!$G125</f>
        <v>0.34334634214657711</v>
      </c>
      <c r="E126" s="15">
        <f>'일자별 시가총액'!E125/'일자별 시가총액'!$G125</f>
        <v>5.8543134078083883E-2</v>
      </c>
      <c r="F126" s="15">
        <f>'일자별 시가총액'!F125/'일자별 시가총액'!$G125</f>
        <v>0.48640529126039739</v>
      </c>
      <c r="G126" s="14">
        <f>'일자별 시가총액'!H125</f>
        <v>120.21095582329318</v>
      </c>
      <c r="H126" s="9">
        <v>150000</v>
      </c>
      <c r="I126" s="9">
        <v>200000</v>
      </c>
      <c r="J126" s="9">
        <f t="shared" si="15"/>
        <v>1250000</v>
      </c>
      <c r="K126" s="9">
        <f t="shared" si="13"/>
        <v>12021.095582329317</v>
      </c>
      <c r="L126" s="9">
        <f t="shared" si="14"/>
        <v>15026369477.911646</v>
      </c>
      <c r="M126" s="9">
        <f>$L126*B126/'일자별 주가'!B125-펀드!R125</f>
        <v>-3012.0481927710789</v>
      </c>
      <c r="N126" s="9">
        <f>$L126*C126/'일자별 주가'!C125-펀드!S125</f>
        <v>-1807.2289156626503</v>
      </c>
      <c r="O126" s="9">
        <f>$L126*D126/'일자별 주가'!D125-펀드!T125</f>
        <v>-6586.345381526131</v>
      </c>
      <c r="P126" s="9">
        <f>$L126*E126/'일자별 주가'!E125-펀드!U125</f>
        <v>-353.41365461847454</v>
      </c>
      <c r="Q126" s="9">
        <f>$L126*F126/'일자별 주가'!F125-펀드!V125</f>
        <v>-200.80321285140599</v>
      </c>
      <c r="R126" s="16">
        <f t="shared" si="16"/>
        <v>75301.204819277118</v>
      </c>
      <c r="S126" s="16">
        <f t="shared" si="17"/>
        <v>45180.722891566264</v>
      </c>
      <c r="T126" s="16">
        <f t="shared" si="18"/>
        <v>164658.6345381526</v>
      </c>
      <c r="U126" s="16">
        <f t="shared" si="19"/>
        <v>8835.3413654618471</v>
      </c>
      <c r="V126" s="16">
        <f t="shared" si="20"/>
        <v>5020.0803212851406</v>
      </c>
    </row>
    <row r="127" spans="1:22" x14ac:dyDescent="0.3">
      <c r="A127">
        <v>125</v>
      </c>
      <c r="B127" s="15">
        <f>'일자별 시가총액'!B126/'일자별 시가총액'!$G126</f>
        <v>6.212579695472658E-2</v>
      </c>
      <c r="C127" s="15">
        <f>'일자별 시가총액'!C126/'일자별 시가총액'!$G126</f>
        <v>4.7090293298532794E-2</v>
      </c>
      <c r="D127" s="15">
        <f>'일자별 시가총액'!D126/'일자별 시가총액'!$G126</f>
        <v>0.34002749549407452</v>
      </c>
      <c r="E127" s="15">
        <f>'일자별 시가총액'!E126/'일자별 시가총액'!$G126</f>
        <v>5.6977691791037996E-2</v>
      </c>
      <c r="F127" s="15">
        <f>'일자별 시가총액'!F126/'일자별 시가총액'!$G126</f>
        <v>0.49377872246162807</v>
      </c>
      <c r="G127" s="14">
        <f>'일자별 시가총액'!H126</f>
        <v>121.52761606425703</v>
      </c>
      <c r="H127" s="9">
        <v>200000</v>
      </c>
      <c r="I127" s="9">
        <v>250000</v>
      </c>
      <c r="J127" s="9">
        <f t="shared" si="15"/>
        <v>1200000</v>
      </c>
      <c r="K127" s="9">
        <f t="shared" si="13"/>
        <v>12152.761606425704</v>
      </c>
      <c r="L127" s="9">
        <f t="shared" si="14"/>
        <v>14583313927.710844</v>
      </c>
      <c r="M127" s="9">
        <f>$L127*B127/'일자별 주가'!B126-펀드!R126</f>
        <v>-3012.0481927710789</v>
      </c>
      <c r="N127" s="9">
        <f>$L127*C127/'일자별 주가'!C126-펀드!S126</f>
        <v>-1807.228915662643</v>
      </c>
      <c r="O127" s="9">
        <f>$L127*D127/'일자별 주가'!D126-펀드!T126</f>
        <v>-6586.3453815261018</v>
      </c>
      <c r="P127" s="9">
        <f>$L127*E127/'일자별 주가'!E126-펀드!U126</f>
        <v>-353.41365461847454</v>
      </c>
      <c r="Q127" s="9">
        <f>$L127*F127/'일자별 주가'!F126-펀드!V126</f>
        <v>-200.80321285140599</v>
      </c>
      <c r="R127" s="16">
        <f t="shared" si="16"/>
        <v>72289.156626506039</v>
      </c>
      <c r="S127" s="16">
        <f t="shared" si="17"/>
        <v>43373.493975903621</v>
      </c>
      <c r="T127" s="16">
        <f t="shared" si="18"/>
        <v>158072.2891566265</v>
      </c>
      <c r="U127" s="16">
        <f t="shared" si="19"/>
        <v>8481.9277108433726</v>
      </c>
      <c r="V127" s="16">
        <f t="shared" si="20"/>
        <v>4819.2771084337346</v>
      </c>
    </row>
    <row r="128" spans="1:22" x14ac:dyDescent="0.3">
      <c r="A128">
        <v>126</v>
      </c>
      <c r="B128" s="15">
        <f>'일자별 시가총액'!B127/'일자별 시가총액'!$G127</f>
        <v>6.4046701058962832E-2</v>
      </c>
      <c r="C128" s="15">
        <f>'일자별 시가총액'!C127/'일자별 시가총액'!$G127</f>
        <v>4.7126042026165202E-2</v>
      </c>
      <c r="D128" s="15">
        <f>'일자별 시가총액'!D127/'일자별 시가총액'!$G127</f>
        <v>0.33929469224736974</v>
      </c>
      <c r="E128" s="15">
        <f>'일자별 시가총액'!E127/'일자별 시가총액'!$G127</f>
        <v>5.8061162626251751E-2</v>
      </c>
      <c r="F128" s="15">
        <f>'일자별 시가총액'!F127/'일자별 시가총액'!$G127</f>
        <v>0.49147140204125045</v>
      </c>
      <c r="G128" s="14">
        <f>'일자별 시가총액'!H127</f>
        <v>120.38466987951809</v>
      </c>
      <c r="H128" s="9">
        <v>100000</v>
      </c>
      <c r="I128" s="9">
        <v>250000</v>
      </c>
      <c r="J128" s="9">
        <f t="shared" si="15"/>
        <v>1050000</v>
      </c>
      <c r="K128" s="9">
        <f t="shared" si="13"/>
        <v>12038.466987951808</v>
      </c>
      <c r="L128" s="9">
        <f t="shared" si="14"/>
        <v>12640390337.349398</v>
      </c>
      <c r="M128" s="9">
        <f>$L128*B128/'일자별 주가'!B127-펀드!R127</f>
        <v>-9036.1445783132731</v>
      </c>
      <c r="N128" s="9">
        <f>$L128*C128/'일자별 주가'!C127-펀드!S127</f>
        <v>-5421.6867469879508</v>
      </c>
      <c r="O128" s="9">
        <f>$L128*D128/'일자별 주가'!D127-펀드!T127</f>
        <v>-19759.036144578306</v>
      </c>
      <c r="P128" s="9">
        <f>$L128*E128/'일자별 주가'!E127-펀드!U127</f>
        <v>-1060.24096385542</v>
      </c>
      <c r="Q128" s="9">
        <f>$L128*F128/'일자별 주가'!F127-펀드!V127</f>
        <v>-602.40963855421614</v>
      </c>
      <c r="R128" s="16">
        <f t="shared" si="16"/>
        <v>63253.012048192766</v>
      </c>
      <c r="S128" s="16">
        <f t="shared" si="17"/>
        <v>37951.80722891567</v>
      </c>
      <c r="T128" s="16">
        <f t="shared" si="18"/>
        <v>138313.2530120482</v>
      </c>
      <c r="U128" s="16">
        <f t="shared" si="19"/>
        <v>7421.6867469879526</v>
      </c>
      <c r="V128" s="16">
        <f t="shared" si="20"/>
        <v>4216.8674698795185</v>
      </c>
    </row>
    <row r="129" spans="1:22" x14ac:dyDescent="0.3">
      <c r="A129">
        <v>127</v>
      </c>
      <c r="B129" s="15">
        <f>'일자별 시가총액'!B128/'일자별 시가총액'!$G128</f>
        <v>6.4572684126643159E-2</v>
      </c>
      <c r="C129" s="15">
        <f>'일자별 시가총액'!C128/'일자별 시가총액'!$G128</f>
        <v>4.5512786075810399E-2</v>
      </c>
      <c r="D129" s="15">
        <f>'일자별 시가총액'!D128/'일자별 시가총액'!$G128</f>
        <v>0.33483486593821116</v>
      </c>
      <c r="E129" s="15">
        <f>'일자별 시가총액'!E128/'일자별 시가총액'!$G128</f>
        <v>5.7144186743597107E-2</v>
      </c>
      <c r="F129" s="15">
        <f>'일자별 시가총액'!F128/'일자별 시가총액'!$G128</f>
        <v>0.49793547711573816</v>
      </c>
      <c r="G129" s="14">
        <f>'일자별 시가총액'!H128</f>
        <v>122.06287871485944</v>
      </c>
      <c r="H129" s="9">
        <v>150000</v>
      </c>
      <c r="I129" s="9">
        <v>200000</v>
      </c>
      <c r="J129" s="9">
        <f t="shared" si="15"/>
        <v>1000000</v>
      </c>
      <c r="K129" s="9">
        <f t="shared" si="13"/>
        <v>12206.287871485943</v>
      </c>
      <c r="L129" s="9">
        <f t="shared" si="14"/>
        <v>12206287871.485943</v>
      </c>
      <c r="M129" s="9">
        <f>$L129*B129/'일자별 주가'!B128-펀드!R128</f>
        <v>-3012.0481927710862</v>
      </c>
      <c r="N129" s="9">
        <f>$L129*C129/'일자별 주가'!C128-펀드!S128</f>
        <v>-1807.2289156626575</v>
      </c>
      <c r="O129" s="9">
        <f>$L129*D129/'일자별 주가'!D128-펀드!T128</f>
        <v>-6586.345381526131</v>
      </c>
      <c r="P129" s="9">
        <f>$L129*E129/'일자별 주가'!E128-펀드!U128</f>
        <v>-353.41365461847454</v>
      </c>
      <c r="Q129" s="9">
        <f>$L129*F129/'일자별 주가'!F128-펀드!V128</f>
        <v>-200.80321285140644</v>
      </c>
      <c r="R129" s="16">
        <f t="shared" si="16"/>
        <v>60240.96385542168</v>
      </c>
      <c r="S129" s="16">
        <f t="shared" si="17"/>
        <v>36144.578313253012</v>
      </c>
      <c r="T129" s="16">
        <f t="shared" si="18"/>
        <v>131726.90763052207</v>
      </c>
      <c r="U129" s="16">
        <f t="shared" si="19"/>
        <v>7068.273092369478</v>
      </c>
      <c r="V129" s="16">
        <f t="shared" si="20"/>
        <v>4016.064257028112</v>
      </c>
    </row>
    <row r="130" spans="1:22" x14ac:dyDescent="0.3">
      <c r="A130">
        <v>128</v>
      </c>
      <c r="B130" s="15">
        <f>'일자별 시가총액'!B129/'일자별 시가총액'!$G129</f>
        <v>6.5757531326689406E-2</v>
      </c>
      <c r="C130" s="15">
        <f>'일자별 시가총액'!C129/'일자별 시가총액'!$G129</f>
        <v>4.5073437812472347E-2</v>
      </c>
      <c r="D130" s="15">
        <f>'일자별 시가총액'!D129/'일자별 시가총액'!$G129</f>
        <v>0.32752603842738448</v>
      </c>
      <c r="E130" s="15">
        <f>'일자별 시가총액'!E129/'일자별 시가총액'!$G129</f>
        <v>5.7644186795353047E-2</v>
      </c>
      <c r="F130" s="15">
        <f>'일자별 시가총액'!F129/'일자별 시가총액'!$G129</f>
        <v>0.50399880563810073</v>
      </c>
      <c r="G130" s="14">
        <f>'일자별 시가총액'!H129</f>
        <v>121.38423614457832</v>
      </c>
      <c r="H130" s="9">
        <v>250000</v>
      </c>
      <c r="I130" s="9">
        <v>100000</v>
      </c>
      <c r="J130" s="9">
        <f t="shared" si="15"/>
        <v>1150000</v>
      </c>
      <c r="K130" s="9">
        <f t="shared" si="13"/>
        <v>12138.423614457832</v>
      </c>
      <c r="L130" s="9">
        <f t="shared" si="14"/>
        <v>13959187156.626507</v>
      </c>
      <c r="M130" s="9">
        <f>$L130*B130/'일자별 주가'!B129-펀드!R129</f>
        <v>9036.1445783132658</v>
      </c>
      <c r="N130" s="9">
        <f>$L130*C130/'일자별 주가'!C129-펀드!S129</f>
        <v>5421.686746987958</v>
      </c>
      <c r="O130" s="9">
        <f>$L130*D130/'일자별 주가'!D129-펀드!T129</f>
        <v>19759.036144578335</v>
      </c>
      <c r="P130" s="9">
        <f>$L130*E130/'일자별 주가'!E129-펀드!U129</f>
        <v>1060.2409638554218</v>
      </c>
      <c r="Q130" s="9">
        <f>$L130*F130/'일자별 주가'!F129-펀드!V129</f>
        <v>602.40963855421842</v>
      </c>
      <c r="R130" s="16">
        <f t="shared" si="16"/>
        <v>69277.108433734946</v>
      </c>
      <c r="S130" s="16">
        <f t="shared" si="17"/>
        <v>41566.26506024097</v>
      </c>
      <c r="T130" s="16">
        <f t="shared" si="18"/>
        <v>151485.9437751004</v>
      </c>
      <c r="U130" s="16">
        <f t="shared" si="19"/>
        <v>8128.5140562248998</v>
      </c>
      <c r="V130" s="16">
        <f t="shared" si="20"/>
        <v>4618.4738955823304</v>
      </c>
    </row>
    <row r="131" spans="1:22" x14ac:dyDescent="0.3">
      <c r="A131">
        <v>129</v>
      </c>
      <c r="B131" s="15">
        <f>'일자별 시가총액'!B130/'일자별 시가총액'!$G130</f>
        <v>6.5667160304726552E-2</v>
      </c>
      <c r="C131" s="15">
        <f>'일자별 시가총액'!C130/'일자별 시가총액'!$G130</f>
        <v>4.5122812213316522E-2</v>
      </c>
      <c r="D131" s="15">
        <f>'일자별 시가총액'!D130/'일자별 시가총액'!$G130</f>
        <v>0.33453175694342191</v>
      </c>
      <c r="E131" s="15">
        <f>'일자별 시가총액'!E130/'일자별 시가총액'!$G130</f>
        <v>5.6542106832117044E-2</v>
      </c>
      <c r="F131" s="15">
        <f>'일자별 시가총액'!F130/'일자별 시가총액'!$G130</f>
        <v>0.498136163706418</v>
      </c>
      <c r="G131" s="14">
        <f>'일자별 시가총액'!H130</f>
        <v>121.52376385542169</v>
      </c>
      <c r="H131" s="9">
        <v>50000</v>
      </c>
      <c r="I131" s="9">
        <v>50000</v>
      </c>
      <c r="J131" s="9">
        <f t="shared" si="15"/>
        <v>1150000</v>
      </c>
      <c r="K131" s="9">
        <f t="shared" si="13"/>
        <v>12152.376385542168</v>
      </c>
      <c r="L131" s="9">
        <f t="shared" si="14"/>
        <v>13975232843.373493</v>
      </c>
      <c r="M131" s="9">
        <f>$L131*B131/'일자별 주가'!B130-펀드!R130</f>
        <v>0</v>
      </c>
      <c r="N131" s="9">
        <f>$L131*C131/'일자별 주가'!C130-펀드!S130</f>
        <v>0</v>
      </c>
      <c r="O131" s="9">
        <f>$L131*D131/'일자별 주가'!D130-펀드!T130</f>
        <v>0</v>
      </c>
      <c r="P131" s="9">
        <f>$L131*E131/'일자별 주가'!E130-펀드!U130</f>
        <v>0</v>
      </c>
      <c r="Q131" s="9">
        <f>$L131*F131/'일자별 주가'!F130-펀드!V130</f>
        <v>0</v>
      </c>
      <c r="R131" s="16">
        <f t="shared" si="16"/>
        <v>69277.108433734946</v>
      </c>
      <c r="S131" s="16">
        <f t="shared" si="17"/>
        <v>41566.26506024097</v>
      </c>
      <c r="T131" s="16">
        <f t="shared" si="18"/>
        <v>151485.9437751004</v>
      </c>
      <c r="U131" s="16">
        <f t="shared" si="19"/>
        <v>8128.5140562248998</v>
      </c>
      <c r="V131" s="16">
        <f t="shared" si="20"/>
        <v>4618.4738955823304</v>
      </c>
    </row>
    <row r="132" spans="1:22" x14ac:dyDescent="0.3">
      <c r="A132">
        <v>130</v>
      </c>
      <c r="B132" s="15">
        <f>'일자별 시가총액'!B131/'일자별 시가총액'!$G131</f>
        <v>6.5037817164700223E-2</v>
      </c>
      <c r="C132" s="15">
        <f>'일자별 시가총액'!C131/'일자별 시가총액'!$G131</f>
        <v>4.4138852482277023E-2</v>
      </c>
      <c r="D132" s="15">
        <f>'일자별 시가총액'!D131/'일자별 시가총액'!$G131</f>
        <v>0.34510639020743178</v>
      </c>
      <c r="E132" s="15">
        <f>'일자별 시가총액'!E131/'일자별 시가총액'!$G131</f>
        <v>5.7539505053279344E-2</v>
      </c>
      <c r="F132" s="15">
        <f>'일자별 시가총액'!F131/'일자별 시가총액'!$G131</f>
        <v>0.4881774350923116</v>
      </c>
      <c r="G132" s="14">
        <f>'일자별 시가총액'!H131</f>
        <v>120.94909397590361</v>
      </c>
      <c r="H132" s="9">
        <v>50000</v>
      </c>
      <c r="I132" s="9">
        <v>200000</v>
      </c>
      <c r="J132" s="9">
        <f t="shared" si="15"/>
        <v>1000000</v>
      </c>
      <c r="K132" s="9">
        <f t="shared" ref="K132:K195" si="21">10000*G132/G$3</f>
        <v>12094.90939759036</v>
      </c>
      <c r="L132" s="9">
        <f t="shared" ref="L132:L195" si="22">J132*K132</f>
        <v>12094909397.590361</v>
      </c>
      <c r="M132" s="9">
        <f>$L132*B132/'일자별 주가'!B131-펀드!R131</f>
        <v>-9036.1445783132585</v>
      </c>
      <c r="N132" s="9">
        <f>$L132*C132/'일자별 주가'!C131-펀드!S131</f>
        <v>-5421.686746987958</v>
      </c>
      <c r="O132" s="9">
        <f>$L132*D132/'일자별 주가'!D131-펀드!T131</f>
        <v>-19759.036144578335</v>
      </c>
      <c r="P132" s="9">
        <f>$L132*E132/'일자별 주가'!E131-펀드!U131</f>
        <v>-1060.2409638554218</v>
      </c>
      <c r="Q132" s="9">
        <f>$L132*F132/'일자별 주가'!F131-펀드!V131</f>
        <v>-602.40963855421842</v>
      </c>
      <c r="R132" s="16">
        <f t="shared" si="16"/>
        <v>60240.963855421687</v>
      </c>
      <c r="S132" s="16">
        <f t="shared" si="17"/>
        <v>36144.578313253012</v>
      </c>
      <c r="T132" s="16">
        <f t="shared" si="18"/>
        <v>131726.90763052207</v>
      </c>
      <c r="U132" s="16">
        <f t="shared" si="19"/>
        <v>7068.273092369478</v>
      </c>
      <c r="V132" s="16">
        <f t="shared" si="20"/>
        <v>4016.064257028112</v>
      </c>
    </row>
    <row r="133" spans="1:22" x14ac:dyDescent="0.3">
      <c r="A133">
        <v>131</v>
      </c>
      <c r="B133" s="15">
        <f>'일자별 시가총액'!B132/'일자별 시가총액'!$G132</f>
        <v>6.3646976181548992E-2</v>
      </c>
      <c r="C133" s="15">
        <f>'일자별 시가총액'!C132/'일자별 시가총액'!$G132</f>
        <v>4.2646388868615014E-2</v>
      </c>
      <c r="D133" s="15">
        <f>'일자별 시가총액'!D132/'일자별 시가총액'!$G132</f>
        <v>0.34752088860525954</v>
      </c>
      <c r="E133" s="15">
        <f>'일자별 시가총액'!E132/'일자별 시가총액'!$G132</f>
        <v>5.6335404430431613E-2</v>
      </c>
      <c r="F133" s="15">
        <f>'일자별 시가총액'!F132/'일자별 시가총액'!$G132</f>
        <v>0.48985034191414478</v>
      </c>
      <c r="G133" s="14">
        <f>'일자별 시가총액'!H132</f>
        <v>121.93577510040161</v>
      </c>
      <c r="H133" s="9">
        <v>200000</v>
      </c>
      <c r="I133" s="9">
        <v>200000</v>
      </c>
      <c r="J133" s="9">
        <f t="shared" ref="J133:J196" si="23">J132+H133-I133</f>
        <v>1000000</v>
      </c>
      <c r="K133" s="9">
        <f t="shared" si="21"/>
        <v>12193.577510040161</v>
      </c>
      <c r="L133" s="9">
        <f t="shared" si="22"/>
        <v>12193577510.040161</v>
      </c>
      <c r="M133" s="9">
        <f>$L133*B133/'일자별 주가'!B132-펀드!R132</f>
        <v>0</v>
      </c>
      <c r="N133" s="9">
        <f>$L133*C133/'일자별 주가'!C132-펀드!S132</f>
        <v>0</v>
      </c>
      <c r="O133" s="9">
        <f>$L133*D133/'일자별 주가'!D132-펀드!T132</f>
        <v>0</v>
      </c>
      <c r="P133" s="9">
        <f>$L133*E133/'일자별 주가'!E132-펀드!U132</f>
        <v>0</v>
      </c>
      <c r="Q133" s="9">
        <f>$L133*F133/'일자별 주가'!F132-펀드!V132</f>
        <v>0</v>
      </c>
      <c r="R133" s="16">
        <f t="shared" si="16"/>
        <v>60240.963855421687</v>
      </c>
      <c r="S133" s="16">
        <f t="shared" si="17"/>
        <v>36144.578313253012</v>
      </c>
      <c r="T133" s="16">
        <f t="shared" si="18"/>
        <v>131726.90763052207</v>
      </c>
      <c r="U133" s="16">
        <f t="shared" si="19"/>
        <v>7068.273092369478</v>
      </c>
      <c r="V133" s="16">
        <f t="shared" si="20"/>
        <v>4016.064257028112</v>
      </c>
    </row>
    <row r="134" spans="1:22" x14ac:dyDescent="0.3">
      <c r="A134">
        <v>132</v>
      </c>
      <c r="B134" s="15">
        <f>'일자별 시가총액'!B133/'일자별 시가총액'!$G133</f>
        <v>6.4100603855013025E-2</v>
      </c>
      <c r="C134" s="15">
        <f>'일자별 시가총액'!C133/'일자별 시가총액'!$G133</f>
        <v>4.4054650963429066E-2</v>
      </c>
      <c r="D134" s="15">
        <f>'일자별 시가총액'!D133/'일자별 시가총액'!$G133</f>
        <v>0.34608728815787504</v>
      </c>
      <c r="E134" s="15">
        <f>'일자별 시가총액'!E133/'일자별 시가총액'!$G133</f>
        <v>5.6818415338329382E-2</v>
      </c>
      <c r="F134" s="15">
        <f>'일자별 시가총액'!F133/'일자별 시가총액'!$G133</f>
        <v>0.48893904168535346</v>
      </c>
      <c r="G134" s="14">
        <f>'일자별 시가총액'!H133</f>
        <v>121.40178473895583</v>
      </c>
      <c r="H134" s="9">
        <v>250000</v>
      </c>
      <c r="I134" s="9">
        <v>50000</v>
      </c>
      <c r="J134" s="9">
        <f t="shared" si="23"/>
        <v>1200000</v>
      </c>
      <c r="K134" s="9">
        <f t="shared" si="21"/>
        <v>12140.178473895583</v>
      </c>
      <c r="L134" s="9">
        <f t="shared" si="22"/>
        <v>14568214168.6747</v>
      </c>
      <c r="M134" s="9">
        <f>$L134*B134/'일자별 주가'!B133-펀드!R133</f>
        <v>12048.192771084337</v>
      </c>
      <c r="N134" s="9">
        <f>$L134*C134/'일자별 주가'!C133-펀드!S133</f>
        <v>7228.915662650601</v>
      </c>
      <c r="O134" s="9">
        <f>$L134*D134/'일자별 주가'!D133-펀드!T133</f>
        <v>26345.381526104436</v>
      </c>
      <c r="P134" s="9">
        <f>$L134*E134/'일자별 주가'!E133-펀드!U133</f>
        <v>1413.6546184738963</v>
      </c>
      <c r="Q134" s="9">
        <f>$L134*F134/'일자별 주가'!F133-펀드!V133</f>
        <v>803.2128514056235</v>
      </c>
      <c r="R134" s="16">
        <f t="shared" ref="R134:R197" si="24">R133+M134</f>
        <v>72289.156626506025</v>
      </c>
      <c r="S134" s="16">
        <f t="shared" ref="S134:S197" si="25">S133+N134</f>
        <v>43373.493975903613</v>
      </c>
      <c r="T134" s="16">
        <f t="shared" ref="T134:T197" si="26">T133+O134</f>
        <v>158072.2891566265</v>
      </c>
      <c r="U134" s="16">
        <f t="shared" ref="U134:U197" si="27">U133+P134</f>
        <v>8481.9277108433744</v>
      </c>
      <c r="V134" s="16">
        <f t="shared" ref="V134:V197" si="28">V133+Q134</f>
        <v>4819.2771084337355</v>
      </c>
    </row>
    <row r="135" spans="1:22" x14ac:dyDescent="0.3">
      <c r="A135">
        <v>133</v>
      </c>
      <c r="B135" s="15">
        <f>'일자별 시가총액'!B134/'일자별 시가총액'!$G134</f>
        <v>6.4117765929636375E-2</v>
      </c>
      <c r="C135" s="15">
        <f>'일자별 시가총액'!C134/'일자별 시가총액'!$G134</f>
        <v>4.4280588643914029E-2</v>
      </c>
      <c r="D135" s="15">
        <f>'일자별 시가총액'!D134/'일자별 시가총액'!$G134</f>
        <v>0.34443940349585966</v>
      </c>
      <c r="E135" s="15">
        <f>'일자별 시가총액'!E134/'일자별 시가총액'!$G134</f>
        <v>5.933471995939333E-2</v>
      </c>
      <c r="F135" s="15">
        <f>'일자별 시가총액'!F134/'일자별 시가총액'!$G134</f>
        <v>0.48782752197119661</v>
      </c>
      <c r="G135" s="14">
        <f>'일자별 시가총액'!H134</f>
        <v>119.01105381526105</v>
      </c>
      <c r="H135" s="9">
        <v>150000</v>
      </c>
      <c r="I135" s="9">
        <v>200000</v>
      </c>
      <c r="J135" s="9">
        <f t="shared" si="23"/>
        <v>1150000</v>
      </c>
      <c r="K135" s="9">
        <f t="shared" si="21"/>
        <v>11901.105381526104</v>
      </c>
      <c r="L135" s="9">
        <f t="shared" si="22"/>
        <v>13686271188.75502</v>
      </c>
      <c r="M135" s="9">
        <f>$L135*B135/'일자별 주가'!B134-펀드!R134</f>
        <v>-3012.0481927710789</v>
      </c>
      <c r="N135" s="9">
        <f>$L135*C135/'일자별 주가'!C134-펀드!S134</f>
        <v>-1807.228915662643</v>
      </c>
      <c r="O135" s="9">
        <f>$L135*D135/'일자별 주가'!D134-펀드!T134</f>
        <v>-6586.3453815261018</v>
      </c>
      <c r="P135" s="9">
        <f>$L135*E135/'일자별 주가'!E134-펀드!U134</f>
        <v>-353.41365461847454</v>
      </c>
      <c r="Q135" s="9">
        <f>$L135*F135/'일자별 주가'!F134-펀드!V134</f>
        <v>-200.80321285140599</v>
      </c>
      <c r="R135" s="16">
        <f t="shared" si="24"/>
        <v>69277.108433734946</v>
      </c>
      <c r="S135" s="16">
        <f t="shared" si="25"/>
        <v>41566.26506024097</v>
      </c>
      <c r="T135" s="16">
        <f t="shared" si="26"/>
        <v>151485.9437751004</v>
      </c>
      <c r="U135" s="16">
        <f t="shared" si="27"/>
        <v>8128.5140562248998</v>
      </c>
      <c r="V135" s="16">
        <f t="shared" si="28"/>
        <v>4618.4738955823295</v>
      </c>
    </row>
    <row r="136" spans="1:22" x14ac:dyDescent="0.3">
      <c r="A136">
        <v>134</v>
      </c>
      <c r="B136" s="15">
        <f>'일자별 시가총액'!B135/'일자별 시가총액'!$G135</f>
        <v>6.3594124223882179E-2</v>
      </c>
      <c r="C136" s="15">
        <f>'일자별 시가총액'!C135/'일자별 시가총액'!$G135</f>
        <v>4.5663269492139974E-2</v>
      </c>
      <c r="D136" s="15">
        <f>'일자별 시가총액'!D135/'일자별 시가총액'!$G135</f>
        <v>0.34321671670015469</v>
      </c>
      <c r="E136" s="15">
        <f>'일자별 시가총액'!E135/'일자별 시가총액'!$G135</f>
        <v>6.0501441909754802E-2</v>
      </c>
      <c r="F136" s="15">
        <f>'일자별 시가총액'!F135/'일자별 시가총액'!$G135</f>
        <v>0.48702444767406838</v>
      </c>
      <c r="G136" s="14">
        <f>'일자별 시가총액'!H135</f>
        <v>117.86911485943774</v>
      </c>
      <c r="H136" s="9">
        <v>50000</v>
      </c>
      <c r="I136" s="9">
        <v>150000</v>
      </c>
      <c r="J136" s="9">
        <f t="shared" si="23"/>
        <v>1050000</v>
      </c>
      <c r="K136" s="9">
        <f t="shared" si="21"/>
        <v>11786.911485943774</v>
      </c>
      <c r="L136" s="9">
        <f t="shared" si="22"/>
        <v>12376257060.240963</v>
      </c>
      <c r="M136" s="9">
        <f>$L136*B136/'일자별 주가'!B135-펀드!R135</f>
        <v>-6024.0963855421724</v>
      </c>
      <c r="N136" s="9">
        <f>$L136*C136/'일자별 주가'!C135-펀드!S135</f>
        <v>-3614.4578313253078</v>
      </c>
      <c r="O136" s="9">
        <f>$L136*D136/'일자별 주가'!D135-펀드!T135</f>
        <v>-13172.690763052233</v>
      </c>
      <c r="P136" s="9">
        <f>$L136*E136/'일자별 주가'!E135-펀드!U135</f>
        <v>-706.82730923694908</v>
      </c>
      <c r="Q136" s="9">
        <f>$L136*F136/'일자별 주가'!F135-펀드!V135</f>
        <v>-401.60642570281198</v>
      </c>
      <c r="R136" s="16">
        <f t="shared" si="24"/>
        <v>63253.012048192773</v>
      </c>
      <c r="S136" s="16">
        <f t="shared" si="25"/>
        <v>37951.807228915663</v>
      </c>
      <c r="T136" s="16">
        <f t="shared" si="26"/>
        <v>138313.25301204817</v>
      </c>
      <c r="U136" s="16">
        <f t="shared" si="27"/>
        <v>7421.6867469879508</v>
      </c>
      <c r="V136" s="16">
        <f t="shared" si="28"/>
        <v>4216.8674698795176</v>
      </c>
    </row>
    <row r="137" spans="1:22" x14ac:dyDescent="0.3">
      <c r="A137">
        <v>135</v>
      </c>
      <c r="B137" s="15">
        <f>'일자별 시가총액'!B136/'일자별 시가총액'!$G136</f>
        <v>6.3085840676744026E-2</v>
      </c>
      <c r="C137" s="15">
        <f>'일자별 시가총액'!C136/'일자별 시가총액'!$G136</f>
        <v>4.5092608857970735E-2</v>
      </c>
      <c r="D137" s="15">
        <f>'일자별 시가총액'!D136/'일자별 시가총액'!$G136</f>
        <v>0.34103830568594917</v>
      </c>
      <c r="E137" s="15">
        <f>'일자별 시가총액'!E136/'일자별 시가총액'!$G136</f>
        <v>5.8645400708048849E-2</v>
      </c>
      <c r="F137" s="15">
        <f>'일자별 시가총액'!F136/'일자별 시가총액'!$G136</f>
        <v>0.49213784407128724</v>
      </c>
      <c r="G137" s="14">
        <f>'일자별 시가총액'!H136</f>
        <v>118.79968995983936</v>
      </c>
      <c r="H137" s="9">
        <v>200000</v>
      </c>
      <c r="I137" s="9">
        <v>250000</v>
      </c>
      <c r="J137" s="9">
        <f t="shared" si="23"/>
        <v>1000000</v>
      </c>
      <c r="K137" s="9">
        <f t="shared" si="21"/>
        <v>11879.968995983936</v>
      </c>
      <c r="L137" s="9">
        <f t="shared" si="22"/>
        <v>11879968995.983936</v>
      </c>
      <c r="M137" s="9">
        <f>$L137*B137/'일자별 주가'!B136-펀드!R136</f>
        <v>-3012.0481927710789</v>
      </c>
      <c r="N137" s="9">
        <f>$L137*C137/'일자별 주가'!C136-펀드!S136</f>
        <v>-1807.228915662643</v>
      </c>
      <c r="O137" s="9">
        <f>$L137*D137/'일자별 주가'!D136-펀드!T136</f>
        <v>-6586.3453815260727</v>
      </c>
      <c r="P137" s="9">
        <f>$L137*E137/'일자별 주가'!E136-펀드!U136</f>
        <v>-353.41365461847272</v>
      </c>
      <c r="Q137" s="9">
        <f>$L137*F137/'일자별 주가'!F136-펀드!V136</f>
        <v>-200.80321285140508</v>
      </c>
      <c r="R137" s="16">
        <f t="shared" si="24"/>
        <v>60240.963855421694</v>
      </c>
      <c r="S137" s="16">
        <f t="shared" si="25"/>
        <v>36144.57831325302</v>
      </c>
      <c r="T137" s="16">
        <f t="shared" si="26"/>
        <v>131726.9076305221</v>
      </c>
      <c r="U137" s="16">
        <f t="shared" si="27"/>
        <v>7068.273092369478</v>
      </c>
      <c r="V137" s="16">
        <f t="shared" si="28"/>
        <v>4016.0642570281125</v>
      </c>
    </row>
    <row r="138" spans="1:22" x14ac:dyDescent="0.3">
      <c r="A138">
        <v>136</v>
      </c>
      <c r="B138" s="15">
        <f>'일자별 시가총액'!B137/'일자별 시가총액'!$G137</f>
        <v>6.3968508328069273E-2</v>
      </c>
      <c r="C138" s="15">
        <f>'일자별 시가총액'!C137/'일자별 시가총액'!$G137</f>
        <v>4.5603847480763633E-2</v>
      </c>
      <c r="D138" s="15">
        <f>'일자별 시가총액'!D137/'일자별 시가총액'!$G137</f>
        <v>0.33400074227985671</v>
      </c>
      <c r="E138" s="15">
        <f>'일자별 시가총액'!E137/'일자별 시가총액'!$G137</f>
        <v>5.8764368296775192E-2</v>
      </c>
      <c r="F138" s="15">
        <f>'일자별 시가총액'!F137/'일자별 시가총액'!$G137</f>
        <v>0.49766253361453516</v>
      </c>
      <c r="G138" s="14">
        <f>'일자별 시가총액'!H137</f>
        <v>118.60128032128515</v>
      </c>
      <c r="H138" s="9">
        <v>50000</v>
      </c>
      <c r="I138" s="9">
        <v>50000</v>
      </c>
      <c r="J138" s="9">
        <f t="shared" si="23"/>
        <v>1000000</v>
      </c>
      <c r="K138" s="9">
        <f t="shared" si="21"/>
        <v>11860.128032128516</v>
      </c>
      <c r="L138" s="9">
        <f t="shared" si="22"/>
        <v>11860128032.128515</v>
      </c>
      <c r="M138" s="9">
        <f>$L138*B138/'일자별 주가'!B137-펀드!R137</f>
        <v>0</v>
      </c>
      <c r="N138" s="9">
        <f>$L138*C138/'일자별 주가'!C137-펀드!S137</f>
        <v>0</v>
      </c>
      <c r="O138" s="9">
        <f>$L138*D138/'일자별 주가'!D137-펀드!T137</f>
        <v>0</v>
      </c>
      <c r="P138" s="9">
        <f>$L138*E138/'일자별 주가'!E137-펀드!U137</f>
        <v>0</v>
      </c>
      <c r="Q138" s="9">
        <f>$L138*F138/'일자별 주가'!F137-펀드!V137</f>
        <v>0</v>
      </c>
      <c r="R138" s="16">
        <f t="shared" si="24"/>
        <v>60240.963855421694</v>
      </c>
      <c r="S138" s="16">
        <f t="shared" si="25"/>
        <v>36144.57831325302</v>
      </c>
      <c r="T138" s="16">
        <f t="shared" si="26"/>
        <v>131726.9076305221</v>
      </c>
      <c r="U138" s="16">
        <f t="shared" si="27"/>
        <v>7068.273092369478</v>
      </c>
      <c r="V138" s="16">
        <f t="shared" si="28"/>
        <v>4016.0642570281125</v>
      </c>
    </row>
    <row r="139" spans="1:22" x14ac:dyDescent="0.3">
      <c r="A139">
        <v>137</v>
      </c>
      <c r="B139" s="15">
        <f>'일자별 시가총액'!B138/'일자별 시가총액'!$G138</f>
        <v>6.556878272001844E-2</v>
      </c>
      <c r="C139" s="15">
        <f>'일자별 시가총액'!C138/'일자별 시가총액'!$G138</f>
        <v>4.5719532128035208E-2</v>
      </c>
      <c r="D139" s="15">
        <f>'일자별 시가총액'!D138/'일자별 시가총액'!$G138</f>
        <v>0.33076317048952825</v>
      </c>
      <c r="E139" s="15">
        <f>'일자별 시가총액'!E138/'일자별 시가총액'!$G138</f>
        <v>5.8033999188972424E-2</v>
      </c>
      <c r="F139" s="15">
        <f>'일자별 시가총액'!F138/'일자별 시가총액'!$G138</f>
        <v>0.49991451547344568</v>
      </c>
      <c r="G139" s="14">
        <f>'일자별 시가총액'!H138</f>
        <v>118.38023935742972</v>
      </c>
      <c r="H139" s="9">
        <v>250000</v>
      </c>
      <c r="I139" s="9">
        <v>100000</v>
      </c>
      <c r="J139" s="9">
        <f t="shared" si="23"/>
        <v>1150000</v>
      </c>
      <c r="K139" s="9">
        <f t="shared" si="21"/>
        <v>11838.023935742973</v>
      </c>
      <c r="L139" s="9">
        <f t="shared" si="22"/>
        <v>13613727526.104418</v>
      </c>
      <c r="M139" s="9">
        <f>$L139*B139/'일자별 주가'!B138-펀드!R138</f>
        <v>9036.1445783132513</v>
      </c>
      <c r="N139" s="9">
        <f>$L139*C139/'일자별 주가'!C138-펀드!S138</f>
        <v>5421.6867469879508</v>
      </c>
      <c r="O139" s="9">
        <f>$L139*D139/'일자별 주가'!D138-펀드!T138</f>
        <v>19759.036144578306</v>
      </c>
      <c r="P139" s="9">
        <f>$L139*E139/'일자별 주가'!E138-펀드!U138</f>
        <v>1060.2409638554218</v>
      </c>
      <c r="Q139" s="9">
        <f>$L139*F139/'일자별 주가'!F138-펀드!V138</f>
        <v>602.40963855421705</v>
      </c>
      <c r="R139" s="16">
        <f t="shared" si="24"/>
        <v>69277.108433734946</v>
      </c>
      <c r="S139" s="16">
        <f t="shared" si="25"/>
        <v>41566.26506024097</v>
      </c>
      <c r="T139" s="16">
        <f t="shared" si="26"/>
        <v>151485.9437751004</v>
      </c>
      <c r="U139" s="16">
        <f t="shared" si="27"/>
        <v>8128.5140562248998</v>
      </c>
      <c r="V139" s="16">
        <f t="shared" si="28"/>
        <v>4618.4738955823295</v>
      </c>
    </row>
    <row r="140" spans="1:22" x14ac:dyDescent="0.3">
      <c r="A140">
        <v>138</v>
      </c>
      <c r="B140" s="15">
        <f>'일자별 시가총액'!B139/'일자별 시가총액'!$G139</f>
        <v>6.6724129102732593E-2</v>
      </c>
      <c r="C140" s="15">
        <f>'일자별 시가총액'!C139/'일자별 시가총액'!$G139</f>
        <v>4.6744269402106201E-2</v>
      </c>
      <c r="D140" s="15">
        <f>'일자별 시가총액'!D139/'일자별 시가총액'!$G139</f>
        <v>0.33832890132960114</v>
      </c>
      <c r="E140" s="15">
        <f>'일자별 시가총액'!E139/'일자별 시가총액'!$G139</f>
        <v>5.8060864667429039E-2</v>
      </c>
      <c r="F140" s="15">
        <f>'일자별 시가총액'!F139/'일자별 시가총액'!$G139</f>
        <v>0.49014183549813106</v>
      </c>
      <c r="G140" s="14">
        <f>'일자별 시가총액'!H139</f>
        <v>117.64859437751002</v>
      </c>
      <c r="H140" s="9">
        <v>250000</v>
      </c>
      <c r="I140" s="9">
        <v>150000</v>
      </c>
      <c r="J140" s="9">
        <f t="shared" si="23"/>
        <v>1250000</v>
      </c>
      <c r="K140" s="9">
        <f t="shared" si="21"/>
        <v>11764.859437751002</v>
      </c>
      <c r="L140" s="9">
        <f t="shared" si="22"/>
        <v>14706074297.188751</v>
      </c>
      <c r="M140" s="9">
        <f>$L140*B140/'일자별 주가'!B139-펀드!R139</f>
        <v>6024.0963855421433</v>
      </c>
      <c r="N140" s="9">
        <f>$L140*C140/'일자별 주가'!C139-펀드!S139</f>
        <v>3614.457831325286</v>
      </c>
      <c r="O140" s="9">
        <f>$L140*D140/'일자별 주가'!D139-펀드!T139</f>
        <v>13172.690763052175</v>
      </c>
      <c r="P140" s="9">
        <f>$L140*E140/'일자별 주가'!E139-펀드!U139</f>
        <v>706.82730923694544</v>
      </c>
      <c r="Q140" s="9">
        <f>$L140*F140/'일자별 주가'!F139-펀드!V139</f>
        <v>401.60642570281016</v>
      </c>
      <c r="R140" s="16">
        <f t="shared" si="24"/>
        <v>75301.204819277089</v>
      </c>
      <c r="S140" s="16">
        <f t="shared" si="25"/>
        <v>45180.722891566256</v>
      </c>
      <c r="T140" s="16">
        <f t="shared" si="26"/>
        <v>164658.63453815258</v>
      </c>
      <c r="U140" s="16">
        <f t="shared" si="27"/>
        <v>8835.3413654618453</v>
      </c>
      <c r="V140" s="16">
        <f t="shared" si="28"/>
        <v>5020.0803212851397</v>
      </c>
    </row>
    <row r="141" spans="1:22" x14ac:dyDescent="0.3">
      <c r="A141">
        <v>139</v>
      </c>
      <c r="B141" s="15">
        <f>'일자별 시가총액'!B140/'일자별 시가총액'!$G140</f>
        <v>6.5247012309003413E-2</v>
      </c>
      <c r="C141" s="15">
        <f>'일자별 시가총액'!C140/'일자별 시가총액'!$G140</f>
        <v>4.5418202643239924E-2</v>
      </c>
      <c r="D141" s="15">
        <f>'일자별 시가총액'!D140/'일자별 시가총액'!$G140</f>
        <v>0.34167004216400665</v>
      </c>
      <c r="E141" s="15">
        <f>'일자별 시가총액'!E140/'일자별 시가총액'!$G140</f>
        <v>5.8929955172822603E-2</v>
      </c>
      <c r="F141" s="15">
        <f>'일자별 시가총액'!F140/'일자별 시가총액'!$G140</f>
        <v>0.48873478771092743</v>
      </c>
      <c r="G141" s="14">
        <f>'일자별 시가총액'!H140</f>
        <v>119.67496224899598</v>
      </c>
      <c r="H141" s="9">
        <v>50000</v>
      </c>
      <c r="I141" s="9">
        <v>100000</v>
      </c>
      <c r="J141" s="9">
        <f t="shared" si="23"/>
        <v>1200000</v>
      </c>
      <c r="K141" s="9">
        <f t="shared" si="21"/>
        <v>11967.4962248996</v>
      </c>
      <c r="L141" s="9">
        <f t="shared" si="22"/>
        <v>14360995469.87952</v>
      </c>
      <c r="M141" s="9">
        <f>$L141*B141/'일자별 주가'!B140-펀드!R140</f>
        <v>-3012.0481927710498</v>
      </c>
      <c r="N141" s="9">
        <f>$L141*C141/'일자별 주가'!C140-펀드!S140</f>
        <v>-1807.2289156626357</v>
      </c>
      <c r="O141" s="9">
        <f>$L141*D141/'일자별 주가'!D140-펀드!T140</f>
        <v>-6586.3453815260436</v>
      </c>
      <c r="P141" s="9">
        <f>$L141*E141/'일자별 주가'!E140-펀드!U140</f>
        <v>-353.4136546184709</v>
      </c>
      <c r="Q141" s="9">
        <f>$L141*F141/'일자별 주가'!F140-펀드!V140</f>
        <v>-200.80321285140417</v>
      </c>
      <c r="R141" s="16">
        <f t="shared" si="24"/>
        <v>72289.156626506039</v>
      </c>
      <c r="S141" s="16">
        <f t="shared" si="25"/>
        <v>43373.493975903621</v>
      </c>
      <c r="T141" s="16">
        <f t="shared" si="26"/>
        <v>158072.28915662653</v>
      </c>
      <c r="U141" s="16">
        <f t="shared" si="27"/>
        <v>8481.9277108433744</v>
      </c>
      <c r="V141" s="16">
        <f t="shared" si="28"/>
        <v>4819.2771084337355</v>
      </c>
    </row>
    <row r="142" spans="1:22" x14ac:dyDescent="0.3">
      <c r="A142">
        <v>140</v>
      </c>
      <c r="B142" s="15">
        <f>'일자별 시가총액'!B141/'일자별 시가총액'!$G141</f>
        <v>6.4490273159444986E-2</v>
      </c>
      <c r="C142" s="15">
        <f>'일자별 시가총액'!C141/'일자별 시가총액'!$G141</f>
        <v>4.6301614519185304E-2</v>
      </c>
      <c r="D142" s="15">
        <f>'일자별 시가총액'!D141/'일자별 시가총액'!$G141</f>
        <v>0.33600895481398346</v>
      </c>
      <c r="E142" s="15">
        <f>'일자별 시가총액'!E141/'일자별 시가총액'!$G141</f>
        <v>5.8721594175603679E-2</v>
      </c>
      <c r="F142" s="15">
        <f>'일자별 시가총액'!F141/'일자별 시가총액'!$G141</f>
        <v>0.49447756333178255</v>
      </c>
      <c r="G142" s="14">
        <f>'일자별 시가총액'!H141</f>
        <v>119.39785060240963</v>
      </c>
      <c r="H142" s="9">
        <v>250000</v>
      </c>
      <c r="I142" s="9">
        <v>200000</v>
      </c>
      <c r="J142" s="9">
        <f t="shared" si="23"/>
        <v>1250000</v>
      </c>
      <c r="K142" s="9">
        <f t="shared" si="21"/>
        <v>11939.785060240964</v>
      </c>
      <c r="L142" s="9">
        <f t="shared" si="22"/>
        <v>14924731325.301205</v>
      </c>
      <c r="M142" s="9">
        <f>$L142*B142/'일자별 주가'!B141-펀드!R141</f>
        <v>3012.0481927710789</v>
      </c>
      <c r="N142" s="9">
        <f>$L142*C142/'일자별 주가'!C141-펀드!S141</f>
        <v>1807.228915662643</v>
      </c>
      <c r="O142" s="9">
        <f>$L142*D142/'일자별 주가'!D141-펀드!T141</f>
        <v>6586.3453815260727</v>
      </c>
      <c r="P142" s="9">
        <f>$L142*E142/'일자별 주가'!E141-펀드!U141</f>
        <v>353.41365461847272</v>
      </c>
      <c r="Q142" s="9">
        <f>$L142*F142/'일자별 주가'!F141-펀드!V141</f>
        <v>200.80321285140508</v>
      </c>
      <c r="R142" s="16">
        <f t="shared" si="24"/>
        <v>75301.204819277118</v>
      </c>
      <c r="S142" s="16">
        <f t="shared" si="25"/>
        <v>45180.722891566264</v>
      </c>
      <c r="T142" s="16">
        <f t="shared" si="26"/>
        <v>164658.6345381526</v>
      </c>
      <c r="U142" s="16">
        <f t="shared" si="27"/>
        <v>8835.3413654618471</v>
      </c>
      <c r="V142" s="16">
        <f t="shared" si="28"/>
        <v>5020.0803212851406</v>
      </c>
    </row>
    <row r="143" spans="1:22" x14ac:dyDescent="0.3">
      <c r="A143">
        <v>141</v>
      </c>
      <c r="B143" s="15">
        <f>'일자별 시가총액'!B142/'일자별 시가총액'!$G142</f>
        <v>6.367753901389564E-2</v>
      </c>
      <c r="C143" s="15">
        <f>'일자별 시가총액'!C142/'일자별 시가총액'!$G142</f>
        <v>4.716659251231016E-2</v>
      </c>
      <c r="D143" s="15">
        <f>'일자별 시가총액'!D142/'일자별 시가총액'!$G142</f>
        <v>0.3386527017196016</v>
      </c>
      <c r="E143" s="15">
        <f>'일자별 시가총액'!E142/'일자별 시가총액'!$G142</f>
        <v>5.9597874249747329E-2</v>
      </c>
      <c r="F143" s="15">
        <f>'일자별 시가총액'!F142/'일자별 시가총액'!$G142</f>
        <v>0.49090529250444526</v>
      </c>
      <c r="G143" s="14">
        <f>'일자별 시가총액'!H142</f>
        <v>120.97852048192772</v>
      </c>
      <c r="H143" s="9">
        <v>250000</v>
      </c>
      <c r="I143" s="9">
        <v>250000</v>
      </c>
      <c r="J143" s="9">
        <f t="shared" si="23"/>
        <v>1250000</v>
      </c>
      <c r="K143" s="9">
        <f t="shared" si="21"/>
        <v>12097.852048192772</v>
      </c>
      <c r="L143" s="9">
        <f t="shared" si="22"/>
        <v>15122315060.240965</v>
      </c>
      <c r="M143" s="9">
        <f>$L143*B143/'일자별 주가'!B142-펀드!R142</f>
        <v>0</v>
      </c>
      <c r="N143" s="9">
        <f>$L143*C143/'일자별 주가'!C142-펀드!S142</f>
        <v>0</v>
      </c>
      <c r="O143" s="9">
        <f>$L143*D143/'일자별 주가'!D142-펀드!T142</f>
        <v>0</v>
      </c>
      <c r="P143" s="9">
        <f>$L143*E143/'일자별 주가'!E142-펀드!U142</f>
        <v>0</v>
      </c>
      <c r="Q143" s="9">
        <f>$L143*F143/'일자별 주가'!F142-펀드!V142</f>
        <v>0</v>
      </c>
      <c r="R143" s="16">
        <f t="shared" si="24"/>
        <v>75301.204819277118</v>
      </c>
      <c r="S143" s="16">
        <f t="shared" si="25"/>
        <v>45180.722891566264</v>
      </c>
      <c r="T143" s="16">
        <f t="shared" si="26"/>
        <v>164658.6345381526</v>
      </c>
      <c r="U143" s="16">
        <f t="shared" si="27"/>
        <v>8835.3413654618471</v>
      </c>
      <c r="V143" s="16">
        <f t="shared" si="28"/>
        <v>5020.0803212851406</v>
      </c>
    </row>
    <row r="144" spans="1:22" x14ac:dyDescent="0.3">
      <c r="A144">
        <v>142</v>
      </c>
      <c r="B144" s="15">
        <f>'일자별 시가총액'!B143/'일자별 시가총액'!$G143</f>
        <v>6.3504854107687442E-2</v>
      </c>
      <c r="C144" s="15">
        <f>'일자별 시가총액'!C143/'일자별 시가총액'!$G143</f>
        <v>4.6014198376883496E-2</v>
      </c>
      <c r="D144" s="15">
        <f>'일자별 시가총액'!D143/'일자별 시가총액'!$G143</f>
        <v>0.32982484848715765</v>
      </c>
      <c r="E144" s="15">
        <f>'일자별 시가총액'!E143/'일자별 시가총액'!$G143</f>
        <v>6.0160393667010849E-2</v>
      </c>
      <c r="F144" s="15">
        <f>'일자별 시가총액'!F143/'일자별 시가총액'!$G143</f>
        <v>0.50049570536126053</v>
      </c>
      <c r="G144" s="14">
        <f>'일자별 시가총액'!H143</f>
        <v>121.84819437751004</v>
      </c>
      <c r="H144" s="9">
        <v>200000</v>
      </c>
      <c r="I144" s="9">
        <v>250000</v>
      </c>
      <c r="J144" s="9">
        <f t="shared" si="23"/>
        <v>1200000</v>
      </c>
      <c r="K144" s="9">
        <f t="shared" si="21"/>
        <v>12184.819437751004</v>
      </c>
      <c r="L144" s="9">
        <f t="shared" si="22"/>
        <v>14621783325.301205</v>
      </c>
      <c r="M144" s="9">
        <f>$L144*B144/'일자별 주가'!B143-펀드!R143</f>
        <v>-3012.0481927710935</v>
      </c>
      <c r="N144" s="9">
        <f>$L144*C144/'일자별 주가'!C143-펀드!S143</f>
        <v>-1807.2289156626503</v>
      </c>
      <c r="O144" s="9">
        <f>$L144*D144/'일자별 주가'!D143-펀드!T143</f>
        <v>-6586.3453815261018</v>
      </c>
      <c r="P144" s="9">
        <f>$L144*E144/'일자별 주가'!E143-펀드!U143</f>
        <v>-353.41365461847454</v>
      </c>
      <c r="Q144" s="9">
        <f>$L144*F144/'일자별 주가'!F143-펀드!V143</f>
        <v>-200.80321285140599</v>
      </c>
      <c r="R144" s="16">
        <f t="shared" si="24"/>
        <v>72289.156626506025</v>
      </c>
      <c r="S144" s="16">
        <f t="shared" si="25"/>
        <v>43373.493975903613</v>
      </c>
      <c r="T144" s="16">
        <f t="shared" si="26"/>
        <v>158072.2891566265</v>
      </c>
      <c r="U144" s="16">
        <f t="shared" si="27"/>
        <v>8481.9277108433726</v>
      </c>
      <c r="V144" s="16">
        <f t="shared" si="28"/>
        <v>4819.2771084337346</v>
      </c>
    </row>
    <row r="145" spans="1:22" x14ac:dyDescent="0.3">
      <c r="A145">
        <v>143</v>
      </c>
      <c r="B145" s="15">
        <f>'일자별 시가총액'!B144/'일자별 시가총액'!$G144</f>
        <v>6.2463536184307791E-2</v>
      </c>
      <c r="C145" s="15">
        <f>'일자별 시가총액'!C144/'일자별 시가총액'!$G144</f>
        <v>4.4667330477080949E-2</v>
      </c>
      <c r="D145" s="15">
        <f>'일자별 시가총액'!D144/'일자별 시가총액'!$G144</f>
        <v>0.32029403462149614</v>
      </c>
      <c r="E145" s="15">
        <f>'일자별 시가총액'!E144/'일자별 시가총액'!$G144</f>
        <v>6.1965777153599362E-2</v>
      </c>
      <c r="F145" s="15">
        <f>'일자별 시가총액'!F144/'일자별 시가총액'!$G144</f>
        <v>0.51060932156351568</v>
      </c>
      <c r="G145" s="14">
        <f>'일자별 시가총액'!H144</f>
        <v>121.96995502008032</v>
      </c>
      <c r="H145" s="9">
        <v>200000</v>
      </c>
      <c r="I145" s="9">
        <v>150000</v>
      </c>
      <c r="J145" s="9">
        <f t="shared" si="23"/>
        <v>1250000</v>
      </c>
      <c r="K145" s="9">
        <f t="shared" si="21"/>
        <v>12196.995502008032</v>
      </c>
      <c r="L145" s="9">
        <f t="shared" si="22"/>
        <v>15246244377.51004</v>
      </c>
      <c r="M145" s="9">
        <f>$L145*B145/'일자별 주가'!B144-펀드!R144</f>
        <v>3012.0481927710935</v>
      </c>
      <c r="N145" s="9">
        <f>$L145*C145/'일자별 주가'!C144-펀드!S144</f>
        <v>1807.2289156626503</v>
      </c>
      <c r="O145" s="9">
        <f>$L145*D145/'일자별 주가'!D144-펀드!T144</f>
        <v>6586.3453815261018</v>
      </c>
      <c r="P145" s="9">
        <f>$L145*E145/'일자별 주가'!E144-펀드!U144</f>
        <v>353.41365461847454</v>
      </c>
      <c r="Q145" s="9">
        <f>$L145*F145/'일자별 주가'!F144-펀드!V144</f>
        <v>200.80321285140508</v>
      </c>
      <c r="R145" s="16">
        <f t="shared" si="24"/>
        <v>75301.204819277118</v>
      </c>
      <c r="S145" s="16">
        <f t="shared" si="25"/>
        <v>45180.722891566264</v>
      </c>
      <c r="T145" s="16">
        <f t="shared" si="26"/>
        <v>164658.6345381526</v>
      </c>
      <c r="U145" s="16">
        <f t="shared" si="27"/>
        <v>8835.3413654618471</v>
      </c>
      <c r="V145" s="16">
        <f t="shared" si="28"/>
        <v>5020.0803212851397</v>
      </c>
    </row>
    <row r="146" spans="1:22" x14ac:dyDescent="0.3">
      <c r="A146">
        <v>144</v>
      </c>
      <c r="B146" s="15">
        <f>'일자별 시가총액'!B145/'일자별 시가총액'!$G145</f>
        <v>6.3908264669573819E-2</v>
      </c>
      <c r="C146" s="15">
        <f>'일자별 시가총액'!C145/'일자별 시가총액'!$G145</f>
        <v>4.4605780738591616E-2</v>
      </c>
      <c r="D146" s="15">
        <f>'일자별 시가총액'!D145/'일자별 시가총액'!$G145</f>
        <v>0.30888526901041036</v>
      </c>
      <c r="E146" s="15">
        <f>'일자별 시가총액'!E145/'일자별 시가총액'!$G145</f>
        <v>6.3292602461623187E-2</v>
      </c>
      <c r="F146" s="15">
        <f>'일자별 시가총액'!F145/'일자별 시가총액'!$G145</f>
        <v>0.51930808311980103</v>
      </c>
      <c r="G146" s="14">
        <f>'일자별 시가총액'!H145</f>
        <v>122.79460883534136</v>
      </c>
      <c r="H146" s="9">
        <v>150000</v>
      </c>
      <c r="I146" s="9">
        <v>150000</v>
      </c>
      <c r="J146" s="9">
        <f t="shared" si="23"/>
        <v>1250000</v>
      </c>
      <c r="K146" s="9">
        <f t="shared" si="21"/>
        <v>12279.460883534137</v>
      </c>
      <c r="L146" s="9">
        <f t="shared" si="22"/>
        <v>15349326104.417671</v>
      </c>
      <c r="M146" s="9">
        <f>$L146*B146/'일자별 주가'!B145-펀드!R145</f>
        <v>0</v>
      </c>
      <c r="N146" s="9">
        <f>$L146*C146/'일자별 주가'!C145-펀드!S145</f>
        <v>0</v>
      </c>
      <c r="O146" s="9">
        <f>$L146*D146/'일자별 주가'!D145-펀드!T145</f>
        <v>0</v>
      </c>
      <c r="P146" s="9">
        <f>$L146*E146/'일자별 주가'!E145-펀드!U145</f>
        <v>0</v>
      </c>
      <c r="Q146" s="9">
        <f>$L146*F146/'일자별 주가'!F145-펀드!V145</f>
        <v>0</v>
      </c>
      <c r="R146" s="16">
        <f t="shared" si="24"/>
        <v>75301.204819277118</v>
      </c>
      <c r="S146" s="16">
        <f t="shared" si="25"/>
        <v>45180.722891566264</v>
      </c>
      <c r="T146" s="16">
        <f t="shared" si="26"/>
        <v>164658.6345381526</v>
      </c>
      <c r="U146" s="16">
        <f t="shared" si="27"/>
        <v>8835.3413654618471</v>
      </c>
      <c r="V146" s="16">
        <f t="shared" si="28"/>
        <v>5020.0803212851397</v>
      </c>
    </row>
    <row r="147" spans="1:22" x14ac:dyDescent="0.3">
      <c r="A147">
        <v>145</v>
      </c>
      <c r="B147" s="15">
        <f>'일자별 시가총액'!B146/'일자별 시가총액'!$G146</f>
        <v>6.4121348475443901E-2</v>
      </c>
      <c r="C147" s="15">
        <f>'일자별 시가총액'!C146/'일자별 시가총액'!$G146</f>
        <v>4.4295626962904157E-2</v>
      </c>
      <c r="D147" s="15">
        <f>'일자별 시가총액'!D146/'일자별 시가총액'!$G146</f>
        <v>0.30692385921951626</v>
      </c>
      <c r="E147" s="15">
        <f>'일자별 시가총액'!E146/'일자별 시가총액'!$G146</f>
        <v>6.0727949249545235E-2</v>
      </c>
      <c r="F147" s="15">
        <f>'일자별 시가총액'!F146/'일자별 시가총액'!$G146</f>
        <v>0.52393121609259041</v>
      </c>
      <c r="G147" s="14">
        <f>'일자별 시가총액'!H146</f>
        <v>125.01710040160643</v>
      </c>
      <c r="H147" s="9">
        <v>50000</v>
      </c>
      <c r="I147" s="9">
        <v>250000</v>
      </c>
      <c r="J147" s="9">
        <f t="shared" si="23"/>
        <v>1050000</v>
      </c>
      <c r="K147" s="9">
        <f t="shared" si="21"/>
        <v>12501.710040160644</v>
      </c>
      <c r="L147" s="9">
        <f t="shared" si="22"/>
        <v>13126795542.168676</v>
      </c>
      <c r="M147" s="9">
        <f>$L147*B147/'일자별 주가'!B146-펀드!R146</f>
        <v>-12048.192771084337</v>
      </c>
      <c r="N147" s="9">
        <f>$L147*C147/'일자별 주가'!C146-펀드!S146</f>
        <v>-7228.915662650601</v>
      </c>
      <c r="O147" s="9">
        <f>$L147*D147/'일자별 주가'!D146-펀드!T146</f>
        <v>-26345.381526104407</v>
      </c>
      <c r="P147" s="9">
        <f>$L147*E147/'일자별 주가'!E146-펀드!U146</f>
        <v>-1413.6546184738945</v>
      </c>
      <c r="Q147" s="9">
        <f>$L147*F147/'일자별 주가'!F146-펀드!V146</f>
        <v>-803.21285140562122</v>
      </c>
      <c r="R147" s="16">
        <f t="shared" si="24"/>
        <v>63253.012048192781</v>
      </c>
      <c r="S147" s="16">
        <f t="shared" si="25"/>
        <v>37951.807228915663</v>
      </c>
      <c r="T147" s="16">
        <f t="shared" si="26"/>
        <v>138313.2530120482</v>
      </c>
      <c r="U147" s="16">
        <f t="shared" si="27"/>
        <v>7421.6867469879526</v>
      </c>
      <c r="V147" s="16">
        <f t="shared" si="28"/>
        <v>4216.8674698795185</v>
      </c>
    </row>
    <row r="148" spans="1:22" x14ac:dyDescent="0.3">
      <c r="A148">
        <v>146</v>
      </c>
      <c r="B148" s="15">
        <f>'일자별 시가총액'!B147/'일자별 시가총액'!$G147</f>
        <v>6.5574304535053723E-2</v>
      </c>
      <c r="C148" s="15">
        <f>'일자별 시가총액'!C147/'일자별 시가총액'!$G147</f>
        <v>4.5297468417244871E-2</v>
      </c>
      <c r="D148" s="15">
        <f>'일자별 시가총액'!D147/'일자별 시가총액'!$G147</f>
        <v>0.30053530076002044</v>
      </c>
      <c r="E148" s="15">
        <f>'일자별 시가총액'!E147/'일자별 시가총액'!$G147</f>
        <v>5.9462315257421523E-2</v>
      </c>
      <c r="F148" s="15">
        <f>'일자별 시가총액'!F147/'일자별 시가총액'!$G147</f>
        <v>0.52913061103025949</v>
      </c>
      <c r="G148" s="14">
        <f>'일자별 시가총액'!H147</f>
        <v>124.95711485943775</v>
      </c>
      <c r="H148" s="9">
        <v>200000</v>
      </c>
      <c r="I148" s="9">
        <v>50000</v>
      </c>
      <c r="J148" s="9">
        <f t="shared" si="23"/>
        <v>1200000</v>
      </c>
      <c r="K148" s="9">
        <f t="shared" si="21"/>
        <v>12495.711485943775</v>
      </c>
      <c r="L148" s="9">
        <f t="shared" si="22"/>
        <v>14994853783.13253</v>
      </c>
      <c r="M148" s="9">
        <f>$L148*B148/'일자별 주가'!B147-펀드!R147</f>
        <v>9036.144578313244</v>
      </c>
      <c r="N148" s="9">
        <f>$L148*C148/'일자별 주가'!C147-펀드!S147</f>
        <v>5421.6867469879508</v>
      </c>
      <c r="O148" s="9">
        <f>$L148*D148/'일자별 주가'!D147-펀드!T147</f>
        <v>19759.036144578306</v>
      </c>
      <c r="P148" s="9">
        <f>$L148*E148/'일자별 주가'!E147-펀드!U147</f>
        <v>1060.2409638554218</v>
      </c>
      <c r="Q148" s="9">
        <f>$L148*F148/'일자별 주가'!F147-펀드!V147</f>
        <v>602.40963855421705</v>
      </c>
      <c r="R148" s="16">
        <f t="shared" si="24"/>
        <v>72289.156626506025</v>
      </c>
      <c r="S148" s="16">
        <f t="shared" si="25"/>
        <v>43373.493975903613</v>
      </c>
      <c r="T148" s="16">
        <f t="shared" si="26"/>
        <v>158072.2891566265</v>
      </c>
      <c r="U148" s="16">
        <f t="shared" si="27"/>
        <v>8481.9277108433744</v>
      </c>
      <c r="V148" s="16">
        <f t="shared" si="28"/>
        <v>4819.2771084337355</v>
      </c>
    </row>
    <row r="149" spans="1:22" x14ac:dyDescent="0.3">
      <c r="A149">
        <v>147</v>
      </c>
      <c r="B149" s="15">
        <f>'일자별 시가총액'!B148/'일자별 시가총액'!$G148</f>
        <v>6.6810873464364345E-2</v>
      </c>
      <c r="C149" s="15">
        <f>'일자별 시가총액'!C148/'일자별 시가총액'!$G148</f>
        <v>4.6502360973266273E-2</v>
      </c>
      <c r="D149" s="15">
        <f>'일자별 시가총액'!D148/'일자별 시가총액'!$G148</f>
        <v>0.29944975104559807</v>
      </c>
      <c r="E149" s="15">
        <f>'일자별 시가총액'!E148/'일자별 시가총액'!$G148</f>
        <v>6.0560341823649125E-2</v>
      </c>
      <c r="F149" s="15">
        <f>'일자별 시가총액'!F148/'일자별 시가총액'!$G148</f>
        <v>0.52667667269312224</v>
      </c>
      <c r="G149" s="14">
        <f>'일자별 시가총액'!H148</f>
        <v>123.32059437751003</v>
      </c>
      <c r="H149" s="9">
        <v>200000</v>
      </c>
      <c r="I149" s="9">
        <v>100000</v>
      </c>
      <c r="J149" s="9">
        <f t="shared" si="23"/>
        <v>1300000</v>
      </c>
      <c r="K149" s="9">
        <f t="shared" si="21"/>
        <v>12332.059437751004</v>
      </c>
      <c r="L149" s="9">
        <f t="shared" si="22"/>
        <v>16031677269.076305</v>
      </c>
      <c r="M149" s="9">
        <f>$L149*B149/'일자별 주가'!B148-펀드!R148</f>
        <v>6024.0963855421724</v>
      </c>
      <c r="N149" s="9">
        <f>$L149*C149/'일자별 주가'!C148-펀드!S148</f>
        <v>3614.4578313253078</v>
      </c>
      <c r="O149" s="9">
        <f>$L149*D149/'일자별 주가'!D148-펀드!T148</f>
        <v>13172.690763052233</v>
      </c>
      <c r="P149" s="9">
        <f>$L149*E149/'일자별 주가'!E148-펀드!U148</f>
        <v>706.82730923694726</v>
      </c>
      <c r="Q149" s="9">
        <f>$L149*F149/'일자별 주가'!F148-펀드!V148</f>
        <v>401.60642570281107</v>
      </c>
      <c r="R149" s="16">
        <f t="shared" si="24"/>
        <v>78313.253012048197</v>
      </c>
      <c r="S149" s="16">
        <f t="shared" si="25"/>
        <v>46987.951807228921</v>
      </c>
      <c r="T149" s="16">
        <f t="shared" si="26"/>
        <v>171244.97991967874</v>
      </c>
      <c r="U149" s="16">
        <f t="shared" si="27"/>
        <v>9188.7550200803216</v>
      </c>
      <c r="V149" s="16">
        <f t="shared" si="28"/>
        <v>5220.8835341365466</v>
      </c>
    </row>
    <row r="150" spans="1:22" x14ac:dyDescent="0.3">
      <c r="A150">
        <v>148</v>
      </c>
      <c r="B150" s="15">
        <f>'일자별 시가총액'!B149/'일자별 시가총액'!$G149</f>
        <v>6.6953204332572847E-2</v>
      </c>
      <c r="C150" s="15">
        <f>'일자별 시가총액'!C149/'일자별 시가총액'!$G149</f>
        <v>4.5454155420939363E-2</v>
      </c>
      <c r="D150" s="15">
        <f>'일자별 시가총액'!D149/'일자별 시가총액'!$G149</f>
        <v>0.29845686405696131</v>
      </c>
      <c r="E150" s="15">
        <f>'일자별 시가총액'!E149/'일자별 시가총액'!$G149</f>
        <v>5.8864965582185784E-2</v>
      </c>
      <c r="F150" s="15">
        <f>'일자별 시가총액'!F149/'일자별 시가총액'!$G149</f>
        <v>0.53027081060734071</v>
      </c>
      <c r="G150" s="14">
        <f>'일자별 시가총액'!H149</f>
        <v>123.37334779116466</v>
      </c>
      <c r="H150" s="9">
        <v>250000</v>
      </c>
      <c r="I150" s="9">
        <v>250000</v>
      </c>
      <c r="J150" s="9">
        <f t="shared" si="23"/>
        <v>1300000</v>
      </c>
      <c r="K150" s="9">
        <f t="shared" si="21"/>
        <v>12337.334779116467</v>
      </c>
      <c r="L150" s="9">
        <f t="shared" si="22"/>
        <v>16038535212.851406</v>
      </c>
      <c r="M150" s="9">
        <f>$L150*B150/'일자별 주가'!B149-펀드!R149</f>
        <v>0</v>
      </c>
      <c r="N150" s="9">
        <f>$L150*C150/'일자별 주가'!C149-펀드!S149</f>
        <v>0</v>
      </c>
      <c r="O150" s="9">
        <f>$L150*D150/'일자별 주가'!D149-펀드!T149</f>
        <v>0</v>
      </c>
      <c r="P150" s="9">
        <f>$L150*E150/'일자별 주가'!E149-펀드!U149</f>
        <v>0</v>
      </c>
      <c r="Q150" s="9">
        <f>$L150*F150/'일자별 주가'!F149-펀드!V149</f>
        <v>0</v>
      </c>
      <c r="R150" s="16">
        <f t="shared" si="24"/>
        <v>78313.253012048197</v>
      </c>
      <c r="S150" s="16">
        <f t="shared" si="25"/>
        <v>46987.951807228921</v>
      </c>
      <c r="T150" s="16">
        <f t="shared" si="26"/>
        <v>171244.97991967874</v>
      </c>
      <c r="U150" s="16">
        <f t="shared" si="27"/>
        <v>9188.7550200803216</v>
      </c>
      <c r="V150" s="16">
        <f t="shared" si="28"/>
        <v>5220.8835341365466</v>
      </c>
    </row>
    <row r="151" spans="1:22" x14ac:dyDescent="0.3">
      <c r="A151">
        <v>149</v>
      </c>
      <c r="B151" s="15">
        <f>'일자별 시가총액'!B150/'일자별 시가총액'!$G150</f>
        <v>6.5794650205734759E-2</v>
      </c>
      <c r="C151" s="15">
        <f>'일자별 시가총액'!C150/'일자별 시가총액'!$G150</f>
        <v>4.5988964610730557E-2</v>
      </c>
      <c r="D151" s="15">
        <f>'일자별 시가총액'!D150/'일자별 시가총액'!$G150</f>
        <v>0.29477087686374603</v>
      </c>
      <c r="E151" s="15">
        <f>'일자별 시가총액'!E150/'일자별 시가총액'!$G150</f>
        <v>5.7633744695262959E-2</v>
      </c>
      <c r="F151" s="15">
        <f>'일자별 시가총액'!F150/'일자별 시가총액'!$G150</f>
        <v>0.53581176362452565</v>
      </c>
      <c r="G151" s="14">
        <f>'일자별 시가총액'!H150</f>
        <v>124.43791967871488</v>
      </c>
      <c r="H151" s="9">
        <v>150000</v>
      </c>
      <c r="I151" s="9">
        <v>100000</v>
      </c>
      <c r="J151" s="9">
        <f t="shared" si="23"/>
        <v>1350000</v>
      </c>
      <c r="K151" s="9">
        <f t="shared" si="21"/>
        <v>12443.791967871488</v>
      </c>
      <c r="L151" s="9">
        <f t="shared" si="22"/>
        <v>16799119156.626509</v>
      </c>
      <c r="M151" s="9">
        <f>$L151*B151/'일자별 주가'!B150-펀드!R150</f>
        <v>3012.0481927710935</v>
      </c>
      <c r="N151" s="9">
        <f>$L151*C151/'일자별 주가'!C150-펀드!S150</f>
        <v>1807.2289156626503</v>
      </c>
      <c r="O151" s="9">
        <f>$L151*D151/'일자별 주가'!D150-펀드!T150</f>
        <v>6586.3453815261018</v>
      </c>
      <c r="P151" s="9">
        <f>$L151*E151/'일자별 주가'!E150-펀드!U150</f>
        <v>353.41365461847454</v>
      </c>
      <c r="Q151" s="9">
        <f>$L151*F151/'일자별 주가'!F150-펀드!V150</f>
        <v>200.80321285140599</v>
      </c>
      <c r="R151" s="16">
        <f t="shared" si="24"/>
        <v>81325.30120481929</v>
      </c>
      <c r="S151" s="16">
        <f t="shared" si="25"/>
        <v>48795.180722891571</v>
      </c>
      <c r="T151" s="16">
        <f t="shared" si="26"/>
        <v>177831.32530120484</v>
      </c>
      <c r="U151" s="16">
        <f t="shared" si="27"/>
        <v>9542.1686746987962</v>
      </c>
      <c r="V151" s="16">
        <f t="shared" si="28"/>
        <v>5421.6867469879526</v>
      </c>
    </row>
    <row r="152" spans="1:22" x14ac:dyDescent="0.3">
      <c r="A152">
        <v>150</v>
      </c>
      <c r="B152" s="15">
        <f>'일자별 시가총액'!B151/'일자별 시가총액'!$G151</f>
        <v>6.7629714058191667E-2</v>
      </c>
      <c r="C152" s="15">
        <f>'일자별 시가총액'!C151/'일자별 시가총액'!$G151</f>
        <v>4.6102954377173634E-2</v>
      </c>
      <c r="D152" s="15">
        <f>'일자별 시가총액'!D151/'일자별 시가총액'!$G151</f>
        <v>0.2953570047701406</v>
      </c>
      <c r="E152" s="15">
        <f>'일자별 시가총액'!E151/'일자별 시가총액'!$G151</f>
        <v>6.0121007006129615E-2</v>
      </c>
      <c r="F152" s="15">
        <f>'일자별 시가총액'!F151/'일자별 시가총액'!$G151</f>
        <v>0.53078931978836452</v>
      </c>
      <c r="G152" s="14">
        <f>'일자별 시가총액'!H151</f>
        <v>122.00561445783134</v>
      </c>
      <c r="H152" s="9">
        <v>200000</v>
      </c>
      <c r="I152" s="9">
        <v>50000</v>
      </c>
      <c r="J152" s="9">
        <f t="shared" si="23"/>
        <v>1500000</v>
      </c>
      <c r="K152" s="9">
        <f t="shared" si="21"/>
        <v>12200.561445783134</v>
      </c>
      <c r="L152" s="9">
        <f t="shared" si="22"/>
        <v>18300842168.674702</v>
      </c>
      <c r="M152" s="9">
        <f>$L152*B152/'일자별 주가'!B151-펀드!R151</f>
        <v>9036.1445783132367</v>
      </c>
      <c r="N152" s="9">
        <f>$L152*C152/'일자별 주가'!C151-펀드!S151</f>
        <v>5421.6867469879508</v>
      </c>
      <c r="O152" s="9">
        <f>$L152*D152/'일자별 주가'!D151-펀드!T151</f>
        <v>19759.036144578306</v>
      </c>
      <c r="P152" s="9">
        <f>$L152*E152/'일자별 주가'!E151-펀드!U151</f>
        <v>1060.2409638554218</v>
      </c>
      <c r="Q152" s="9">
        <f>$L152*F152/'일자별 주가'!F151-펀드!V151</f>
        <v>602.40963855421705</v>
      </c>
      <c r="R152" s="16">
        <f t="shared" si="24"/>
        <v>90361.445783132527</v>
      </c>
      <c r="S152" s="16">
        <f t="shared" si="25"/>
        <v>54216.867469879522</v>
      </c>
      <c r="T152" s="16">
        <f t="shared" si="26"/>
        <v>197590.36144578314</v>
      </c>
      <c r="U152" s="16">
        <f t="shared" si="27"/>
        <v>10602.409638554218</v>
      </c>
      <c r="V152" s="16">
        <f t="shared" si="28"/>
        <v>6024.0963855421696</v>
      </c>
    </row>
    <row r="153" spans="1:22" x14ac:dyDescent="0.3">
      <c r="A153">
        <v>151</v>
      </c>
      <c r="B153" s="15">
        <f>'일자별 시가총액'!B152/'일자별 시가총액'!$G152</f>
        <v>7.0003498055725241E-2</v>
      </c>
      <c r="C153" s="15">
        <f>'일자별 시가총액'!C152/'일자별 시가총액'!$G152</f>
        <v>4.7303070078738949E-2</v>
      </c>
      <c r="D153" s="15">
        <f>'일자별 시가총액'!D152/'일자별 시가총액'!$G152</f>
        <v>0.29316258063672362</v>
      </c>
      <c r="E153" s="15">
        <f>'일자별 시가총액'!E152/'일자별 시가총액'!$G152</f>
        <v>6.0128346003054896E-2</v>
      </c>
      <c r="F153" s="15">
        <f>'일자별 시가총액'!F152/'일자별 시가총액'!$G152</f>
        <v>0.52940250522575727</v>
      </c>
      <c r="G153" s="14">
        <f>'일자별 시가총액'!H152</f>
        <v>119.39162409638556</v>
      </c>
      <c r="H153" s="9">
        <v>250000</v>
      </c>
      <c r="I153" s="9">
        <v>250000</v>
      </c>
      <c r="J153" s="9">
        <f t="shared" si="23"/>
        <v>1500000</v>
      </c>
      <c r="K153" s="9">
        <f t="shared" si="21"/>
        <v>11939.162409638555</v>
      </c>
      <c r="L153" s="9">
        <f t="shared" si="22"/>
        <v>17908743614.457832</v>
      </c>
      <c r="M153" s="9">
        <f>$L153*B153/'일자별 주가'!B152-펀드!R152</f>
        <v>0</v>
      </c>
      <c r="N153" s="9">
        <f>$L153*C153/'일자별 주가'!C152-펀드!S152</f>
        <v>0</v>
      </c>
      <c r="O153" s="9">
        <f>$L153*D153/'일자별 주가'!D152-펀드!T152</f>
        <v>0</v>
      </c>
      <c r="P153" s="9">
        <f>$L153*E153/'일자별 주가'!E152-펀드!U152</f>
        <v>0</v>
      </c>
      <c r="Q153" s="9">
        <f>$L153*F153/'일자별 주가'!F152-펀드!V152</f>
        <v>0</v>
      </c>
      <c r="R153" s="16">
        <f t="shared" si="24"/>
        <v>90361.445783132527</v>
      </c>
      <c r="S153" s="16">
        <f t="shared" si="25"/>
        <v>54216.867469879522</v>
      </c>
      <c r="T153" s="16">
        <f t="shared" si="26"/>
        <v>197590.36144578314</v>
      </c>
      <c r="U153" s="16">
        <f t="shared" si="27"/>
        <v>10602.409638554218</v>
      </c>
      <c r="V153" s="16">
        <f t="shared" si="28"/>
        <v>6024.0963855421696</v>
      </c>
    </row>
    <row r="154" spans="1:22" x14ac:dyDescent="0.3">
      <c r="A154">
        <v>152</v>
      </c>
      <c r="B154" s="15">
        <f>'일자별 시가총액'!B153/'일자별 시가총액'!$G153</f>
        <v>6.8274949776521848E-2</v>
      </c>
      <c r="C154" s="15">
        <f>'일자별 시가총액'!C153/'일자별 시가총액'!$G153</f>
        <v>4.5814396254206899E-2</v>
      </c>
      <c r="D154" s="15">
        <f>'일자별 시가총액'!D153/'일자별 시가총액'!$G153</f>
        <v>0.29540245198935244</v>
      </c>
      <c r="E154" s="15">
        <f>'일자별 시가총액'!E153/'일자별 시가총액'!$G153</f>
        <v>5.8741159868726939E-2</v>
      </c>
      <c r="F154" s="15">
        <f>'일자별 시가총액'!F153/'일자별 시가총액'!$G153</f>
        <v>0.53176704211119186</v>
      </c>
      <c r="G154" s="14">
        <f>'일자별 시가총액'!H153</f>
        <v>121.11729317269075</v>
      </c>
      <c r="H154" s="9">
        <v>100000</v>
      </c>
      <c r="I154" s="9">
        <v>200000</v>
      </c>
      <c r="J154" s="9">
        <f t="shared" si="23"/>
        <v>1400000</v>
      </c>
      <c r="K154" s="9">
        <f t="shared" si="21"/>
        <v>12111.729317269077</v>
      </c>
      <c r="L154" s="9">
        <f t="shared" si="22"/>
        <v>16956421044.176708</v>
      </c>
      <c r="M154" s="9">
        <f>$L154*B154/'일자별 주가'!B153-펀드!R153</f>
        <v>-6024.0963855421578</v>
      </c>
      <c r="N154" s="9">
        <f>$L154*C154/'일자별 주가'!C153-펀드!S153</f>
        <v>-3614.4578313253005</v>
      </c>
      <c r="O154" s="9">
        <f>$L154*D154/'일자별 주가'!D153-펀드!T153</f>
        <v>-13172.690763052204</v>
      </c>
      <c r="P154" s="9">
        <f>$L154*E154/'일자별 주가'!E153-펀드!U153</f>
        <v>-706.82730923694908</v>
      </c>
      <c r="Q154" s="9">
        <f>$L154*F154/'일자별 주가'!F153-펀드!V153</f>
        <v>-401.60642570281198</v>
      </c>
      <c r="R154" s="16">
        <f t="shared" si="24"/>
        <v>84337.349397590369</v>
      </c>
      <c r="S154" s="16">
        <f t="shared" si="25"/>
        <v>50602.409638554222</v>
      </c>
      <c r="T154" s="16">
        <f t="shared" si="26"/>
        <v>184417.67068273094</v>
      </c>
      <c r="U154" s="16">
        <f t="shared" si="27"/>
        <v>9895.5823293172689</v>
      </c>
      <c r="V154" s="16">
        <f t="shared" si="28"/>
        <v>5622.4899598393577</v>
      </c>
    </row>
    <row r="155" spans="1:22" x14ac:dyDescent="0.3">
      <c r="A155">
        <v>153</v>
      </c>
      <c r="B155" s="15">
        <f>'일자별 시가총액'!B154/'일자별 시가총액'!$G154</f>
        <v>7.0045634593437323E-2</v>
      </c>
      <c r="C155" s="15">
        <f>'일자별 시가총액'!C154/'일자별 시가총액'!$G154</f>
        <v>4.4726031216133097E-2</v>
      </c>
      <c r="D155" s="15">
        <f>'일자별 시가총액'!D154/'일자별 시가총액'!$G154</f>
        <v>0.30215979109284591</v>
      </c>
      <c r="E155" s="15">
        <f>'일자별 시가총액'!E154/'일자별 시가총액'!$G154</f>
        <v>5.8476074437612838E-2</v>
      </c>
      <c r="F155" s="15">
        <f>'일자별 시가총액'!F154/'일자별 시가총액'!$G154</f>
        <v>0.52459246865997089</v>
      </c>
      <c r="G155" s="14">
        <f>'일자별 시가총액'!H154</f>
        <v>121.21185702811246</v>
      </c>
      <c r="H155" s="9">
        <v>250000</v>
      </c>
      <c r="I155" s="9">
        <v>100000</v>
      </c>
      <c r="J155" s="9">
        <f t="shared" si="23"/>
        <v>1550000</v>
      </c>
      <c r="K155" s="9">
        <f t="shared" si="21"/>
        <v>12121.185702811246</v>
      </c>
      <c r="L155" s="9">
        <f t="shared" si="22"/>
        <v>18787837839.357433</v>
      </c>
      <c r="M155" s="9">
        <f>$L155*B155/'일자별 주가'!B154-펀드!R154</f>
        <v>9036.1445783132513</v>
      </c>
      <c r="N155" s="9">
        <f>$L155*C155/'일자별 주가'!C154-펀드!S154</f>
        <v>5421.686746987958</v>
      </c>
      <c r="O155" s="9">
        <f>$L155*D155/'일자별 주가'!D154-펀드!T154</f>
        <v>19759.036144578364</v>
      </c>
      <c r="P155" s="9">
        <f>$L155*E155/'일자별 주가'!E154-펀드!U154</f>
        <v>1060.2409638554236</v>
      </c>
      <c r="Q155" s="9">
        <f>$L155*F155/'일자별 주가'!F154-펀드!V154</f>
        <v>602.40963855421887</v>
      </c>
      <c r="R155" s="16">
        <f t="shared" si="24"/>
        <v>93373.493975903621</v>
      </c>
      <c r="S155" s="16">
        <f t="shared" si="25"/>
        <v>56024.09638554218</v>
      </c>
      <c r="T155" s="16">
        <f t="shared" si="26"/>
        <v>204176.7068273093</v>
      </c>
      <c r="U155" s="16">
        <f t="shared" si="27"/>
        <v>10955.823293172693</v>
      </c>
      <c r="V155" s="16">
        <f t="shared" si="28"/>
        <v>6224.8995983935765</v>
      </c>
    </row>
    <row r="156" spans="1:22" x14ac:dyDescent="0.3">
      <c r="A156">
        <v>154</v>
      </c>
      <c r="B156" s="15">
        <f>'일자별 시가총액'!B155/'일자별 시가총액'!$G155</f>
        <v>6.853458300640243E-2</v>
      </c>
      <c r="C156" s="15">
        <f>'일자별 시가총액'!C155/'일자별 시가총액'!$G155</f>
        <v>4.5461649697192616E-2</v>
      </c>
      <c r="D156" s="15">
        <f>'일자별 시가총액'!D155/'일자별 시가총액'!$G155</f>
        <v>0.29486261140186931</v>
      </c>
      <c r="E156" s="15">
        <f>'일자별 시가총액'!E155/'일자별 시가총액'!$G155</f>
        <v>5.8941789782410381E-2</v>
      </c>
      <c r="F156" s="15">
        <f>'일자별 시가총액'!F155/'일자별 시가총액'!$G155</f>
        <v>0.53219936611212526</v>
      </c>
      <c r="G156" s="14">
        <f>'일자별 시가총액'!H155</f>
        <v>122.73286586345382</v>
      </c>
      <c r="H156" s="9">
        <v>200000</v>
      </c>
      <c r="I156" s="9">
        <v>200000</v>
      </c>
      <c r="J156" s="9">
        <f t="shared" si="23"/>
        <v>1550000</v>
      </c>
      <c r="K156" s="9">
        <f t="shared" si="21"/>
        <v>12273.286586345383</v>
      </c>
      <c r="L156" s="9">
        <f t="shared" si="22"/>
        <v>19023594208.835342</v>
      </c>
      <c r="M156" s="9">
        <f>$L156*B156/'일자별 주가'!B155-펀드!R155</f>
        <v>0</v>
      </c>
      <c r="N156" s="9">
        <f>$L156*C156/'일자별 주가'!C155-펀드!S155</f>
        <v>0</v>
      </c>
      <c r="O156" s="9">
        <f>$L156*D156/'일자별 주가'!D155-펀드!T155</f>
        <v>0</v>
      </c>
      <c r="P156" s="9">
        <f>$L156*E156/'일자별 주가'!E155-펀드!U155</f>
        <v>0</v>
      </c>
      <c r="Q156" s="9">
        <f>$L156*F156/'일자별 주가'!F155-펀드!V155</f>
        <v>0</v>
      </c>
      <c r="R156" s="16">
        <f t="shared" si="24"/>
        <v>93373.493975903621</v>
      </c>
      <c r="S156" s="16">
        <f t="shared" si="25"/>
        <v>56024.09638554218</v>
      </c>
      <c r="T156" s="16">
        <f t="shared" si="26"/>
        <v>204176.7068273093</v>
      </c>
      <c r="U156" s="16">
        <f t="shared" si="27"/>
        <v>10955.823293172693</v>
      </c>
      <c r="V156" s="16">
        <f t="shared" si="28"/>
        <v>6224.8995983935765</v>
      </c>
    </row>
    <row r="157" spans="1:22" x14ac:dyDescent="0.3">
      <c r="A157">
        <v>155</v>
      </c>
      <c r="B157" s="15">
        <f>'일자별 시가총액'!B156/'일자별 시가총액'!$G156</f>
        <v>6.7830693739216352E-2</v>
      </c>
      <c r="C157" s="15">
        <f>'일자별 시가총액'!C156/'일자별 시가총액'!$G156</f>
        <v>4.5466269144125257E-2</v>
      </c>
      <c r="D157" s="15">
        <f>'일자별 시가총액'!D156/'일자별 시가총액'!$G156</f>
        <v>0.29778868753870541</v>
      </c>
      <c r="E157" s="15">
        <f>'일자별 시가총액'!E156/'일자별 시가총액'!$G156</f>
        <v>6.047217805737564E-2</v>
      </c>
      <c r="F157" s="15">
        <f>'일자별 시가총액'!F156/'일자별 시가총액'!$G156</f>
        <v>0.52844217152057738</v>
      </c>
      <c r="G157" s="14">
        <f>'일자별 시가총액'!H156</f>
        <v>121.06684658634539</v>
      </c>
      <c r="H157" s="9">
        <v>100000</v>
      </c>
      <c r="I157" s="9">
        <v>50000</v>
      </c>
      <c r="J157" s="9">
        <f t="shared" si="23"/>
        <v>1600000</v>
      </c>
      <c r="K157" s="9">
        <f t="shared" si="21"/>
        <v>12106.68465863454</v>
      </c>
      <c r="L157" s="9">
        <f t="shared" si="22"/>
        <v>19370695453.815266</v>
      </c>
      <c r="M157" s="9">
        <f>$L157*B157/'일자별 주가'!B156-펀드!R156</f>
        <v>3012.0481927710935</v>
      </c>
      <c r="N157" s="9">
        <f>$L157*C157/'일자별 주가'!C156-펀드!S156</f>
        <v>1807.2289156626503</v>
      </c>
      <c r="O157" s="9">
        <f>$L157*D157/'일자별 주가'!D156-펀드!T156</f>
        <v>6586.3453815261018</v>
      </c>
      <c r="P157" s="9">
        <f>$L157*E157/'일자별 주가'!E156-펀드!U156</f>
        <v>353.41365461847454</v>
      </c>
      <c r="Q157" s="9">
        <f>$L157*F157/'일자별 주가'!F156-펀드!V156</f>
        <v>200.80321285140508</v>
      </c>
      <c r="R157" s="16">
        <f t="shared" si="24"/>
        <v>96385.542168674714</v>
      </c>
      <c r="S157" s="16">
        <f t="shared" si="25"/>
        <v>57831.32530120483</v>
      </c>
      <c r="T157" s="16">
        <f t="shared" si="26"/>
        <v>210763.0522088354</v>
      </c>
      <c r="U157" s="16">
        <f t="shared" si="27"/>
        <v>11309.236947791167</v>
      </c>
      <c r="V157" s="16">
        <f t="shared" si="28"/>
        <v>6425.7028112449816</v>
      </c>
    </row>
    <row r="158" spans="1:22" x14ac:dyDescent="0.3">
      <c r="A158">
        <v>156</v>
      </c>
      <c r="B158" s="15">
        <f>'일자별 시가총액'!B157/'일자별 시가총액'!$G157</f>
        <v>6.8182927635107901E-2</v>
      </c>
      <c r="C158" s="15">
        <f>'일자별 시가총액'!C157/'일자별 시가총액'!$G157</f>
        <v>4.5811886609530804E-2</v>
      </c>
      <c r="D158" s="15">
        <f>'일자별 시가총액'!D157/'일자별 시가총액'!$G157</f>
        <v>0.29651879207865334</v>
      </c>
      <c r="E158" s="15">
        <f>'일자별 시가총액'!E157/'일자별 시가총액'!$G157</f>
        <v>5.9786128792838532E-2</v>
      </c>
      <c r="F158" s="15">
        <f>'일자별 시가총액'!F157/'일자별 시가총액'!$G157</f>
        <v>0.52970026488386945</v>
      </c>
      <c r="G158" s="14">
        <f>'일자별 시가총액'!H157</f>
        <v>123.20683052208837</v>
      </c>
      <c r="H158" s="9">
        <v>150000</v>
      </c>
      <c r="I158" s="9">
        <v>150000</v>
      </c>
      <c r="J158" s="9">
        <f t="shared" si="23"/>
        <v>1600000</v>
      </c>
      <c r="K158" s="9">
        <f t="shared" si="21"/>
        <v>12320.683052208835</v>
      </c>
      <c r="L158" s="9">
        <f t="shared" si="22"/>
        <v>19713092883.534134</v>
      </c>
      <c r="M158" s="9">
        <f>$L158*B158/'일자별 주가'!B157-펀드!R157</f>
        <v>0</v>
      </c>
      <c r="N158" s="9">
        <f>$L158*C158/'일자별 주가'!C157-펀드!S157</f>
        <v>0</v>
      </c>
      <c r="O158" s="9">
        <f>$L158*D158/'일자별 주가'!D157-펀드!T157</f>
        <v>0</v>
      </c>
      <c r="P158" s="9">
        <f>$L158*E158/'일자별 주가'!E157-펀드!U157</f>
        <v>0</v>
      </c>
      <c r="Q158" s="9">
        <f>$L158*F158/'일자별 주가'!F157-펀드!V157</f>
        <v>0</v>
      </c>
      <c r="R158" s="16">
        <f t="shared" si="24"/>
        <v>96385.542168674714</v>
      </c>
      <c r="S158" s="16">
        <f t="shared" si="25"/>
        <v>57831.32530120483</v>
      </c>
      <c r="T158" s="16">
        <f t="shared" si="26"/>
        <v>210763.0522088354</v>
      </c>
      <c r="U158" s="16">
        <f t="shared" si="27"/>
        <v>11309.236947791167</v>
      </c>
      <c r="V158" s="16">
        <f t="shared" si="28"/>
        <v>6425.7028112449816</v>
      </c>
    </row>
    <row r="159" spans="1:22" x14ac:dyDescent="0.3">
      <c r="A159">
        <v>157</v>
      </c>
      <c r="B159" s="15">
        <f>'일자별 시가총액'!B158/'일자별 시가총액'!$G158</f>
        <v>6.8160733404671353E-2</v>
      </c>
      <c r="C159" s="15">
        <f>'일자별 시가총액'!C158/'일자별 시가총액'!$G158</f>
        <v>4.4323516024043275E-2</v>
      </c>
      <c r="D159" s="15">
        <f>'일자별 시가총액'!D158/'일자별 시가총액'!$G158</f>
        <v>0.30027136786212372</v>
      </c>
      <c r="E159" s="15">
        <f>'일자별 시가총액'!E158/'일자별 시가총액'!$G158</f>
        <v>6.0042808211804903E-2</v>
      </c>
      <c r="F159" s="15">
        <f>'일자별 시가총액'!F158/'일자별 시가총액'!$G158</f>
        <v>0.52720157449735672</v>
      </c>
      <c r="G159" s="14">
        <f>'일자별 시가총액'!H158</f>
        <v>124.97921124497992</v>
      </c>
      <c r="H159" s="9">
        <v>250000</v>
      </c>
      <c r="I159" s="9">
        <v>150000</v>
      </c>
      <c r="J159" s="9">
        <f t="shared" si="23"/>
        <v>1700000</v>
      </c>
      <c r="K159" s="9">
        <f t="shared" si="21"/>
        <v>12497.921124497992</v>
      </c>
      <c r="L159" s="9">
        <f t="shared" si="22"/>
        <v>21246465911.646587</v>
      </c>
      <c r="M159" s="9">
        <f>$L159*B159/'일자별 주가'!B158-펀드!R158</f>
        <v>6024.0963855421578</v>
      </c>
      <c r="N159" s="9">
        <f>$L159*C159/'일자별 주가'!C158-펀드!S158</f>
        <v>3614.4578313252932</v>
      </c>
      <c r="O159" s="9">
        <f>$L159*D159/'일자별 주가'!D158-펀드!T158</f>
        <v>13172.690763052116</v>
      </c>
      <c r="P159" s="9">
        <f>$L159*E159/'일자별 주가'!E158-펀드!U158</f>
        <v>706.82730923694544</v>
      </c>
      <c r="Q159" s="9">
        <f>$L159*F159/'일자별 주가'!F158-펀드!V158</f>
        <v>401.60642570281016</v>
      </c>
      <c r="R159" s="16">
        <f t="shared" si="24"/>
        <v>102409.63855421687</v>
      </c>
      <c r="S159" s="16">
        <f t="shared" si="25"/>
        <v>61445.783132530123</v>
      </c>
      <c r="T159" s="16">
        <f t="shared" si="26"/>
        <v>223935.74297188752</v>
      </c>
      <c r="U159" s="16">
        <f t="shared" si="27"/>
        <v>12016.064257028112</v>
      </c>
      <c r="V159" s="16">
        <f t="shared" si="28"/>
        <v>6827.3092369477918</v>
      </c>
    </row>
    <row r="160" spans="1:22" x14ac:dyDescent="0.3">
      <c r="A160">
        <v>158</v>
      </c>
      <c r="B160" s="15">
        <f>'일자별 시가총액'!B159/'일자별 시가총액'!$G159</f>
        <v>6.6590079403117342E-2</v>
      </c>
      <c r="C160" s="15">
        <f>'일자별 시가총액'!C159/'일자별 시가총액'!$G159</f>
        <v>4.5039679349286869E-2</v>
      </c>
      <c r="D160" s="15">
        <f>'일자별 시가총액'!D159/'일자별 시가총액'!$G159</f>
        <v>0.29950433350139283</v>
      </c>
      <c r="E160" s="15">
        <f>'일자별 시가총액'!E159/'일자별 시가총액'!$G159</f>
        <v>6.0871429481378768E-2</v>
      </c>
      <c r="F160" s="15">
        <f>'일자별 시가총액'!F159/'일자별 시가총액'!$G159</f>
        <v>0.52799447826482426</v>
      </c>
      <c r="G160" s="14">
        <f>'일자별 시가총액'!H159</f>
        <v>126.57915020080321</v>
      </c>
      <c r="H160" s="9">
        <v>50000</v>
      </c>
      <c r="I160" s="9">
        <v>200000</v>
      </c>
      <c r="J160" s="9">
        <f t="shared" si="23"/>
        <v>1550000</v>
      </c>
      <c r="K160" s="9">
        <f t="shared" si="21"/>
        <v>12657.91502008032</v>
      </c>
      <c r="L160" s="9">
        <f t="shared" si="22"/>
        <v>19619768281.124496</v>
      </c>
      <c r="M160" s="9">
        <f>$L160*B160/'일자별 주가'!B159-펀드!R159</f>
        <v>-9036.1445783132658</v>
      </c>
      <c r="N160" s="9">
        <f>$L160*C160/'일자별 주가'!C159-펀드!S159</f>
        <v>-5421.686746987958</v>
      </c>
      <c r="O160" s="9">
        <f>$L160*D160/'일자별 주가'!D159-펀드!T159</f>
        <v>-19759.036144578276</v>
      </c>
      <c r="P160" s="9">
        <f>$L160*E160/'일자별 주가'!E159-펀드!U159</f>
        <v>-1060.2409638554218</v>
      </c>
      <c r="Q160" s="9">
        <f>$L160*F160/'일자별 주가'!F159-펀드!V159</f>
        <v>-602.40963855421705</v>
      </c>
      <c r="R160" s="16">
        <f t="shared" si="24"/>
        <v>93373.493975903606</v>
      </c>
      <c r="S160" s="16">
        <f t="shared" si="25"/>
        <v>56024.096385542165</v>
      </c>
      <c r="T160" s="16">
        <f t="shared" si="26"/>
        <v>204176.70682730924</v>
      </c>
      <c r="U160" s="16">
        <f t="shared" si="27"/>
        <v>10955.823293172691</v>
      </c>
      <c r="V160" s="16">
        <f t="shared" si="28"/>
        <v>6224.8995983935747</v>
      </c>
    </row>
    <row r="161" spans="1:22" x14ac:dyDescent="0.3">
      <c r="A161">
        <v>159</v>
      </c>
      <c r="B161" s="15">
        <f>'일자별 시가총액'!B160/'일자별 시가총액'!$G160</f>
        <v>6.6353485680189866E-2</v>
      </c>
      <c r="C161" s="15">
        <f>'일자별 시가총액'!C160/'일자별 시가총액'!$G160</f>
        <v>4.4583782942525838E-2</v>
      </c>
      <c r="D161" s="15">
        <f>'일자별 시가총액'!D160/'일자별 시가총액'!$G160</f>
        <v>0.29942148399638718</v>
      </c>
      <c r="E161" s="15">
        <f>'일자별 시가총액'!E160/'일자별 시가총액'!$G160</f>
        <v>5.9724312505895424E-2</v>
      </c>
      <c r="F161" s="15">
        <f>'일자별 시가총액'!F160/'일자별 시가총액'!$G160</f>
        <v>0.52991693487500169</v>
      </c>
      <c r="G161" s="14">
        <f>'일자별 시가총액'!H160</f>
        <v>125.51432931726907</v>
      </c>
      <c r="H161" s="9">
        <v>200000</v>
      </c>
      <c r="I161" s="9">
        <v>100000</v>
      </c>
      <c r="J161" s="9">
        <f t="shared" si="23"/>
        <v>1650000</v>
      </c>
      <c r="K161" s="9">
        <f t="shared" si="21"/>
        <v>12551.432931726908</v>
      </c>
      <c r="L161" s="9">
        <f t="shared" si="22"/>
        <v>20709864337.349396</v>
      </c>
      <c r="M161" s="9">
        <f>$L161*B161/'일자별 주가'!B160-펀드!R160</f>
        <v>6024.0963855421724</v>
      </c>
      <c r="N161" s="9">
        <f>$L161*C161/'일자별 주가'!C160-펀드!S160</f>
        <v>3614.4578313253005</v>
      </c>
      <c r="O161" s="9">
        <f>$L161*D161/'일자별 주가'!D160-펀드!T160</f>
        <v>13172.690763052204</v>
      </c>
      <c r="P161" s="9">
        <f>$L161*E161/'일자별 주가'!E160-펀드!U160</f>
        <v>706.82730923694726</v>
      </c>
      <c r="Q161" s="9">
        <f>$L161*F161/'일자별 주가'!F160-펀드!V160</f>
        <v>401.60642570281016</v>
      </c>
      <c r="R161" s="16">
        <f t="shared" si="24"/>
        <v>99397.590361445778</v>
      </c>
      <c r="S161" s="16">
        <f t="shared" si="25"/>
        <v>59638.554216867466</v>
      </c>
      <c r="T161" s="16">
        <f t="shared" si="26"/>
        <v>217349.39759036145</v>
      </c>
      <c r="U161" s="16">
        <f t="shared" si="27"/>
        <v>11662.650602409638</v>
      </c>
      <c r="V161" s="16">
        <f t="shared" si="28"/>
        <v>6626.5060240963849</v>
      </c>
    </row>
    <row r="162" spans="1:22" x14ac:dyDescent="0.3">
      <c r="A162">
        <v>160</v>
      </c>
      <c r="B162" s="15">
        <f>'일자별 시가총액'!B161/'일자별 시가총액'!$G161</f>
        <v>6.5287271313157091E-2</v>
      </c>
      <c r="C162" s="15">
        <f>'일자별 시가총액'!C161/'일자별 시가총액'!$G161</f>
        <v>4.3345363634714605E-2</v>
      </c>
      <c r="D162" s="15">
        <f>'일자별 시가총액'!D161/'일자별 시가총액'!$G161</f>
        <v>0.28943727657992779</v>
      </c>
      <c r="E162" s="15">
        <f>'일자별 시가총액'!E161/'일자별 시가총액'!$G161</f>
        <v>5.7636228763059918E-2</v>
      </c>
      <c r="F162" s="15">
        <f>'일자별 시가총액'!F161/'일자별 시가총액'!$G161</f>
        <v>0.54429385970914057</v>
      </c>
      <c r="G162" s="14">
        <f>'일자별 시가총액'!H161</f>
        <v>126.19851405622491</v>
      </c>
      <c r="H162" s="9">
        <v>200000</v>
      </c>
      <c r="I162" s="9">
        <v>100000</v>
      </c>
      <c r="J162" s="9">
        <f t="shared" si="23"/>
        <v>1750000</v>
      </c>
      <c r="K162" s="9">
        <f t="shared" si="21"/>
        <v>12619.85140562249</v>
      </c>
      <c r="L162" s="9">
        <f t="shared" si="22"/>
        <v>22084739959.839359</v>
      </c>
      <c r="M162" s="9">
        <f>$L162*B162/'일자별 주가'!B161-펀드!R161</f>
        <v>6024.0963855421869</v>
      </c>
      <c r="N162" s="9">
        <f>$L162*C162/'일자별 주가'!C161-펀드!S161</f>
        <v>3614.4578313253078</v>
      </c>
      <c r="O162" s="9">
        <f>$L162*D162/'일자별 주가'!D161-펀드!T161</f>
        <v>13172.690763052233</v>
      </c>
      <c r="P162" s="9">
        <f>$L162*E162/'일자별 주가'!E161-펀드!U161</f>
        <v>706.82730923694908</v>
      </c>
      <c r="Q162" s="9">
        <f>$L162*F162/'일자별 주가'!F161-펀드!V161</f>
        <v>401.60642570281198</v>
      </c>
      <c r="R162" s="16">
        <f t="shared" si="24"/>
        <v>105421.68674698797</v>
      </c>
      <c r="S162" s="16">
        <f t="shared" si="25"/>
        <v>63253.012048192773</v>
      </c>
      <c r="T162" s="16">
        <f t="shared" si="26"/>
        <v>230522.08835341368</v>
      </c>
      <c r="U162" s="16">
        <f t="shared" si="27"/>
        <v>12369.477911646587</v>
      </c>
      <c r="V162" s="16">
        <f t="shared" si="28"/>
        <v>7028.1124497991968</v>
      </c>
    </row>
    <row r="163" spans="1:22" x14ac:dyDescent="0.3">
      <c r="A163">
        <v>161</v>
      </c>
      <c r="B163" s="15">
        <f>'일자별 시가총액'!B162/'일자별 시가총액'!$G162</f>
        <v>6.4479617136560335E-2</v>
      </c>
      <c r="C163" s="15">
        <f>'일자별 시가총액'!C162/'일자별 시가총액'!$G162</f>
        <v>4.2653844527226516E-2</v>
      </c>
      <c r="D163" s="15">
        <f>'일자별 시가총액'!D162/'일자별 시가총액'!$G162</f>
        <v>0.28043105996013129</v>
      </c>
      <c r="E163" s="15">
        <f>'일자별 시가총액'!E162/'일자별 시가총액'!$G162</f>
        <v>5.6771356865965648E-2</v>
      </c>
      <c r="F163" s="15">
        <f>'일자별 시가총액'!F162/'일자별 시가총액'!$G162</f>
        <v>0.55566412151011624</v>
      </c>
      <c r="G163" s="14">
        <f>'일자별 시가총액'!H162</f>
        <v>126.67681124497992</v>
      </c>
      <c r="H163" s="9">
        <v>200000</v>
      </c>
      <c r="I163" s="9">
        <v>250000</v>
      </c>
      <c r="J163" s="9">
        <f t="shared" si="23"/>
        <v>1700000</v>
      </c>
      <c r="K163" s="9">
        <f t="shared" si="21"/>
        <v>12667.681124497993</v>
      </c>
      <c r="L163" s="9">
        <f t="shared" si="22"/>
        <v>21535057911.646587</v>
      </c>
      <c r="M163" s="9">
        <f>$L163*B163/'일자별 주가'!B162-펀드!R162</f>
        <v>-3012.048192771108</v>
      </c>
      <c r="N163" s="9">
        <f>$L163*C163/'일자별 주가'!C162-펀드!S162</f>
        <v>-1807.2289156626503</v>
      </c>
      <c r="O163" s="9">
        <f>$L163*D163/'일자별 주가'!D162-펀드!T162</f>
        <v>-6586.3453815261018</v>
      </c>
      <c r="P163" s="9">
        <f>$L163*E163/'일자별 주가'!E162-펀드!U162</f>
        <v>-353.41365461847454</v>
      </c>
      <c r="Q163" s="9">
        <f>$L163*F163/'일자별 주가'!F162-펀드!V162</f>
        <v>-200.80321285140508</v>
      </c>
      <c r="R163" s="16">
        <f t="shared" si="24"/>
        <v>102409.63855421686</v>
      </c>
      <c r="S163" s="16">
        <f t="shared" si="25"/>
        <v>61445.783132530123</v>
      </c>
      <c r="T163" s="16">
        <f t="shared" si="26"/>
        <v>223935.74297188758</v>
      </c>
      <c r="U163" s="16">
        <f t="shared" si="27"/>
        <v>12016.064257028112</v>
      </c>
      <c r="V163" s="16">
        <f t="shared" si="28"/>
        <v>6827.3092369477918</v>
      </c>
    </row>
    <row r="164" spans="1:22" x14ac:dyDescent="0.3">
      <c r="A164">
        <v>162</v>
      </c>
      <c r="B164" s="15">
        <f>'일자별 시가총액'!B163/'일자별 시가총액'!$G163</f>
        <v>6.2360967199030171E-2</v>
      </c>
      <c r="C164" s="15">
        <f>'일자별 시가총액'!C163/'일자별 시가총액'!$G163</f>
        <v>4.2171361598154565E-2</v>
      </c>
      <c r="D164" s="15">
        <f>'일자별 시가총액'!D163/'일자별 시가총액'!$G163</f>
        <v>0.28399143143940991</v>
      </c>
      <c r="E164" s="15">
        <f>'일자별 시가총액'!E163/'일자별 시가총액'!$G163</f>
        <v>5.5083877748167379E-2</v>
      </c>
      <c r="F164" s="15">
        <f>'일자별 시가총액'!F163/'일자별 시가총액'!$G163</f>
        <v>0.55639236201523801</v>
      </c>
      <c r="G164" s="14">
        <f>'일자별 시가총액'!H163</f>
        <v>127.3290297188755</v>
      </c>
      <c r="H164" s="9">
        <v>100000</v>
      </c>
      <c r="I164" s="9">
        <v>100000</v>
      </c>
      <c r="J164" s="9">
        <f t="shared" si="23"/>
        <v>1700000</v>
      </c>
      <c r="K164" s="9">
        <f t="shared" si="21"/>
        <v>12732.902971887552</v>
      </c>
      <c r="L164" s="9">
        <f t="shared" si="22"/>
        <v>21645935052.208839</v>
      </c>
      <c r="M164" s="9">
        <f>$L164*B164/'일자별 주가'!B163-펀드!R163</f>
        <v>0</v>
      </c>
      <c r="N164" s="9">
        <f>$L164*C164/'일자별 주가'!C163-펀드!S163</f>
        <v>0</v>
      </c>
      <c r="O164" s="9">
        <f>$L164*D164/'일자별 주가'!D163-펀드!T163</f>
        <v>0</v>
      </c>
      <c r="P164" s="9">
        <f>$L164*E164/'일자별 주가'!E163-펀드!U163</f>
        <v>0</v>
      </c>
      <c r="Q164" s="9">
        <f>$L164*F164/'일자별 주가'!F163-펀드!V163</f>
        <v>0</v>
      </c>
      <c r="R164" s="16">
        <f t="shared" si="24"/>
        <v>102409.63855421686</v>
      </c>
      <c r="S164" s="16">
        <f t="shared" si="25"/>
        <v>61445.783132530123</v>
      </c>
      <c r="T164" s="16">
        <f t="shared" si="26"/>
        <v>223935.74297188758</v>
      </c>
      <c r="U164" s="16">
        <f t="shared" si="27"/>
        <v>12016.064257028112</v>
      </c>
      <c r="V164" s="16">
        <f t="shared" si="28"/>
        <v>6827.3092369477918</v>
      </c>
    </row>
    <row r="165" spans="1:22" x14ac:dyDescent="0.3">
      <c r="A165">
        <v>163</v>
      </c>
      <c r="B165" s="15">
        <f>'일자별 시가총액'!B164/'일자별 시가총액'!$G164</f>
        <v>6.1636476225218957E-2</v>
      </c>
      <c r="C165" s="15">
        <f>'일자별 시가총액'!C164/'일자별 시가총액'!$G164</f>
        <v>4.1468109206730698E-2</v>
      </c>
      <c r="D165" s="15">
        <f>'일자별 시가총액'!D164/'일자별 시가총액'!$G164</f>
        <v>0.29378303755999513</v>
      </c>
      <c r="E165" s="15">
        <f>'일자별 시가총액'!E164/'일자별 시가총액'!$G164</f>
        <v>5.6384187545536014E-2</v>
      </c>
      <c r="F165" s="15">
        <f>'일자별 시가총액'!F164/'일자별 시가총액'!$G164</f>
        <v>0.54672818946251922</v>
      </c>
      <c r="G165" s="14">
        <f>'일자별 시가총액'!H164</f>
        <v>125.76655421686746</v>
      </c>
      <c r="H165" s="9">
        <v>250000</v>
      </c>
      <c r="I165" s="9">
        <v>200000</v>
      </c>
      <c r="J165" s="9">
        <f t="shared" si="23"/>
        <v>1750000</v>
      </c>
      <c r="K165" s="9">
        <f t="shared" si="21"/>
        <v>12576.655421686744</v>
      </c>
      <c r="L165" s="9">
        <f t="shared" si="22"/>
        <v>22009146987.951801</v>
      </c>
      <c r="M165" s="9">
        <f>$L165*B165/'일자별 주가'!B164-펀드!R164</f>
        <v>3012.0481927710644</v>
      </c>
      <c r="N165" s="9">
        <f>$L165*C165/'일자별 주가'!C164-펀드!S164</f>
        <v>1807.2289156626357</v>
      </c>
      <c r="O165" s="9">
        <f>$L165*D165/'일자별 주가'!D164-펀드!T164</f>
        <v>6586.3453815259854</v>
      </c>
      <c r="P165" s="9">
        <f>$L165*E165/'일자별 주가'!E164-펀드!U164</f>
        <v>353.4136546184709</v>
      </c>
      <c r="Q165" s="9">
        <f>$L165*F165/'일자별 주가'!F164-펀드!V164</f>
        <v>200.80321285140326</v>
      </c>
      <c r="R165" s="16">
        <f t="shared" si="24"/>
        <v>105421.68674698792</v>
      </c>
      <c r="S165" s="16">
        <f t="shared" si="25"/>
        <v>63253.012048192759</v>
      </c>
      <c r="T165" s="16">
        <f t="shared" si="26"/>
        <v>230522.08835341356</v>
      </c>
      <c r="U165" s="16">
        <f t="shared" si="27"/>
        <v>12369.477911646583</v>
      </c>
      <c r="V165" s="16">
        <f t="shared" si="28"/>
        <v>7028.112449799195</v>
      </c>
    </row>
    <row r="166" spans="1:22" x14ac:dyDescent="0.3">
      <c r="A166">
        <v>164</v>
      </c>
      <c r="B166" s="15">
        <f>'일자별 시가총액'!B165/'일자별 시가총액'!$G165</f>
        <v>6.3349537988019441E-2</v>
      </c>
      <c r="C166" s="15">
        <f>'일자별 시가총액'!C165/'일자별 시가총액'!$G165</f>
        <v>4.25235577546915E-2</v>
      </c>
      <c r="D166" s="15">
        <f>'일자별 시가총액'!D165/'일자별 시가총액'!$G165</f>
        <v>0.29262605862192759</v>
      </c>
      <c r="E166" s="15">
        <f>'일자별 시가총액'!E165/'일자별 시가총액'!$G165</f>
        <v>5.6810903639744101E-2</v>
      </c>
      <c r="F166" s="15">
        <f>'일자별 시가총액'!F165/'일자별 시가총액'!$G165</f>
        <v>0.54468994199561738</v>
      </c>
      <c r="G166" s="14">
        <f>'일자별 시가총액'!H165</f>
        <v>125.23745542168673</v>
      </c>
      <c r="H166" s="9">
        <v>250000</v>
      </c>
      <c r="I166" s="9">
        <v>100000</v>
      </c>
      <c r="J166" s="9">
        <f t="shared" si="23"/>
        <v>1900000</v>
      </c>
      <c r="K166" s="9">
        <f t="shared" si="21"/>
        <v>12523.745542168674</v>
      </c>
      <c r="L166" s="9">
        <f t="shared" si="22"/>
        <v>23795116530.12048</v>
      </c>
      <c r="M166" s="9">
        <f>$L166*B166/'일자별 주가'!B165-펀드!R165</f>
        <v>9036.1445783132658</v>
      </c>
      <c r="N166" s="9">
        <f>$L166*C166/'일자별 주가'!C165-펀드!S165</f>
        <v>5421.6867469879508</v>
      </c>
      <c r="O166" s="9">
        <f>$L166*D166/'일자별 주가'!D165-펀드!T165</f>
        <v>19759.036144578364</v>
      </c>
      <c r="P166" s="9">
        <f>$L166*E166/'일자별 주가'!E165-펀드!U165</f>
        <v>1060.2409638554254</v>
      </c>
      <c r="Q166" s="9">
        <f>$L166*F166/'일자별 주가'!F165-펀드!V165</f>
        <v>602.40963855421796</v>
      </c>
      <c r="R166" s="16">
        <f t="shared" si="24"/>
        <v>114457.83132530119</v>
      </c>
      <c r="S166" s="16">
        <f t="shared" si="25"/>
        <v>68674.69879518071</v>
      </c>
      <c r="T166" s="16">
        <f t="shared" si="26"/>
        <v>250281.12449799193</v>
      </c>
      <c r="U166" s="16">
        <f t="shared" si="27"/>
        <v>13429.718875502009</v>
      </c>
      <c r="V166" s="16">
        <f t="shared" si="28"/>
        <v>7630.522088353413</v>
      </c>
    </row>
    <row r="167" spans="1:22" x14ac:dyDescent="0.3">
      <c r="A167">
        <v>165</v>
      </c>
      <c r="B167" s="15">
        <f>'일자별 시가총액'!B166/'일자별 시가총액'!$G166</f>
        <v>6.3252209930789879E-2</v>
      </c>
      <c r="C167" s="15">
        <f>'일자별 시가총액'!C166/'일자별 시가총액'!$G166</f>
        <v>4.2042711544213074E-2</v>
      </c>
      <c r="D167" s="15">
        <f>'일자별 시가총액'!D166/'일자별 시가총액'!$G166</f>
        <v>0.29802859775380258</v>
      </c>
      <c r="E167" s="15">
        <f>'일자별 시가총액'!E166/'일자별 시가총액'!$G166</f>
        <v>5.6058069304302606E-2</v>
      </c>
      <c r="F167" s="15">
        <f>'일자별 시가총액'!F166/'일자별 시가총액'!$G166</f>
        <v>0.54061841146689182</v>
      </c>
      <c r="G167" s="14">
        <f>'일자별 시가총액'!H166</f>
        <v>126.15398072289156</v>
      </c>
      <c r="H167" s="9">
        <v>100000</v>
      </c>
      <c r="I167" s="9">
        <v>50000</v>
      </c>
      <c r="J167" s="9">
        <f t="shared" si="23"/>
        <v>1950000</v>
      </c>
      <c r="K167" s="9">
        <f t="shared" si="21"/>
        <v>12615.398072289156</v>
      </c>
      <c r="L167" s="9">
        <f t="shared" si="22"/>
        <v>24600026240.963852</v>
      </c>
      <c r="M167" s="9">
        <f>$L167*B167/'일자별 주가'!B166-펀드!R166</f>
        <v>3012.0481927710935</v>
      </c>
      <c r="N167" s="9">
        <f>$L167*C167/'일자별 주가'!C166-펀드!S166</f>
        <v>1807.2289156626503</v>
      </c>
      <c r="O167" s="9">
        <f>$L167*D167/'일자별 주가'!D166-펀드!T166</f>
        <v>6586.3453815261018</v>
      </c>
      <c r="P167" s="9">
        <f>$L167*E167/'일자별 주가'!E166-펀드!U166</f>
        <v>353.4136546184709</v>
      </c>
      <c r="Q167" s="9">
        <f>$L167*F167/'일자별 주가'!F166-펀드!V166</f>
        <v>200.80321285140417</v>
      </c>
      <c r="R167" s="16">
        <f t="shared" si="24"/>
        <v>117469.87951807228</v>
      </c>
      <c r="S167" s="16">
        <f t="shared" si="25"/>
        <v>70481.92771084336</v>
      </c>
      <c r="T167" s="16">
        <f t="shared" si="26"/>
        <v>256867.46987951803</v>
      </c>
      <c r="U167" s="16">
        <f t="shared" si="27"/>
        <v>13783.13253012048</v>
      </c>
      <c r="V167" s="16">
        <f t="shared" si="28"/>
        <v>7831.3253012048172</v>
      </c>
    </row>
    <row r="168" spans="1:22" x14ac:dyDescent="0.3">
      <c r="A168">
        <v>166</v>
      </c>
      <c r="B168" s="15">
        <f>'일자별 시가총액'!B167/'일자별 시가총액'!$G167</f>
        <v>6.2959816478590294E-2</v>
      </c>
      <c r="C168" s="15">
        <f>'일자별 시가총액'!C167/'일자별 시가총액'!$G167</f>
        <v>4.1042560180058356E-2</v>
      </c>
      <c r="D168" s="15">
        <f>'일자별 시가총액'!D167/'일자별 시가총액'!$G167</f>
        <v>0.29102988511725519</v>
      </c>
      <c r="E168" s="15">
        <f>'일자별 시가총액'!E167/'일자별 시가총액'!$G167</f>
        <v>5.6411333315868638E-2</v>
      </c>
      <c r="F168" s="15">
        <f>'일자별 시가총액'!F167/'일자별 시가총액'!$G167</f>
        <v>0.54855640490822755</v>
      </c>
      <c r="G168" s="14">
        <f>'일자별 시가총액'!H167</f>
        <v>126.13706184738956</v>
      </c>
      <c r="H168" s="9">
        <v>200000</v>
      </c>
      <c r="I168" s="9">
        <v>50000</v>
      </c>
      <c r="J168" s="9">
        <f t="shared" si="23"/>
        <v>2100000</v>
      </c>
      <c r="K168" s="9">
        <f t="shared" si="21"/>
        <v>12613.706184738956</v>
      </c>
      <c r="L168" s="9">
        <f t="shared" si="22"/>
        <v>26488782987.951809</v>
      </c>
      <c r="M168" s="9">
        <f>$L168*B168/'일자별 주가'!B167-펀드!R167</f>
        <v>9036.1445783132658</v>
      </c>
      <c r="N168" s="9">
        <f>$L168*C168/'일자별 주가'!C167-펀드!S167</f>
        <v>5421.6867469879653</v>
      </c>
      <c r="O168" s="9">
        <f>$L168*D168/'일자별 주가'!D167-펀드!T167</f>
        <v>19759.036144578364</v>
      </c>
      <c r="P168" s="9">
        <f>$L168*E168/'일자별 주가'!E167-펀드!U167</f>
        <v>1060.2409638554236</v>
      </c>
      <c r="Q168" s="9">
        <f>$L168*F168/'일자별 주가'!F167-펀드!V167</f>
        <v>602.40963855421978</v>
      </c>
      <c r="R168" s="16">
        <f t="shared" si="24"/>
        <v>126506.02409638555</v>
      </c>
      <c r="S168" s="16">
        <f t="shared" si="25"/>
        <v>75903.614457831325</v>
      </c>
      <c r="T168" s="16">
        <f t="shared" si="26"/>
        <v>276626.50602409639</v>
      </c>
      <c r="U168" s="16">
        <f t="shared" si="27"/>
        <v>14843.373493975903</v>
      </c>
      <c r="V168" s="16">
        <f t="shared" si="28"/>
        <v>8433.7349397590369</v>
      </c>
    </row>
    <row r="169" spans="1:22" x14ac:dyDescent="0.3">
      <c r="A169">
        <v>167</v>
      </c>
      <c r="B169" s="15">
        <f>'일자별 시가총액'!B168/'일자별 시가총액'!$G168</f>
        <v>6.4732452837251597E-2</v>
      </c>
      <c r="C169" s="15">
        <f>'일자별 시가총액'!C168/'일자별 시가총액'!$G168</f>
        <v>4.2336429823716333E-2</v>
      </c>
      <c r="D169" s="15">
        <f>'일자별 시가총액'!D168/'일자별 시가총액'!$G168</f>
        <v>0.29507785884342874</v>
      </c>
      <c r="E169" s="15">
        <f>'일자별 시가총액'!E168/'일자별 시가총액'!$G168</f>
        <v>5.5265032387359254E-2</v>
      </c>
      <c r="F169" s="15">
        <f>'일자별 시가총액'!F168/'일자별 시가총액'!$G168</f>
        <v>0.54258822610824409</v>
      </c>
      <c r="G169" s="14">
        <f>'일자별 시가총액'!H168</f>
        <v>125.99590682730923</v>
      </c>
      <c r="H169" s="9">
        <v>200000</v>
      </c>
      <c r="I169" s="9">
        <v>250000</v>
      </c>
      <c r="J169" s="9">
        <f t="shared" si="23"/>
        <v>2050000</v>
      </c>
      <c r="K169" s="9">
        <f t="shared" si="21"/>
        <v>12599.590682730921</v>
      </c>
      <c r="L169" s="9">
        <f t="shared" si="22"/>
        <v>25829160899.598389</v>
      </c>
      <c r="M169" s="9">
        <f>$L169*B169/'일자별 주가'!B168-펀드!R168</f>
        <v>-3012.048192771108</v>
      </c>
      <c r="N169" s="9">
        <f>$L169*C169/'일자별 주가'!C168-펀드!S168</f>
        <v>-1807.2289156626648</v>
      </c>
      <c r="O169" s="9">
        <f>$L169*D169/'일자별 주가'!D168-펀드!T168</f>
        <v>-6586.3453815261601</v>
      </c>
      <c r="P169" s="9">
        <f>$L169*E169/'일자별 주가'!E168-펀드!U168</f>
        <v>-353.41365461847636</v>
      </c>
      <c r="Q169" s="9">
        <f>$L169*F169/'일자별 주가'!F168-펀드!V168</f>
        <v>-200.80321285140781</v>
      </c>
      <c r="R169" s="16">
        <f t="shared" si="24"/>
        <v>123493.97590361444</v>
      </c>
      <c r="S169" s="16">
        <f t="shared" si="25"/>
        <v>74096.38554216866</v>
      </c>
      <c r="T169" s="16">
        <f t="shared" si="26"/>
        <v>270040.16064257023</v>
      </c>
      <c r="U169" s="16">
        <f t="shared" si="27"/>
        <v>14489.959839357427</v>
      </c>
      <c r="V169" s="16">
        <f t="shared" si="28"/>
        <v>8232.9317269076291</v>
      </c>
    </row>
    <row r="170" spans="1:22" x14ac:dyDescent="0.3">
      <c r="A170">
        <v>168</v>
      </c>
      <c r="B170" s="15">
        <f>'일자별 시가총액'!B169/'일자별 시가총액'!$G169</f>
        <v>6.2229858122779737E-2</v>
      </c>
      <c r="C170" s="15">
        <f>'일자별 시가총액'!C169/'일자별 시가총액'!$G169</f>
        <v>4.1604063350444344E-2</v>
      </c>
      <c r="D170" s="15">
        <f>'일자별 시가총액'!D169/'일자별 시가총액'!$G169</f>
        <v>0.29371022055735191</v>
      </c>
      <c r="E170" s="15">
        <f>'일자별 시가총액'!E169/'일자별 시가총액'!$G169</f>
        <v>5.5326133509947126E-2</v>
      </c>
      <c r="F170" s="15">
        <f>'일자별 시가총액'!F169/'일자별 시가총액'!$G169</f>
        <v>0.54712972445947694</v>
      </c>
      <c r="G170" s="14">
        <f>'일자별 시가총액'!H169</f>
        <v>128.86542489959839</v>
      </c>
      <c r="H170" s="9">
        <v>250000</v>
      </c>
      <c r="I170" s="9">
        <v>100000</v>
      </c>
      <c r="J170" s="9">
        <f t="shared" si="23"/>
        <v>2200000</v>
      </c>
      <c r="K170" s="9">
        <f t="shared" si="21"/>
        <v>12886.54248995984</v>
      </c>
      <c r="L170" s="9">
        <f t="shared" si="22"/>
        <v>28350393477.911648</v>
      </c>
      <c r="M170" s="9">
        <f>$L170*B170/'일자별 주가'!B169-펀드!R169</f>
        <v>9036.1445783132658</v>
      </c>
      <c r="N170" s="9">
        <f>$L170*C170/'일자별 주가'!C169-펀드!S169</f>
        <v>5421.6867469879799</v>
      </c>
      <c r="O170" s="9">
        <f>$L170*D170/'일자별 주가'!D169-펀드!T169</f>
        <v>19759.036144578364</v>
      </c>
      <c r="P170" s="9">
        <f>$L170*E170/'일자별 주가'!E169-펀드!U169</f>
        <v>1060.2409638554254</v>
      </c>
      <c r="Q170" s="9">
        <f>$L170*F170/'일자별 주가'!F169-펀드!V169</f>
        <v>602.40963855421978</v>
      </c>
      <c r="R170" s="16">
        <f t="shared" si="24"/>
        <v>132530.1204819277</v>
      </c>
      <c r="S170" s="16">
        <f t="shared" si="25"/>
        <v>79518.07228915664</v>
      </c>
      <c r="T170" s="16">
        <f t="shared" si="26"/>
        <v>289799.1967871486</v>
      </c>
      <c r="U170" s="16">
        <f t="shared" si="27"/>
        <v>15550.200803212852</v>
      </c>
      <c r="V170" s="16">
        <f t="shared" si="28"/>
        <v>8835.3413654618489</v>
      </c>
    </row>
    <row r="171" spans="1:22" x14ac:dyDescent="0.3">
      <c r="A171">
        <v>169</v>
      </c>
      <c r="B171" s="15">
        <f>'일자별 시가총액'!B170/'일자별 시가총액'!$G170</f>
        <v>6.1651952406972486E-2</v>
      </c>
      <c r="C171" s="15">
        <f>'일자별 시가총액'!C170/'일자별 시가총액'!$G170</f>
        <v>4.1156882095014453E-2</v>
      </c>
      <c r="D171" s="15">
        <f>'일자별 시가총액'!D170/'일자별 시가총액'!$G170</f>
        <v>0.30268645191445398</v>
      </c>
      <c r="E171" s="15">
        <f>'일자별 시가총액'!E170/'일자별 시가총액'!$G170</f>
        <v>5.6262930863886493E-2</v>
      </c>
      <c r="F171" s="15">
        <f>'일자별 시가총액'!F170/'일자별 시가총액'!$G170</f>
        <v>0.5382417827196726</v>
      </c>
      <c r="G171" s="14">
        <f>'일자별 시가총액'!H170</f>
        <v>127.89440481927711</v>
      </c>
      <c r="H171" s="9">
        <v>150000</v>
      </c>
      <c r="I171" s="9">
        <v>100000</v>
      </c>
      <c r="J171" s="9">
        <f t="shared" si="23"/>
        <v>2250000</v>
      </c>
      <c r="K171" s="9">
        <f t="shared" si="21"/>
        <v>12789.440481927712</v>
      </c>
      <c r="L171" s="9">
        <f t="shared" si="22"/>
        <v>28776241084.337353</v>
      </c>
      <c r="M171" s="9">
        <f>$L171*B171/'일자별 주가'!B170-펀드!R170</f>
        <v>3012.0481927711226</v>
      </c>
      <c r="N171" s="9">
        <f>$L171*C171/'일자별 주가'!C170-펀드!S170</f>
        <v>1807.2289156626503</v>
      </c>
      <c r="O171" s="9">
        <f>$L171*D171/'일자별 주가'!D170-펀드!T170</f>
        <v>6586.3453815261601</v>
      </c>
      <c r="P171" s="9">
        <f>$L171*E171/'일자별 주가'!E170-펀드!U170</f>
        <v>353.41365461847454</v>
      </c>
      <c r="Q171" s="9">
        <f>$L171*F171/'일자별 주가'!F170-펀드!V170</f>
        <v>200.80321285140417</v>
      </c>
      <c r="R171" s="16">
        <f t="shared" si="24"/>
        <v>135542.16867469883</v>
      </c>
      <c r="S171" s="16">
        <f t="shared" si="25"/>
        <v>81325.30120481929</v>
      </c>
      <c r="T171" s="16">
        <f t="shared" si="26"/>
        <v>296385.54216867476</v>
      </c>
      <c r="U171" s="16">
        <f t="shared" si="27"/>
        <v>15903.614457831327</v>
      </c>
      <c r="V171" s="16">
        <f t="shared" si="28"/>
        <v>9036.1445783132531</v>
      </c>
    </row>
    <row r="172" spans="1:22" x14ac:dyDescent="0.3">
      <c r="A172">
        <v>170</v>
      </c>
      <c r="B172" s="15">
        <f>'일자별 시가총액'!B171/'일자별 시가총액'!$G171</f>
        <v>5.9155081701083689E-2</v>
      </c>
      <c r="C172" s="15">
        <f>'일자별 시가총액'!C171/'일자별 시가총액'!$G171</f>
        <v>3.9735812896821932E-2</v>
      </c>
      <c r="D172" s="15">
        <f>'일자별 시가총액'!D171/'일자별 시가총액'!$G171</f>
        <v>0.30692232604897463</v>
      </c>
      <c r="E172" s="15">
        <f>'일자별 시가총액'!E171/'일자별 시가총액'!$G171</f>
        <v>5.4372638507814645E-2</v>
      </c>
      <c r="F172" s="15">
        <f>'일자별 시가총액'!F171/'일자별 시가총액'!$G171</f>
        <v>0.5398141408453051</v>
      </c>
      <c r="G172" s="14">
        <f>'일자별 시가총액'!H171</f>
        <v>129.57568514056226</v>
      </c>
      <c r="H172" s="9">
        <v>200000</v>
      </c>
      <c r="I172" s="9">
        <v>150000</v>
      </c>
      <c r="J172" s="9">
        <f t="shared" si="23"/>
        <v>2300000</v>
      </c>
      <c r="K172" s="9">
        <f t="shared" si="21"/>
        <v>12957.568514056227</v>
      </c>
      <c r="L172" s="9">
        <f t="shared" si="22"/>
        <v>29802407582.329323</v>
      </c>
      <c r="M172" s="9">
        <f>$L172*B172/'일자별 주가'!B171-펀드!R171</f>
        <v>3012.0481927710935</v>
      </c>
      <c r="N172" s="9">
        <f>$L172*C172/'일자별 주가'!C171-펀드!S171</f>
        <v>1807.2289156626357</v>
      </c>
      <c r="O172" s="9">
        <f>$L172*D172/'일자별 주가'!D171-펀드!T171</f>
        <v>6586.3453815261018</v>
      </c>
      <c r="P172" s="9">
        <f>$L172*E172/'일자별 주가'!E171-펀드!U171</f>
        <v>353.41365461847636</v>
      </c>
      <c r="Q172" s="9">
        <f>$L172*F172/'일자별 주가'!F171-펀드!V171</f>
        <v>200.80321285140781</v>
      </c>
      <c r="R172" s="16">
        <f t="shared" si="24"/>
        <v>138554.21686746992</v>
      </c>
      <c r="S172" s="16">
        <f t="shared" si="25"/>
        <v>83132.530120481926</v>
      </c>
      <c r="T172" s="16">
        <f t="shared" si="26"/>
        <v>302971.88755020086</v>
      </c>
      <c r="U172" s="16">
        <f t="shared" si="27"/>
        <v>16257.028112449803</v>
      </c>
      <c r="V172" s="16">
        <f t="shared" si="28"/>
        <v>9236.9477911646609</v>
      </c>
    </row>
    <row r="173" spans="1:22" x14ac:dyDescent="0.3">
      <c r="A173">
        <v>171</v>
      </c>
      <c r="B173" s="15">
        <f>'일자별 시가총액'!B172/'일자별 시가총액'!$G172</f>
        <v>5.9101215320972483E-2</v>
      </c>
      <c r="C173" s="15">
        <f>'일자별 시가총액'!C172/'일자별 시가총액'!$G172</f>
        <v>3.9652168118489942E-2</v>
      </c>
      <c r="D173" s="15">
        <f>'일자별 시가총액'!D172/'일자별 시가총액'!$G172</f>
        <v>0.30754538633911743</v>
      </c>
      <c r="E173" s="15">
        <f>'일자별 시가총액'!E172/'일자별 시가총액'!$G172</f>
        <v>5.4231513693324254E-2</v>
      </c>
      <c r="F173" s="15">
        <f>'일자별 시가총액'!F172/'일자별 시가총액'!$G172</f>
        <v>0.53946971652809583</v>
      </c>
      <c r="G173" s="14">
        <f>'일자별 시가총액'!H172</f>
        <v>131.33483212851405</v>
      </c>
      <c r="H173" s="9">
        <v>150000</v>
      </c>
      <c r="I173" s="9">
        <v>150000</v>
      </c>
      <c r="J173" s="9">
        <f t="shared" si="23"/>
        <v>2300000</v>
      </c>
      <c r="K173" s="9">
        <f t="shared" si="21"/>
        <v>13133.483212851404</v>
      </c>
      <c r="L173" s="9">
        <f t="shared" si="22"/>
        <v>30207011389.558231</v>
      </c>
      <c r="M173" s="9">
        <f>$L173*B173/'일자별 주가'!B172-펀드!R172</f>
        <v>0</v>
      </c>
      <c r="N173" s="9">
        <f>$L173*C173/'일자별 주가'!C172-펀드!S172</f>
        <v>0</v>
      </c>
      <c r="O173" s="9">
        <f>$L173*D173/'일자별 주가'!D172-펀드!T172</f>
        <v>0</v>
      </c>
      <c r="P173" s="9">
        <f>$L173*E173/'일자별 주가'!E172-펀드!U172</f>
        <v>0</v>
      </c>
      <c r="Q173" s="9">
        <f>$L173*F173/'일자별 주가'!F172-펀드!V172</f>
        <v>0</v>
      </c>
      <c r="R173" s="16">
        <f t="shared" si="24"/>
        <v>138554.21686746992</v>
      </c>
      <c r="S173" s="16">
        <f t="shared" si="25"/>
        <v>83132.530120481926</v>
      </c>
      <c r="T173" s="16">
        <f t="shared" si="26"/>
        <v>302971.88755020086</v>
      </c>
      <c r="U173" s="16">
        <f t="shared" si="27"/>
        <v>16257.028112449803</v>
      </c>
      <c r="V173" s="16">
        <f t="shared" si="28"/>
        <v>9236.9477911646609</v>
      </c>
    </row>
    <row r="174" spans="1:22" x14ac:dyDescent="0.3">
      <c r="A174">
        <v>172</v>
      </c>
      <c r="B174" s="15">
        <f>'일자별 시가총액'!B173/'일자별 시가총액'!$G173</f>
        <v>5.9194435980119142E-2</v>
      </c>
      <c r="C174" s="15">
        <f>'일자별 시가총액'!C173/'일자별 시가총액'!$G173</f>
        <v>3.8214435369041316E-2</v>
      </c>
      <c r="D174" s="15">
        <f>'일자별 시가총액'!D173/'일자별 시가총액'!$G173</f>
        <v>0.30928865375343811</v>
      </c>
      <c r="E174" s="15">
        <f>'일자별 시가총액'!E173/'일자별 시가총액'!$G173</f>
        <v>5.4419999753994051E-2</v>
      </c>
      <c r="F174" s="15">
        <f>'일자별 시가총액'!F173/'일자별 시가총액'!$G173</f>
        <v>0.53888247514340737</v>
      </c>
      <c r="G174" s="14">
        <f>'일자별 시가총액'!H173</f>
        <v>134.64917429718875</v>
      </c>
      <c r="H174" s="9">
        <v>50000</v>
      </c>
      <c r="I174" s="9">
        <v>150000</v>
      </c>
      <c r="J174" s="9">
        <f t="shared" si="23"/>
        <v>2200000</v>
      </c>
      <c r="K174" s="9">
        <f t="shared" si="21"/>
        <v>13464.917429718877</v>
      </c>
      <c r="L174" s="9">
        <f t="shared" si="22"/>
        <v>29622818345.381527</v>
      </c>
      <c r="M174" s="9">
        <f>$L174*B174/'일자별 주가'!B173-펀드!R173</f>
        <v>-6024.0963855421869</v>
      </c>
      <c r="N174" s="9">
        <f>$L174*C174/'일자별 주가'!C173-펀드!S173</f>
        <v>-3614.4578313253005</v>
      </c>
      <c r="O174" s="9">
        <f>$L174*D174/'일자별 주가'!D173-펀드!T173</f>
        <v>-13172.69076305232</v>
      </c>
      <c r="P174" s="9">
        <f>$L174*E174/'일자별 주가'!E173-펀드!U173</f>
        <v>-706.82730923695271</v>
      </c>
      <c r="Q174" s="9">
        <f>$L174*F174/'일자별 주가'!F173-펀드!V173</f>
        <v>-401.60642570281379</v>
      </c>
      <c r="R174" s="16">
        <f t="shared" si="24"/>
        <v>132530.12048192773</v>
      </c>
      <c r="S174" s="16">
        <f t="shared" si="25"/>
        <v>79518.072289156626</v>
      </c>
      <c r="T174" s="16">
        <f t="shared" si="26"/>
        <v>289799.19678714854</v>
      </c>
      <c r="U174" s="16">
        <f t="shared" si="27"/>
        <v>15550.200803212851</v>
      </c>
      <c r="V174" s="16">
        <f t="shared" si="28"/>
        <v>8835.3413654618471</v>
      </c>
    </row>
    <row r="175" spans="1:22" x14ac:dyDescent="0.3">
      <c r="A175">
        <v>173</v>
      </c>
      <c r="B175" s="15">
        <f>'일자별 시가총액'!B174/'일자별 시가총액'!$G174</f>
        <v>6.0570857700589412E-2</v>
      </c>
      <c r="C175" s="15">
        <f>'일자별 시가총액'!C174/'일자별 시가총액'!$G174</f>
        <v>3.822053454105253E-2</v>
      </c>
      <c r="D175" s="15">
        <f>'일자별 시가총액'!D174/'일자별 시가총액'!$G174</f>
        <v>0.30669906501013394</v>
      </c>
      <c r="E175" s="15">
        <f>'일자별 시가총액'!E174/'일자별 시가총액'!$G174</f>
        <v>5.5234011880222887E-2</v>
      </c>
      <c r="F175" s="15">
        <f>'일자별 시가총액'!F174/'일자별 시가총액'!$G174</f>
        <v>0.53927553086800117</v>
      </c>
      <c r="G175" s="14">
        <f>'일자별 시가총액'!H174</f>
        <v>134.14538795180724</v>
      </c>
      <c r="H175" s="9">
        <v>150000</v>
      </c>
      <c r="I175" s="9">
        <v>200000</v>
      </c>
      <c r="J175" s="9">
        <f t="shared" si="23"/>
        <v>2150000</v>
      </c>
      <c r="K175" s="9">
        <f t="shared" si="21"/>
        <v>13414.538795180724</v>
      </c>
      <c r="L175" s="9">
        <f t="shared" si="22"/>
        <v>28841258409.638557</v>
      </c>
      <c r="M175" s="9">
        <f>$L175*B175/'일자별 주가'!B174-펀드!R174</f>
        <v>-3012.0481927710935</v>
      </c>
      <c r="N175" s="9">
        <f>$L175*C175/'일자별 주가'!C174-펀드!S174</f>
        <v>-1807.2289156626357</v>
      </c>
      <c r="O175" s="9">
        <f>$L175*D175/'일자별 주가'!D174-펀드!T174</f>
        <v>-6586.3453815259854</v>
      </c>
      <c r="P175" s="9">
        <f>$L175*E175/'일자별 주가'!E174-펀드!U174</f>
        <v>-353.41365461847272</v>
      </c>
      <c r="Q175" s="9">
        <f>$L175*F175/'일자별 주가'!F174-펀드!V174</f>
        <v>-200.80321285140417</v>
      </c>
      <c r="R175" s="16">
        <f t="shared" si="24"/>
        <v>129518.07228915664</v>
      </c>
      <c r="S175" s="16">
        <f t="shared" si="25"/>
        <v>77710.84337349399</v>
      </c>
      <c r="T175" s="16">
        <f t="shared" si="26"/>
        <v>283212.85140562255</v>
      </c>
      <c r="U175" s="16">
        <f t="shared" si="27"/>
        <v>15196.787148594378</v>
      </c>
      <c r="V175" s="16">
        <f t="shared" si="28"/>
        <v>8634.5381526104429</v>
      </c>
    </row>
    <row r="176" spans="1:22" x14ac:dyDescent="0.3">
      <c r="A176">
        <v>174</v>
      </c>
      <c r="B176" s="15">
        <f>'일자별 시가총액'!B175/'일자별 시가총액'!$G175</f>
        <v>6.0555289533376591E-2</v>
      </c>
      <c r="C176" s="15">
        <f>'일자별 시가총액'!C175/'일자별 시가총액'!$G175</f>
        <v>3.6566214484410962E-2</v>
      </c>
      <c r="D176" s="15">
        <f>'일자별 시가총액'!D175/'일자별 시가총액'!$G175</f>
        <v>0.30719716034885303</v>
      </c>
      <c r="E176" s="15">
        <f>'일자별 시가총액'!E175/'일자별 시가총액'!$G175</f>
        <v>5.4171102483842624E-2</v>
      </c>
      <c r="F176" s="15">
        <f>'일자별 시가총액'!F175/'일자별 시가총액'!$G175</f>
        <v>0.54151023314951674</v>
      </c>
      <c r="G176" s="14">
        <f>'일자별 시가총액'!H175</f>
        <v>136.4878329317269</v>
      </c>
      <c r="H176" s="9">
        <v>250000</v>
      </c>
      <c r="I176" s="9">
        <v>250000</v>
      </c>
      <c r="J176" s="9">
        <f t="shared" si="23"/>
        <v>2150000</v>
      </c>
      <c r="K176" s="9">
        <f t="shared" si="21"/>
        <v>13648.78329317269</v>
      </c>
      <c r="L176" s="9">
        <f t="shared" si="22"/>
        <v>29344884080.321281</v>
      </c>
      <c r="M176" s="9">
        <f>$L176*B176/'일자별 주가'!B175-펀드!R175</f>
        <v>0</v>
      </c>
      <c r="N176" s="9">
        <f>$L176*C176/'일자별 주가'!C175-펀드!S175</f>
        <v>0</v>
      </c>
      <c r="O176" s="9">
        <f>$L176*D176/'일자별 주가'!D175-펀드!T175</f>
        <v>0</v>
      </c>
      <c r="P176" s="9">
        <f>$L176*E176/'일자별 주가'!E175-펀드!U175</f>
        <v>0</v>
      </c>
      <c r="Q176" s="9">
        <f>$L176*F176/'일자별 주가'!F175-펀드!V175</f>
        <v>0</v>
      </c>
      <c r="R176" s="16">
        <f t="shared" si="24"/>
        <v>129518.07228915664</v>
      </c>
      <c r="S176" s="16">
        <f t="shared" si="25"/>
        <v>77710.84337349399</v>
      </c>
      <c r="T176" s="16">
        <f t="shared" si="26"/>
        <v>283212.85140562255</v>
      </c>
      <c r="U176" s="16">
        <f t="shared" si="27"/>
        <v>15196.787148594378</v>
      </c>
      <c r="V176" s="16">
        <f t="shared" si="28"/>
        <v>8634.5381526104429</v>
      </c>
    </row>
    <row r="177" spans="1:22" x14ac:dyDescent="0.3">
      <c r="A177">
        <v>175</v>
      </c>
      <c r="B177" s="15">
        <f>'일자별 시가총액'!B176/'일자별 시가총액'!$G176</f>
        <v>6.0048541744304171E-2</v>
      </c>
      <c r="C177" s="15">
        <f>'일자별 시가총액'!C176/'일자별 시가총액'!$G176</f>
        <v>3.5635679446918304E-2</v>
      </c>
      <c r="D177" s="15">
        <f>'일자별 시가총액'!D176/'일자별 시가총액'!$G176</f>
        <v>0.30808574073758233</v>
      </c>
      <c r="E177" s="15">
        <f>'일자별 시가총액'!E176/'일자별 시가총액'!$G176</f>
        <v>5.5196582266892724E-2</v>
      </c>
      <c r="F177" s="15">
        <f>'일자별 시가총액'!F176/'일자별 시가총액'!$G176</f>
        <v>0.5410334558043024</v>
      </c>
      <c r="G177" s="14">
        <f>'일자별 시가총액'!H176</f>
        <v>137.80016224899597</v>
      </c>
      <c r="H177" s="9">
        <v>50000</v>
      </c>
      <c r="I177" s="9">
        <v>100000</v>
      </c>
      <c r="J177" s="9">
        <f t="shared" si="23"/>
        <v>2100000</v>
      </c>
      <c r="K177" s="9">
        <f t="shared" si="21"/>
        <v>13780.016224899597</v>
      </c>
      <c r="L177" s="9">
        <f t="shared" si="22"/>
        <v>28938034072.289154</v>
      </c>
      <c r="M177" s="9">
        <f>$L177*B177/'일자별 주가'!B176-펀드!R176</f>
        <v>-3012.048192771108</v>
      </c>
      <c r="N177" s="9">
        <f>$L177*C177/'일자별 주가'!C176-펀드!S176</f>
        <v>-1807.2289156626794</v>
      </c>
      <c r="O177" s="9">
        <f>$L177*D177/'일자별 주가'!D176-펀드!T176</f>
        <v>-6586.3453815262183</v>
      </c>
      <c r="P177" s="9">
        <f>$L177*E177/'일자별 주가'!E176-펀드!U176</f>
        <v>-353.41365461847454</v>
      </c>
      <c r="Q177" s="9">
        <f>$L177*F177/'일자별 주가'!F176-펀드!V176</f>
        <v>-200.80321285140781</v>
      </c>
      <c r="R177" s="16">
        <f t="shared" si="24"/>
        <v>126506.02409638553</v>
      </c>
      <c r="S177" s="16">
        <f t="shared" si="25"/>
        <v>75903.614457831311</v>
      </c>
      <c r="T177" s="16">
        <f t="shared" si="26"/>
        <v>276626.50602409634</v>
      </c>
      <c r="U177" s="16">
        <f t="shared" si="27"/>
        <v>14843.373493975903</v>
      </c>
      <c r="V177" s="16">
        <f t="shared" si="28"/>
        <v>8433.7349397590351</v>
      </c>
    </row>
    <row r="178" spans="1:22" x14ac:dyDescent="0.3">
      <c r="A178">
        <v>176</v>
      </c>
      <c r="B178" s="15">
        <f>'일자별 시가총액'!B177/'일자별 시가총액'!$G177</f>
        <v>6.0540242504551568E-2</v>
      </c>
      <c r="C178" s="15">
        <f>'일자별 시가총액'!C177/'일자별 시가총액'!$G177</f>
        <v>3.6326813061334354E-2</v>
      </c>
      <c r="D178" s="15">
        <f>'일자별 시가총액'!D177/'일자별 시가총액'!$G177</f>
        <v>0.30887032710718038</v>
      </c>
      <c r="E178" s="15">
        <f>'일자별 시가총액'!E177/'일자별 시가총액'!$G177</f>
        <v>5.670243186972336E-2</v>
      </c>
      <c r="F178" s="15">
        <f>'일자별 시가총액'!F177/'일자별 시가총액'!$G177</f>
        <v>0.53756018545721029</v>
      </c>
      <c r="G178" s="14">
        <f>'일자별 시가총액'!H177</f>
        <v>135.49684819277107</v>
      </c>
      <c r="H178" s="9">
        <v>50000</v>
      </c>
      <c r="I178" s="9">
        <v>250000</v>
      </c>
      <c r="J178" s="9">
        <f t="shared" si="23"/>
        <v>1900000</v>
      </c>
      <c r="K178" s="9">
        <f t="shared" si="21"/>
        <v>13549.684819277107</v>
      </c>
      <c r="L178" s="9">
        <f t="shared" si="22"/>
        <v>25744401156.626503</v>
      </c>
      <c r="M178" s="9">
        <f>$L178*B178/'일자별 주가'!B177-펀드!R177</f>
        <v>-12048.19277108433</v>
      </c>
      <c r="N178" s="9">
        <f>$L178*C178/'일자별 주가'!C177-펀드!S177</f>
        <v>-7228.915662650601</v>
      </c>
      <c r="O178" s="9">
        <f>$L178*D178/'일자별 주가'!D177-펀드!T177</f>
        <v>-26345.381526104407</v>
      </c>
      <c r="P178" s="9">
        <f>$L178*E178/'일자별 주가'!E177-펀드!U177</f>
        <v>-1413.6546184738982</v>
      </c>
      <c r="Q178" s="9">
        <f>$L178*F178/'일자별 주가'!F177-펀드!V177</f>
        <v>-803.21285140562213</v>
      </c>
      <c r="R178" s="16">
        <f t="shared" si="24"/>
        <v>114457.8313253012</v>
      </c>
      <c r="S178" s="16">
        <f t="shared" si="25"/>
        <v>68674.69879518071</v>
      </c>
      <c r="T178" s="16">
        <f t="shared" si="26"/>
        <v>250281.12449799193</v>
      </c>
      <c r="U178" s="16">
        <f t="shared" si="27"/>
        <v>13429.718875502005</v>
      </c>
      <c r="V178" s="16">
        <f t="shared" si="28"/>
        <v>7630.522088353413</v>
      </c>
    </row>
    <row r="179" spans="1:22" x14ac:dyDescent="0.3">
      <c r="A179">
        <v>177</v>
      </c>
      <c r="B179" s="15">
        <f>'일자별 시가총액'!B178/'일자별 시가총액'!$G178</f>
        <v>6.1068749375516033E-2</v>
      </c>
      <c r="C179" s="15">
        <f>'일자별 시가총액'!C178/'일자별 시가총액'!$G178</f>
        <v>3.7171252788693904E-2</v>
      </c>
      <c r="D179" s="15">
        <f>'일자별 시가총액'!D178/'일자별 시가총액'!$G178</f>
        <v>0.30770660175947206</v>
      </c>
      <c r="E179" s="15">
        <f>'일자별 시가총액'!E178/'일자별 시가총액'!$G178</f>
        <v>5.7977659219233826E-2</v>
      </c>
      <c r="F179" s="15">
        <f>'일자별 시가총액'!F178/'일자별 시가총액'!$G178</f>
        <v>0.53607573685708421</v>
      </c>
      <c r="G179" s="14">
        <f>'일자별 시가총액'!H178</f>
        <v>132.30200642570281</v>
      </c>
      <c r="H179" s="9">
        <v>50000</v>
      </c>
      <c r="I179" s="9">
        <v>50000</v>
      </c>
      <c r="J179" s="9">
        <f t="shared" si="23"/>
        <v>1900000</v>
      </c>
      <c r="K179" s="9">
        <f t="shared" si="21"/>
        <v>13230.20064257028</v>
      </c>
      <c r="L179" s="9">
        <f t="shared" si="22"/>
        <v>25137381220.883533</v>
      </c>
      <c r="M179" s="9">
        <f>$L179*B179/'일자별 주가'!B178-펀드!R178</f>
        <v>0</v>
      </c>
      <c r="N179" s="9">
        <f>$L179*C179/'일자별 주가'!C178-펀드!S178</f>
        <v>0</v>
      </c>
      <c r="O179" s="9">
        <f>$L179*D179/'일자별 주가'!D178-펀드!T178</f>
        <v>0</v>
      </c>
      <c r="P179" s="9">
        <f>$L179*E179/'일자별 주가'!E178-펀드!U178</f>
        <v>0</v>
      </c>
      <c r="Q179" s="9">
        <f>$L179*F179/'일자별 주가'!F178-펀드!V178</f>
        <v>0</v>
      </c>
      <c r="R179" s="16">
        <f t="shared" si="24"/>
        <v>114457.8313253012</v>
      </c>
      <c r="S179" s="16">
        <f t="shared" si="25"/>
        <v>68674.69879518071</v>
      </c>
      <c r="T179" s="16">
        <f t="shared" si="26"/>
        <v>250281.12449799193</v>
      </c>
      <c r="U179" s="16">
        <f t="shared" si="27"/>
        <v>13429.718875502005</v>
      </c>
      <c r="V179" s="16">
        <f t="shared" si="28"/>
        <v>7630.522088353413</v>
      </c>
    </row>
    <row r="180" spans="1:22" x14ac:dyDescent="0.3">
      <c r="A180">
        <v>178</v>
      </c>
      <c r="B180" s="15">
        <f>'일자별 시가총액'!B179/'일자별 시가총액'!$G179</f>
        <v>6.2186826798122416E-2</v>
      </c>
      <c r="C180" s="15">
        <f>'일자별 시가총액'!C179/'일자별 시가총액'!$G179</f>
        <v>3.7812449857708916E-2</v>
      </c>
      <c r="D180" s="15">
        <f>'일자별 시가총액'!D179/'일자별 시가총액'!$G179</f>
        <v>0.31638927313832588</v>
      </c>
      <c r="E180" s="15">
        <f>'일자별 시가총액'!E179/'일자별 시가총액'!$G179</f>
        <v>5.7096927580981192E-2</v>
      </c>
      <c r="F180" s="15">
        <f>'일자별 시가총액'!F179/'일자별 시가총액'!$G179</f>
        <v>0.52651452262486154</v>
      </c>
      <c r="G180" s="14">
        <f>'일자별 시가총액'!H179</f>
        <v>131.47324016064258</v>
      </c>
      <c r="H180" s="9">
        <v>200000</v>
      </c>
      <c r="I180" s="9">
        <v>200000</v>
      </c>
      <c r="J180" s="9">
        <f t="shared" si="23"/>
        <v>1900000</v>
      </c>
      <c r="K180" s="9">
        <f t="shared" si="21"/>
        <v>13147.324016064256</v>
      </c>
      <c r="L180" s="9">
        <f t="shared" si="22"/>
        <v>24979915630.522087</v>
      </c>
      <c r="M180" s="9">
        <f>$L180*B180/'일자별 주가'!B179-펀드!R179</f>
        <v>0</v>
      </c>
      <c r="N180" s="9">
        <f>$L180*C180/'일자별 주가'!C179-펀드!S179</f>
        <v>0</v>
      </c>
      <c r="O180" s="9">
        <f>$L180*D180/'일자별 주가'!D179-펀드!T179</f>
        <v>0</v>
      </c>
      <c r="P180" s="9">
        <f>$L180*E180/'일자별 주가'!E179-펀드!U179</f>
        <v>0</v>
      </c>
      <c r="Q180" s="9">
        <f>$L180*F180/'일자별 주가'!F179-펀드!V179</f>
        <v>0</v>
      </c>
      <c r="R180" s="16">
        <f t="shared" si="24"/>
        <v>114457.8313253012</v>
      </c>
      <c r="S180" s="16">
        <f t="shared" si="25"/>
        <v>68674.69879518071</v>
      </c>
      <c r="T180" s="16">
        <f t="shared" si="26"/>
        <v>250281.12449799193</v>
      </c>
      <c r="U180" s="16">
        <f t="shared" si="27"/>
        <v>13429.718875502005</v>
      </c>
      <c r="V180" s="16">
        <f t="shared" si="28"/>
        <v>7630.522088353413</v>
      </c>
    </row>
    <row r="181" spans="1:22" x14ac:dyDescent="0.3">
      <c r="A181">
        <v>179</v>
      </c>
      <c r="B181" s="15">
        <f>'일자별 시가총액'!B180/'일자별 시가총액'!$G180</f>
        <v>6.4068396609901782E-2</v>
      </c>
      <c r="C181" s="15">
        <f>'일자별 시가총액'!C180/'일자별 시가총액'!$G180</f>
        <v>3.8176234934488351E-2</v>
      </c>
      <c r="D181" s="15">
        <f>'일자별 시가총액'!D180/'일자별 시가총액'!$G180</f>
        <v>0.31551364819600997</v>
      </c>
      <c r="E181" s="15">
        <f>'일자별 시가총액'!E180/'일자별 시가총액'!$G180</f>
        <v>5.8000473858056283E-2</v>
      </c>
      <c r="F181" s="15">
        <f>'일자별 시가총액'!F180/'일자별 시가총액'!$G180</f>
        <v>0.52424124640154357</v>
      </c>
      <c r="G181" s="14">
        <f>'일자별 시가총액'!H180</f>
        <v>129.67128514056225</v>
      </c>
      <c r="H181" s="9">
        <v>200000</v>
      </c>
      <c r="I181" s="9">
        <v>150000</v>
      </c>
      <c r="J181" s="9">
        <f t="shared" si="23"/>
        <v>1950000</v>
      </c>
      <c r="K181" s="9">
        <f t="shared" si="21"/>
        <v>12967.128514056225</v>
      </c>
      <c r="L181" s="9">
        <f t="shared" si="22"/>
        <v>25285900602.409637</v>
      </c>
      <c r="M181" s="9">
        <f>$L181*B181/'일자별 주가'!B180-펀드!R180</f>
        <v>3012.048192771108</v>
      </c>
      <c r="N181" s="9">
        <f>$L181*C181/'일자별 주가'!C180-펀드!S180</f>
        <v>1807.2289156626648</v>
      </c>
      <c r="O181" s="9">
        <f>$L181*D181/'일자별 주가'!D180-펀드!T180</f>
        <v>6586.345381526131</v>
      </c>
      <c r="P181" s="9">
        <f>$L181*E181/'일자별 주가'!E180-펀드!U180</f>
        <v>353.41365461847636</v>
      </c>
      <c r="Q181" s="9">
        <f>$L181*F181/'일자별 주가'!F180-펀드!V180</f>
        <v>200.80321285140599</v>
      </c>
      <c r="R181" s="16">
        <f t="shared" si="24"/>
        <v>117469.87951807231</v>
      </c>
      <c r="S181" s="16">
        <f t="shared" si="25"/>
        <v>70481.927710843374</v>
      </c>
      <c r="T181" s="16">
        <f t="shared" si="26"/>
        <v>256867.46987951806</v>
      </c>
      <c r="U181" s="16">
        <f t="shared" si="27"/>
        <v>13783.132530120482</v>
      </c>
      <c r="V181" s="16">
        <f t="shared" si="28"/>
        <v>7831.325301204819</v>
      </c>
    </row>
    <row r="182" spans="1:22" x14ac:dyDescent="0.3">
      <c r="A182">
        <v>180</v>
      </c>
      <c r="B182" s="15">
        <f>'일자별 시가총액'!B181/'일자별 시가총액'!$G181</f>
        <v>6.574903841973348E-2</v>
      </c>
      <c r="C182" s="15">
        <f>'일자별 시가총액'!C181/'일자별 시가총액'!$G181</f>
        <v>3.7621489421467078E-2</v>
      </c>
      <c r="D182" s="15">
        <f>'일자별 시가총액'!D181/'일자별 시가총액'!$G181</f>
        <v>0.32045602470849388</v>
      </c>
      <c r="E182" s="15">
        <f>'일자별 시가총액'!E181/'일자별 시가총액'!$G181</f>
        <v>5.6596064963716337E-2</v>
      </c>
      <c r="F182" s="15">
        <f>'일자별 시가총액'!F181/'일자별 시가총액'!$G181</f>
        <v>0.51957738248658925</v>
      </c>
      <c r="G182" s="14">
        <f>'일자별 시가총액'!H181</f>
        <v>129.91165301204819</v>
      </c>
      <c r="H182" s="9">
        <v>50000</v>
      </c>
      <c r="I182" s="9">
        <v>50000</v>
      </c>
      <c r="J182" s="9">
        <f t="shared" si="23"/>
        <v>1950000</v>
      </c>
      <c r="K182" s="9">
        <f t="shared" si="21"/>
        <v>12991.165301204819</v>
      </c>
      <c r="L182" s="9">
        <f t="shared" si="22"/>
        <v>25332772337.349396</v>
      </c>
      <c r="M182" s="9">
        <f>$L182*B182/'일자별 주가'!B181-펀드!R181</f>
        <v>0</v>
      </c>
      <c r="N182" s="9">
        <f>$L182*C182/'일자별 주가'!C181-펀드!S181</f>
        <v>0</v>
      </c>
      <c r="O182" s="9">
        <f>$L182*D182/'일자별 주가'!D181-펀드!T181</f>
        <v>0</v>
      </c>
      <c r="P182" s="9">
        <f>$L182*E182/'일자별 주가'!E181-펀드!U181</f>
        <v>0</v>
      </c>
      <c r="Q182" s="9">
        <f>$L182*F182/'일자별 주가'!F181-펀드!V181</f>
        <v>0</v>
      </c>
      <c r="R182" s="16">
        <f t="shared" si="24"/>
        <v>117469.87951807231</v>
      </c>
      <c r="S182" s="16">
        <f t="shared" si="25"/>
        <v>70481.927710843374</v>
      </c>
      <c r="T182" s="16">
        <f t="shared" si="26"/>
        <v>256867.46987951806</v>
      </c>
      <c r="U182" s="16">
        <f t="shared" si="27"/>
        <v>13783.132530120482</v>
      </c>
      <c r="V182" s="16">
        <f t="shared" si="28"/>
        <v>7831.325301204819</v>
      </c>
    </row>
    <row r="183" spans="1:22" x14ac:dyDescent="0.3">
      <c r="A183">
        <v>181</v>
      </c>
      <c r="B183" s="15">
        <f>'일자별 시가총액'!B182/'일자별 시가총액'!$G182</f>
        <v>6.7018244378729705E-2</v>
      </c>
      <c r="C183" s="15">
        <f>'일자별 시가총액'!C182/'일자별 시가총액'!$G182</f>
        <v>3.7448764335150451E-2</v>
      </c>
      <c r="D183" s="15">
        <f>'일자별 시가총액'!D182/'일자별 시가총액'!$G182</f>
        <v>0.31496303053108765</v>
      </c>
      <c r="E183" s="15">
        <f>'일자별 시가총액'!E182/'일자별 시가총액'!$G182</f>
        <v>5.6058540410299049E-2</v>
      </c>
      <c r="F183" s="15">
        <f>'일자별 시가총액'!F182/'일자별 시가총액'!$G182</f>
        <v>0.52451142034473319</v>
      </c>
      <c r="G183" s="14">
        <f>'일자별 시가총액'!H182</f>
        <v>130.46258634538154</v>
      </c>
      <c r="H183" s="9">
        <v>100000</v>
      </c>
      <c r="I183" s="9">
        <v>200000</v>
      </c>
      <c r="J183" s="9">
        <f t="shared" si="23"/>
        <v>1850000</v>
      </c>
      <c r="K183" s="9">
        <f t="shared" si="21"/>
        <v>13046.258634538155</v>
      </c>
      <c r="L183" s="9">
        <f t="shared" si="22"/>
        <v>24135578473.895588</v>
      </c>
      <c r="M183" s="9">
        <f>$L183*B183/'일자별 주가'!B182-펀드!R182</f>
        <v>-6024.0963855421578</v>
      </c>
      <c r="N183" s="9">
        <f>$L183*C183/'일자별 주가'!C182-펀드!S182</f>
        <v>-3614.457831325286</v>
      </c>
      <c r="O183" s="9">
        <f>$L183*D183/'일자별 주가'!D182-펀드!T182</f>
        <v>-13172.690763052145</v>
      </c>
      <c r="P183" s="9">
        <f>$L183*E183/'일자별 주가'!E182-펀드!U182</f>
        <v>-706.82730923694362</v>
      </c>
      <c r="Q183" s="9">
        <f>$L183*F183/'일자별 주가'!F182-펀드!V182</f>
        <v>-401.60642570280925</v>
      </c>
      <c r="R183" s="16">
        <f t="shared" si="24"/>
        <v>111445.78313253015</v>
      </c>
      <c r="S183" s="16">
        <f t="shared" si="25"/>
        <v>66867.469879518088</v>
      </c>
      <c r="T183" s="16">
        <f t="shared" si="26"/>
        <v>243694.77911646591</v>
      </c>
      <c r="U183" s="16">
        <f t="shared" si="27"/>
        <v>13076.305220883538</v>
      </c>
      <c r="V183" s="16">
        <f t="shared" si="28"/>
        <v>7429.7188755020097</v>
      </c>
    </row>
    <row r="184" spans="1:22" x14ac:dyDescent="0.3">
      <c r="A184">
        <v>182</v>
      </c>
      <c r="B184" s="15">
        <f>'일자별 시가총액'!B183/'일자별 시가총액'!$G183</f>
        <v>6.9203577423604015E-2</v>
      </c>
      <c r="C184" s="15">
        <f>'일자별 시가총액'!C183/'일자별 시가총액'!$G183</f>
        <v>3.7322179525178599E-2</v>
      </c>
      <c r="D184" s="15">
        <f>'일자별 시가총액'!D183/'일자별 시가총액'!$G183</f>
        <v>0.31351958804877567</v>
      </c>
      <c r="E184" s="15">
        <f>'일자별 시가총액'!E183/'일자별 시가총액'!$G183</f>
        <v>5.6819545504252507E-2</v>
      </c>
      <c r="F184" s="15">
        <f>'일자별 시가총액'!F183/'일자별 시가총액'!$G183</f>
        <v>0.5231351094981892</v>
      </c>
      <c r="G184" s="14">
        <f>'일자별 시가총액'!H183</f>
        <v>129.4330329317269</v>
      </c>
      <c r="H184" s="9">
        <v>250000</v>
      </c>
      <c r="I184" s="9">
        <v>150000</v>
      </c>
      <c r="J184" s="9">
        <f t="shared" si="23"/>
        <v>1950000</v>
      </c>
      <c r="K184" s="9">
        <f t="shared" si="21"/>
        <v>12943.303293172688</v>
      </c>
      <c r="L184" s="9">
        <f t="shared" si="22"/>
        <v>25239441421.686741</v>
      </c>
      <c r="M184" s="9">
        <f>$L184*B184/'일자별 주가'!B183-펀드!R183</f>
        <v>6024.0963855421141</v>
      </c>
      <c r="N184" s="9">
        <f>$L184*C184/'일자별 주가'!C183-펀드!S183</f>
        <v>3614.4578313252714</v>
      </c>
      <c r="O184" s="9">
        <f>$L184*D184/'일자별 주가'!D183-펀드!T183</f>
        <v>13172.690763052087</v>
      </c>
      <c r="P184" s="9">
        <f>$L184*E184/'일자별 주가'!E183-펀드!U183</f>
        <v>706.82730923693998</v>
      </c>
      <c r="Q184" s="9">
        <f>$L184*F184/'일자별 주가'!F183-펀드!V183</f>
        <v>401.60642570280834</v>
      </c>
      <c r="R184" s="16">
        <f t="shared" si="24"/>
        <v>117469.87951807227</v>
      </c>
      <c r="S184" s="16">
        <f t="shared" si="25"/>
        <v>70481.92771084336</v>
      </c>
      <c r="T184" s="16">
        <f t="shared" si="26"/>
        <v>256867.469879518</v>
      </c>
      <c r="U184" s="16">
        <f t="shared" si="27"/>
        <v>13783.132530120478</v>
      </c>
      <c r="V184" s="16">
        <f t="shared" si="28"/>
        <v>7831.3253012048181</v>
      </c>
    </row>
    <row r="185" spans="1:22" x14ac:dyDescent="0.3">
      <c r="A185">
        <v>183</v>
      </c>
      <c r="B185" s="15">
        <f>'일자별 시가총액'!B184/'일자별 시가총액'!$G184</f>
        <v>6.7944259110537988E-2</v>
      </c>
      <c r="C185" s="15">
        <f>'일자별 시가총액'!C184/'일자별 시가총액'!$G184</f>
        <v>3.6360408828333989E-2</v>
      </c>
      <c r="D185" s="15">
        <f>'일자별 시가총액'!D184/'일자별 시가총액'!$G184</f>
        <v>0.30796938972645976</v>
      </c>
      <c r="E185" s="15">
        <f>'일자별 시가총액'!E184/'일자별 시가총액'!$G184</f>
        <v>5.5536094475863391E-2</v>
      </c>
      <c r="F185" s="15">
        <f>'일자별 시가총액'!F184/'일자별 시가총액'!$G184</f>
        <v>0.53218984785880485</v>
      </c>
      <c r="G185" s="14">
        <f>'일자별 시가총액'!H184</f>
        <v>130.43115502008033</v>
      </c>
      <c r="H185" s="9">
        <v>200000</v>
      </c>
      <c r="I185" s="9">
        <v>250000</v>
      </c>
      <c r="J185" s="9">
        <f t="shared" si="23"/>
        <v>1900000</v>
      </c>
      <c r="K185" s="9">
        <f t="shared" si="21"/>
        <v>13043.115502008031</v>
      </c>
      <c r="L185" s="9">
        <f t="shared" si="22"/>
        <v>24781919453.815258</v>
      </c>
      <c r="M185" s="9">
        <f>$L185*B185/'일자별 주가'!B184-펀드!R184</f>
        <v>-3012.0481927710789</v>
      </c>
      <c r="N185" s="9">
        <f>$L185*C185/'일자별 주가'!C184-펀드!S184</f>
        <v>-1807.2289156626503</v>
      </c>
      <c r="O185" s="9">
        <f>$L185*D185/'일자별 주가'!D184-펀드!T184</f>
        <v>-6586.3453815260727</v>
      </c>
      <c r="P185" s="9">
        <f>$L185*E185/'일자별 주가'!E184-펀드!U184</f>
        <v>-353.41365461847272</v>
      </c>
      <c r="Q185" s="9">
        <f>$L185*F185/'일자별 주가'!F184-펀드!V184</f>
        <v>-200.80321285140508</v>
      </c>
      <c r="R185" s="16">
        <f t="shared" si="24"/>
        <v>114457.83132530119</v>
      </c>
      <c r="S185" s="16">
        <f t="shared" si="25"/>
        <v>68674.69879518071</v>
      </c>
      <c r="T185" s="16">
        <f t="shared" si="26"/>
        <v>250281.12449799193</v>
      </c>
      <c r="U185" s="16">
        <f t="shared" si="27"/>
        <v>13429.718875502005</v>
      </c>
      <c r="V185" s="16">
        <f t="shared" si="28"/>
        <v>7630.522088353413</v>
      </c>
    </row>
    <row r="186" spans="1:22" x14ac:dyDescent="0.3">
      <c r="A186">
        <v>184</v>
      </c>
      <c r="B186" s="15">
        <f>'일자별 시가총액'!B185/'일자별 시가총액'!$G185</f>
        <v>6.805139415267307E-2</v>
      </c>
      <c r="C186" s="15">
        <f>'일자별 시가총액'!C185/'일자별 시가총액'!$G185</f>
        <v>3.7100449019772809E-2</v>
      </c>
      <c r="D186" s="15">
        <f>'일자별 시가총액'!D185/'일자별 시가총액'!$G185</f>
        <v>0.30826116282332194</v>
      </c>
      <c r="E186" s="15">
        <f>'일자별 시가총액'!E185/'일자별 시가총액'!$G185</f>
        <v>5.6321868374996177E-2</v>
      </c>
      <c r="F186" s="15">
        <f>'일자별 시가총액'!F185/'일자별 시가총액'!$G185</f>
        <v>0.530265125629236</v>
      </c>
      <c r="G186" s="14">
        <f>'일자별 시가총액'!H185</f>
        <v>131.48283694779116</v>
      </c>
      <c r="H186" s="9">
        <v>200000</v>
      </c>
      <c r="I186" s="9">
        <v>250000</v>
      </c>
      <c r="J186" s="9">
        <f t="shared" si="23"/>
        <v>1850000</v>
      </c>
      <c r="K186" s="9">
        <f t="shared" si="21"/>
        <v>13148.283694779117</v>
      </c>
      <c r="L186" s="9">
        <f t="shared" si="22"/>
        <v>24324324835.341366</v>
      </c>
      <c r="M186" s="9">
        <f>$L186*B186/'일자별 주가'!B185-펀드!R185</f>
        <v>-3012.0481927710789</v>
      </c>
      <c r="N186" s="9">
        <f>$L186*C186/'일자별 주가'!C185-펀드!S185</f>
        <v>-1807.2289156626357</v>
      </c>
      <c r="O186" s="9">
        <f>$L186*D186/'일자별 주가'!D185-펀드!T185</f>
        <v>-6586.3453815260436</v>
      </c>
      <c r="P186" s="9">
        <f>$L186*E186/'일자별 주가'!E185-펀드!U185</f>
        <v>-353.4136546184709</v>
      </c>
      <c r="Q186" s="9">
        <f>$L186*F186/'일자별 주가'!F185-펀드!V185</f>
        <v>-200.80321285140508</v>
      </c>
      <c r="R186" s="16">
        <f t="shared" si="24"/>
        <v>111445.78313253011</v>
      </c>
      <c r="S186" s="16">
        <f t="shared" si="25"/>
        <v>66867.469879518074</v>
      </c>
      <c r="T186" s="16">
        <f t="shared" si="26"/>
        <v>243694.77911646588</v>
      </c>
      <c r="U186" s="16">
        <f t="shared" si="27"/>
        <v>13076.305220883534</v>
      </c>
      <c r="V186" s="16">
        <f t="shared" si="28"/>
        <v>7429.7188755020079</v>
      </c>
    </row>
    <row r="187" spans="1:22" x14ac:dyDescent="0.3">
      <c r="A187">
        <v>185</v>
      </c>
      <c r="B187" s="15">
        <f>'일자별 시가총액'!B186/'일자별 시가총액'!$G186</f>
        <v>6.8069674450964013E-2</v>
      </c>
      <c r="C187" s="15">
        <f>'일자별 시가총액'!C186/'일자별 시가총액'!$G186</f>
        <v>3.7250147569139323E-2</v>
      </c>
      <c r="D187" s="15">
        <f>'일자별 시가총액'!D186/'일자별 시가총액'!$G186</f>
        <v>0.29982825012696401</v>
      </c>
      <c r="E187" s="15">
        <f>'일자별 시가총액'!E186/'일자별 시가총액'!$G186</f>
        <v>5.733876177674456E-2</v>
      </c>
      <c r="F187" s="15">
        <f>'일자별 시가총액'!F186/'일자별 시가총액'!$G186</f>
        <v>0.53751316607618815</v>
      </c>
      <c r="G187" s="14">
        <f>'일자별 시가총액'!H186</f>
        <v>132.5360642570281</v>
      </c>
      <c r="H187" s="9">
        <v>50000</v>
      </c>
      <c r="I187" s="9">
        <v>250000</v>
      </c>
      <c r="J187" s="9">
        <f t="shared" si="23"/>
        <v>1650000</v>
      </c>
      <c r="K187" s="9">
        <f t="shared" si="21"/>
        <v>13253.60642570281</v>
      </c>
      <c r="L187" s="9">
        <f t="shared" si="22"/>
        <v>21868450602.409637</v>
      </c>
      <c r="M187" s="9">
        <f>$L187*B187/'일자별 주가'!B186-펀드!R186</f>
        <v>-12048.19277108433</v>
      </c>
      <c r="N187" s="9">
        <f>$L187*C187/'일자별 주가'!C186-펀드!S186</f>
        <v>-7228.9156626506083</v>
      </c>
      <c r="O187" s="9">
        <f>$L187*D187/'일자별 주가'!D186-펀드!T186</f>
        <v>-26345.381526104436</v>
      </c>
      <c r="P187" s="9">
        <f>$L187*E187/'일자별 주가'!E186-펀드!U186</f>
        <v>-1413.6546184738945</v>
      </c>
      <c r="Q187" s="9">
        <f>$L187*F187/'일자별 주가'!F186-펀드!V186</f>
        <v>-803.21285140562213</v>
      </c>
      <c r="R187" s="16">
        <f t="shared" si="24"/>
        <v>99397.590361445778</v>
      </c>
      <c r="S187" s="16">
        <f t="shared" si="25"/>
        <v>59638.554216867466</v>
      </c>
      <c r="T187" s="16">
        <f t="shared" si="26"/>
        <v>217349.39759036145</v>
      </c>
      <c r="U187" s="16">
        <f t="shared" si="27"/>
        <v>11662.65060240964</v>
      </c>
      <c r="V187" s="16">
        <f t="shared" si="28"/>
        <v>6626.5060240963858</v>
      </c>
    </row>
    <row r="188" spans="1:22" x14ac:dyDescent="0.3">
      <c r="A188">
        <v>186</v>
      </c>
      <c r="B188" s="15">
        <f>'일자별 시가총액'!B187/'일자별 시가총액'!$G187</f>
        <v>6.5831087074925812E-2</v>
      </c>
      <c r="C188" s="15">
        <f>'일자별 시가총액'!C187/'일자별 시가총액'!$G187</f>
        <v>3.7223988050286684E-2</v>
      </c>
      <c r="D188" s="15">
        <f>'일자별 시가총액'!D187/'일자별 시가총액'!$G187</f>
        <v>0.3038706427948874</v>
      </c>
      <c r="E188" s="15">
        <f>'일자별 시가총액'!E187/'일자별 시가총액'!$G187</f>
        <v>5.6107951228270038E-2</v>
      </c>
      <c r="F188" s="15">
        <f>'일자별 시가총액'!F187/'일자별 시가총액'!$G187</f>
        <v>0.53696633085163004</v>
      </c>
      <c r="G188" s="14">
        <f>'일자별 시가총액'!H187</f>
        <v>133.79440803212853</v>
      </c>
      <c r="H188" s="9">
        <v>200000</v>
      </c>
      <c r="I188" s="9">
        <v>50000</v>
      </c>
      <c r="J188" s="9">
        <f t="shared" si="23"/>
        <v>1800000</v>
      </c>
      <c r="K188" s="9">
        <f t="shared" si="21"/>
        <v>13379.440803212854</v>
      </c>
      <c r="L188" s="9">
        <f t="shared" si="22"/>
        <v>24082993445.783138</v>
      </c>
      <c r="M188" s="9">
        <f>$L188*B188/'일자별 주가'!B187-펀드!R187</f>
        <v>9036.1445783132949</v>
      </c>
      <c r="N188" s="9">
        <f>$L188*C188/'일자별 주가'!C187-펀드!S187</f>
        <v>5421.6867469879726</v>
      </c>
      <c r="O188" s="9">
        <f>$L188*D188/'일자별 주가'!D187-펀드!T187</f>
        <v>19759.036144578364</v>
      </c>
      <c r="P188" s="9">
        <f>$L188*E188/'일자별 주가'!E187-펀드!U187</f>
        <v>1060.2409638554236</v>
      </c>
      <c r="Q188" s="9">
        <f>$L188*F188/'일자별 주가'!F187-펀드!V187</f>
        <v>602.40963855421796</v>
      </c>
      <c r="R188" s="16">
        <f t="shared" si="24"/>
        <v>108433.73493975907</v>
      </c>
      <c r="S188" s="16">
        <f t="shared" si="25"/>
        <v>65060.240963855438</v>
      </c>
      <c r="T188" s="16">
        <f t="shared" si="26"/>
        <v>237108.43373493981</v>
      </c>
      <c r="U188" s="16">
        <f t="shared" si="27"/>
        <v>12722.891566265063</v>
      </c>
      <c r="V188" s="16">
        <f t="shared" si="28"/>
        <v>7228.9156626506037</v>
      </c>
    </row>
    <row r="189" spans="1:22" x14ac:dyDescent="0.3">
      <c r="A189">
        <v>187</v>
      </c>
      <c r="B189" s="15">
        <f>'일자별 시가총액'!B188/'일자별 시가총액'!$G188</f>
        <v>6.311726117311732E-2</v>
      </c>
      <c r="C189" s="15">
        <f>'일자별 시가총액'!C188/'일자별 시가총액'!$G188</f>
        <v>3.575473903101592E-2</v>
      </c>
      <c r="D189" s="15">
        <f>'일자별 시가총액'!D188/'일자별 시가총액'!$G188</f>
        <v>0.3044917186596186</v>
      </c>
      <c r="E189" s="15">
        <f>'일자별 시가총액'!E188/'일자별 시가총액'!$G188</f>
        <v>5.5303461329556235E-2</v>
      </c>
      <c r="F189" s="15">
        <f>'일자별 시가총액'!F188/'일자별 시가총액'!$G188</f>
        <v>0.5413328198066919</v>
      </c>
      <c r="G189" s="14">
        <f>'일자별 시가총액'!H188</f>
        <v>135.48124016064259</v>
      </c>
      <c r="H189" s="9">
        <v>150000</v>
      </c>
      <c r="I189" s="9">
        <v>50000</v>
      </c>
      <c r="J189" s="9">
        <f t="shared" si="23"/>
        <v>1900000</v>
      </c>
      <c r="K189" s="9">
        <f t="shared" si="21"/>
        <v>13548.124016064259</v>
      </c>
      <c r="L189" s="9">
        <f t="shared" si="22"/>
        <v>25741435630.522091</v>
      </c>
      <c r="M189" s="9">
        <f>$L189*B189/'일자별 주가'!B188-펀드!R188</f>
        <v>6024.0963855421433</v>
      </c>
      <c r="N189" s="9">
        <f>$L189*C189/'일자별 주가'!C188-펀드!S188</f>
        <v>3614.457831325286</v>
      </c>
      <c r="O189" s="9">
        <f>$L189*D189/'일자별 주가'!D188-펀드!T188</f>
        <v>13172.690763052175</v>
      </c>
      <c r="P189" s="9">
        <f>$L189*E189/'일자별 주가'!E188-펀드!U188</f>
        <v>706.82730923694726</v>
      </c>
      <c r="Q189" s="9">
        <f>$L189*F189/'일자별 주가'!F188-펀드!V188</f>
        <v>401.60642570281107</v>
      </c>
      <c r="R189" s="16">
        <f t="shared" si="24"/>
        <v>114457.83132530122</v>
      </c>
      <c r="S189" s="16">
        <f t="shared" si="25"/>
        <v>68674.698795180724</v>
      </c>
      <c r="T189" s="16">
        <f t="shared" si="26"/>
        <v>250281.12449799199</v>
      </c>
      <c r="U189" s="16">
        <f t="shared" si="27"/>
        <v>13429.718875502011</v>
      </c>
      <c r="V189" s="16">
        <f t="shared" si="28"/>
        <v>7630.5220883534148</v>
      </c>
    </row>
    <row r="190" spans="1:22" x14ac:dyDescent="0.3">
      <c r="A190">
        <v>188</v>
      </c>
      <c r="B190" s="15">
        <f>'일자별 시가총액'!B189/'일자별 시가총액'!$G189</f>
        <v>6.314383404365019E-2</v>
      </c>
      <c r="C190" s="15">
        <f>'일자별 시가총액'!C189/'일자별 시가총액'!$G189</f>
        <v>3.5316131071378869E-2</v>
      </c>
      <c r="D190" s="15">
        <f>'일자별 시가총액'!D189/'일자별 시가총액'!$G189</f>
        <v>0.30090354768591893</v>
      </c>
      <c r="E190" s="15">
        <f>'일자별 시가총액'!E189/'일자별 시가총액'!$G189</f>
        <v>5.6458721539444354E-2</v>
      </c>
      <c r="F190" s="15">
        <f>'일자별 시가총액'!F189/'일자별 시가총액'!$G189</f>
        <v>0.54417776565960763</v>
      </c>
      <c r="G190" s="14">
        <f>'일자별 시가총액'!H189</f>
        <v>133.45892851405623</v>
      </c>
      <c r="H190" s="9">
        <v>250000</v>
      </c>
      <c r="I190" s="9">
        <v>200000</v>
      </c>
      <c r="J190" s="9">
        <f t="shared" si="23"/>
        <v>1950000</v>
      </c>
      <c r="K190" s="9">
        <f t="shared" si="21"/>
        <v>13345.892851405624</v>
      </c>
      <c r="L190" s="9">
        <f t="shared" si="22"/>
        <v>26024491060.240967</v>
      </c>
      <c r="M190" s="9">
        <f>$L190*B190/'일자별 주가'!B189-펀드!R189</f>
        <v>3012.0481927710935</v>
      </c>
      <c r="N190" s="9">
        <f>$L190*C190/'일자별 주가'!C189-펀드!S189</f>
        <v>1807.2289156626503</v>
      </c>
      <c r="O190" s="9">
        <f>$L190*D190/'일자별 주가'!D189-펀드!T189</f>
        <v>6586.3453815261018</v>
      </c>
      <c r="P190" s="9">
        <f>$L190*E190/'일자별 주가'!E189-펀드!U189</f>
        <v>353.41365461847272</v>
      </c>
      <c r="Q190" s="9">
        <f>$L190*F190/'일자별 주가'!F189-펀드!V189</f>
        <v>200.80321285140508</v>
      </c>
      <c r="R190" s="16">
        <f t="shared" si="24"/>
        <v>117469.87951807231</v>
      </c>
      <c r="S190" s="16">
        <f t="shared" si="25"/>
        <v>70481.927710843374</v>
      </c>
      <c r="T190" s="16">
        <f t="shared" si="26"/>
        <v>256867.46987951809</v>
      </c>
      <c r="U190" s="16">
        <f t="shared" si="27"/>
        <v>13783.132530120483</v>
      </c>
      <c r="V190" s="16">
        <f t="shared" si="28"/>
        <v>7831.3253012048199</v>
      </c>
    </row>
    <row r="191" spans="1:22" x14ac:dyDescent="0.3">
      <c r="A191">
        <v>189</v>
      </c>
      <c r="B191" s="15">
        <f>'일자별 시가총액'!B190/'일자별 시가총액'!$G190</f>
        <v>6.3881987271116505E-2</v>
      </c>
      <c r="C191" s="15">
        <f>'일자별 시가총액'!C190/'일자별 시가총액'!$G190</f>
        <v>3.5510429687676023E-2</v>
      </c>
      <c r="D191" s="15">
        <f>'일자별 시가총액'!D190/'일자별 시가총액'!$G190</f>
        <v>0.30185459905790446</v>
      </c>
      <c r="E191" s="15">
        <f>'일자별 시가총액'!E190/'일자별 시가총액'!$G190</f>
        <v>5.8016266879157417E-2</v>
      </c>
      <c r="F191" s="15">
        <f>'일자별 시가총액'!F190/'일자별 시가총액'!$G190</f>
        <v>0.54073671710414561</v>
      </c>
      <c r="G191" s="14">
        <f>'일자별 시가총액'!H190</f>
        <v>132.97298152610441</v>
      </c>
      <c r="H191" s="9">
        <v>250000</v>
      </c>
      <c r="I191" s="9">
        <v>150000</v>
      </c>
      <c r="J191" s="9">
        <f t="shared" si="23"/>
        <v>2050000</v>
      </c>
      <c r="K191" s="9">
        <f t="shared" si="21"/>
        <v>13297.298152610441</v>
      </c>
      <c r="L191" s="9">
        <f t="shared" si="22"/>
        <v>27259461212.851406</v>
      </c>
      <c r="M191" s="9">
        <f>$L191*B191/'일자별 주가'!B190-펀드!R190</f>
        <v>6024.0963855421578</v>
      </c>
      <c r="N191" s="9">
        <f>$L191*C191/'일자별 주가'!C190-펀드!S190</f>
        <v>3614.4578313253151</v>
      </c>
      <c r="O191" s="9">
        <f>$L191*D191/'일자별 주가'!D190-펀드!T190</f>
        <v>13172.690763052204</v>
      </c>
      <c r="P191" s="9">
        <f>$L191*E191/'일자별 주가'!E190-펀드!U190</f>
        <v>706.82730923694726</v>
      </c>
      <c r="Q191" s="9">
        <f>$L191*F191/'일자별 주가'!F190-펀드!V190</f>
        <v>401.60642570281107</v>
      </c>
      <c r="R191" s="16">
        <f t="shared" si="24"/>
        <v>123493.97590361447</v>
      </c>
      <c r="S191" s="16">
        <f t="shared" si="25"/>
        <v>74096.385542168689</v>
      </c>
      <c r="T191" s="16">
        <f t="shared" si="26"/>
        <v>270040.16064257029</v>
      </c>
      <c r="U191" s="16">
        <f t="shared" si="27"/>
        <v>14489.959839357431</v>
      </c>
      <c r="V191" s="16">
        <f t="shared" si="28"/>
        <v>8232.9317269076309</v>
      </c>
    </row>
    <row r="192" spans="1:22" x14ac:dyDescent="0.3">
      <c r="A192">
        <v>190</v>
      </c>
      <c r="B192" s="15">
        <f>'일자별 시가총액'!B191/'일자별 시가총액'!$G191</f>
        <v>6.3299602735527413E-2</v>
      </c>
      <c r="C192" s="15">
        <f>'일자별 시가총액'!C191/'일자별 시가총액'!$G191</f>
        <v>3.5218613799053049E-2</v>
      </c>
      <c r="D192" s="15">
        <f>'일자별 시가총액'!D191/'일자별 시가총액'!$G191</f>
        <v>0.30137119554476827</v>
      </c>
      <c r="E192" s="15">
        <f>'일자별 시가총액'!E191/'일자별 시가총액'!$G191</f>
        <v>5.5799978462277626E-2</v>
      </c>
      <c r="F192" s="15">
        <f>'일자별 시가총액'!F191/'일자별 시가총액'!$G191</f>
        <v>0.54431060945837362</v>
      </c>
      <c r="G192" s="14">
        <f>'일자별 시가총액'!H191</f>
        <v>135.74763052208837</v>
      </c>
      <c r="H192" s="9">
        <v>200000</v>
      </c>
      <c r="I192" s="9">
        <v>50000</v>
      </c>
      <c r="J192" s="9">
        <f t="shared" si="23"/>
        <v>2200000</v>
      </c>
      <c r="K192" s="9">
        <f t="shared" si="21"/>
        <v>13574.763052208838</v>
      </c>
      <c r="L192" s="9">
        <f t="shared" si="22"/>
        <v>29864478714.859444</v>
      </c>
      <c r="M192" s="9">
        <f>$L192*B192/'일자별 주가'!B191-펀드!R191</f>
        <v>9036.1445783132658</v>
      </c>
      <c r="N192" s="9">
        <f>$L192*C192/'일자별 주가'!C191-펀드!S191</f>
        <v>5421.6867469879508</v>
      </c>
      <c r="O192" s="9">
        <f>$L192*D192/'일자별 주가'!D191-펀드!T191</f>
        <v>19759.036144578364</v>
      </c>
      <c r="P192" s="9">
        <f>$L192*E192/'일자별 주가'!E191-펀드!U191</f>
        <v>1060.2409638554254</v>
      </c>
      <c r="Q192" s="9">
        <f>$L192*F192/'일자별 주가'!F191-펀드!V191</f>
        <v>602.40963855421796</v>
      </c>
      <c r="R192" s="16">
        <f t="shared" si="24"/>
        <v>132530.12048192773</v>
      </c>
      <c r="S192" s="16">
        <f t="shared" si="25"/>
        <v>79518.07228915664</v>
      </c>
      <c r="T192" s="16">
        <f t="shared" si="26"/>
        <v>289799.19678714866</v>
      </c>
      <c r="U192" s="16">
        <f t="shared" si="27"/>
        <v>15550.200803212856</v>
      </c>
      <c r="V192" s="16">
        <f t="shared" si="28"/>
        <v>8835.3413654618489</v>
      </c>
    </row>
    <row r="193" spans="1:22" x14ac:dyDescent="0.3">
      <c r="A193">
        <v>191</v>
      </c>
      <c r="B193" s="15">
        <f>'일자별 시가총액'!B192/'일자별 시가총액'!$G192</f>
        <v>6.2386491491577746E-2</v>
      </c>
      <c r="C193" s="15">
        <f>'일자별 시가총액'!C192/'일자별 시가총액'!$G192</f>
        <v>3.5157072556289658E-2</v>
      </c>
      <c r="D193" s="15">
        <f>'일자별 시가총액'!D192/'일자별 시가총액'!$G192</f>
        <v>0.29431631860650231</v>
      </c>
      <c r="E193" s="15">
        <f>'일자별 시가총액'!E192/'일자별 시가총액'!$G192</f>
        <v>5.7559328563711133E-2</v>
      </c>
      <c r="F193" s="15">
        <f>'일자별 시가총액'!F192/'일자별 시가총액'!$G192</f>
        <v>0.55058078878191918</v>
      </c>
      <c r="G193" s="14">
        <f>'일자별 시가총액'!H192</f>
        <v>135.53289317269076</v>
      </c>
      <c r="H193" s="9">
        <v>200000</v>
      </c>
      <c r="I193" s="9">
        <v>250000</v>
      </c>
      <c r="J193" s="9">
        <f t="shared" si="23"/>
        <v>2150000</v>
      </c>
      <c r="K193" s="9">
        <f t="shared" si="21"/>
        <v>13553.289317269076</v>
      </c>
      <c r="L193" s="9">
        <f t="shared" si="22"/>
        <v>29139572032.128513</v>
      </c>
      <c r="M193" s="9">
        <f>$L193*B193/'일자별 주가'!B192-펀드!R192</f>
        <v>-3012.048192771108</v>
      </c>
      <c r="N193" s="9">
        <f>$L193*C193/'일자별 주가'!C192-펀드!S192</f>
        <v>-1807.2289156626794</v>
      </c>
      <c r="O193" s="9">
        <f>$L193*D193/'일자별 주가'!D192-펀드!T192</f>
        <v>-6586.3453815262183</v>
      </c>
      <c r="P193" s="9">
        <f>$L193*E193/'일자별 주가'!E192-펀드!U192</f>
        <v>-353.41365461847818</v>
      </c>
      <c r="Q193" s="9">
        <f>$L193*F193/'일자별 주가'!F192-펀드!V192</f>
        <v>-200.80321285140599</v>
      </c>
      <c r="R193" s="16">
        <f t="shared" si="24"/>
        <v>129518.07228915663</v>
      </c>
      <c r="S193" s="16">
        <f t="shared" si="25"/>
        <v>77710.843373493961</v>
      </c>
      <c r="T193" s="16">
        <f t="shared" si="26"/>
        <v>283212.85140562244</v>
      </c>
      <c r="U193" s="16">
        <f t="shared" si="27"/>
        <v>15196.787148594378</v>
      </c>
      <c r="V193" s="16">
        <f t="shared" si="28"/>
        <v>8634.5381526104429</v>
      </c>
    </row>
    <row r="194" spans="1:22" x14ac:dyDescent="0.3">
      <c r="A194">
        <v>192</v>
      </c>
      <c r="B194" s="15">
        <f>'일자별 시가총액'!B193/'일자별 시가총액'!$G193</f>
        <v>6.2866007050606701E-2</v>
      </c>
      <c r="C194" s="15">
        <f>'일자별 시가총액'!C193/'일자별 시가총액'!$G193</f>
        <v>3.4694931489704428E-2</v>
      </c>
      <c r="D194" s="15">
        <f>'일자별 시가총액'!D193/'일자별 시가총액'!$G193</f>
        <v>0.28832421183461221</v>
      </c>
      <c r="E194" s="15">
        <f>'일자별 시가총액'!E193/'일자별 시가총액'!$G193</f>
        <v>5.8389185068629529E-2</v>
      </c>
      <c r="F194" s="15">
        <f>'일자별 시가총액'!F193/'일자별 시가총액'!$G193</f>
        <v>0.55572566455644712</v>
      </c>
      <c r="G194" s="14">
        <f>'일자별 시가총액'!H193</f>
        <v>136.34851566265061</v>
      </c>
      <c r="H194" s="9">
        <v>150000</v>
      </c>
      <c r="I194" s="9">
        <v>200000</v>
      </c>
      <c r="J194" s="9">
        <f t="shared" si="23"/>
        <v>2100000</v>
      </c>
      <c r="K194" s="9">
        <f t="shared" si="21"/>
        <v>13634.851566265061</v>
      </c>
      <c r="L194" s="9">
        <f t="shared" si="22"/>
        <v>28633188289.156628</v>
      </c>
      <c r="M194" s="9">
        <f>$L194*B194/'일자별 주가'!B193-펀드!R193</f>
        <v>-3012.0481927710935</v>
      </c>
      <c r="N194" s="9">
        <f>$L194*C194/'일자별 주가'!C193-펀드!S193</f>
        <v>-1807.2289156626357</v>
      </c>
      <c r="O194" s="9">
        <f>$L194*D194/'일자별 주가'!D193-펀드!T193</f>
        <v>-6586.3453815260436</v>
      </c>
      <c r="P194" s="9">
        <f>$L194*E194/'일자별 주가'!E193-펀드!U193</f>
        <v>-353.41365461847454</v>
      </c>
      <c r="Q194" s="9">
        <f>$L194*F194/'일자별 주가'!F193-펀드!V193</f>
        <v>-200.80321285140599</v>
      </c>
      <c r="R194" s="16">
        <f t="shared" si="24"/>
        <v>126506.02409638553</v>
      </c>
      <c r="S194" s="16">
        <f t="shared" si="25"/>
        <v>75903.614457831325</v>
      </c>
      <c r="T194" s="16">
        <f t="shared" si="26"/>
        <v>276626.50602409639</v>
      </c>
      <c r="U194" s="16">
        <f t="shared" si="27"/>
        <v>14843.373493975903</v>
      </c>
      <c r="V194" s="16">
        <f t="shared" si="28"/>
        <v>8433.7349397590369</v>
      </c>
    </row>
    <row r="195" spans="1:22" x14ac:dyDescent="0.3">
      <c r="A195">
        <v>193</v>
      </c>
      <c r="B195" s="15">
        <f>'일자별 시가총액'!B194/'일자별 시가총액'!$G194</f>
        <v>6.3270969942003055E-2</v>
      </c>
      <c r="C195" s="15">
        <f>'일자별 시가총액'!C194/'일자별 시가총액'!$G194</f>
        <v>3.4001428636742471E-2</v>
      </c>
      <c r="D195" s="15">
        <f>'일자별 시가총액'!D194/'일자별 시가총액'!$G194</f>
        <v>0.27795662535066357</v>
      </c>
      <c r="E195" s="15">
        <f>'일자별 시가총액'!E194/'일자별 시가총액'!$G194</f>
        <v>5.7540169397896308E-2</v>
      </c>
      <c r="F195" s="15">
        <f>'일자별 시가총액'!F194/'일자별 시가총액'!$G194</f>
        <v>0.56723080667269454</v>
      </c>
      <c r="G195" s="14">
        <f>'일자별 시가총액'!H194</f>
        <v>137.8751421686747</v>
      </c>
      <c r="H195" s="9">
        <v>100000</v>
      </c>
      <c r="I195" s="9">
        <v>50000</v>
      </c>
      <c r="J195" s="9">
        <f t="shared" si="23"/>
        <v>2150000</v>
      </c>
      <c r="K195" s="9">
        <f t="shared" si="21"/>
        <v>13787.514216867468</v>
      </c>
      <c r="L195" s="9">
        <f t="shared" si="22"/>
        <v>29643155566.265057</v>
      </c>
      <c r="M195" s="9">
        <f>$L195*B195/'일자별 주가'!B194-펀드!R194</f>
        <v>3012.0481927710935</v>
      </c>
      <c r="N195" s="9">
        <f>$L195*C195/'일자별 주가'!C194-펀드!S194</f>
        <v>1807.2289156626357</v>
      </c>
      <c r="O195" s="9">
        <f>$L195*D195/'일자별 주가'!D194-펀드!T194</f>
        <v>6586.3453815260436</v>
      </c>
      <c r="P195" s="9">
        <f>$L195*E195/'일자별 주가'!E194-펀드!U194</f>
        <v>353.41365461847454</v>
      </c>
      <c r="Q195" s="9">
        <f>$L195*F195/'일자별 주가'!F194-펀드!V194</f>
        <v>200.80321285140417</v>
      </c>
      <c r="R195" s="16">
        <f t="shared" si="24"/>
        <v>129518.07228915663</v>
      </c>
      <c r="S195" s="16">
        <f t="shared" si="25"/>
        <v>77710.843373493961</v>
      </c>
      <c r="T195" s="16">
        <f t="shared" si="26"/>
        <v>283212.85140562244</v>
      </c>
      <c r="U195" s="16">
        <f t="shared" si="27"/>
        <v>15196.787148594378</v>
      </c>
      <c r="V195" s="16">
        <f t="shared" si="28"/>
        <v>8634.5381526104411</v>
      </c>
    </row>
    <row r="196" spans="1:22" x14ac:dyDescent="0.3">
      <c r="A196">
        <v>194</v>
      </c>
      <c r="B196" s="15">
        <f>'일자별 시가총액'!B195/'일자별 시가총액'!$G195</f>
        <v>6.3442186555375701E-2</v>
      </c>
      <c r="C196" s="15">
        <f>'일자별 시가총액'!C195/'일자별 시가총액'!$G195</f>
        <v>3.4089417258819504E-2</v>
      </c>
      <c r="D196" s="15">
        <f>'일자별 시가총액'!D195/'일자별 시가총액'!$G195</f>
        <v>0.27737582151841955</v>
      </c>
      <c r="E196" s="15">
        <f>'일자별 시가총액'!E195/'일자별 시가총액'!$G195</f>
        <v>6.0256892620996337E-2</v>
      </c>
      <c r="F196" s="15">
        <f>'일자별 시가총액'!F195/'일자별 시가총액'!$G195</f>
        <v>0.5648356820463889</v>
      </c>
      <c r="G196" s="14">
        <f>'일자별 시가총액'!H195</f>
        <v>135.09121285140563</v>
      </c>
      <c r="H196" s="9">
        <v>250000</v>
      </c>
      <c r="I196" s="9">
        <v>150000</v>
      </c>
      <c r="J196" s="9">
        <f t="shared" si="23"/>
        <v>2250000</v>
      </c>
      <c r="K196" s="9">
        <f t="shared" ref="K196:K254" si="29">10000*G196/G$3</f>
        <v>13509.121285140563</v>
      </c>
      <c r="L196" s="9">
        <f t="shared" ref="L196:L254" si="30">J196*K196</f>
        <v>30395522891.566269</v>
      </c>
      <c r="M196" s="9">
        <f>$L196*B196/'일자별 주가'!B195-펀드!R195</f>
        <v>6024.0963855421724</v>
      </c>
      <c r="N196" s="9">
        <f>$L196*C196/'일자별 주가'!C195-펀드!S195</f>
        <v>3614.4578313253151</v>
      </c>
      <c r="O196" s="9">
        <f>$L196*D196/'일자별 주가'!D195-펀드!T195</f>
        <v>13172.690763052262</v>
      </c>
      <c r="P196" s="9">
        <f>$L196*E196/'일자별 주가'!E195-펀드!U195</f>
        <v>706.82730923694908</v>
      </c>
      <c r="Q196" s="9">
        <f>$L196*F196/'일자별 주가'!F195-펀드!V195</f>
        <v>401.60642570281379</v>
      </c>
      <c r="R196" s="16">
        <f t="shared" si="24"/>
        <v>135542.1686746988</v>
      </c>
      <c r="S196" s="16">
        <f t="shared" si="25"/>
        <v>81325.301204819276</v>
      </c>
      <c r="T196" s="16">
        <f t="shared" si="26"/>
        <v>296385.5421686747</v>
      </c>
      <c r="U196" s="16">
        <f t="shared" si="27"/>
        <v>15903.614457831327</v>
      </c>
      <c r="V196" s="16">
        <f t="shared" si="28"/>
        <v>9036.1445783132549</v>
      </c>
    </row>
    <row r="197" spans="1:22" x14ac:dyDescent="0.3">
      <c r="A197">
        <v>195</v>
      </c>
      <c r="B197" s="15">
        <f>'일자별 시가총액'!B196/'일자별 시가총액'!$G196</f>
        <v>6.4243381152108661E-2</v>
      </c>
      <c r="C197" s="15">
        <f>'일자별 시가총액'!C196/'일자별 시가총액'!$G196</f>
        <v>3.5589936549438414E-2</v>
      </c>
      <c r="D197" s="15">
        <f>'일자별 시가총액'!D196/'일자별 시가총액'!$G196</f>
        <v>0.27732370729263461</v>
      </c>
      <c r="E197" s="15">
        <f>'일자별 시가총액'!E196/'일자별 시가총액'!$G196</f>
        <v>6.2986836707655758E-2</v>
      </c>
      <c r="F197" s="15">
        <f>'일자별 시가총액'!F196/'일자별 시가총액'!$G196</f>
        <v>0.5598561382981625</v>
      </c>
      <c r="G197" s="14">
        <f>'일자별 시가총액'!H196</f>
        <v>133.03137831325301</v>
      </c>
      <c r="H197" s="9">
        <v>50000</v>
      </c>
      <c r="I197" s="9">
        <v>250000</v>
      </c>
      <c r="J197" s="9">
        <f t="shared" ref="J197:J254" si="31">J196+H197-I197</f>
        <v>2050000</v>
      </c>
      <c r="K197" s="9">
        <f t="shared" si="29"/>
        <v>13303.137831325301</v>
      </c>
      <c r="L197" s="9">
        <f t="shared" si="30"/>
        <v>27271432554.216866</v>
      </c>
      <c r="M197" s="9">
        <f>$L197*B197/'일자별 주가'!B196-펀드!R196</f>
        <v>-12048.19277108433</v>
      </c>
      <c r="N197" s="9">
        <f>$L197*C197/'일자별 주가'!C196-펀드!S196</f>
        <v>-7228.915662650601</v>
      </c>
      <c r="O197" s="9">
        <f>$L197*D197/'일자별 주가'!D196-펀드!T196</f>
        <v>-26345.381526104466</v>
      </c>
      <c r="P197" s="9">
        <f>$L197*E197/'일자별 주가'!E196-펀드!U196</f>
        <v>-1413.6546184738982</v>
      </c>
      <c r="Q197" s="9">
        <f>$L197*F197/'일자별 주가'!F196-펀드!V196</f>
        <v>-803.21285140562577</v>
      </c>
      <c r="R197" s="16">
        <f t="shared" si="24"/>
        <v>123493.97590361447</v>
      </c>
      <c r="S197" s="16">
        <f t="shared" si="25"/>
        <v>74096.385542168675</v>
      </c>
      <c r="T197" s="16">
        <f t="shared" si="26"/>
        <v>270040.16064257023</v>
      </c>
      <c r="U197" s="16">
        <f t="shared" si="27"/>
        <v>14489.959839357429</v>
      </c>
      <c r="V197" s="16">
        <f t="shared" si="28"/>
        <v>8232.9317269076291</v>
      </c>
    </row>
    <row r="198" spans="1:22" x14ac:dyDescent="0.3">
      <c r="A198">
        <v>196</v>
      </c>
      <c r="B198" s="15">
        <f>'일자별 시가총액'!B197/'일자별 시가총액'!$G197</f>
        <v>6.4927763643463504E-2</v>
      </c>
      <c r="C198" s="15">
        <f>'일자별 시가총액'!C197/'일자별 시가총액'!$G197</f>
        <v>3.4692665095455613E-2</v>
      </c>
      <c r="D198" s="15">
        <f>'일자별 시가총액'!D197/'일자별 시가총액'!$G197</f>
        <v>0.28204990945063851</v>
      </c>
      <c r="E198" s="15">
        <f>'일자별 시가총액'!E197/'일자별 시가총액'!$G197</f>
        <v>6.2596398386601082E-2</v>
      </c>
      <c r="F198" s="15">
        <f>'일자별 시가총액'!F197/'일자별 시가총액'!$G197</f>
        <v>0.55573326342384122</v>
      </c>
      <c r="G198" s="14">
        <f>'일자별 시가총액'!H197</f>
        <v>134.44041767068273</v>
      </c>
      <c r="H198" s="9">
        <v>200000</v>
      </c>
      <c r="I198" s="9">
        <v>200000</v>
      </c>
      <c r="J198" s="9">
        <f t="shared" si="31"/>
        <v>2050000</v>
      </c>
      <c r="K198" s="9">
        <f t="shared" si="29"/>
        <v>13444.041767068273</v>
      </c>
      <c r="L198" s="9">
        <f t="shared" si="30"/>
        <v>27560285622.48996</v>
      </c>
      <c r="M198" s="9">
        <f>$L198*B198/'일자별 주가'!B197-펀드!R197</f>
        <v>0</v>
      </c>
      <c r="N198" s="9">
        <f>$L198*C198/'일자별 주가'!C197-펀드!S197</f>
        <v>0</v>
      </c>
      <c r="O198" s="9">
        <f>$L198*D198/'일자별 주가'!D197-펀드!T197</f>
        <v>0</v>
      </c>
      <c r="P198" s="9">
        <f>$L198*E198/'일자별 주가'!E197-펀드!U197</f>
        <v>0</v>
      </c>
      <c r="Q198" s="9">
        <f>$L198*F198/'일자별 주가'!F197-펀드!V197</f>
        <v>0</v>
      </c>
      <c r="R198" s="16">
        <f t="shared" ref="R198:R254" si="32">R197+M198</f>
        <v>123493.97590361447</v>
      </c>
      <c r="S198" s="16">
        <f t="shared" ref="S198:S254" si="33">S197+N198</f>
        <v>74096.385542168675</v>
      </c>
      <c r="T198" s="16">
        <f t="shared" ref="T198:T254" si="34">T197+O198</f>
        <v>270040.16064257023</v>
      </c>
      <c r="U198" s="16">
        <f t="shared" ref="U198:U254" si="35">U197+P198</f>
        <v>14489.959839357429</v>
      </c>
      <c r="V198" s="16">
        <f t="shared" ref="V198:V254" si="36">V197+Q198</f>
        <v>8232.9317269076291</v>
      </c>
    </row>
    <row r="199" spans="1:22" x14ac:dyDescent="0.3">
      <c r="A199">
        <v>197</v>
      </c>
      <c r="B199" s="15">
        <f>'일자별 시가총액'!B198/'일자별 시가총액'!$G198</f>
        <v>6.5948888810173467E-2</v>
      </c>
      <c r="C199" s="15">
        <f>'일자별 시가총액'!C198/'일자별 시가총액'!$G198</f>
        <v>3.3791463027593338E-2</v>
      </c>
      <c r="D199" s="15">
        <f>'일자별 시가총액'!D198/'일자별 시가총액'!$G198</f>
        <v>0.28598381116462773</v>
      </c>
      <c r="E199" s="15">
        <f>'일자별 시가총액'!E198/'일자별 시가총액'!$G198</f>
        <v>6.3175416152915026E-2</v>
      </c>
      <c r="F199" s="15">
        <f>'일자별 시가총액'!F198/'일자별 시가총액'!$G198</f>
        <v>0.55110042084469046</v>
      </c>
      <c r="G199" s="14">
        <f>'일자별 시가총액'!H198</f>
        <v>135.37318072289156</v>
      </c>
      <c r="H199" s="9">
        <v>50000</v>
      </c>
      <c r="I199" s="9">
        <v>200000</v>
      </c>
      <c r="J199" s="9">
        <f t="shared" si="31"/>
        <v>1900000</v>
      </c>
      <c r="K199" s="9">
        <f t="shared" si="29"/>
        <v>13537.318072289156</v>
      </c>
      <c r="L199" s="9">
        <f t="shared" si="30"/>
        <v>25720904337.349396</v>
      </c>
      <c r="M199" s="9">
        <f>$L199*B199/'일자별 주가'!B198-펀드!R198</f>
        <v>-9036.1445783132804</v>
      </c>
      <c r="N199" s="9">
        <f>$L199*C199/'일자별 주가'!C198-펀드!S198</f>
        <v>-5421.6867469879508</v>
      </c>
      <c r="O199" s="9">
        <f>$L199*D199/'일자별 주가'!D198-펀드!T198</f>
        <v>-19759.036144578247</v>
      </c>
      <c r="P199" s="9">
        <f>$L199*E199/'일자별 주가'!E198-펀드!U198</f>
        <v>-1060.2409638554236</v>
      </c>
      <c r="Q199" s="9">
        <f>$L199*F199/'일자별 주가'!F198-펀드!V198</f>
        <v>-602.40963855421523</v>
      </c>
      <c r="R199" s="16">
        <f t="shared" si="32"/>
        <v>114457.83132530119</v>
      </c>
      <c r="S199" s="16">
        <f t="shared" si="33"/>
        <v>68674.698795180724</v>
      </c>
      <c r="T199" s="16">
        <f t="shared" si="34"/>
        <v>250281.12449799199</v>
      </c>
      <c r="U199" s="16">
        <f t="shared" si="35"/>
        <v>13429.718875502005</v>
      </c>
      <c r="V199" s="16">
        <f t="shared" si="36"/>
        <v>7630.5220883534139</v>
      </c>
    </row>
    <row r="200" spans="1:22" x14ac:dyDescent="0.3">
      <c r="A200">
        <v>198</v>
      </c>
      <c r="B200" s="15">
        <f>'일자별 시가총액'!B199/'일자별 시가총액'!$G199</f>
        <v>6.6394112895401688E-2</v>
      </c>
      <c r="C200" s="15">
        <f>'일자별 시가총액'!C199/'일자별 시가총액'!$G199</f>
        <v>3.3354312676557876E-2</v>
      </c>
      <c r="D200" s="15">
        <f>'일자별 시가총액'!D199/'일자별 시가총액'!$G199</f>
        <v>0.28301998771091436</v>
      </c>
      <c r="E200" s="15">
        <f>'일자별 시가총액'!E199/'일자별 시가총액'!$G199</f>
        <v>6.2924999025662912E-2</v>
      </c>
      <c r="F200" s="15">
        <f>'일자별 시가총액'!F199/'일자별 시가총액'!$G199</f>
        <v>0.55430658769146313</v>
      </c>
      <c r="G200" s="14">
        <f>'일자별 시가총액'!H199</f>
        <v>135.60862650602411</v>
      </c>
      <c r="H200" s="9">
        <v>150000</v>
      </c>
      <c r="I200" s="9">
        <v>100000</v>
      </c>
      <c r="J200" s="9">
        <f t="shared" si="31"/>
        <v>1950000</v>
      </c>
      <c r="K200" s="9">
        <f t="shared" si="29"/>
        <v>13560.86265060241</v>
      </c>
      <c r="L200" s="9">
        <f t="shared" si="30"/>
        <v>26443682168.674702</v>
      </c>
      <c r="M200" s="9">
        <f>$L200*B200/'일자별 주가'!B199-펀드!R199</f>
        <v>3012.0481927711226</v>
      </c>
      <c r="N200" s="9">
        <f>$L200*C200/'일자별 주가'!C199-펀드!S199</f>
        <v>1807.2289156626503</v>
      </c>
      <c r="O200" s="9">
        <f>$L200*D200/'일자별 주가'!D199-펀드!T199</f>
        <v>6586.3453815261018</v>
      </c>
      <c r="P200" s="9">
        <f>$L200*E200/'일자별 주가'!E199-펀드!U199</f>
        <v>353.41365461847818</v>
      </c>
      <c r="Q200" s="9">
        <f>$L200*F200/'일자별 주가'!F199-펀드!V199</f>
        <v>200.80321285140508</v>
      </c>
      <c r="R200" s="16">
        <f t="shared" si="32"/>
        <v>117469.87951807231</v>
      </c>
      <c r="S200" s="16">
        <f t="shared" si="33"/>
        <v>70481.927710843374</v>
      </c>
      <c r="T200" s="16">
        <f t="shared" si="34"/>
        <v>256867.46987951809</v>
      </c>
      <c r="U200" s="16">
        <f t="shared" si="35"/>
        <v>13783.132530120483</v>
      </c>
      <c r="V200" s="16">
        <f t="shared" si="36"/>
        <v>7831.325301204819</v>
      </c>
    </row>
    <row r="201" spans="1:22" x14ac:dyDescent="0.3">
      <c r="A201">
        <v>199</v>
      </c>
      <c r="B201" s="15">
        <f>'일자별 시가총액'!B200/'일자별 시가총액'!$G200</f>
        <v>6.7074205844255885E-2</v>
      </c>
      <c r="C201" s="15">
        <f>'일자별 시가총액'!C200/'일자별 시가총액'!$G200</f>
        <v>3.302265633470091E-2</v>
      </c>
      <c r="D201" s="15">
        <f>'일자별 시가총액'!D200/'일자별 시가총액'!$G200</f>
        <v>0.2767174610601677</v>
      </c>
      <c r="E201" s="15">
        <f>'일자별 시가총액'!E200/'일자별 시가총액'!$G200</f>
        <v>6.2111386275147555E-2</v>
      </c>
      <c r="F201" s="15">
        <f>'일자별 시가총액'!F200/'일자별 시가총액'!$G200</f>
        <v>0.56107429048572788</v>
      </c>
      <c r="G201" s="14">
        <f>'일자별 시가총액'!H200</f>
        <v>135.13175903614459</v>
      </c>
      <c r="H201" s="9">
        <v>100000</v>
      </c>
      <c r="I201" s="9">
        <v>50000</v>
      </c>
      <c r="J201" s="9">
        <f t="shared" si="31"/>
        <v>2000000</v>
      </c>
      <c r="K201" s="9">
        <f t="shared" si="29"/>
        <v>13513.175903614459</v>
      </c>
      <c r="L201" s="9">
        <f t="shared" si="30"/>
        <v>27026351807.22892</v>
      </c>
      <c r="M201" s="9">
        <f>$L201*B201/'일자별 주가'!B200-펀드!R200</f>
        <v>3012.0481927710789</v>
      </c>
      <c r="N201" s="9">
        <f>$L201*C201/'일자별 주가'!C200-펀드!S200</f>
        <v>1807.2289156626503</v>
      </c>
      <c r="O201" s="9">
        <f>$L201*D201/'일자별 주가'!D200-펀드!T200</f>
        <v>6586.3453815261018</v>
      </c>
      <c r="P201" s="9">
        <f>$L201*E201/'일자별 주가'!E200-펀드!U200</f>
        <v>353.41365461847454</v>
      </c>
      <c r="Q201" s="9">
        <f>$L201*F201/'일자별 주가'!F200-펀드!V200</f>
        <v>200.8032128514069</v>
      </c>
      <c r="R201" s="16">
        <f t="shared" si="32"/>
        <v>120481.92771084339</v>
      </c>
      <c r="S201" s="16">
        <f t="shared" si="33"/>
        <v>72289.156626506025</v>
      </c>
      <c r="T201" s="16">
        <f t="shared" si="34"/>
        <v>263453.81526104419</v>
      </c>
      <c r="U201" s="16">
        <f t="shared" si="35"/>
        <v>14136.546184738958</v>
      </c>
      <c r="V201" s="16">
        <f t="shared" si="36"/>
        <v>8032.1285140562259</v>
      </c>
    </row>
    <row r="202" spans="1:22" x14ac:dyDescent="0.3">
      <c r="A202">
        <v>200</v>
      </c>
      <c r="B202" s="15">
        <f>'일자별 시가총액'!B201/'일자별 시가총액'!$G201</f>
        <v>6.8134248639631217E-2</v>
      </c>
      <c r="C202" s="15">
        <f>'일자별 시가총액'!C201/'일자별 시가총액'!$G201</f>
        <v>3.2622555154771651E-2</v>
      </c>
      <c r="D202" s="15">
        <f>'일자별 시가총액'!D201/'일자별 시가총액'!$G201</f>
        <v>0.27884939163613098</v>
      </c>
      <c r="E202" s="15">
        <f>'일자별 시가총액'!E201/'일자별 시가총액'!$G201</f>
        <v>6.0564902451427184E-2</v>
      </c>
      <c r="F202" s="15">
        <f>'일자별 시가총액'!F201/'일자별 시가총액'!$G201</f>
        <v>0.55982890211803904</v>
      </c>
      <c r="G202" s="14">
        <f>'일자별 시가총액'!H201</f>
        <v>135.07174779116465</v>
      </c>
      <c r="H202" s="9">
        <v>250000</v>
      </c>
      <c r="I202" s="9">
        <v>250000</v>
      </c>
      <c r="J202" s="9">
        <f t="shared" si="31"/>
        <v>2000000</v>
      </c>
      <c r="K202" s="9">
        <f t="shared" si="29"/>
        <v>13507.174779116465</v>
      </c>
      <c r="L202" s="9">
        <f t="shared" si="30"/>
        <v>27014349558.232929</v>
      </c>
      <c r="M202" s="9">
        <f>$L202*B202/'일자별 주가'!B201-펀드!R201</f>
        <v>0</v>
      </c>
      <c r="N202" s="9">
        <f>$L202*C202/'일자별 주가'!C201-펀드!S201</f>
        <v>0</v>
      </c>
      <c r="O202" s="9">
        <f>$L202*D202/'일자별 주가'!D201-펀드!T201</f>
        <v>0</v>
      </c>
      <c r="P202" s="9">
        <f>$L202*E202/'일자별 주가'!E201-펀드!U201</f>
        <v>0</v>
      </c>
      <c r="Q202" s="9">
        <f>$L202*F202/'일자별 주가'!F201-펀드!V201</f>
        <v>0</v>
      </c>
      <c r="R202" s="16">
        <f t="shared" si="32"/>
        <v>120481.92771084339</v>
      </c>
      <c r="S202" s="16">
        <f t="shared" si="33"/>
        <v>72289.156626506025</v>
      </c>
      <c r="T202" s="16">
        <f t="shared" si="34"/>
        <v>263453.81526104419</v>
      </c>
      <c r="U202" s="16">
        <f t="shared" si="35"/>
        <v>14136.546184738958</v>
      </c>
      <c r="V202" s="16">
        <f t="shared" si="36"/>
        <v>8032.1285140562259</v>
      </c>
    </row>
    <row r="203" spans="1:22" x14ac:dyDescent="0.3">
      <c r="A203">
        <v>201</v>
      </c>
      <c r="B203" s="15">
        <f>'일자별 시가총액'!B202/'일자별 시가총액'!$G202</f>
        <v>7.0026690626744797E-2</v>
      </c>
      <c r="C203" s="15">
        <f>'일자별 시가총액'!C202/'일자별 시가총액'!$G202</f>
        <v>3.2904751481145779E-2</v>
      </c>
      <c r="D203" s="15">
        <f>'일자별 시가총액'!D202/'일자별 시가총액'!$G202</f>
        <v>0.27555689054144983</v>
      </c>
      <c r="E203" s="15">
        <f>'일자별 시가총액'!E202/'일자별 시가총액'!$G202</f>
        <v>6.1022340341609478E-2</v>
      </c>
      <c r="F203" s="15">
        <f>'일자별 시가총액'!F202/'일자별 시가총액'!$G202</f>
        <v>0.56048932700905008</v>
      </c>
      <c r="G203" s="14">
        <f>'일자별 시가총액'!H202</f>
        <v>135.27544257028111</v>
      </c>
      <c r="H203" s="9">
        <v>150000</v>
      </c>
      <c r="I203" s="9">
        <v>50000</v>
      </c>
      <c r="J203" s="9">
        <f t="shared" si="31"/>
        <v>2100000</v>
      </c>
      <c r="K203" s="9">
        <f t="shared" si="29"/>
        <v>13527.544257028112</v>
      </c>
      <c r="L203" s="9">
        <f t="shared" si="30"/>
        <v>28407842939.759037</v>
      </c>
      <c r="M203" s="9">
        <f>$L203*B203/'일자별 주가'!B202-펀드!R202</f>
        <v>6024.0963855421433</v>
      </c>
      <c r="N203" s="9">
        <f>$L203*C203/'일자별 주가'!C202-펀드!S202</f>
        <v>3614.4578313253151</v>
      </c>
      <c r="O203" s="9">
        <f>$L203*D203/'일자별 주가'!D202-펀드!T202</f>
        <v>13172.690763052204</v>
      </c>
      <c r="P203" s="9">
        <f>$L203*E203/'일자별 주가'!E202-펀드!U202</f>
        <v>706.82730923694726</v>
      </c>
      <c r="Q203" s="9">
        <f>$L203*F203/'일자별 주가'!F202-펀드!V202</f>
        <v>401.60642570281107</v>
      </c>
      <c r="R203" s="16">
        <f t="shared" si="32"/>
        <v>126506.02409638553</v>
      </c>
      <c r="S203" s="16">
        <f t="shared" si="33"/>
        <v>75903.61445783134</v>
      </c>
      <c r="T203" s="16">
        <f t="shared" si="34"/>
        <v>276626.50602409639</v>
      </c>
      <c r="U203" s="16">
        <f t="shared" si="35"/>
        <v>14843.373493975905</v>
      </c>
      <c r="V203" s="16">
        <f t="shared" si="36"/>
        <v>8433.7349397590369</v>
      </c>
    </row>
    <row r="204" spans="1:22" x14ac:dyDescent="0.3">
      <c r="A204">
        <v>202</v>
      </c>
      <c r="B204" s="15">
        <f>'일자별 시가총액'!B203/'일자별 시가총액'!$G203</f>
        <v>6.8420257161397879E-2</v>
      </c>
      <c r="C204" s="15">
        <f>'일자별 시가총액'!C203/'일자별 시가총액'!$G203</f>
        <v>3.4049345231082252E-2</v>
      </c>
      <c r="D204" s="15">
        <f>'일자별 시가총액'!D203/'일자별 시가총액'!$G203</f>
        <v>0.28137139926658905</v>
      </c>
      <c r="E204" s="15">
        <f>'일자별 시가총액'!E203/'일자별 시가총액'!$G203</f>
        <v>6.1566915402638832E-2</v>
      </c>
      <c r="F204" s="15">
        <f>'일자별 시가총액'!F203/'일자별 시가총액'!$G203</f>
        <v>0.55459208293829199</v>
      </c>
      <c r="G204" s="14">
        <f>'일자별 시가총액'!H203</f>
        <v>134.50712449799195</v>
      </c>
      <c r="H204" s="9">
        <v>150000</v>
      </c>
      <c r="I204" s="9">
        <v>150000</v>
      </c>
      <c r="J204" s="9">
        <f t="shared" si="31"/>
        <v>2100000</v>
      </c>
      <c r="K204" s="9">
        <f t="shared" si="29"/>
        <v>13450.712449799197</v>
      </c>
      <c r="L204" s="9">
        <f t="shared" si="30"/>
        <v>28246496144.578316</v>
      </c>
      <c r="M204" s="9">
        <f>$L204*B204/'일자별 주가'!B203-펀드!R203</f>
        <v>0</v>
      </c>
      <c r="N204" s="9">
        <f>$L204*C204/'일자별 주가'!C203-펀드!S203</f>
        <v>0</v>
      </c>
      <c r="O204" s="9">
        <f>$L204*D204/'일자별 주가'!D203-펀드!T203</f>
        <v>0</v>
      </c>
      <c r="P204" s="9">
        <f>$L204*E204/'일자별 주가'!E203-펀드!U203</f>
        <v>0</v>
      </c>
      <c r="Q204" s="9">
        <f>$L204*F204/'일자별 주가'!F203-펀드!V203</f>
        <v>0</v>
      </c>
      <c r="R204" s="16">
        <f t="shared" si="32"/>
        <v>126506.02409638553</v>
      </c>
      <c r="S204" s="16">
        <f t="shared" si="33"/>
        <v>75903.61445783134</v>
      </c>
      <c r="T204" s="16">
        <f t="shared" si="34"/>
        <v>276626.50602409639</v>
      </c>
      <c r="U204" s="16">
        <f t="shared" si="35"/>
        <v>14843.373493975905</v>
      </c>
      <c r="V204" s="16">
        <f t="shared" si="36"/>
        <v>8433.7349397590369</v>
      </c>
    </row>
    <row r="205" spans="1:22" x14ac:dyDescent="0.3">
      <c r="A205">
        <v>203</v>
      </c>
      <c r="B205" s="15">
        <f>'일자별 시가총액'!B204/'일자별 시가총액'!$G204</f>
        <v>6.6463352408210455E-2</v>
      </c>
      <c r="C205" s="15">
        <f>'일자별 시가총액'!C204/'일자별 시가총액'!$G204</f>
        <v>3.3849408649821493E-2</v>
      </c>
      <c r="D205" s="15">
        <f>'일자별 시가총액'!D204/'일자별 시가총액'!$G204</f>
        <v>0.28564139418160484</v>
      </c>
      <c r="E205" s="15">
        <f>'일자별 시가총액'!E204/'일자별 시가총액'!$G204</f>
        <v>6.2285492146916886E-2</v>
      </c>
      <c r="F205" s="15">
        <f>'일자별 시가총액'!F204/'일자별 시가총액'!$G204</f>
        <v>0.55176035261344636</v>
      </c>
      <c r="G205" s="14">
        <f>'일자별 시가총액'!H204</f>
        <v>134.47940080321285</v>
      </c>
      <c r="H205" s="9">
        <v>200000</v>
      </c>
      <c r="I205" s="9">
        <v>50000</v>
      </c>
      <c r="J205" s="9">
        <f t="shared" si="31"/>
        <v>2250000</v>
      </c>
      <c r="K205" s="9">
        <f t="shared" si="29"/>
        <v>13447.940080321285</v>
      </c>
      <c r="L205" s="9">
        <f t="shared" si="30"/>
        <v>30257865180.722889</v>
      </c>
      <c r="M205" s="9">
        <f>$L205*B205/'일자별 주가'!B204-펀드!R204</f>
        <v>9036.1445783132658</v>
      </c>
      <c r="N205" s="9">
        <f>$L205*C205/'일자별 주가'!C204-펀드!S204</f>
        <v>5421.6867469879362</v>
      </c>
      <c r="O205" s="9">
        <f>$L205*D205/'일자별 주가'!D204-펀드!T204</f>
        <v>19759.036144578306</v>
      </c>
      <c r="P205" s="9">
        <f>$L205*E205/'일자별 주가'!E204-펀드!U204</f>
        <v>1060.24096385542</v>
      </c>
      <c r="Q205" s="9">
        <f>$L205*F205/'일자별 주가'!F204-펀드!V204</f>
        <v>602.40963855421614</v>
      </c>
      <c r="R205" s="16">
        <f t="shared" si="32"/>
        <v>135542.1686746988</v>
      </c>
      <c r="S205" s="16">
        <f t="shared" si="33"/>
        <v>81325.301204819276</v>
      </c>
      <c r="T205" s="16">
        <f t="shared" si="34"/>
        <v>296385.5421686747</v>
      </c>
      <c r="U205" s="16">
        <f t="shared" si="35"/>
        <v>15903.614457831325</v>
      </c>
      <c r="V205" s="16">
        <f t="shared" si="36"/>
        <v>9036.1445783132531</v>
      </c>
    </row>
    <row r="206" spans="1:22" x14ac:dyDescent="0.3">
      <c r="A206">
        <v>204</v>
      </c>
      <c r="B206" s="15">
        <f>'일자별 시가총액'!B205/'일자별 시가총액'!$G205</f>
        <v>6.8614254727816737E-2</v>
      </c>
      <c r="C206" s="15">
        <f>'일자별 시가총액'!C205/'일자별 시가총액'!$G205</f>
        <v>3.3055259206426824E-2</v>
      </c>
      <c r="D206" s="15">
        <f>'일자별 시가총액'!D205/'일자별 시가총액'!$G205</f>
        <v>0.2857660112557377</v>
      </c>
      <c r="E206" s="15">
        <f>'일자별 시가총액'!E205/'일자별 시가총액'!$G205</f>
        <v>6.4415417529439717E-2</v>
      </c>
      <c r="F206" s="15">
        <f>'일자별 시가총액'!F205/'일자별 시가총액'!$G205</f>
        <v>0.54814905728057906</v>
      </c>
      <c r="G206" s="14">
        <f>'일자별 시가총액'!H205</f>
        <v>133.87221365461846</v>
      </c>
      <c r="H206" s="9">
        <v>200000</v>
      </c>
      <c r="I206" s="9">
        <v>250000</v>
      </c>
      <c r="J206" s="9">
        <f t="shared" si="31"/>
        <v>2200000</v>
      </c>
      <c r="K206" s="9">
        <f t="shared" si="29"/>
        <v>13387.221365461846</v>
      </c>
      <c r="L206" s="9">
        <f t="shared" si="30"/>
        <v>29451887004.016064</v>
      </c>
      <c r="M206" s="9">
        <f>$L206*B206/'일자별 주가'!B205-펀드!R205</f>
        <v>-3012.0481927710935</v>
      </c>
      <c r="N206" s="9">
        <f>$L206*C206/'일자별 주가'!C205-펀드!S205</f>
        <v>-1807.2289156626503</v>
      </c>
      <c r="O206" s="9">
        <f>$L206*D206/'일자별 주가'!D205-펀드!T205</f>
        <v>-6586.3453815261018</v>
      </c>
      <c r="P206" s="9">
        <f>$L206*E206/'일자별 주가'!E205-펀드!U205</f>
        <v>-353.41365461847454</v>
      </c>
      <c r="Q206" s="9">
        <f>$L206*F206/'일자별 주가'!F205-펀드!V205</f>
        <v>-200.80321285140417</v>
      </c>
      <c r="R206" s="16">
        <f t="shared" si="32"/>
        <v>132530.1204819277</v>
      </c>
      <c r="S206" s="16">
        <f t="shared" si="33"/>
        <v>79518.072289156626</v>
      </c>
      <c r="T206" s="16">
        <f t="shared" si="34"/>
        <v>289799.1967871486</v>
      </c>
      <c r="U206" s="16">
        <f t="shared" si="35"/>
        <v>15550.200803212851</v>
      </c>
      <c r="V206" s="16">
        <f t="shared" si="36"/>
        <v>8835.3413654618489</v>
      </c>
    </row>
    <row r="207" spans="1:22" x14ac:dyDescent="0.3">
      <c r="A207">
        <v>205</v>
      </c>
      <c r="B207" s="15">
        <f>'일자별 시가총액'!B206/'일자별 시가총액'!$G206</f>
        <v>6.7824712993145519E-2</v>
      </c>
      <c r="C207" s="15">
        <f>'일자별 시가총액'!C206/'일자별 시가총액'!$G206</f>
        <v>3.2406553414855627E-2</v>
      </c>
      <c r="D207" s="15">
        <f>'일자별 시가총액'!D206/'일자별 시가총액'!$G206</f>
        <v>0.2832447686602696</v>
      </c>
      <c r="E207" s="15">
        <f>'일자별 시가총액'!E206/'일자별 시가총액'!$G206</f>
        <v>6.4617467468326278E-2</v>
      </c>
      <c r="F207" s="15">
        <f>'일자별 시가총액'!F206/'일자별 시가총액'!$G206</f>
        <v>0.55190649746340292</v>
      </c>
      <c r="G207" s="14">
        <f>'일자별 시가총액'!H206</f>
        <v>132.65946827309236</v>
      </c>
      <c r="H207" s="9">
        <v>150000</v>
      </c>
      <c r="I207" s="9">
        <v>50000</v>
      </c>
      <c r="J207" s="9">
        <f t="shared" si="31"/>
        <v>2300000</v>
      </c>
      <c r="K207" s="9">
        <f t="shared" si="29"/>
        <v>13265.946827309237</v>
      </c>
      <c r="L207" s="9">
        <f t="shared" si="30"/>
        <v>30511677702.811245</v>
      </c>
      <c r="M207" s="9">
        <f>$L207*B207/'일자별 주가'!B206-펀드!R206</f>
        <v>6024.0963855421869</v>
      </c>
      <c r="N207" s="9">
        <f>$L207*C207/'일자별 주가'!C206-펀드!S206</f>
        <v>3614.4578313253005</v>
      </c>
      <c r="O207" s="9">
        <f>$L207*D207/'일자별 주가'!D206-펀드!T206</f>
        <v>13172.690763052145</v>
      </c>
      <c r="P207" s="9">
        <f>$L207*E207/'일자별 주가'!E206-펀드!U206</f>
        <v>706.82730923694908</v>
      </c>
      <c r="Q207" s="9">
        <f>$L207*F207/'일자별 주가'!F206-펀드!V206</f>
        <v>401.60642570280834</v>
      </c>
      <c r="R207" s="16">
        <f t="shared" si="32"/>
        <v>138554.21686746989</v>
      </c>
      <c r="S207" s="16">
        <f t="shared" si="33"/>
        <v>83132.530120481926</v>
      </c>
      <c r="T207" s="16">
        <f t="shared" si="34"/>
        <v>302971.88755020074</v>
      </c>
      <c r="U207" s="16">
        <f t="shared" si="35"/>
        <v>16257.0281124498</v>
      </c>
      <c r="V207" s="16">
        <f t="shared" si="36"/>
        <v>9236.9477911646572</v>
      </c>
    </row>
    <row r="208" spans="1:22" x14ac:dyDescent="0.3">
      <c r="A208">
        <v>206</v>
      </c>
      <c r="B208" s="15">
        <f>'일자별 시가총액'!B207/'일자별 시가총액'!$G207</f>
        <v>6.6524197573561372E-2</v>
      </c>
      <c r="C208" s="15">
        <f>'일자별 시가총액'!C207/'일자별 시가총액'!$G207</f>
        <v>3.1634393225279056E-2</v>
      </c>
      <c r="D208" s="15">
        <f>'일자별 시가총액'!D207/'일자별 시가총액'!$G207</f>
        <v>0.28250754236825398</v>
      </c>
      <c r="E208" s="15">
        <f>'일자별 시가총액'!E207/'일자별 시가총액'!$G207</f>
        <v>6.452315397179037E-2</v>
      </c>
      <c r="F208" s="15">
        <f>'일자별 시가총액'!F207/'일자별 시가총액'!$G207</f>
        <v>0.55481071286111527</v>
      </c>
      <c r="G208" s="14">
        <f>'일자별 시가총액'!H207</f>
        <v>135.71472610441765</v>
      </c>
      <c r="H208" s="9">
        <v>50000</v>
      </c>
      <c r="I208" s="9">
        <v>150000</v>
      </c>
      <c r="J208" s="9">
        <f t="shared" si="31"/>
        <v>2200000</v>
      </c>
      <c r="K208" s="9">
        <f t="shared" si="29"/>
        <v>13571.472610441766</v>
      </c>
      <c r="L208" s="9">
        <f t="shared" si="30"/>
        <v>29857239742.971886</v>
      </c>
      <c r="M208" s="9">
        <f>$L208*B208/'일자별 주가'!B207-펀드!R207</f>
        <v>-6024.0963855421869</v>
      </c>
      <c r="N208" s="9">
        <f>$L208*C208/'일자별 주가'!C207-펀드!S207</f>
        <v>-3614.4578313253005</v>
      </c>
      <c r="O208" s="9">
        <f>$L208*D208/'일자별 주가'!D207-펀드!T207</f>
        <v>-13172.690763052145</v>
      </c>
      <c r="P208" s="9">
        <f>$L208*E208/'일자별 주가'!E207-펀드!U207</f>
        <v>-706.82730923694908</v>
      </c>
      <c r="Q208" s="9">
        <f>$L208*F208/'일자별 주가'!F207-펀드!V207</f>
        <v>-401.60642570281016</v>
      </c>
      <c r="R208" s="16">
        <f t="shared" si="32"/>
        <v>132530.1204819277</v>
      </c>
      <c r="S208" s="16">
        <f t="shared" si="33"/>
        <v>79518.072289156626</v>
      </c>
      <c r="T208" s="16">
        <f t="shared" si="34"/>
        <v>289799.1967871486</v>
      </c>
      <c r="U208" s="16">
        <f t="shared" si="35"/>
        <v>15550.200803212851</v>
      </c>
      <c r="V208" s="16">
        <f t="shared" si="36"/>
        <v>8835.3413654618471</v>
      </c>
    </row>
    <row r="209" spans="1:22" x14ac:dyDescent="0.3">
      <c r="A209">
        <v>207</v>
      </c>
      <c r="B209" s="15">
        <f>'일자별 시가총액'!B208/'일자별 시가총액'!$G208</f>
        <v>6.6205270981814807E-2</v>
      </c>
      <c r="C209" s="15">
        <f>'일자별 시가총액'!C208/'일자별 시가총액'!$G208</f>
        <v>3.1174901695747607E-2</v>
      </c>
      <c r="D209" s="15">
        <f>'일자별 시가총액'!D208/'일자별 시가총액'!$G208</f>
        <v>0.29098992062068479</v>
      </c>
      <c r="E209" s="15">
        <f>'일자별 시가총액'!E208/'일자별 시가총액'!$G208</f>
        <v>6.5136820636874898E-2</v>
      </c>
      <c r="F209" s="15">
        <f>'일자별 시가총액'!F208/'일자별 시가총액'!$G208</f>
        <v>0.5464930860648779</v>
      </c>
      <c r="G209" s="14">
        <f>'일자별 시가총액'!H208</f>
        <v>134.24840160642572</v>
      </c>
      <c r="H209" s="9">
        <v>200000</v>
      </c>
      <c r="I209" s="9">
        <v>250000</v>
      </c>
      <c r="J209" s="9">
        <f t="shared" si="31"/>
        <v>2150000</v>
      </c>
      <c r="K209" s="9">
        <f t="shared" si="29"/>
        <v>13424.84016064257</v>
      </c>
      <c r="L209" s="9">
        <f t="shared" si="30"/>
        <v>28863406345.381527</v>
      </c>
      <c r="M209" s="9">
        <f>$L209*B209/'일자별 주가'!B208-펀드!R208</f>
        <v>-3012.0481927710789</v>
      </c>
      <c r="N209" s="9">
        <f>$L209*C209/'일자별 주가'!C208-펀드!S208</f>
        <v>-1807.2289156626503</v>
      </c>
      <c r="O209" s="9">
        <f>$L209*D209/'일자별 주가'!D208-펀드!T208</f>
        <v>-6586.3453815261018</v>
      </c>
      <c r="P209" s="9">
        <f>$L209*E209/'일자별 주가'!E208-펀드!U208</f>
        <v>-353.41365461847272</v>
      </c>
      <c r="Q209" s="9">
        <f>$L209*F209/'일자별 주가'!F208-펀드!V208</f>
        <v>-200.80321285140417</v>
      </c>
      <c r="R209" s="16">
        <f t="shared" si="32"/>
        <v>129518.07228915663</v>
      </c>
      <c r="S209" s="16">
        <f t="shared" si="33"/>
        <v>77710.843373493975</v>
      </c>
      <c r="T209" s="16">
        <f t="shared" si="34"/>
        <v>283212.8514056225</v>
      </c>
      <c r="U209" s="16">
        <f t="shared" si="35"/>
        <v>15196.787148594378</v>
      </c>
      <c r="V209" s="16">
        <f t="shared" si="36"/>
        <v>8634.5381526104429</v>
      </c>
    </row>
    <row r="210" spans="1:22" x14ac:dyDescent="0.3">
      <c r="A210">
        <v>208</v>
      </c>
      <c r="B210" s="15">
        <f>'일자별 시가총액'!B209/'일자별 시가총액'!$G209</f>
        <v>6.4692232124929944E-2</v>
      </c>
      <c r="C210" s="15">
        <f>'일자별 시가총액'!C209/'일자별 시가총액'!$G209</f>
        <v>3.081908111765087E-2</v>
      </c>
      <c r="D210" s="15">
        <f>'일자별 시가총액'!D209/'일자별 시가총액'!$G209</f>
        <v>0.29872195927287382</v>
      </c>
      <c r="E210" s="15">
        <f>'일자별 시가총액'!E209/'일자별 시가총액'!$G209</f>
        <v>6.5156286852126988E-2</v>
      </c>
      <c r="F210" s="15">
        <f>'일자별 시가총액'!F209/'일자별 시가총액'!$G209</f>
        <v>0.54061044063241837</v>
      </c>
      <c r="G210" s="14">
        <f>'일자별 시가총액'!H209</f>
        <v>133.30030040160642</v>
      </c>
      <c r="H210" s="9">
        <v>250000</v>
      </c>
      <c r="I210" s="9">
        <v>250000</v>
      </c>
      <c r="J210" s="9">
        <f t="shared" si="31"/>
        <v>2150000</v>
      </c>
      <c r="K210" s="9">
        <f t="shared" si="29"/>
        <v>13330.030040160642</v>
      </c>
      <c r="L210" s="9">
        <f t="shared" si="30"/>
        <v>28659564586.345379</v>
      </c>
      <c r="M210" s="9">
        <f>$L210*B210/'일자별 주가'!B209-펀드!R209</f>
        <v>0</v>
      </c>
      <c r="N210" s="9">
        <f>$L210*C210/'일자별 주가'!C209-펀드!S209</f>
        <v>0</v>
      </c>
      <c r="O210" s="9">
        <f>$L210*D210/'일자별 주가'!D209-펀드!T209</f>
        <v>0</v>
      </c>
      <c r="P210" s="9">
        <f>$L210*E210/'일자별 주가'!E209-펀드!U209</f>
        <v>0</v>
      </c>
      <c r="Q210" s="9">
        <f>$L210*F210/'일자별 주가'!F209-펀드!V209</f>
        <v>0</v>
      </c>
      <c r="R210" s="16">
        <f t="shared" si="32"/>
        <v>129518.07228915663</v>
      </c>
      <c r="S210" s="16">
        <f t="shared" si="33"/>
        <v>77710.843373493975</v>
      </c>
      <c r="T210" s="16">
        <f t="shared" si="34"/>
        <v>283212.8514056225</v>
      </c>
      <c r="U210" s="16">
        <f t="shared" si="35"/>
        <v>15196.787148594378</v>
      </c>
      <c r="V210" s="16">
        <f t="shared" si="36"/>
        <v>8634.5381526104429</v>
      </c>
    </row>
    <row r="211" spans="1:22" x14ac:dyDescent="0.3">
      <c r="A211">
        <v>209</v>
      </c>
      <c r="B211" s="15">
        <f>'일자별 시가총액'!B210/'일자별 시가총액'!$G210</f>
        <v>6.6215429439729856E-2</v>
      </c>
      <c r="C211" s="15">
        <f>'일자별 시가총액'!C210/'일자별 시가총액'!$G210</f>
        <v>3.2112313403899619E-2</v>
      </c>
      <c r="D211" s="15">
        <f>'일자별 시가총액'!D210/'일자별 시가총액'!$G210</f>
        <v>0.29644461227107233</v>
      </c>
      <c r="E211" s="15">
        <f>'일자별 시가총액'!E210/'일자별 시가총액'!$G210</f>
        <v>6.6712335238469839E-2</v>
      </c>
      <c r="F211" s="15">
        <f>'일자별 시가총액'!F210/'일자별 시가총액'!$G210</f>
        <v>0.53851530964682837</v>
      </c>
      <c r="G211" s="14">
        <f>'일자별 시가총액'!H210</f>
        <v>131.87149558232932</v>
      </c>
      <c r="H211" s="9">
        <v>150000</v>
      </c>
      <c r="I211" s="9">
        <v>200000</v>
      </c>
      <c r="J211" s="9">
        <f t="shared" si="31"/>
        <v>2100000</v>
      </c>
      <c r="K211" s="9">
        <f t="shared" si="29"/>
        <v>13187.149558232932</v>
      </c>
      <c r="L211" s="9">
        <f t="shared" si="30"/>
        <v>27693014072.289158</v>
      </c>
      <c r="M211" s="9">
        <f>$L211*B211/'일자별 주가'!B210-펀드!R210</f>
        <v>-3012.0481927710644</v>
      </c>
      <c r="N211" s="9">
        <f>$L211*C211/'일자별 주가'!C210-펀드!S210</f>
        <v>-1807.2289156626503</v>
      </c>
      <c r="O211" s="9">
        <f>$L211*D211/'일자별 주가'!D210-펀드!T210</f>
        <v>-6586.3453815261018</v>
      </c>
      <c r="P211" s="9">
        <f>$L211*E211/'일자별 주가'!E210-펀드!U210</f>
        <v>-353.41365461847272</v>
      </c>
      <c r="Q211" s="9">
        <f>$L211*F211/'일자별 주가'!F210-펀드!V210</f>
        <v>-200.80321285140599</v>
      </c>
      <c r="R211" s="16">
        <f t="shared" si="32"/>
        <v>126506.02409638556</v>
      </c>
      <c r="S211" s="16">
        <f t="shared" si="33"/>
        <v>75903.614457831325</v>
      </c>
      <c r="T211" s="16">
        <f t="shared" si="34"/>
        <v>276626.50602409639</v>
      </c>
      <c r="U211" s="16">
        <f t="shared" si="35"/>
        <v>14843.373493975905</v>
      </c>
      <c r="V211" s="16">
        <f t="shared" si="36"/>
        <v>8433.7349397590369</v>
      </c>
    </row>
    <row r="212" spans="1:22" x14ac:dyDescent="0.3">
      <c r="A212">
        <v>210</v>
      </c>
      <c r="B212" s="15">
        <f>'일자별 시가총액'!B211/'일자별 시가총액'!$G211</f>
        <v>6.5693505434530453E-2</v>
      </c>
      <c r="C212" s="15">
        <f>'일자별 시가총액'!C211/'일자별 시가총액'!$G211</f>
        <v>3.1477496983383917E-2</v>
      </c>
      <c r="D212" s="15">
        <f>'일자별 시가총액'!D211/'일자별 시가총액'!$G211</f>
        <v>0.28728970250063923</v>
      </c>
      <c r="E212" s="15">
        <f>'일자별 시가총액'!E211/'일자별 시가총액'!$G211</f>
        <v>6.736489639044882E-2</v>
      </c>
      <c r="F212" s="15">
        <f>'일자별 시가총액'!F211/'일자별 시가총액'!$G211</f>
        <v>0.5481743986909976</v>
      </c>
      <c r="G212" s="14">
        <f>'일자별 시가총액'!H211</f>
        <v>133.13010281124497</v>
      </c>
      <c r="H212" s="9">
        <v>200000</v>
      </c>
      <c r="I212" s="9">
        <v>100000</v>
      </c>
      <c r="J212" s="9">
        <f t="shared" si="31"/>
        <v>2200000</v>
      </c>
      <c r="K212" s="9">
        <f t="shared" si="29"/>
        <v>13313.010281124496</v>
      </c>
      <c r="L212" s="9">
        <f t="shared" si="30"/>
        <v>29288622618.473892</v>
      </c>
      <c r="M212" s="9">
        <f>$L212*B212/'일자별 주가'!B211-펀드!R211</f>
        <v>6024.0963855421433</v>
      </c>
      <c r="N212" s="9">
        <f>$L212*C212/'일자별 주가'!C211-펀드!S211</f>
        <v>3614.4578313253005</v>
      </c>
      <c r="O212" s="9">
        <f>$L212*D212/'일자별 주가'!D211-펀드!T211</f>
        <v>13172.690763052145</v>
      </c>
      <c r="P212" s="9">
        <f>$L212*E212/'일자별 주가'!E211-펀드!U211</f>
        <v>706.82730923694544</v>
      </c>
      <c r="Q212" s="9">
        <f>$L212*F212/'일자별 주가'!F211-펀드!V211</f>
        <v>401.60642570281016</v>
      </c>
      <c r="R212" s="16">
        <f t="shared" si="32"/>
        <v>132530.1204819277</v>
      </c>
      <c r="S212" s="16">
        <f t="shared" si="33"/>
        <v>79518.072289156626</v>
      </c>
      <c r="T212" s="16">
        <f t="shared" si="34"/>
        <v>289799.19678714854</v>
      </c>
      <c r="U212" s="16">
        <f t="shared" si="35"/>
        <v>15550.200803212851</v>
      </c>
      <c r="V212" s="16">
        <f t="shared" si="36"/>
        <v>8835.3413654618471</v>
      </c>
    </row>
    <row r="213" spans="1:22" x14ac:dyDescent="0.3">
      <c r="A213">
        <v>211</v>
      </c>
      <c r="B213" s="15">
        <f>'일자별 시가총액'!B212/'일자별 시가총액'!$G212</f>
        <v>6.399059584764992E-2</v>
      </c>
      <c r="C213" s="15">
        <f>'일자별 시가총액'!C212/'일자별 시가총액'!$G212</f>
        <v>3.155744638914864E-2</v>
      </c>
      <c r="D213" s="15">
        <f>'일자별 시가총액'!D212/'일자별 시가총액'!$G212</f>
        <v>0.2914761152062223</v>
      </c>
      <c r="E213" s="15">
        <f>'일자별 시가총액'!E212/'일자별 시가총액'!$G212</f>
        <v>6.4529824220834045E-2</v>
      </c>
      <c r="F213" s="15">
        <f>'일자별 시가총액'!F212/'일자별 시가총액'!$G212</f>
        <v>0.54844601833614515</v>
      </c>
      <c r="G213" s="14">
        <f>'일자별 시가총액'!H212</f>
        <v>134.96900401606428</v>
      </c>
      <c r="H213" s="9">
        <v>100000</v>
      </c>
      <c r="I213" s="9">
        <v>200000</v>
      </c>
      <c r="J213" s="9">
        <f t="shared" si="31"/>
        <v>2100000</v>
      </c>
      <c r="K213" s="9">
        <f t="shared" si="29"/>
        <v>13496.900401606426</v>
      </c>
      <c r="L213" s="9">
        <f t="shared" si="30"/>
        <v>28343490843.373497</v>
      </c>
      <c r="M213" s="9">
        <f>$L213*B213/'일자별 주가'!B212-펀드!R212</f>
        <v>-6024.0963855421578</v>
      </c>
      <c r="N213" s="9">
        <f>$L213*C213/'일자별 주가'!C212-펀드!S212</f>
        <v>-3614.457831325286</v>
      </c>
      <c r="O213" s="9">
        <f>$L213*D213/'일자별 주가'!D212-펀드!T212</f>
        <v>-13172.690763052087</v>
      </c>
      <c r="P213" s="9">
        <f>$L213*E213/'일자별 주가'!E212-펀드!U212</f>
        <v>-706.82730923694544</v>
      </c>
      <c r="Q213" s="9">
        <f>$L213*F213/'일자별 주가'!F212-펀드!V212</f>
        <v>-401.60642570281016</v>
      </c>
      <c r="R213" s="16">
        <f t="shared" si="32"/>
        <v>126506.02409638555</v>
      </c>
      <c r="S213" s="16">
        <f t="shared" si="33"/>
        <v>75903.61445783134</v>
      </c>
      <c r="T213" s="16">
        <f t="shared" si="34"/>
        <v>276626.50602409645</v>
      </c>
      <c r="U213" s="16">
        <f t="shared" si="35"/>
        <v>14843.373493975905</v>
      </c>
      <c r="V213" s="16">
        <f t="shared" si="36"/>
        <v>8433.7349397590369</v>
      </c>
    </row>
    <row r="214" spans="1:22" x14ac:dyDescent="0.3">
      <c r="A214">
        <v>212</v>
      </c>
      <c r="B214" s="15">
        <f>'일자별 시가총액'!B213/'일자별 시가총액'!$G213</f>
        <v>6.4969720893370539E-2</v>
      </c>
      <c r="C214" s="15">
        <f>'일자별 시가총액'!C213/'일자별 시가총액'!$G213</f>
        <v>3.1177386892540963E-2</v>
      </c>
      <c r="D214" s="15">
        <f>'일자별 시가총액'!D213/'일자별 시가총액'!$G213</f>
        <v>0.3025170938066119</v>
      </c>
      <c r="E214" s="15">
        <f>'일자별 시가총액'!E213/'일자별 시가총액'!$G213</f>
        <v>6.4092087311884038E-2</v>
      </c>
      <c r="F214" s="15">
        <f>'일자별 시가총액'!F213/'일자별 시가총액'!$G213</f>
        <v>0.53724371109559255</v>
      </c>
      <c r="G214" s="14">
        <f>'일자별 시가총액'!H213</f>
        <v>134.21451405622491</v>
      </c>
      <c r="H214" s="9">
        <v>200000</v>
      </c>
      <c r="I214" s="9">
        <v>150000</v>
      </c>
      <c r="J214" s="9">
        <f t="shared" si="31"/>
        <v>2150000</v>
      </c>
      <c r="K214" s="9">
        <f t="shared" si="29"/>
        <v>13421.451405622491</v>
      </c>
      <c r="L214" s="9">
        <f t="shared" si="30"/>
        <v>28856120522.088356</v>
      </c>
      <c r="M214" s="9">
        <f>$L214*B214/'일자별 주가'!B213-펀드!R213</f>
        <v>3012.0481927710789</v>
      </c>
      <c r="N214" s="9">
        <f>$L214*C214/'일자별 주가'!C213-펀드!S213</f>
        <v>1807.2289156626357</v>
      </c>
      <c r="O214" s="9">
        <f>$L214*D214/'일자별 주가'!D213-펀드!T213</f>
        <v>6586.3453815260436</v>
      </c>
      <c r="P214" s="9">
        <f>$L214*E214/'일자별 주가'!E213-펀드!U213</f>
        <v>353.41365461847272</v>
      </c>
      <c r="Q214" s="9">
        <f>$L214*F214/'일자별 주가'!F213-펀드!V213</f>
        <v>200.80321285140599</v>
      </c>
      <c r="R214" s="16">
        <f t="shared" si="32"/>
        <v>129518.07228915663</v>
      </c>
      <c r="S214" s="16">
        <f t="shared" si="33"/>
        <v>77710.843373493975</v>
      </c>
      <c r="T214" s="16">
        <f t="shared" si="34"/>
        <v>283212.8514056225</v>
      </c>
      <c r="U214" s="16">
        <f t="shared" si="35"/>
        <v>15196.787148594378</v>
      </c>
      <c r="V214" s="16">
        <f t="shared" si="36"/>
        <v>8634.5381526104429</v>
      </c>
    </row>
    <row r="215" spans="1:22" x14ac:dyDescent="0.3">
      <c r="A215">
        <v>213</v>
      </c>
      <c r="B215" s="15">
        <f>'일자별 시가총액'!B214/'일자별 시가총액'!$G214</f>
        <v>6.6211802265629394E-2</v>
      </c>
      <c r="C215" s="15">
        <f>'일자별 시가총액'!C214/'일자별 시가총액'!$G214</f>
        <v>3.0383486927984253E-2</v>
      </c>
      <c r="D215" s="15">
        <f>'일자별 시가총액'!D214/'일자별 시가총액'!$G214</f>
        <v>0.30634250778405814</v>
      </c>
      <c r="E215" s="15">
        <f>'일자별 시가총액'!E214/'일자별 시가총액'!$G214</f>
        <v>6.4652092702844846E-2</v>
      </c>
      <c r="F215" s="15">
        <f>'일자별 시가총액'!F214/'일자별 시가총액'!$G214</f>
        <v>0.53241011031948338</v>
      </c>
      <c r="G215" s="14">
        <f>'일자별 시가총액'!H214</f>
        <v>134.42622168674697</v>
      </c>
      <c r="H215" s="9">
        <v>100000</v>
      </c>
      <c r="I215" s="9">
        <v>50000</v>
      </c>
      <c r="J215" s="9">
        <f t="shared" si="31"/>
        <v>2200000</v>
      </c>
      <c r="K215" s="9">
        <f t="shared" si="29"/>
        <v>13442.622168674698</v>
      </c>
      <c r="L215" s="9">
        <f t="shared" si="30"/>
        <v>29573768771.084335</v>
      </c>
      <c r="M215" s="9">
        <f>$L215*B215/'일자별 주가'!B214-펀드!R214</f>
        <v>3012.0481927710498</v>
      </c>
      <c r="N215" s="9">
        <f>$L215*C215/'일자별 주가'!C214-펀드!S214</f>
        <v>1807.2289156626503</v>
      </c>
      <c r="O215" s="9">
        <f>$L215*D215/'일자별 주가'!D214-펀드!T214</f>
        <v>6586.3453815261018</v>
      </c>
      <c r="P215" s="9">
        <f>$L215*E215/'일자별 주가'!E214-펀드!U214</f>
        <v>353.41365461847272</v>
      </c>
      <c r="Q215" s="9">
        <f>$L215*F215/'일자별 주가'!F214-펀드!V214</f>
        <v>200.80321285140417</v>
      </c>
      <c r="R215" s="16">
        <f t="shared" si="32"/>
        <v>132530.12048192768</v>
      </c>
      <c r="S215" s="16">
        <f t="shared" si="33"/>
        <v>79518.072289156626</v>
      </c>
      <c r="T215" s="16">
        <f t="shared" si="34"/>
        <v>289799.1967871486</v>
      </c>
      <c r="U215" s="16">
        <f t="shared" si="35"/>
        <v>15550.200803212851</v>
      </c>
      <c r="V215" s="16">
        <f t="shared" si="36"/>
        <v>8835.3413654618471</v>
      </c>
    </row>
    <row r="216" spans="1:22" x14ac:dyDescent="0.3">
      <c r="A216">
        <v>214</v>
      </c>
      <c r="B216" s="15">
        <f>'일자별 시가총액'!B215/'일자별 시가총액'!$G215</f>
        <v>6.3671045311451874E-2</v>
      </c>
      <c r="C216" s="15">
        <f>'일자별 시가총액'!C215/'일자별 시가총액'!$G215</f>
        <v>3.0623263915719755E-2</v>
      </c>
      <c r="D216" s="15">
        <f>'일자별 시가총액'!D215/'일자별 시가총액'!$G215</f>
        <v>0.3061253124440555</v>
      </c>
      <c r="E216" s="15">
        <f>'일자별 시가총액'!E215/'일자별 시가총액'!$G215</f>
        <v>6.4059331331846353E-2</v>
      </c>
      <c r="F216" s="15">
        <f>'일자별 시가총액'!F215/'일자별 시가총액'!$G215</f>
        <v>0.53552104699692649</v>
      </c>
      <c r="G216" s="14">
        <f>'일자별 시가총액'!H215</f>
        <v>137.10342008032129</v>
      </c>
      <c r="H216" s="9">
        <v>50000</v>
      </c>
      <c r="I216" s="9">
        <v>150000</v>
      </c>
      <c r="J216" s="9">
        <f t="shared" si="31"/>
        <v>2100000</v>
      </c>
      <c r="K216" s="9">
        <f t="shared" si="29"/>
        <v>13710.342008032128</v>
      </c>
      <c r="L216" s="9">
        <f t="shared" si="30"/>
        <v>28791718216.86747</v>
      </c>
      <c r="M216" s="9">
        <f>$L216*B216/'일자별 주가'!B215-펀드!R215</f>
        <v>-6024.0963855421287</v>
      </c>
      <c r="N216" s="9">
        <f>$L216*C216/'일자별 주가'!C215-펀드!S215</f>
        <v>-3614.4578313253005</v>
      </c>
      <c r="O216" s="9">
        <f>$L216*D216/'일자별 주가'!D215-펀드!T215</f>
        <v>-13172.690763052262</v>
      </c>
      <c r="P216" s="9">
        <f>$L216*E216/'일자별 주가'!E215-펀드!U215</f>
        <v>-706.82730923694726</v>
      </c>
      <c r="Q216" s="9">
        <f>$L216*F216/'일자별 주가'!F215-펀드!V215</f>
        <v>-401.60642570281198</v>
      </c>
      <c r="R216" s="16">
        <f t="shared" si="32"/>
        <v>126506.02409638555</v>
      </c>
      <c r="S216" s="16">
        <f t="shared" si="33"/>
        <v>75903.614457831325</v>
      </c>
      <c r="T216" s="16">
        <f t="shared" si="34"/>
        <v>276626.50602409634</v>
      </c>
      <c r="U216" s="16">
        <f t="shared" si="35"/>
        <v>14843.373493975903</v>
      </c>
      <c r="V216" s="16">
        <f t="shared" si="36"/>
        <v>8433.7349397590351</v>
      </c>
    </row>
    <row r="217" spans="1:22" x14ac:dyDescent="0.3">
      <c r="A217">
        <v>215</v>
      </c>
      <c r="B217" s="15">
        <f>'일자별 시가총액'!B216/'일자별 시가총액'!$G216</f>
        <v>6.2305662472901917E-2</v>
      </c>
      <c r="C217" s="15">
        <f>'일자별 시가총액'!C216/'일자별 시가총액'!$G216</f>
        <v>2.9530179592749339E-2</v>
      </c>
      <c r="D217" s="15">
        <f>'일자별 시가총액'!D216/'일자별 시가총액'!$G216</f>
        <v>0.30295206678954356</v>
      </c>
      <c r="E217" s="15">
        <f>'일자별 시가총액'!E216/'일자별 시가총액'!$G216</f>
        <v>6.4724338009848503E-2</v>
      </c>
      <c r="F217" s="15">
        <f>'일자별 시가총액'!F216/'일자별 시가총액'!$G216</f>
        <v>0.54048775313495667</v>
      </c>
      <c r="G217" s="14">
        <f>'일자별 시가총액'!H216</f>
        <v>138.99604979919678</v>
      </c>
      <c r="H217" s="9">
        <v>150000</v>
      </c>
      <c r="I217" s="9">
        <v>150000</v>
      </c>
      <c r="J217" s="9">
        <f t="shared" si="31"/>
        <v>2100000</v>
      </c>
      <c r="K217" s="9">
        <f t="shared" si="29"/>
        <v>13899.604979919677</v>
      </c>
      <c r="L217" s="9">
        <f t="shared" si="30"/>
        <v>29189170457.831322</v>
      </c>
      <c r="M217" s="9">
        <f>$L217*B217/'일자별 주가'!B216-펀드!R216</f>
        <v>0</v>
      </c>
      <c r="N217" s="9">
        <f>$L217*C217/'일자별 주가'!C216-펀드!S216</f>
        <v>0</v>
      </c>
      <c r="O217" s="9">
        <f>$L217*D217/'일자별 주가'!D216-펀드!T216</f>
        <v>0</v>
      </c>
      <c r="P217" s="9">
        <f>$L217*E217/'일자별 주가'!E216-펀드!U216</f>
        <v>0</v>
      </c>
      <c r="Q217" s="9">
        <f>$L217*F217/'일자별 주가'!F216-펀드!V216</f>
        <v>0</v>
      </c>
      <c r="R217" s="16">
        <f t="shared" si="32"/>
        <v>126506.02409638555</v>
      </c>
      <c r="S217" s="16">
        <f t="shared" si="33"/>
        <v>75903.614457831325</v>
      </c>
      <c r="T217" s="16">
        <f t="shared" si="34"/>
        <v>276626.50602409634</v>
      </c>
      <c r="U217" s="16">
        <f t="shared" si="35"/>
        <v>14843.373493975903</v>
      </c>
      <c r="V217" s="16">
        <f t="shared" si="36"/>
        <v>8433.7349397590351</v>
      </c>
    </row>
    <row r="218" spans="1:22" x14ac:dyDescent="0.3">
      <c r="A218">
        <v>216</v>
      </c>
      <c r="B218" s="15">
        <f>'일자별 시가총액'!B217/'일자별 시가총액'!$G217</f>
        <v>6.031683199475394E-2</v>
      </c>
      <c r="C218" s="15">
        <f>'일자별 시가총액'!C217/'일자별 시가총액'!$G217</f>
        <v>2.8328271599069584E-2</v>
      </c>
      <c r="D218" s="15">
        <f>'일자별 시가총액'!D217/'일자별 시가총액'!$G217</f>
        <v>0.30081784588504462</v>
      </c>
      <c r="E218" s="15">
        <f>'일자별 시가총액'!E217/'일자별 시가총액'!$G217</f>
        <v>6.5764067958300046E-2</v>
      </c>
      <c r="F218" s="15">
        <f>'일자별 시가총액'!F217/'일자별 시가총액'!$G217</f>
        <v>0.5447729825628318</v>
      </c>
      <c r="G218" s="14">
        <f>'일자별 시가총액'!H217</f>
        <v>140.68282248995985</v>
      </c>
      <c r="H218" s="9">
        <v>50000</v>
      </c>
      <c r="I218" s="9">
        <v>100000</v>
      </c>
      <c r="J218" s="9">
        <f t="shared" si="31"/>
        <v>2050000</v>
      </c>
      <c r="K218" s="9">
        <f t="shared" si="29"/>
        <v>14068.282248995984</v>
      </c>
      <c r="L218" s="9">
        <f t="shared" si="30"/>
        <v>28839978610.441765</v>
      </c>
      <c r="M218" s="9">
        <f>$L218*B218/'일자별 주가'!B217-펀드!R217</f>
        <v>-3012.0481927710935</v>
      </c>
      <c r="N218" s="9">
        <f>$L218*C218/'일자별 주가'!C217-펀드!S217</f>
        <v>-1807.2289156626503</v>
      </c>
      <c r="O218" s="9">
        <f>$L218*D218/'일자별 주가'!D217-펀드!T217</f>
        <v>-6586.3453815261018</v>
      </c>
      <c r="P218" s="9">
        <f>$L218*E218/'일자별 주가'!E217-펀드!U217</f>
        <v>-353.41365461847454</v>
      </c>
      <c r="Q218" s="9">
        <f>$L218*F218/'일자별 주가'!F217-펀드!V217</f>
        <v>-200.80321285140417</v>
      </c>
      <c r="R218" s="16">
        <f t="shared" si="32"/>
        <v>123493.97590361445</v>
      </c>
      <c r="S218" s="16">
        <f t="shared" si="33"/>
        <v>74096.385542168675</v>
      </c>
      <c r="T218" s="16">
        <f t="shared" si="34"/>
        <v>270040.16064257023</v>
      </c>
      <c r="U218" s="16">
        <f t="shared" si="35"/>
        <v>14489.959839357429</v>
      </c>
      <c r="V218" s="16">
        <f t="shared" si="36"/>
        <v>8232.9317269076309</v>
      </c>
    </row>
    <row r="219" spans="1:22" x14ac:dyDescent="0.3">
      <c r="A219">
        <v>217</v>
      </c>
      <c r="B219" s="15">
        <f>'일자별 시가총액'!B218/'일자별 시가총액'!$G218</f>
        <v>6.1736254774560274E-2</v>
      </c>
      <c r="C219" s="15">
        <f>'일자별 시가총액'!C218/'일자별 시가총액'!$G218</f>
        <v>2.8103579706776256E-2</v>
      </c>
      <c r="D219" s="15">
        <f>'일자별 시가총액'!D218/'일자별 시가총액'!$G218</f>
        <v>0.31072097991310621</v>
      </c>
      <c r="E219" s="15">
        <f>'일자별 시가총액'!E218/'일자별 시가총액'!$G218</f>
        <v>6.4748424869430624E-2</v>
      </c>
      <c r="F219" s="15">
        <f>'일자별 시가총액'!F218/'일자별 시가총액'!$G218</f>
        <v>0.53469076073612654</v>
      </c>
      <c r="G219" s="14">
        <f>'일자별 시가총액'!H218</f>
        <v>139.91700401606425</v>
      </c>
      <c r="H219" s="9">
        <v>200000</v>
      </c>
      <c r="I219" s="9">
        <v>100000</v>
      </c>
      <c r="J219" s="9">
        <f t="shared" si="31"/>
        <v>2150000</v>
      </c>
      <c r="K219" s="9">
        <f t="shared" si="29"/>
        <v>13991.700401606424</v>
      </c>
      <c r="L219" s="9">
        <f t="shared" si="30"/>
        <v>30082155863.453812</v>
      </c>
      <c r="M219" s="9">
        <f>$L219*B219/'일자별 주가'!B218-펀드!R218</f>
        <v>6024.0963855421578</v>
      </c>
      <c r="N219" s="9">
        <f>$L219*C219/'일자별 주가'!C218-펀드!S218</f>
        <v>3614.457831325286</v>
      </c>
      <c r="O219" s="9">
        <f>$L219*D219/'일자별 주가'!D218-펀드!T218</f>
        <v>13172.690763052204</v>
      </c>
      <c r="P219" s="9">
        <f>$L219*E219/'일자별 주가'!E218-펀드!U218</f>
        <v>706.82730923694544</v>
      </c>
      <c r="Q219" s="9">
        <f>$L219*F219/'일자별 주가'!F218-펀드!V218</f>
        <v>401.60642570281016</v>
      </c>
      <c r="R219" s="16">
        <f t="shared" si="32"/>
        <v>129518.07228915661</v>
      </c>
      <c r="S219" s="16">
        <f t="shared" si="33"/>
        <v>77710.843373493961</v>
      </c>
      <c r="T219" s="16">
        <f t="shared" si="34"/>
        <v>283212.85140562244</v>
      </c>
      <c r="U219" s="16">
        <f t="shared" si="35"/>
        <v>15196.787148594374</v>
      </c>
      <c r="V219" s="16">
        <f t="shared" si="36"/>
        <v>8634.5381526104411</v>
      </c>
    </row>
    <row r="220" spans="1:22" x14ac:dyDescent="0.3">
      <c r="A220">
        <v>218</v>
      </c>
      <c r="B220" s="15">
        <f>'일자별 시가총액'!B219/'일자별 시가총액'!$G219</f>
        <v>6.023199033280751E-2</v>
      </c>
      <c r="C220" s="15">
        <f>'일자별 시가총액'!C219/'일자별 시가총액'!$G219</f>
        <v>2.7335992603397467E-2</v>
      </c>
      <c r="D220" s="15">
        <f>'일자별 시가총액'!D219/'일자별 시가총액'!$G219</f>
        <v>0.31242406668721279</v>
      </c>
      <c r="E220" s="15">
        <f>'일자별 시가총액'!E219/'일자별 시가총액'!$G219</f>
        <v>6.2882309790037338E-2</v>
      </c>
      <c r="F220" s="15">
        <f>'일자별 시가총액'!F219/'일자별 시가총액'!$G219</f>
        <v>0.53712564058654488</v>
      </c>
      <c r="G220" s="14">
        <f>'일자별 시가총액'!H219</f>
        <v>143.58138795180724</v>
      </c>
      <c r="H220" s="9">
        <v>50000</v>
      </c>
      <c r="I220" s="9">
        <v>150000</v>
      </c>
      <c r="J220" s="9">
        <f t="shared" si="31"/>
        <v>2050000</v>
      </c>
      <c r="K220" s="9">
        <f t="shared" si="29"/>
        <v>14358.138795180723</v>
      </c>
      <c r="L220" s="9">
        <f t="shared" si="30"/>
        <v>29434184530.120483</v>
      </c>
      <c r="M220" s="9">
        <f>$L220*B220/'일자별 주가'!B219-펀드!R219</f>
        <v>-6024.0963855421433</v>
      </c>
      <c r="N220" s="9">
        <f>$L220*C220/'일자별 주가'!C219-펀드!S219</f>
        <v>-3614.4578313252714</v>
      </c>
      <c r="O220" s="9">
        <f>$L220*D220/'일자별 주가'!D219-펀드!T219</f>
        <v>-13172.690763052145</v>
      </c>
      <c r="P220" s="9">
        <f>$L220*E220/'일자별 주가'!E219-펀드!U219</f>
        <v>-706.8273092369418</v>
      </c>
      <c r="Q220" s="9">
        <f>$L220*F220/'일자별 주가'!F219-펀드!V219</f>
        <v>-401.60642570281016</v>
      </c>
      <c r="R220" s="16">
        <f t="shared" si="32"/>
        <v>123493.97590361447</v>
      </c>
      <c r="S220" s="16">
        <f t="shared" si="33"/>
        <v>74096.385542168689</v>
      </c>
      <c r="T220" s="16">
        <f t="shared" si="34"/>
        <v>270040.16064257029</v>
      </c>
      <c r="U220" s="16">
        <f t="shared" si="35"/>
        <v>14489.959839357432</v>
      </c>
      <c r="V220" s="16">
        <f t="shared" si="36"/>
        <v>8232.9317269076309</v>
      </c>
    </row>
    <row r="221" spans="1:22" x14ac:dyDescent="0.3">
      <c r="A221">
        <v>219</v>
      </c>
      <c r="B221" s="15">
        <f>'일자별 시가총액'!B220/'일자별 시가총액'!$G220</f>
        <v>5.847650746502632E-2</v>
      </c>
      <c r="C221" s="15">
        <f>'일자별 시가총액'!C220/'일자별 시가총액'!$G220</f>
        <v>2.6937373971432227E-2</v>
      </c>
      <c r="D221" s="15">
        <f>'일자별 시가총액'!D220/'일자별 시가총액'!$G220</f>
        <v>0.31497536802716908</v>
      </c>
      <c r="E221" s="15">
        <f>'일자별 시가총액'!E220/'일자별 시가총액'!$G220</f>
        <v>6.1449096752864737E-2</v>
      </c>
      <c r="F221" s="15">
        <f>'일자별 시가총액'!F220/'일자별 시가총액'!$G220</f>
        <v>0.53816165378350767</v>
      </c>
      <c r="G221" s="14">
        <f>'일자별 시가총액'!H220</f>
        <v>143.89467148594377</v>
      </c>
      <c r="H221" s="9">
        <v>100000</v>
      </c>
      <c r="I221" s="9">
        <v>100000</v>
      </c>
      <c r="J221" s="9">
        <f t="shared" si="31"/>
        <v>2050000</v>
      </c>
      <c r="K221" s="9">
        <f t="shared" si="29"/>
        <v>14389.467148594376</v>
      </c>
      <c r="L221" s="9">
        <f t="shared" si="30"/>
        <v>29498407654.618473</v>
      </c>
      <c r="M221" s="9">
        <f>$L221*B221/'일자별 주가'!B220-펀드!R220</f>
        <v>0</v>
      </c>
      <c r="N221" s="9">
        <f>$L221*C221/'일자별 주가'!C220-펀드!S220</f>
        <v>0</v>
      </c>
      <c r="O221" s="9">
        <f>$L221*D221/'일자별 주가'!D220-펀드!T220</f>
        <v>0</v>
      </c>
      <c r="P221" s="9">
        <f>$L221*E221/'일자별 주가'!E220-펀드!U220</f>
        <v>0</v>
      </c>
      <c r="Q221" s="9">
        <f>$L221*F221/'일자별 주가'!F220-펀드!V220</f>
        <v>0</v>
      </c>
      <c r="R221" s="16">
        <f t="shared" si="32"/>
        <v>123493.97590361447</v>
      </c>
      <c r="S221" s="16">
        <f t="shared" si="33"/>
        <v>74096.385542168689</v>
      </c>
      <c r="T221" s="16">
        <f t="shared" si="34"/>
        <v>270040.16064257029</v>
      </c>
      <c r="U221" s="16">
        <f t="shared" si="35"/>
        <v>14489.959839357432</v>
      </c>
      <c r="V221" s="16">
        <f t="shared" si="36"/>
        <v>8232.9317269076309</v>
      </c>
    </row>
    <row r="222" spans="1:22" x14ac:dyDescent="0.3">
      <c r="A222">
        <v>220</v>
      </c>
      <c r="B222" s="15">
        <f>'일자별 시가총액'!B221/'일자별 시가총액'!$G221</f>
        <v>5.7675424226336064E-2</v>
      </c>
      <c r="C222" s="15">
        <f>'일자별 시가총액'!C221/'일자별 시가총액'!$G221</f>
        <v>2.6295580343232504E-2</v>
      </c>
      <c r="D222" s="15">
        <f>'일자별 시가총액'!D221/'일자별 시가총액'!$G221</f>
        <v>0.31369769524530394</v>
      </c>
      <c r="E222" s="15">
        <f>'일자별 시가총액'!E221/'일자별 시가총액'!$G221</f>
        <v>6.0336938259783826E-2</v>
      </c>
      <c r="F222" s="15">
        <f>'일자별 시가총액'!F221/'일자별 시가총액'!$G221</f>
        <v>0.54199436192534367</v>
      </c>
      <c r="G222" s="14">
        <f>'일자별 시가총액'!H221</f>
        <v>144.14901204819276</v>
      </c>
      <c r="H222" s="9">
        <v>200000</v>
      </c>
      <c r="I222" s="9">
        <v>150000</v>
      </c>
      <c r="J222" s="9">
        <f t="shared" si="31"/>
        <v>2100000</v>
      </c>
      <c r="K222" s="9">
        <f t="shared" si="29"/>
        <v>14414.901204819276</v>
      </c>
      <c r="L222" s="9">
        <f t="shared" si="30"/>
        <v>30271292530.12048</v>
      </c>
      <c r="M222" s="9">
        <f>$L222*B222/'일자별 주가'!B221-펀드!R221</f>
        <v>3012.0481927710498</v>
      </c>
      <c r="N222" s="9">
        <f>$L222*C222/'일자별 주가'!C221-펀드!S221</f>
        <v>1807.2289156626357</v>
      </c>
      <c r="O222" s="9">
        <f>$L222*D222/'일자별 주가'!D221-펀드!T221</f>
        <v>6586.3453815260436</v>
      </c>
      <c r="P222" s="9">
        <f>$L222*E222/'일자별 주가'!E221-펀드!U221</f>
        <v>353.41365461846908</v>
      </c>
      <c r="Q222" s="9">
        <f>$L222*F222/'일자별 주가'!F221-펀드!V221</f>
        <v>200.80321285140599</v>
      </c>
      <c r="R222" s="16">
        <f t="shared" si="32"/>
        <v>126506.02409638552</v>
      </c>
      <c r="S222" s="16">
        <f t="shared" si="33"/>
        <v>75903.614457831325</v>
      </c>
      <c r="T222" s="16">
        <f t="shared" si="34"/>
        <v>276626.50602409634</v>
      </c>
      <c r="U222" s="16">
        <f t="shared" si="35"/>
        <v>14843.373493975902</v>
      </c>
      <c r="V222" s="16">
        <f t="shared" si="36"/>
        <v>8433.7349397590369</v>
      </c>
    </row>
    <row r="223" spans="1:22" x14ac:dyDescent="0.3">
      <c r="A223">
        <v>221</v>
      </c>
      <c r="B223" s="15">
        <f>'일자별 시가총액'!B222/'일자별 시가총액'!$G222</f>
        <v>5.6981195593908185E-2</v>
      </c>
      <c r="C223" s="15">
        <f>'일자별 시가총액'!C222/'일자별 시가총액'!$G222</f>
        <v>2.550641944612592E-2</v>
      </c>
      <c r="D223" s="15">
        <f>'일자별 시가총액'!D222/'일자별 시가총액'!$G222</f>
        <v>0.30837997169126824</v>
      </c>
      <c r="E223" s="15">
        <f>'일자별 시가총액'!E222/'일자별 시가총액'!$G222</f>
        <v>5.947447343810755E-2</v>
      </c>
      <c r="F223" s="15">
        <f>'일자별 시가총액'!F222/'일자별 시가총액'!$G222</f>
        <v>0.54965793983059008</v>
      </c>
      <c r="G223" s="14">
        <f>'일자별 시가총액'!H222</f>
        <v>145.78895421686747</v>
      </c>
      <c r="H223" s="9">
        <v>150000</v>
      </c>
      <c r="I223" s="9">
        <v>50000</v>
      </c>
      <c r="J223" s="9">
        <f t="shared" si="31"/>
        <v>2200000</v>
      </c>
      <c r="K223" s="9">
        <f t="shared" si="29"/>
        <v>14578.895421686748</v>
      </c>
      <c r="L223" s="9">
        <f t="shared" si="30"/>
        <v>32073569927.710846</v>
      </c>
      <c r="M223" s="9">
        <f>$L223*B223/'일자별 주가'!B222-펀드!R222</f>
        <v>6024.096385542216</v>
      </c>
      <c r="N223" s="9">
        <f>$L223*C223/'일자별 주가'!C222-펀드!S222</f>
        <v>3614.4578313253151</v>
      </c>
      <c r="O223" s="9">
        <f>$L223*D223/'일자별 주가'!D222-펀드!T222</f>
        <v>13172.69076305232</v>
      </c>
      <c r="P223" s="9">
        <f>$L223*E223/'일자별 주가'!E222-펀드!U222</f>
        <v>706.8273092369509</v>
      </c>
      <c r="Q223" s="9">
        <f>$L223*F223/'일자별 주가'!F222-펀드!V222</f>
        <v>401.60642570281198</v>
      </c>
      <c r="R223" s="16">
        <f t="shared" si="32"/>
        <v>132530.12048192773</v>
      </c>
      <c r="S223" s="16">
        <f t="shared" si="33"/>
        <v>79518.07228915664</v>
      </c>
      <c r="T223" s="16">
        <f t="shared" si="34"/>
        <v>289799.19678714866</v>
      </c>
      <c r="U223" s="16">
        <f t="shared" si="35"/>
        <v>15550.200803212852</v>
      </c>
      <c r="V223" s="16">
        <f t="shared" si="36"/>
        <v>8835.3413654618489</v>
      </c>
    </row>
    <row r="224" spans="1:22" x14ac:dyDescent="0.3">
      <c r="A224">
        <v>222</v>
      </c>
      <c r="B224" s="15">
        <f>'일자별 시가총액'!B223/'일자별 시가총액'!$G223</f>
        <v>5.7525727230961832E-2</v>
      </c>
      <c r="C224" s="15">
        <f>'일자별 시가총액'!C223/'일자별 시가총액'!$G223</f>
        <v>2.5606379058804384E-2</v>
      </c>
      <c r="D224" s="15">
        <f>'일자별 시가총액'!D223/'일자별 시가총액'!$G223</f>
        <v>0.31984758192306145</v>
      </c>
      <c r="E224" s="15">
        <f>'일자별 시가총액'!E223/'일자별 시가총액'!$G223</f>
        <v>6.0397458469258744E-2</v>
      </c>
      <c r="F224" s="15">
        <f>'일자별 시가총액'!F223/'일자별 시가총액'!$G223</f>
        <v>0.5366228533179136</v>
      </c>
      <c r="G224" s="14">
        <f>'일자별 시가총액'!H223</f>
        <v>145.12102971887549</v>
      </c>
      <c r="H224" s="9">
        <v>50000</v>
      </c>
      <c r="I224" s="9">
        <v>50000</v>
      </c>
      <c r="J224" s="9">
        <f t="shared" si="31"/>
        <v>2200000</v>
      </c>
      <c r="K224" s="9">
        <f t="shared" si="29"/>
        <v>14512.102971887549</v>
      </c>
      <c r="L224" s="9">
        <f t="shared" si="30"/>
        <v>31926626538.152607</v>
      </c>
      <c r="M224" s="9">
        <f>$L224*B224/'일자별 주가'!B223-펀드!R223</f>
        <v>0</v>
      </c>
      <c r="N224" s="9">
        <f>$L224*C224/'일자별 주가'!C223-펀드!S223</f>
        <v>0</v>
      </c>
      <c r="O224" s="9">
        <f>$L224*D224/'일자별 주가'!D223-펀드!T223</f>
        <v>0</v>
      </c>
      <c r="P224" s="9">
        <f>$L224*E224/'일자별 주가'!E223-펀드!U223</f>
        <v>0</v>
      </c>
      <c r="Q224" s="9">
        <f>$L224*F224/'일자별 주가'!F223-펀드!V223</f>
        <v>0</v>
      </c>
      <c r="R224" s="16">
        <f t="shared" si="32"/>
        <v>132530.12048192773</v>
      </c>
      <c r="S224" s="16">
        <f t="shared" si="33"/>
        <v>79518.07228915664</v>
      </c>
      <c r="T224" s="16">
        <f t="shared" si="34"/>
        <v>289799.19678714866</v>
      </c>
      <c r="U224" s="16">
        <f t="shared" si="35"/>
        <v>15550.200803212852</v>
      </c>
      <c r="V224" s="16">
        <f t="shared" si="36"/>
        <v>8835.3413654618489</v>
      </c>
    </row>
    <row r="225" spans="1:22" x14ac:dyDescent="0.3">
      <c r="A225">
        <v>223</v>
      </c>
      <c r="B225" s="15">
        <f>'일자별 시가총액'!B224/'일자별 시가총액'!$G224</f>
        <v>5.6983058733721559E-2</v>
      </c>
      <c r="C225" s="15">
        <f>'일자별 시가총액'!C224/'일자별 시가총액'!$G224</f>
        <v>2.6146342186050872E-2</v>
      </c>
      <c r="D225" s="15">
        <f>'일자별 시가총액'!D224/'일자별 시가총액'!$G224</f>
        <v>0.31190745560951533</v>
      </c>
      <c r="E225" s="15">
        <f>'일자별 시가총액'!E224/'일자별 시가총액'!$G224</f>
        <v>5.9534977213817612E-2</v>
      </c>
      <c r="F225" s="15">
        <f>'일자별 시가총액'!F224/'일자별 시가총액'!$G224</f>
        <v>0.54542816625689461</v>
      </c>
      <c r="G225" s="14">
        <f>'일자별 시가총액'!H224</f>
        <v>144.87501847389558</v>
      </c>
      <c r="H225" s="9">
        <v>100000</v>
      </c>
      <c r="I225" s="9">
        <v>200000</v>
      </c>
      <c r="J225" s="9">
        <f t="shared" si="31"/>
        <v>2100000</v>
      </c>
      <c r="K225" s="9">
        <f t="shared" si="29"/>
        <v>14487.501847389556</v>
      </c>
      <c r="L225" s="9">
        <f t="shared" si="30"/>
        <v>30423753879.518066</v>
      </c>
      <c r="M225" s="9">
        <f>$L225*B225/'일자별 주가'!B224-펀드!R224</f>
        <v>-6024.096385542216</v>
      </c>
      <c r="N225" s="9">
        <f>$L225*C225/'일자별 주가'!C224-펀드!S224</f>
        <v>-3614.4578313253296</v>
      </c>
      <c r="O225" s="9">
        <f>$L225*D225/'일자별 주가'!D224-펀드!T224</f>
        <v>-13172.69076305232</v>
      </c>
      <c r="P225" s="9">
        <f>$L225*E225/'일자별 주가'!E224-펀드!U224</f>
        <v>-706.8273092369509</v>
      </c>
      <c r="Q225" s="9">
        <f>$L225*F225/'일자별 주가'!F224-펀드!V224</f>
        <v>-401.60642570281561</v>
      </c>
      <c r="R225" s="16">
        <f t="shared" si="32"/>
        <v>126506.02409638552</v>
      </c>
      <c r="S225" s="16">
        <f t="shared" si="33"/>
        <v>75903.614457831311</v>
      </c>
      <c r="T225" s="16">
        <f t="shared" si="34"/>
        <v>276626.50602409634</v>
      </c>
      <c r="U225" s="16">
        <f t="shared" si="35"/>
        <v>14843.373493975902</v>
      </c>
      <c r="V225" s="16">
        <f t="shared" si="36"/>
        <v>8433.7349397590333</v>
      </c>
    </row>
    <row r="226" spans="1:22" x14ac:dyDescent="0.3">
      <c r="A226">
        <v>224</v>
      </c>
      <c r="B226" s="15">
        <f>'일자별 시가총액'!B225/'일자별 시가총액'!$G225</f>
        <v>5.8033915571470765E-2</v>
      </c>
      <c r="C226" s="15">
        <f>'일자별 시가총액'!C225/'일자별 시가총액'!$G225</f>
        <v>2.5844195019173389E-2</v>
      </c>
      <c r="D226" s="15">
        <f>'일자별 시가총액'!D225/'일자별 시가총액'!$G225</f>
        <v>0.3118028964356212</v>
      </c>
      <c r="E226" s="15">
        <f>'일자별 시가총액'!E225/'일자별 시가총액'!$G225</f>
        <v>5.973179886808587E-2</v>
      </c>
      <c r="F226" s="15">
        <f>'일자별 시가총액'!F225/'일자별 시가총액'!$G225</f>
        <v>0.54458719410564871</v>
      </c>
      <c r="G226" s="14">
        <f>'일자별 시가총액'!H225</f>
        <v>146.00934457831326</v>
      </c>
      <c r="H226" s="9">
        <v>150000</v>
      </c>
      <c r="I226" s="9">
        <v>150000</v>
      </c>
      <c r="J226" s="9">
        <f t="shared" si="31"/>
        <v>2100000</v>
      </c>
      <c r="K226" s="9">
        <f t="shared" si="29"/>
        <v>14600.934457831327</v>
      </c>
      <c r="L226" s="9">
        <f t="shared" si="30"/>
        <v>30661962361.445786</v>
      </c>
      <c r="M226" s="9">
        <f>$L226*B226/'일자별 주가'!B225-펀드!R225</f>
        <v>0</v>
      </c>
      <c r="N226" s="9">
        <f>$L226*C226/'일자별 주가'!C225-펀드!S225</f>
        <v>0</v>
      </c>
      <c r="O226" s="9">
        <f>$L226*D226/'일자별 주가'!D225-펀드!T225</f>
        <v>0</v>
      </c>
      <c r="P226" s="9">
        <f>$L226*E226/'일자별 주가'!E225-펀드!U225</f>
        <v>0</v>
      </c>
      <c r="Q226" s="9">
        <f>$L226*F226/'일자별 주가'!F225-펀드!V225</f>
        <v>0</v>
      </c>
      <c r="R226" s="16">
        <f t="shared" si="32"/>
        <v>126506.02409638552</v>
      </c>
      <c r="S226" s="16">
        <f t="shared" si="33"/>
        <v>75903.614457831311</v>
      </c>
      <c r="T226" s="16">
        <f t="shared" si="34"/>
        <v>276626.50602409634</v>
      </c>
      <c r="U226" s="16">
        <f t="shared" si="35"/>
        <v>14843.373493975902</v>
      </c>
      <c r="V226" s="16">
        <f t="shared" si="36"/>
        <v>8433.7349397590333</v>
      </c>
    </row>
    <row r="227" spans="1:22" x14ac:dyDescent="0.3">
      <c r="A227">
        <v>225</v>
      </c>
      <c r="B227" s="15">
        <f>'일자별 시가총액'!B226/'일자별 시가총액'!$G226</f>
        <v>5.9211610367013758E-2</v>
      </c>
      <c r="C227" s="15">
        <f>'일자별 시가총액'!C226/'일자별 시가총액'!$G226</f>
        <v>2.6626473627390422E-2</v>
      </c>
      <c r="D227" s="15">
        <f>'일자별 시가총액'!D226/'일자별 시가총액'!$G226</f>
        <v>0.31822316743996687</v>
      </c>
      <c r="E227" s="15">
        <f>'일자별 시가총액'!E226/'일자별 시가총액'!$G226</f>
        <v>6.193391658709467E-2</v>
      </c>
      <c r="F227" s="15">
        <f>'일자별 시가총액'!F226/'일자별 시가총액'!$G226</f>
        <v>0.53400483197853432</v>
      </c>
      <c r="G227" s="14">
        <f>'일자별 시가총액'!H226</f>
        <v>144.57031164658633</v>
      </c>
      <c r="H227" s="9">
        <v>250000</v>
      </c>
      <c r="I227" s="9">
        <v>250000</v>
      </c>
      <c r="J227" s="9">
        <f t="shared" si="31"/>
        <v>2100000</v>
      </c>
      <c r="K227" s="9">
        <f t="shared" si="29"/>
        <v>14457.031164658632</v>
      </c>
      <c r="L227" s="9">
        <f t="shared" si="30"/>
        <v>30359765445.783127</v>
      </c>
      <c r="M227" s="9">
        <f>$L227*B227/'일자별 주가'!B226-펀드!R226</f>
        <v>0</v>
      </c>
      <c r="N227" s="9">
        <f>$L227*C227/'일자별 주가'!C226-펀드!S226</f>
        <v>0</v>
      </c>
      <c r="O227" s="9">
        <f>$L227*D227/'일자별 주가'!D226-펀드!T226</f>
        <v>0</v>
      </c>
      <c r="P227" s="9">
        <f>$L227*E227/'일자별 주가'!E226-펀드!U226</f>
        <v>0</v>
      </c>
      <c r="Q227" s="9">
        <f>$L227*F227/'일자별 주가'!F226-펀드!V226</f>
        <v>0</v>
      </c>
      <c r="R227" s="16">
        <f t="shared" si="32"/>
        <v>126506.02409638552</v>
      </c>
      <c r="S227" s="16">
        <f t="shared" si="33"/>
        <v>75903.614457831311</v>
      </c>
      <c r="T227" s="16">
        <f t="shared" si="34"/>
        <v>276626.50602409634</v>
      </c>
      <c r="U227" s="16">
        <f t="shared" si="35"/>
        <v>14843.373493975902</v>
      </c>
      <c r="V227" s="16">
        <f t="shared" si="36"/>
        <v>8433.7349397590333</v>
      </c>
    </row>
    <row r="228" spans="1:22" x14ac:dyDescent="0.3">
      <c r="A228">
        <v>226</v>
      </c>
      <c r="B228" s="15">
        <f>'일자별 시가총액'!B227/'일자별 시가총액'!$G227</f>
        <v>6.1683862004577761E-2</v>
      </c>
      <c r="C228" s="15">
        <f>'일자별 시가총액'!C227/'일자별 시가총액'!$G227</f>
        <v>2.6541823365135282E-2</v>
      </c>
      <c r="D228" s="15">
        <f>'일자별 시가총액'!D227/'일자별 시가총액'!$G227</f>
        <v>0.31591701660375138</v>
      </c>
      <c r="E228" s="15">
        <f>'일자별 시가총액'!E227/'일자별 시가총액'!$G227</f>
        <v>6.5180141298995367E-2</v>
      </c>
      <c r="F228" s="15">
        <f>'일자별 시가총액'!F227/'일자별 시가총액'!$G227</f>
        <v>0.53067715672754023</v>
      </c>
      <c r="G228" s="14">
        <f>'일자별 시가총액'!H227</f>
        <v>141.4226297188755</v>
      </c>
      <c r="H228" s="9">
        <v>250000</v>
      </c>
      <c r="I228" s="9">
        <v>200000</v>
      </c>
      <c r="J228" s="9">
        <f t="shared" si="31"/>
        <v>2150000</v>
      </c>
      <c r="K228" s="9">
        <f t="shared" si="29"/>
        <v>14142.262971887549</v>
      </c>
      <c r="L228" s="9">
        <f t="shared" si="30"/>
        <v>30405865389.558231</v>
      </c>
      <c r="M228" s="9">
        <f>$L228*B228/'일자별 주가'!B227-펀드!R227</f>
        <v>3012.048192771108</v>
      </c>
      <c r="N228" s="9">
        <f>$L228*C228/'일자별 주가'!C227-펀드!S227</f>
        <v>1807.2289156626648</v>
      </c>
      <c r="O228" s="9">
        <f>$L228*D228/'일자별 주가'!D227-펀드!T227</f>
        <v>6586.3453815261018</v>
      </c>
      <c r="P228" s="9">
        <f>$L228*E228/'일자별 주가'!E227-펀드!U227</f>
        <v>353.41365461847454</v>
      </c>
      <c r="Q228" s="9">
        <f>$L228*F228/'일자별 주가'!F227-펀드!V227</f>
        <v>200.80321285140781</v>
      </c>
      <c r="R228" s="16">
        <f t="shared" si="32"/>
        <v>129518.07228915663</v>
      </c>
      <c r="S228" s="16">
        <f t="shared" si="33"/>
        <v>77710.843373493975</v>
      </c>
      <c r="T228" s="16">
        <f t="shared" si="34"/>
        <v>283212.85140562244</v>
      </c>
      <c r="U228" s="16">
        <f t="shared" si="35"/>
        <v>15196.787148594376</v>
      </c>
      <c r="V228" s="16">
        <f t="shared" si="36"/>
        <v>8634.5381526104411</v>
      </c>
    </row>
    <row r="229" spans="1:22" x14ac:dyDescent="0.3">
      <c r="A229">
        <v>227</v>
      </c>
      <c r="B229" s="15">
        <f>'일자별 시가총액'!B228/'일자별 시가총액'!$G228</f>
        <v>6.1114498420841615E-2</v>
      </c>
      <c r="C229" s="15">
        <f>'일자별 시가총액'!C228/'일자별 시가총액'!$G228</f>
        <v>2.6540597854303915E-2</v>
      </c>
      <c r="D229" s="15">
        <f>'일자별 시가총액'!D228/'일자별 시가총액'!$G228</f>
        <v>0.30566478614596632</v>
      </c>
      <c r="E229" s="15">
        <f>'일자별 시가총액'!E228/'일자별 시가총액'!$G228</f>
        <v>6.3308954175111828E-2</v>
      </c>
      <c r="F229" s="15">
        <f>'일자별 시가총액'!F228/'일자별 시가총액'!$G228</f>
        <v>0.54337116340377634</v>
      </c>
      <c r="G229" s="14">
        <f>'일자별 시가총액'!H228</f>
        <v>142.46417349397592</v>
      </c>
      <c r="H229" s="9">
        <v>100000</v>
      </c>
      <c r="I229" s="9">
        <v>100000</v>
      </c>
      <c r="J229" s="9">
        <f t="shared" si="31"/>
        <v>2150000</v>
      </c>
      <c r="K229" s="9">
        <f t="shared" si="29"/>
        <v>14246.41734939759</v>
      </c>
      <c r="L229" s="9">
        <f t="shared" si="30"/>
        <v>30629797301.204819</v>
      </c>
      <c r="M229" s="9">
        <f>$L229*B229/'일자별 주가'!B228-펀드!R228</f>
        <v>0</v>
      </c>
      <c r="N229" s="9">
        <f>$L229*C229/'일자별 주가'!C228-펀드!S228</f>
        <v>0</v>
      </c>
      <c r="O229" s="9">
        <f>$L229*D229/'일자별 주가'!D228-펀드!T228</f>
        <v>0</v>
      </c>
      <c r="P229" s="9">
        <f>$L229*E229/'일자별 주가'!E228-펀드!U228</f>
        <v>0</v>
      </c>
      <c r="Q229" s="9">
        <f>$L229*F229/'일자별 주가'!F228-펀드!V228</f>
        <v>0</v>
      </c>
      <c r="R229" s="16">
        <f t="shared" si="32"/>
        <v>129518.07228915663</v>
      </c>
      <c r="S229" s="16">
        <f t="shared" si="33"/>
        <v>77710.843373493975</v>
      </c>
      <c r="T229" s="16">
        <f t="shared" si="34"/>
        <v>283212.85140562244</v>
      </c>
      <c r="U229" s="16">
        <f t="shared" si="35"/>
        <v>15196.787148594376</v>
      </c>
      <c r="V229" s="16">
        <f t="shared" si="36"/>
        <v>8634.5381526104411</v>
      </c>
    </row>
    <row r="230" spans="1:22" x14ac:dyDescent="0.3">
      <c r="A230">
        <v>228</v>
      </c>
      <c r="B230" s="15">
        <f>'일자별 시가총액'!B229/'일자별 시가총액'!$G229</f>
        <v>6.221708185446248E-2</v>
      </c>
      <c r="C230" s="15">
        <f>'일자별 시가총액'!C229/'일자별 시가총액'!$G229</f>
        <v>2.6139880843888859E-2</v>
      </c>
      <c r="D230" s="15">
        <f>'일자별 시가총액'!D229/'일자별 시가총액'!$G229</f>
        <v>0.30771788517665827</v>
      </c>
      <c r="E230" s="15">
        <f>'일자별 시가총액'!E229/'일자별 시가총액'!$G229</f>
        <v>6.3922023943325079E-2</v>
      </c>
      <c r="F230" s="15">
        <f>'일자별 시가총액'!F229/'일자별 시가총액'!$G229</f>
        <v>0.54000312818166529</v>
      </c>
      <c r="G230" s="14">
        <f>'일자별 시가총액'!H229</f>
        <v>141.14978473895582</v>
      </c>
      <c r="H230" s="9">
        <v>150000</v>
      </c>
      <c r="I230" s="9">
        <v>150000</v>
      </c>
      <c r="J230" s="9">
        <f t="shared" si="31"/>
        <v>2150000</v>
      </c>
      <c r="K230" s="9">
        <f t="shared" si="29"/>
        <v>14114.97847389558</v>
      </c>
      <c r="L230" s="9">
        <f t="shared" si="30"/>
        <v>30347203718.8755</v>
      </c>
      <c r="M230" s="9">
        <f>$L230*B230/'일자별 주가'!B229-펀드!R229</f>
        <v>0</v>
      </c>
      <c r="N230" s="9">
        <f>$L230*C230/'일자별 주가'!C229-펀드!S229</f>
        <v>0</v>
      </c>
      <c r="O230" s="9">
        <f>$L230*D230/'일자별 주가'!D229-펀드!T229</f>
        <v>0</v>
      </c>
      <c r="P230" s="9">
        <f>$L230*E230/'일자별 주가'!E229-펀드!U229</f>
        <v>0</v>
      </c>
      <c r="Q230" s="9">
        <f>$L230*F230/'일자별 주가'!F229-펀드!V229</f>
        <v>0</v>
      </c>
      <c r="R230" s="16">
        <f t="shared" si="32"/>
        <v>129518.07228915663</v>
      </c>
      <c r="S230" s="16">
        <f t="shared" si="33"/>
        <v>77710.843373493975</v>
      </c>
      <c r="T230" s="16">
        <f t="shared" si="34"/>
        <v>283212.85140562244</v>
      </c>
      <c r="U230" s="16">
        <f t="shared" si="35"/>
        <v>15196.787148594376</v>
      </c>
      <c r="V230" s="16">
        <f t="shared" si="36"/>
        <v>8634.5381526104411</v>
      </c>
    </row>
    <row r="231" spans="1:22" x14ac:dyDescent="0.3">
      <c r="A231">
        <v>229</v>
      </c>
      <c r="B231" s="15">
        <f>'일자별 시가총액'!B230/'일자별 시가총액'!$G230</f>
        <v>6.2108555515072758E-2</v>
      </c>
      <c r="C231" s="15">
        <f>'일자별 시가총액'!C230/'일자별 시가총액'!$G230</f>
        <v>2.636749059388268E-2</v>
      </c>
      <c r="D231" s="15">
        <f>'일자별 시가총액'!D230/'일자별 시가총액'!$G230</f>
        <v>0.3012220217165007</v>
      </c>
      <c r="E231" s="15">
        <f>'일자별 시가총액'!E230/'일자별 시가총액'!$G230</f>
        <v>6.3099191448069775E-2</v>
      </c>
      <c r="F231" s="15">
        <f>'일자별 시가총액'!F230/'일자별 시가총액'!$G230</f>
        <v>0.54720274072647412</v>
      </c>
      <c r="G231" s="14">
        <f>'일자별 시가총액'!H230</f>
        <v>141.42552289156626</v>
      </c>
      <c r="H231" s="9">
        <v>200000</v>
      </c>
      <c r="I231" s="9">
        <v>50000</v>
      </c>
      <c r="J231" s="9">
        <f t="shared" si="31"/>
        <v>2300000</v>
      </c>
      <c r="K231" s="9">
        <f t="shared" si="29"/>
        <v>14142.552289156625</v>
      </c>
      <c r="L231" s="9">
        <f t="shared" si="30"/>
        <v>32527870265.060238</v>
      </c>
      <c r="M231" s="9">
        <f>$L231*B231/'일자별 주가'!B230-펀드!R230</f>
        <v>9036.1445783132367</v>
      </c>
      <c r="N231" s="9">
        <f>$L231*C231/'일자별 주가'!C230-펀드!S230</f>
        <v>5421.6867469879362</v>
      </c>
      <c r="O231" s="9">
        <f>$L231*D231/'일자별 주가'!D230-펀드!T230</f>
        <v>19759.036144578364</v>
      </c>
      <c r="P231" s="9">
        <f>$L231*E231/'일자별 주가'!E230-펀드!U230</f>
        <v>1060.2409638554236</v>
      </c>
      <c r="Q231" s="9">
        <f>$L231*F231/'일자별 주가'!F230-펀드!V230</f>
        <v>602.40963855421796</v>
      </c>
      <c r="R231" s="16">
        <f t="shared" si="32"/>
        <v>138554.21686746986</v>
      </c>
      <c r="S231" s="16">
        <f t="shared" si="33"/>
        <v>83132.530120481912</v>
      </c>
      <c r="T231" s="16">
        <f t="shared" si="34"/>
        <v>302971.8875502008</v>
      </c>
      <c r="U231" s="16">
        <f t="shared" si="35"/>
        <v>16257.0281124498</v>
      </c>
      <c r="V231" s="16">
        <f t="shared" si="36"/>
        <v>9236.9477911646591</v>
      </c>
    </row>
    <row r="232" spans="1:22" x14ac:dyDescent="0.3">
      <c r="A232">
        <v>230</v>
      </c>
      <c r="B232" s="15">
        <f>'일자별 시가총액'!B231/'일자별 시가총액'!$G231</f>
        <v>6.3604410207184603E-2</v>
      </c>
      <c r="C232" s="15">
        <f>'일자별 시가총액'!C231/'일자별 시가총액'!$G231</f>
        <v>2.58990171126347E-2</v>
      </c>
      <c r="D232" s="15">
        <f>'일자별 시가총액'!D231/'일자별 시가총액'!$G231</f>
        <v>0.30658627264067539</v>
      </c>
      <c r="E232" s="15">
        <f>'일자별 시가총액'!E231/'일자별 시가총액'!$G231</f>
        <v>6.5380401525473739E-2</v>
      </c>
      <c r="F232" s="15">
        <f>'일자별 시가총액'!F231/'일자별 시가총액'!$G231</f>
        <v>0.53852989851403155</v>
      </c>
      <c r="G232" s="14">
        <f>'일자별 시가총액'!H231</f>
        <v>140.70404176706828</v>
      </c>
      <c r="H232" s="9">
        <v>50000</v>
      </c>
      <c r="I232" s="9">
        <v>100000</v>
      </c>
      <c r="J232" s="9">
        <f t="shared" si="31"/>
        <v>2250000</v>
      </c>
      <c r="K232" s="9">
        <f t="shared" si="29"/>
        <v>14070.404176706828</v>
      </c>
      <c r="L232" s="9">
        <f t="shared" si="30"/>
        <v>31658409397.590363</v>
      </c>
      <c r="M232" s="9">
        <f>$L232*B232/'일자별 주가'!B231-펀드!R231</f>
        <v>-3012.0481927710644</v>
      </c>
      <c r="N232" s="9">
        <f>$L232*C232/'일자별 주가'!C231-펀드!S231</f>
        <v>-1807.2289156626211</v>
      </c>
      <c r="O232" s="9">
        <f>$L232*D232/'일자별 주가'!D231-펀드!T231</f>
        <v>-6586.3453815261018</v>
      </c>
      <c r="P232" s="9">
        <f>$L232*E232/'일자별 주가'!E231-펀드!U231</f>
        <v>-353.41365461847636</v>
      </c>
      <c r="Q232" s="9">
        <f>$L232*F232/'일자별 주가'!F231-펀드!V231</f>
        <v>-200.80321285140599</v>
      </c>
      <c r="R232" s="16">
        <f t="shared" si="32"/>
        <v>135542.1686746988</v>
      </c>
      <c r="S232" s="16">
        <f t="shared" si="33"/>
        <v>81325.30120481929</v>
      </c>
      <c r="T232" s="16">
        <f t="shared" si="34"/>
        <v>296385.5421686747</v>
      </c>
      <c r="U232" s="16">
        <f t="shared" si="35"/>
        <v>15903.614457831323</v>
      </c>
      <c r="V232" s="16">
        <f t="shared" si="36"/>
        <v>9036.1445783132531</v>
      </c>
    </row>
    <row r="233" spans="1:22" x14ac:dyDescent="0.3">
      <c r="A233">
        <v>231</v>
      </c>
      <c r="B233" s="15">
        <f>'일자별 시가총액'!B232/'일자별 시가총액'!$G232</f>
        <v>6.2055577850390668E-2</v>
      </c>
      <c r="C233" s="15">
        <f>'일자별 시가총액'!C232/'일자별 시가총액'!$G232</f>
        <v>2.6557385721930147E-2</v>
      </c>
      <c r="D233" s="15">
        <f>'일자별 시가총액'!D232/'일자별 시가총액'!$G232</f>
        <v>0.30400525826459357</v>
      </c>
      <c r="E233" s="15">
        <f>'일자별 시가총액'!E232/'일자별 시가총액'!$G232</f>
        <v>6.5499492307893051E-2</v>
      </c>
      <c r="F233" s="15">
        <f>'일자별 시가총액'!F232/'일자별 시가총액'!$G232</f>
        <v>0.54188228585519249</v>
      </c>
      <c r="G233" s="14">
        <f>'일자별 시가총액'!H232</f>
        <v>140.46871807228916</v>
      </c>
      <c r="H233" s="9">
        <v>250000</v>
      </c>
      <c r="I233" s="9">
        <v>100000</v>
      </c>
      <c r="J233" s="9">
        <f t="shared" si="31"/>
        <v>2400000</v>
      </c>
      <c r="K233" s="9">
        <f t="shared" si="29"/>
        <v>14046.871807228916</v>
      </c>
      <c r="L233" s="9">
        <f t="shared" si="30"/>
        <v>33712492337.3494</v>
      </c>
      <c r="M233" s="9">
        <f>$L233*B233/'일자별 주가'!B232-펀드!R232</f>
        <v>9036.1445783132513</v>
      </c>
      <c r="N233" s="9">
        <f>$L233*C233/'일자별 주가'!C232-펀드!S232</f>
        <v>5421.6867469879362</v>
      </c>
      <c r="O233" s="9">
        <f>$L233*D233/'일자별 주가'!D232-펀드!T232</f>
        <v>19759.036144578306</v>
      </c>
      <c r="P233" s="9">
        <f>$L233*E233/'일자별 주가'!E232-펀드!U232</f>
        <v>1060.2409638554218</v>
      </c>
      <c r="Q233" s="9">
        <f>$L233*F233/'일자별 주가'!F232-펀드!V232</f>
        <v>602.40963855421614</v>
      </c>
      <c r="R233" s="16">
        <f t="shared" si="32"/>
        <v>144578.31325301205</v>
      </c>
      <c r="S233" s="16">
        <f t="shared" si="33"/>
        <v>86746.987951807227</v>
      </c>
      <c r="T233" s="16">
        <f t="shared" si="34"/>
        <v>316144.57831325301</v>
      </c>
      <c r="U233" s="16">
        <f t="shared" si="35"/>
        <v>16963.855421686745</v>
      </c>
      <c r="V233" s="16">
        <f t="shared" si="36"/>
        <v>9638.5542168674692</v>
      </c>
    </row>
    <row r="234" spans="1:22" x14ac:dyDescent="0.3">
      <c r="A234">
        <v>232</v>
      </c>
      <c r="B234" s="15">
        <f>'일자별 시가총액'!B233/'일자별 시가총액'!$G233</f>
        <v>6.3549248644847081E-2</v>
      </c>
      <c r="C234" s="15">
        <f>'일자별 시가총액'!C233/'일자별 시가총액'!$G233</f>
        <v>2.6672284390108048E-2</v>
      </c>
      <c r="D234" s="15">
        <f>'일자별 시가총액'!D233/'일자별 시가총액'!$G233</f>
        <v>0.30204401128489755</v>
      </c>
      <c r="E234" s="15">
        <f>'일자별 시가총액'!E233/'일자별 시가총액'!$G233</f>
        <v>6.7030974035382898E-2</v>
      </c>
      <c r="F234" s="15">
        <f>'일자별 시가총액'!F233/'일자별 시가총액'!$G233</f>
        <v>0.54070348164476434</v>
      </c>
      <c r="G234" s="14">
        <f>'일자별 시가총액'!H233</f>
        <v>139.4706184738956</v>
      </c>
      <c r="H234" s="9">
        <v>150000</v>
      </c>
      <c r="I234" s="9">
        <v>100000</v>
      </c>
      <c r="J234" s="9">
        <f t="shared" si="31"/>
        <v>2450000</v>
      </c>
      <c r="K234" s="9">
        <f t="shared" si="29"/>
        <v>13947.061847389559</v>
      </c>
      <c r="L234" s="9">
        <f t="shared" si="30"/>
        <v>34170301526.10442</v>
      </c>
      <c r="M234" s="9">
        <f>$L234*B234/'일자별 주가'!B233-펀드!R233</f>
        <v>3012.0481927710935</v>
      </c>
      <c r="N234" s="9">
        <f>$L234*C234/'일자별 주가'!C233-펀드!S233</f>
        <v>1807.2289156626648</v>
      </c>
      <c r="O234" s="9">
        <f>$L234*D234/'일자별 주가'!D233-펀드!T233</f>
        <v>6586.3453815261018</v>
      </c>
      <c r="P234" s="9">
        <f>$L234*E234/'일자별 주가'!E233-펀드!U233</f>
        <v>353.41365461847454</v>
      </c>
      <c r="Q234" s="9">
        <f>$L234*F234/'일자별 주가'!F233-펀드!V233</f>
        <v>200.80321285140599</v>
      </c>
      <c r="R234" s="16">
        <f t="shared" si="32"/>
        <v>147590.36144578314</v>
      </c>
      <c r="S234" s="16">
        <f t="shared" si="33"/>
        <v>88554.216867469891</v>
      </c>
      <c r="T234" s="16">
        <f t="shared" si="34"/>
        <v>322730.92369477911</v>
      </c>
      <c r="U234" s="16">
        <f t="shared" si="35"/>
        <v>17317.26907630522</v>
      </c>
      <c r="V234" s="16">
        <f t="shared" si="36"/>
        <v>9839.3574297188752</v>
      </c>
    </row>
    <row r="235" spans="1:22" x14ac:dyDescent="0.3">
      <c r="A235">
        <v>233</v>
      </c>
      <c r="B235" s="15">
        <f>'일자별 시가총액'!B234/'일자별 시가총액'!$G234</f>
        <v>6.1981781608255515E-2</v>
      </c>
      <c r="C235" s="15">
        <f>'일자별 시가총액'!C234/'일자별 시가총액'!$G234</f>
        <v>2.6488367549124498E-2</v>
      </c>
      <c r="D235" s="15">
        <f>'일자별 시가총액'!D234/'일자별 시가총액'!$G234</f>
        <v>0.30061671915737137</v>
      </c>
      <c r="E235" s="15">
        <f>'일자별 시가총액'!E234/'일자별 시가총액'!$G234</f>
        <v>6.8930466385434694E-2</v>
      </c>
      <c r="F235" s="15">
        <f>'일자별 시가총액'!F234/'일자별 시가총액'!$G234</f>
        <v>0.54198266529981387</v>
      </c>
      <c r="G235" s="14">
        <f>'일자별 시가총액'!H234</f>
        <v>139.97506024096384</v>
      </c>
      <c r="H235" s="9">
        <v>100000</v>
      </c>
      <c r="I235" s="9">
        <v>250000</v>
      </c>
      <c r="J235" s="9">
        <f t="shared" si="31"/>
        <v>2300000</v>
      </c>
      <c r="K235" s="9">
        <f t="shared" si="29"/>
        <v>13997.506024096385</v>
      </c>
      <c r="L235" s="9">
        <f t="shared" si="30"/>
        <v>32194263855.421684</v>
      </c>
      <c r="M235" s="9">
        <f>$L235*B235/'일자별 주가'!B234-펀드!R234</f>
        <v>-9036.1445783132804</v>
      </c>
      <c r="N235" s="9">
        <f>$L235*C235/'일자별 주가'!C234-펀드!S234</f>
        <v>-5421.6867469879799</v>
      </c>
      <c r="O235" s="9">
        <f>$L235*D235/'일자별 주가'!D234-펀드!T234</f>
        <v>-19759.036144578364</v>
      </c>
      <c r="P235" s="9">
        <f>$L235*E235/'일자별 주가'!E234-펀드!U234</f>
        <v>-1060.2409638554218</v>
      </c>
      <c r="Q235" s="9">
        <f>$L235*F235/'일자별 주가'!F234-펀드!V234</f>
        <v>-602.40963855421796</v>
      </c>
      <c r="R235" s="16">
        <f t="shared" si="32"/>
        <v>138554.21686746986</v>
      </c>
      <c r="S235" s="16">
        <f t="shared" si="33"/>
        <v>83132.530120481912</v>
      </c>
      <c r="T235" s="16">
        <f t="shared" si="34"/>
        <v>302971.88755020074</v>
      </c>
      <c r="U235" s="16">
        <f t="shared" si="35"/>
        <v>16257.028112449798</v>
      </c>
      <c r="V235" s="16">
        <f t="shared" si="36"/>
        <v>9236.9477911646572</v>
      </c>
    </row>
    <row r="236" spans="1:22" x14ac:dyDescent="0.3">
      <c r="A236">
        <v>234</v>
      </c>
      <c r="B236" s="15">
        <f>'일자별 시가총액'!B235/'일자별 시가총액'!$G235</f>
        <v>6.3654464539503353E-2</v>
      </c>
      <c r="C236" s="15">
        <f>'일자별 시가총액'!C235/'일자별 시가총액'!$G235</f>
        <v>2.6177474091707124E-2</v>
      </c>
      <c r="D236" s="15">
        <f>'일자별 시가총액'!D235/'일자별 시가총액'!$G235</f>
        <v>0.30314187153122635</v>
      </c>
      <c r="E236" s="15">
        <f>'일자별 시가총액'!E235/'일자별 시가총액'!$G235</f>
        <v>7.0448337203061193E-2</v>
      </c>
      <c r="F236" s="15">
        <f>'일자별 시가총액'!F235/'일자별 시가총액'!$G235</f>
        <v>0.53657785263450197</v>
      </c>
      <c r="G236" s="14">
        <f>'일자별 시가총액'!H235</f>
        <v>138.37888353413655</v>
      </c>
      <c r="H236" s="9">
        <v>100000</v>
      </c>
      <c r="I236" s="9">
        <v>100000</v>
      </c>
      <c r="J236" s="9">
        <f t="shared" si="31"/>
        <v>2300000</v>
      </c>
      <c r="K236" s="9">
        <f t="shared" si="29"/>
        <v>13837.888353413655</v>
      </c>
      <c r="L236" s="9">
        <f t="shared" si="30"/>
        <v>31827143212.851406</v>
      </c>
      <c r="M236" s="9">
        <f>$L236*B236/'일자별 주가'!B235-펀드!R235</f>
        <v>0</v>
      </c>
      <c r="N236" s="9">
        <f>$L236*C236/'일자별 주가'!C235-펀드!S235</f>
        <v>0</v>
      </c>
      <c r="O236" s="9">
        <f>$L236*D236/'일자별 주가'!D235-펀드!T235</f>
        <v>0</v>
      </c>
      <c r="P236" s="9">
        <f>$L236*E236/'일자별 주가'!E235-펀드!U235</f>
        <v>0</v>
      </c>
      <c r="Q236" s="9">
        <f>$L236*F236/'일자별 주가'!F235-펀드!V235</f>
        <v>0</v>
      </c>
      <c r="R236" s="16">
        <f t="shared" si="32"/>
        <v>138554.21686746986</v>
      </c>
      <c r="S236" s="16">
        <f t="shared" si="33"/>
        <v>83132.530120481912</v>
      </c>
      <c r="T236" s="16">
        <f t="shared" si="34"/>
        <v>302971.88755020074</v>
      </c>
      <c r="U236" s="16">
        <f t="shared" si="35"/>
        <v>16257.028112449798</v>
      </c>
      <c r="V236" s="16">
        <f t="shared" si="36"/>
        <v>9236.9477911646572</v>
      </c>
    </row>
    <row r="237" spans="1:22" x14ac:dyDescent="0.3">
      <c r="A237">
        <v>235</v>
      </c>
      <c r="B237" s="15">
        <f>'일자별 시가총액'!B236/'일자별 시가총액'!$G236</f>
        <v>6.4086097697821698E-2</v>
      </c>
      <c r="C237" s="15">
        <f>'일자별 시가총액'!C236/'일자별 시가총액'!$G236</f>
        <v>2.6780969265122162E-2</v>
      </c>
      <c r="D237" s="15">
        <f>'일자별 시가총액'!D236/'일자별 시가총액'!$G236</f>
        <v>0.29842392628069153</v>
      </c>
      <c r="E237" s="15">
        <f>'일자별 시가총액'!E236/'일자별 시가총액'!$G236</f>
        <v>7.12638099690895E-2</v>
      </c>
      <c r="F237" s="15">
        <f>'일자별 시가총액'!F236/'일자별 시가총액'!$G236</f>
        <v>0.53944519678727509</v>
      </c>
      <c r="G237" s="14">
        <f>'일자별 시가총액'!H236</f>
        <v>139.02607389558233</v>
      </c>
      <c r="H237" s="9">
        <v>200000</v>
      </c>
      <c r="I237" s="9">
        <v>150000</v>
      </c>
      <c r="J237" s="9">
        <f t="shared" si="31"/>
        <v>2350000</v>
      </c>
      <c r="K237" s="9">
        <f t="shared" si="29"/>
        <v>13902.607389558232</v>
      </c>
      <c r="L237" s="9">
        <f t="shared" si="30"/>
        <v>32671127365.461845</v>
      </c>
      <c r="M237" s="9">
        <f>$L237*B237/'일자별 주가'!B236-펀드!R236</f>
        <v>3012.0481927710935</v>
      </c>
      <c r="N237" s="9">
        <f>$L237*C237/'일자별 주가'!C236-펀드!S236</f>
        <v>1807.2289156626648</v>
      </c>
      <c r="O237" s="9">
        <f>$L237*D237/'일자별 주가'!D236-펀드!T236</f>
        <v>6586.3453815261018</v>
      </c>
      <c r="P237" s="9">
        <f>$L237*E237/'일자별 주가'!E236-펀드!U236</f>
        <v>353.41365461847272</v>
      </c>
      <c r="Q237" s="9">
        <f>$L237*F237/'일자별 주가'!F236-펀드!V236</f>
        <v>200.80321285140781</v>
      </c>
      <c r="R237" s="16">
        <f t="shared" si="32"/>
        <v>141566.26506024096</v>
      </c>
      <c r="S237" s="16">
        <f t="shared" si="33"/>
        <v>84939.759036144576</v>
      </c>
      <c r="T237" s="16">
        <f t="shared" si="34"/>
        <v>309558.23293172684</v>
      </c>
      <c r="U237" s="16">
        <f t="shared" si="35"/>
        <v>16610.441767068271</v>
      </c>
      <c r="V237" s="16">
        <f t="shared" si="36"/>
        <v>9437.7510040160651</v>
      </c>
    </row>
    <row r="238" spans="1:22" x14ac:dyDescent="0.3">
      <c r="A238">
        <v>236</v>
      </c>
      <c r="B238" s="15">
        <f>'일자별 시가총액'!B237/'일자별 시가총액'!$G237</f>
        <v>6.153217447040292E-2</v>
      </c>
      <c r="C238" s="15">
        <f>'일자별 시가총액'!C237/'일자별 시가총액'!$G237</f>
        <v>2.6635318680356457E-2</v>
      </c>
      <c r="D238" s="15">
        <f>'일자별 시가총액'!D237/'일자별 시가총액'!$G237</f>
        <v>0.29359498382092147</v>
      </c>
      <c r="E238" s="15">
        <f>'일자별 시가총액'!E237/'일자별 시가총액'!$G237</f>
        <v>6.9052790661051591E-2</v>
      </c>
      <c r="F238" s="15">
        <f>'일자별 시가총액'!F237/'일자별 시가총액'!$G237</f>
        <v>0.5491847323672675</v>
      </c>
      <c r="G238" s="14">
        <f>'일자별 시가총액'!H237</f>
        <v>141.00762891566265</v>
      </c>
      <c r="H238" s="9">
        <v>250000</v>
      </c>
      <c r="I238" s="9">
        <v>100000</v>
      </c>
      <c r="J238" s="9">
        <f t="shared" si="31"/>
        <v>2500000</v>
      </c>
      <c r="K238" s="9">
        <f t="shared" si="29"/>
        <v>14100.762891566264</v>
      </c>
      <c r="L238" s="9">
        <f t="shared" si="30"/>
        <v>35251907228.915665</v>
      </c>
      <c r="M238" s="9">
        <f>$L238*B238/'일자별 주가'!B237-펀드!R237</f>
        <v>9036.1445783132804</v>
      </c>
      <c r="N238" s="9">
        <f>$L238*C238/'일자별 주가'!C237-펀드!S237</f>
        <v>5421.6867469879653</v>
      </c>
      <c r="O238" s="9">
        <f>$L238*D238/'일자별 주가'!D237-펀드!T237</f>
        <v>19759.036144578306</v>
      </c>
      <c r="P238" s="9">
        <f>$L238*E238/'일자별 주가'!E237-펀드!U237</f>
        <v>1060.2409638554236</v>
      </c>
      <c r="Q238" s="9">
        <f>$L238*F238/'일자별 주가'!F237-펀드!V237</f>
        <v>602.40963855421614</v>
      </c>
      <c r="R238" s="16">
        <f t="shared" si="32"/>
        <v>150602.40963855424</v>
      </c>
      <c r="S238" s="16">
        <f t="shared" si="33"/>
        <v>90361.445783132542</v>
      </c>
      <c r="T238" s="16">
        <f t="shared" si="34"/>
        <v>329317.26907630515</v>
      </c>
      <c r="U238" s="16">
        <f t="shared" si="35"/>
        <v>17670.682730923694</v>
      </c>
      <c r="V238" s="16">
        <f t="shared" si="36"/>
        <v>10040.160642570281</v>
      </c>
    </row>
    <row r="239" spans="1:22" x14ac:dyDescent="0.3">
      <c r="A239">
        <v>237</v>
      </c>
      <c r="B239" s="15">
        <f>'일자별 시가총액'!B238/'일자별 시가총액'!$G238</f>
        <v>6.1408500694071763E-2</v>
      </c>
      <c r="C239" s="15">
        <f>'일자별 시가총액'!C238/'일자별 시가총액'!$G238</f>
        <v>2.626125253717998E-2</v>
      </c>
      <c r="D239" s="15">
        <f>'일자별 시가총액'!D238/'일자별 시가총액'!$G238</f>
        <v>0.28883009447396013</v>
      </c>
      <c r="E239" s="15">
        <f>'일자별 시가총액'!E238/'일자별 시가총액'!$G238</f>
        <v>6.7978250427235945E-2</v>
      </c>
      <c r="F239" s="15">
        <f>'일자별 시가총액'!F238/'일자별 시가총액'!$G238</f>
        <v>0.55552190186755213</v>
      </c>
      <c r="G239" s="14">
        <f>'일자별 시가총액'!H238</f>
        <v>141.21313253012048</v>
      </c>
      <c r="H239" s="9">
        <v>250000</v>
      </c>
      <c r="I239" s="9">
        <v>250000</v>
      </c>
      <c r="J239" s="9">
        <f t="shared" si="31"/>
        <v>2500000</v>
      </c>
      <c r="K239" s="9">
        <f t="shared" si="29"/>
        <v>14121.313253012047</v>
      </c>
      <c r="L239" s="9">
        <f t="shared" si="30"/>
        <v>35303283132.530121</v>
      </c>
      <c r="M239" s="9">
        <f>$L239*B239/'일자별 주가'!B238-펀드!R238</f>
        <v>0</v>
      </c>
      <c r="N239" s="9">
        <f>$L239*C239/'일자별 주가'!C238-펀드!S238</f>
        <v>0</v>
      </c>
      <c r="O239" s="9">
        <f>$L239*D239/'일자별 주가'!D238-펀드!T238</f>
        <v>0</v>
      </c>
      <c r="P239" s="9">
        <f>$L239*E239/'일자별 주가'!E238-펀드!U238</f>
        <v>0</v>
      </c>
      <c r="Q239" s="9">
        <f>$L239*F239/'일자별 주가'!F238-펀드!V238</f>
        <v>0</v>
      </c>
      <c r="R239" s="16">
        <f t="shared" si="32"/>
        <v>150602.40963855424</v>
      </c>
      <c r="S239" s="16">
        <f t="shared" si="33"/>
        <v>90361.445783132542</v>
      </c>
      <c r="T239" s="16">
        <f t="shared" si="34"/>
        <v>329317.26907630515</v>
      </c>
      <c r="U239" s="16">
        <f t="shared" si="35"/>
        <v>17670.682730923694</v>
      </c>
      <c r="V239" s="16">
        <f t="shared" si="36"/>
        <v>10040.160642570281</v>
      </c>
    </row>
    <row r="240" spans="1:22" x14ac:dyDescent="0.3">
      <c r="A240">
        <v>238</v>
      </c>
      <c r="B240" s="15">
        <f>'일자별 시가총액'!B239/'일자별 시가총액'!$G239</f>
        <v>6.0303472065246742E-2</v>
      </c>
      <c r="C240" s="15">
        <f>'일자별 시가총액'!C239/'일자별 시가총액'!$G239</f>
        <v>2.6319295013646445E-2</v>
      </c>
      <c r="D240" s="15">
        <f>'일자별 시가총액'!D239/'일자별 시가총액'!$G239</f>
        <v>0.28684612599693993</v>
      </c>
      <c r="E240" s="15">
        <f>'일자별 시가총액'!E239/'일자별 시가총액'!$G239</f>
        <v>6.6123976775020049E-2</v>
      </c>
      <c r="F240" s="15">
        <f>'일자별 시가총액'!F239/'일자별 시가총액'!$G239</f>
        <v>0.56040713014914678</v>
      </c>
      <c r="G240" s="14">
        <f>'일자별 시가총액'!H239</f>
        <v>143.07154377510039</v>
      </c>
      <c r="H240" s="9">
        <v>50000</v>
      </c>
      <c r="I240" s="9">
        <v>50000</v>
      </c>
      <c r="J240" s="9">
        <f t="shared" si="31"/>
        <v>2500000</v>
      </c>
      <c r="K240" s="9">
        <f t="shared" si="29"/>
        <v>14307.15437751004</v>
      </c>
      <c r="L240" s="9">
        <f t="shared" si="30"/>
        <v>35767885943.775101</v>
      </c>
      <c r="M240" s="9">
        <f>$L240*B240/'일자별 주가'!B239-펀드!R239</f>
        <v>0</v>
      </c>
      <c r="N240" s="9">
        <f>$L240*C240/'일자별 주가'!C239-펀드!S239</f>
        <v>0</v>
      </c>
      <c r="O240" s="9">
        <f>$L240*D240/'일자별 주가'!D239-펀드!T239</f>
        <v>0</v>
      </c>
      <c r="P240" s="9">
        <f>$L240*E240/'일자별 주가'!E239-펀드!U239</f>
        <v>0</v>
      </c>
      <c r="Q240" s="9">
        <f>$L240*F240/'일자별 주가'!F239-펀드!V239</f>
        <v>0</v>
      </c>
      <c r="R240" s="16">
        <f t="shared" si="32"/>
        <v>150602.40963855424</v>
      </c>
      <c r="S240" s="16">
        <f t="shared" si="33"/>
        <v>90361.445783132542</v>
      </c>
      <c r="T240" s="16">
        <f t="shared" si="34"/>
        <v>329317.26907630515</v>
      </c>
      <c r="U240" s="16">
        <f t="shared" si="35"/>
        <v>17670.682730923694</v>
      </c>
      <c r="V240" s="16">
        <f t="shared" si="36"/>
        <v>10040.160642570281</v>
      </c>
    </row>
    <row r="241" spans="1:22" x14ac:dyDescent="0.3">
      <c r="A241">
        <v>239</v>
      </c>
      <c r="B241" s="15">
        <f>'일자별 시가총액'!B240/'일자별 시가총액'!$G240</f>
        <v>5.9699256217501946E-2</v>
      </c>
      <c r="C241" s="15">
        <f>'일자별 시가총액'!C240/'일자별 시가총액'!$G240</f>
        <v>2.5713786132155147E-2</v>
      </c>
      <c r="D241" s="15">
        <f>'일자별 시가총액'!D240/'일자별 시가총액'!$G240</f>
        <v>0.28173788268479799</v>
      </c>
      <c r="E241" s="15">
        <f>'일자별 시가총액'!E240/'일자별 시가총액'!$G240</f>
        <v>6.3990501554860219E-2</v>
      </c>
      <c r="F241" s="15">
        <f>'일자별 시가총액'!F240/'일자별 시가총액'!$G240</f>
        <v>0.56885857341068469</v>
      </c>
      <c r="G241" s="14">
        <f>'일자별 시가총액'!H240</f>
        <v>144.78192931726909</v>
      </c>
      <c r="H241" s="9">
        <v>250000</v>
      </c>
      <c r="I241" s="9">
        <v>250000</v>
      </c>
      <c r="J241" s="9">
        <f t="shared" si="31"/>
        <v>2500000</v>
      </c>
      <c r="K241" s="9">
        <f t="shared" si="29"/>
        <v>14478.192931726908</v>
      </c>
      <c r="L241" s="9">
        <f t="shared" si="30"/>
        <v>36195482329.317268</v>
      </c>
      <c r="M241" s="9">
        <f>$L241*B241/'일자별 주가'!B240-펀드!R240</f>
        <v>0</v>
      </c>
      <c r="N241" s="9">
        <f>$L241*C241/'일자별 주가'!C240-펀드!S240</f>
        <v>0</v>
      </c>
      <c r="O241" s="9">
        <f>$L241*D241/'일자별 주가'!D240-펀드!T240</f>
        <v>0</v>
      </c>
      <c r="P241" s="9">
        <f>$L241*E241/'일자별 주가'!E240-펀드!U240</f>
        <v>0</v>
      </c>
      <c r="Q241" s="9">
        <f>$L241*F241/'일자별 주가'!F240-펀드!V240</f>
        <v>0</v>
      </c>
      <c r="R241" s="16">
        <f t="shared" si="32"/>
        <v>150602.40963855424</v>
      </c>
      <c r="S241" s="16">
        <f t="shared" si="33"/>
        <v>90361.445783132542</v>
      </c>
      <c r="T241" s="16">
        <f t="shared" si="34"/>
        <v>329317.26907630515</v>
      </c>
      <c r="U241" s="16">
        <f t="shared" si="35"/>
        <v>17670.682730923694</v>
      </c>
      <c r="V241" s="16">
        <f t="shared" si="36"/>
        <v>10040.160642570281</v>
      </c>
    </row>
    <row r="242" spans="1:22" x14ac:dyDescent="0.3">
      <c r="A242">
        <v>240</v>
      </c>
      <c r="B242" s="15">
        <f>'일자별 시가총액'!B241/'일자별 시가총액'!$G241</f>
        <v>5.9752081780057385E-2</v>
      </c>
      <c r="C242" s="15">
        <f>'일자별 시가총액'!C241/'일자별 시가총액'!$G241</f>
        <v>2.5185301510377889E-2</v>
      </c>
      <c r="D242" s="15">
        <f>'일자별 시가총액'!D241/'일자별 시가총액'!$G241</f>
        <v>0.28237190443717375</v>
      </c>
      <c r="E242" s="15">
        <f>'일자별 시가총액'!E241/'일자별 시가총액'!$G241</f>
        <v>6.5129947771299268E-2</v>
      </c>
      <c r="F242" s="15">
        <f>'일자별 시가총액'!F241/'일자별 시가총액'!$G241</f>
        <v>0.56756076450109172</v>
      </c>
      <c r="G242" s="14">
        <f>'일자별 시가총액'!H241</f>
        <v>143.88771244979918</v>
      </c>
      <c r="H242" s="9">
        <v>50000</v>
      </c>
      <c r="I242" s="9">
        <v>250000</v>
      </c>
      <c r="J242" s="9">
        <f t="shared" si="31"/>
        <v>2300000</v>
      </c>
      <c r="K242" s="9">
        <f t="shared" si="29"/>
        <v>14388.771244979918</v>
      </c>
      <c r="L242" s="9">
        <f t="shared" si="30"/>
        <v>33094173863.453812</v>
      </c>
      <c r="M242" s="9">
        <f>$L242*B242/'일자별 주가'!B241-펀드!R241</f>
        <v>-12048.192771084374</v>
      </c>
      <c r="N242" s="9">
        <f>$L242*C242/'일자별 주가'!C241-펀드!S241</f>
        <v>-7228.9156626506156</v>
      </c>
      <c r="O242" s="9">
        <f>$L242*D242/'일자별 주가'!D241-펀드!T241</f>
        <v>-26345.381526104407</v>
      </c>
      <c r="P242" s="9">
        <f>$L242*E242/'일자별 주가'!E241-펀드!U241</f>
        <v>-1413.6546184738963</v>
      </c>
      <c r="Q242" s="9">
        <f>$L242*F242/'일자별 주가'!F241-펀드!V241</f>
        <v>-803.21285140562395</v>
      </c>
      <c r="R242" s="16">
        <f t="shared" si="32"/>
        <v>138554.21686746986</v>
      </c>
      <c r="S242" s="16">
        <f t="shared" si="33"/>
        <v>83132.530120481926</v>
      </c>
      <c r="T242" s="16">
        <f t="shared" si="34"/>
        <v>302971.88755020074</v>
      </c>
      <c r="U242" s="16">
        <f t="shared" si="35"/>
        <v>16257.028112449798</v>
      </c>
      <c r="V242" s="16">
        <f t="shared" si="36"/>
        <v>9236.9477911646572</v>
      </c>
    </row>
    <row r="243" spans="1:22" x14ac:dyDescent="0.3">
      <c r="A243">
        <v>241</v>
      </c>
      <c r="B243" s="15">
        <f>'일자별 시가총액'!B242/'일자별 시가총액'!$G242</f>
        <v>5.7689851564986051E-2</v>
      </c>
      <c r="C243" s="15">
        <f>'일자별 시가총액'!C242/'일자별 시가총액'!$G242</f>
        <v>2.4955086173435226E-2</v>
      </c>
      <c r="D243" s="15">
        <f>'일자별 시가총액'!D242/'일자별 시가총액'!$G242</f>
        <v>0.2855317671067325</v>
      </c>
      <c r="E243" s="15">
        <f>'일자별 시가총액'!E242/'일자별 시가총액'!$G242</f>
        <v>6.5869948918657342E-2</v>
      </c>
      <c r="F243" s="15">
        <f>'일자별 시가총액'!F242/'일자별 시가총액'!$G242</f>
        <v>0.56595334623618887</v>
      </c>
      <c r="G243" s="14">
        <f>'일자별 시가총액'!H242</f>
        <v>144.70816867469881</v>
      </c>
      <c r="H243" s="9">
        <v>250000</v>
      </c>
      <c r="I243" s="9">
        <v>50000</v>
      </c>
      <c r="J243" s="9">
        <f t="shared" si="31"/>
        <v>2500000</v>
      </c>
      <c r="K243" s="9">
        <f t="shared" si="29"/>
        <v>14470.816867469883</v>
      </c>
      <c r="L243" s="9">
        <f t="shared" si="30"/>
        <v>36177042168.674706</v>
      </c>
      <c r="M243" s="9">
        <f>$L243*B243/'일자별 주가'!B242-펀드!R242</f>
        <v>12048.192771084374</v>
      </c>
      <c r="N243" s="9">
        <f>$L243*C243/'일자별 주가'!C242-펀드!S242</f>
        <v>7228.9156626506156</v>
      </c>
      <c r="O243" s="9">
        <f>$L243*D243/'일자별 주가'!D242-펀드!T242</f>
        <v>26345.381526104524</v>
      </c>
      <c r="P243" s="9">
        <f>$L243*E243/'일자별 주가'!E242-펀드!U242</f>
        <v>1413.6546184739036</v>
      </c>
      <c r="Q243" s="9">
        <f>$L243*F243/'일자별 주가'!F242-펀드!V242</f>
        <v>803.21285140562577</v>
      </c>
      <c r="R243" s="16">
        <f t="shared" si="32"/>
        <v>150602.40963855424</v>
      </c>
      <c r="S243" s="16">
        <f t="shared" si="33"/>
        <v>90361.445783132542</v>
      </c>
      <c r="T243" s="16">
        <f t="shared" si="34"/>
        <v>329317.26907630527</v>
      </c>
      <c r="U243" s="16">
        <f t="shared" si="35"/>
        <v>17670.682730923701</v>
      </c>
      <c r="V243" s="16">
        <f t="shared" si="36"/>
        <v>10040.160642570283</v>
      </c>
    </row>
    <row r="244" spans="1:22" x14ac:dyDescent="0.3">
      <c r="A244">
        <v>242</v>
      </c>
      <c r="B244" s="15">
        <f>'일자별 시가총액'!B243/'일자별 시가총액'!$G243</f>
        <v>5.5499563906126148E-2</v>
      </c>
      <c r="C244" s="15">
        <f>'일자별 시가총액'!C243/'일자별 시가총액'!$G243</f>
        <v>2.5293378827938775E-2</v>
      </c>
      <c r="D244" s="15">
        <f>'일자별 시가총액'!D243/'일자별 시가총액'!$G243</f>
        <v>0.29094130333632662</v>
      </c>
      <c r="E244" s="15">
        <f>'일자별 시가총액'!E243/'일자별 시가총액'!$G243</f>
        <v>6.5747791893351629E-2</v>
      </c>
      <c r="F244" s="15">
        <f>'일자별 시가총액'!F243/'일자별 시가총액'!$G243</f>
        <v>0.56251796203625681</v>
      </c>
      <c r="G244" s="14">
        <f>'일자별 시가총액'!H243</f>
        <v>146.35955662650602</v>
      </c>
      <c r="H244" s="9">
        <v>250000</v>
      </c>
      <c r="I244" s="9">
        <v>50000</v>
      </c>
      <c r="J244" s="9">
        <f t="shared" si="31"/>
        <v>2700000</v>
      </c>
      <c r="K244" s="9">
        <f t="shared" si="29"/>
        <v>14635.955662650602</v>
      </c>
      <c r="L244" s="9">
        <f t="shared" si="30"/>
        <v>39517080289.156624</v>
      </c>
      <c r="M244" s="9">
        <f>$L244*B244/'일자별 주가'!B243-펀드!R243</f>
        <v>12048.192771084287</v>
      </c>
      <c r="N244" s="9">
        <f>$L244*C244/'일자별 주가'!C243-펀드!S243</f>
        <v>7228.9156626505865</v>
      </c>
      <c r="O244" s="9">
        <f>$L244*D244/'일자별 주가'!D243-펀드!T243</f>
        <v>26345.381526104291</v>
      </c>
      <c r="P244" s="9">
        <f>$L244*E244/'일자별 주가'!E243-펀드!U243</f>
        <v>1413.6546184738872</v>
      </c>
      <c r="Q244" s="9">
        <f>$L244*F244/'일자별 주가'!F243-펀드!V243</f>
        <v>803.21285140562031</v>
      </c>
      <c r="R244" s="16">
        <f t="shared" si="32"/>
        <v>162650.60240963852</v>
      </c>
      <c r="S244" s="16">
        <f t="shared" si="33"/>
        <v>97590.361445783128</v>
      </c>
      <c r="T244" s="16">
        <f t="shared" si="34"/>
        <v>355662.65060240956</v>
      </c>
      <c r="U244" s="16">
        <f t="shared" si="35"/>
        <v>19084.337349397589</v>
      </c>
      <c r="V244" s="16">
        <f t="shared" si="36"/>
        <v>10843.373493975903</v>
      </c>
    </row>
    <row r="245" spans="1:22" x14ac:dyDescent="0.3">
      <c r="A245">
        <v>243</v>
      </c>
      <c r="B245" s="15">
        <f>'일자별 시가총액'!B244/'일자별 시가총액'!$G244</f>
        <v>5.5711008160469422E-2</v>
      </c>
      <c r="C245" s="15">
        <f>'일자별 시가총액'!C244/'일자별 시가총액'!$G244</f>
        <v>2.5870352193122205E-2</v>
      </c>
      <c r="D245" s="15">
        <f>'일자별 시가총액'!D244/'일자별 시가총액'!$G244</f>
        <v>0.28341246827055344</v>
      </c>
      <c r="E245" s="15">
        <f>'일자별 시가총액'!E244/'일자별 시가총액'!$G244</f>
        <v>6.4870549397142971E-2</v>
      </c>
      <c r="F245" s="15">
        <f>'일자별 시가총액'!F244/'일자별 시가총액'!$G244</f>
        <v>0.57013562197871193</v>
      </c>
      <c r="G245" s="14">
        <f>'일자별 시가총액'!H244</f>
        <v>147.32871646586347</v>
      </c>
      <c r="H245" s="9">
        <v>100000</v>
      </c>
      <c r="I245" s="9">
        <v>150000</v>
      </c>
      <c r="J245" s="9">
        <f t="shared" si="31"/>
        <v>2650000</v>
      </c>
      <c r="K245" s="9">
        <f t="shared" si="29"/>
        <v>14732.871646586347</v>
      </c>
      <c r="L245" s="9">
        <f t="shared" si="30"/>
        <v>39042109863.453819</v>
      </c>
      <c r="M245" s="9">
        <f>$L245*B245/'일자별 주가'!B244-펀드!R244</f>
        <v>-3012.0481927710644</v>
      </c>
      <c r="N245" s="9">
        <f>$L245*C245/'일자별 주가'!C244-펀드!S244</f>
        <v>-1807.2289156626357</v>
      </c>
      <c r="O245" s="9">
        <f>$L245*D245/'일자별 주가'!D244-펀드!T244</f>
        <v>-6586.3453815259854</v>
      </c>
      <c r="P245" s="9">
        <f>$L245*E245/'일자별 주가'!E244-펀드!U244</f>
        <v>-353.4136546184709</v>
      </c>
      <c r="Q245" s="9">
        <f>$L245*F245/'일자별 주가'!F244-펀드!V244</f>
        <v>-200.80321285140417</v>
      </c>
      <c r="R245" s="16">
        <f t="shared" si="32"/>
        <v>159638.55421686746</v>
      </c>
      <c r="S245" s="16">
        <f t="shared" si="33"/>
        <v>95783.132530120492</v>
      </c>
      <c r="T245" s="16">
        <f t="shared" si="34"/>
        <v>349076.30522088357</v>
      </c>
      <c r="U245" s="16">
        <f t="shared" si="35"/>
        <v>18730.923694779118</v>
      </c>
      <c r="V245" s="16">
        <f t="shared" si="36"/>
        <v>10642.570281124499</v>
      </c>
    </row>
    <row r="246" spans="1:22" x14ac:dyDescent="0.3">
      <c r="A246">
        <v>244</v>
      </c>
      <c r="B246" s="15">
        <f>'일자별 시가총액'!B245/'일자별 시가총액'!$G245</f>
        <v>5.5620094111429333E-2</v>
      </c>
      <c r="C246" s="15">
        <f>'일자별 시가총액'!C245/'일자별 시가총액'!$G245</f>
        <v>2.5042880189956023E-2</v>
      </c>
      <c r="D246" s="15">
        <f>'일자별 시가총액'!D245/'일자별 시가총액'!$G245</f>
        <v>0.28156418213649803</v>
      </c>
      <c r="E246" s="15">
        <f>'일자별 시가총액'!E245/'일자별 시가총액'!$G245</f>
        <v>6.4894297247323957E-2</v>
      </c>
      <c r="F246" s="15">
        <f>'일자별 시가총액'!F245/'일자별 시가총액'!$G245</f>
        <v>0.57287854631479262</v>
      </c>
      <c r="G246" s="14">
        <f>'일자별 시가총액'!H245</f>
        <v>150.19058473895581</v>
      </c>
      <c r="H246" s="9">
        <v>200000</v>
      </c>
      <c r="I246" s="9">
        <v>250000</v>
      </c>
      <c r="J246" s="9">
        <f t="shared" si="31"/>
        <v>2600000</v>
      </c>
      <c r="K246" s="9">
        <f t="shared" si="29"/>
        <v>15019.05847389558</v>
      </c>
      <c r="L246" s="9">
        <f t="shared" si="30"/>
        <v>39049552032.12851</v>
      </c>
      <c r="M246" s="9">
        <f>$L246*B246/'일자별 주가'!B245-펀드!R245</f>
        <v>-3012.0481927710935</v>
      </c>
      <c r="N246" s="9">
        <f>$L246*C246/'일자별 주가'!C245-펀드!S245</f>
        <v>-1807.2289156626794</v>
      </c>
      <c r="O246" s="9">
        <f>$L246*D246/'일자별 주가'!D245-펀드!T245</f>
        <v>-6586.3453815262183</v>
      </c>
      <c r="P246" s="9">
        <f>$L246*E246/'일자별 주가'!E245-펀드!U245</f>
        <v>-353.41365461847818</v>
      </c>
      <c r="Q246" s="9">
        <f>$L246*F246/'일자별 주가'!F245-펀드!V245</f>
        <v>-200.80321285140781</v>
      </c>
      <c r="R246" s="16">
        <f t="shared" si="32"/>
        <v>156626.50602409636</v>
      </c>
      <c r="S246" s="16">
        <f t="shared" si="33"/>
        <v>93975.903614457813</v>
      </c>
      <c r="T246" s="16">
        <f t="shared" si="34"/>
        <v>342489.95983935735</v>
      </c>
      <c r="U246" s="16">
        <f t="shared" si="35"/>
        <v>18377.51004016064</v>
      </c>
      <c r="V246" s="16">
        <f t="shared" si="36"/>
        <v>10441.767068273091</v>
      </c>
    </row>
    <row r="247" spans="1:22" x14ac:dyDescent="0.3">
      <c r="A247">
        <v>245</v>
      </c>
      <c r="B247" s="15">
        <f>'일자별 시가총액'!B246/'일자별 시가총액'!$G246</f>
        <v>5.5839861231153656E-2</v>
      </c>
      <c r="C247" s="15">
        <f>'일자별 시가총액'!C246/'일자별 시가총액'!$G246</f>
        <v>2.4795441007283727E-2</v>
      </c>
      <c r="D247" s="15">
        <f>'일자별 시가총액'!D246/'일자별 시가총액'!$G246</f>
        <v>0.28087113356363463</v>
      </c>
      <c r="E247" s="15">
        <f>'일자별 시가총액'!E246/'일자별 시가총액'!$G246</f>
        <v>6.5229042147751229E-2</v>
      </c>
      <c r="F247" s="15">
        <f>'일자별 시가총액'!F246/'일자별 시가총액'!$G246</f>
        <v>0.57326452205017675</v>
      </c>
      <c r="G247" s="14">
        <f>'일자별 시가총액'!H246</f>
        <v>147.84101365461848</v>
      </c>
      <c r="H247" s="9">
        <v>50000</v>
      </c>
      <c r="I247" s="9">
        <v>50000</v>
      </c>
      <c r="J247" s="9">
        <f t="shared" si="31"/>
        <v>2600000</v>
      </c>
      <c r="K247" s="9">
        <f t="shared" si="29"/>
        <v>14784.101365461847</v>
      </c>
      <c r="L247" s="9">
        <f t="shared" si="30"/>
        <v>38438663550.200806</v>
      </c>
      <c r="M247" s="9">
        <f>$L247*B247/'일자별 주가'!B246-펀드!R246</f>
        <v>0</v>
      </c>
      <c r="N247" s="9">
        <f>$L247*C247/'일자별 주가'!C246-펀드!S246</f>
        <v>0</v>
      </c>
      <c r="O247" s="9">
        <f>$L247*D247/'일자별 주가'!D246-펀드!T246</f>
        <v>0</v>
      </c>
      <c r="P247" s="9">
        <f>$L247*E247/'일자별 주가'!E246-펀드!U246</f>
        <v>0</v>
      </c>
      <c r="Q247" s="9">
        <f>$L247*F247/'일자별 주가'!F246-펀드!V246</f>
        <v>0</v>
      </c>
      <c r="R247" s="16">
        <f t="shared" si="32"/>
        <v>156626.50602409636</v>
      </c>
      <c r="S247" s="16">
        <f t="shared" si="33"/>
        <v>93975.903614457813</v>
      </c>
      <c r="T247" s="16">
        <f t="shared" si="34"/>
        <v>342489.95983935735</v>
      </c>
      <c r="U247" s="16">
        <f t="shared" si="35"/>
        <v>18377.51004016064</v>
      </c>
      <c r="V247" s="16">
        <f t="shared" si="36"/>
        <v>10441.767068273091</v>
      </c>
    </row>
    <row r="248" spans="1:22" x14ac:dyDescent="0.3">
      <c r="A248">
        <v>246</v>
      </c>
      <c r="B248" s="15">
        <f>'일자별 시가총액'!B247/'일자별 시가총액'!$G247</f>
        <v>5.6017614835237282E-2</v>
      </c>
      <c r="C248" s="15">
        <f>'일자별 시가총액'!C247/'일자별 시가총액'!$G247</f>
        <v>2.5048892031200958E-2</v>
      </c>
      <c r="D248" s="15">
        <f>'일자별 시가총액'!D247/'일자별 시가총액'!$G247</f>
        <v>0.28051388510624353</v>
      </c>
      <c r="E248" s="15">
        <f>'일자별 시가총액'!E247/'일자별 시가총액'!$G247</f>
        <v>6.8494878494038958E-2</v>
      </c>
      <c r="F248" s="15">
        <f>'일자별 시가총액'!F247/'일자별 시가총액'!$G247</f>
        <v>0.56992472953327933</v>
      </c>
      <c r="G248" s="14">
        <f>'일자별 시가총액'!H247</f>
        <v>144.88773012048193</v>
      </c>
      <c r="H248" s="9">
        <v>150000</v>
      </c>
      <c r="I248" s="9">
        <v>200000</v>
      </c>
      <c r="J248" s="9">
        <f t="shared" si="31"/>
        <v>2550000</v>
      </c>
      <c r="K248" s="9">
        <f t="shared" si="29"/>
        <v>14488.773012048192</v>
      </c>
      <c r="L248" s="9">
        <f t="shared" si="30"/>
        <v>36946371180.722893</v>
      </c>
      <c r="M248" s="9">
        <f>$L248*B248/'일자별 주가'!B247-펀드!R247</f>
        <v>-3012.0481927710644</v>
      </c>
      <c r="N248" s="9">
        <f>$L248*C248/'일자별 주가'!C247-펀드!S247</f>
        <v>-1807.2289156626211</v>
      </c>
      <c r="O248" s="9">
        <f>$L248*D248/'일자별 주가'!D247-펀드!T247</f>
        <v>-6586.3453815260436</v>
      </c>
      <c r="P248" s="9">
        <f>$L248*E248/'일자별 주가'!E247-펀드!U247</f>
        <v>-353.4136546184709</v>
      </c>
      <c r="Q248" s="9">
        <f>$L248*F248/'일자별 주가'!F247-펀드!V247</f>
        <v>-200.80321285140417</v>
      </c>
      <c r="R248" s="16">
        <f t="shared" si="32"/>
        <v>153614.4578313253</v>
      </c>
      <c r="S248" s="16">
        <f t="shared" si="33"/>
        <v>92168.674698795192</v>
      </c>
      <c r="T248" s="16">
        <f t="shared" si="34"/>
        <v>335903.61445783131</v>
      </c>
      <c r="U248" s="16">
        <f t="shared" si="35"/>
        <v>18024.096385542169</v>
      </c>
      <c r="V248" s="16">
        <f t="shared" si="36"/>
        <v>10240.963855421687</v>
      </c>
    </row>
    <row r="249" spans="1:22" x14ac:dyDescent="0.3">
      <c r="A249">
        <v>247</v>
      </c>
      <c r="B249" s="15">
        <f>'일자별 시가총액'!B248/'일자별 시가총액'!$G248</f>
        <v>5.6155467022111279E-2</v>
      </c>
      <c r="C249" s="15">
        <f>'일자별 시가총액'!C248/'일자별 시가총액'!$G248</f>
        <v>2.5938597323239315E-2</v>
      </c>
      <c r="D249" s="15">
        <f>'일자별 시가총액'!D248/'일자별 시가총액'!$G248</f>
        <v>0.27850184609771172</v>
      </c>
      <c r="E249" s="15">
        <f>'일자별 시가총액'!E248/'일자별 시가총액'!$G248</f>
        <v>7.0485193736640528E-2</v>
      </c>
      <c r="F249" s="15">
        <f>'일자별 시가총액'!F248/'일자별 시가총액'!$G248</f>
        <v>0.56891889582029709</v>
      </c>
      <c r="G249" s="14">
        <f>'일자별 시가총액'!H248</f>
        <v>143.79185542168676</v>
      </c>
      <c r="H249" s="9">
        <v>150000</v>
      </c>
      <c r="I249" s="9">
        <v>200000</v>
      </c>
      <c r="J249" s="9">
        <f t="shared" si="31"/>
        <v>2500000</v>
      </c>
      <c r="K249" s="9">
        <f t="shared" si="29"/>
        <v>14379.185542168676</v>
      </c>
      <c r="L249" s="9">
        <f t="shared" si="30"/>
        <v>35947963855.421692</v>
      </c>
      <c r="M249" s="9">
        <f>$L249*B249/'일자별 주가'!B248-펀드!R248</f>
        <v>-3012.0481927710644</v>
      </c>
      <c r="N249" s="9">
        <f>$L249*C249/'일자별 주가'!C248-펀드!S248</f>
        <v>-1807.2289156626503</v>
      </c>
      <c r="O249" s="9">
        <f>$L249*D249/'일자별 주가'!D248-펀드!T248</f>
        <v>-6586.3453815261018</v>
      </c>
      <c r="P249" s="9">
        <f>$L249*E249/'일자별 주가'!E248-펀드!U248</f>
        <v>-353.4136546184709</v>
      </c>
      <c r="Q249" s="9">
        <f>$L249*F249/'일자별 주가'!F248-펀드!V248</f>
        <v>-200.80321285140417</v>
      </c>
      <c r="R249" s="16">
        <f t="shared" si="32"/>
        <v>150602.40963855424</v>
      </c>
      <c r="S249" s="16">
        <f t="shared" si="33"/>
        <v>90361.445783132542</v>
      </c>
      <c r="T249" s="16">
        <f t="shared" si="34"/>
        <v>329317.26907630521</v>
      </c>
      <c r="U249" s="16">
        <f t="shared" si="35"/>
        <v>17670.682730923698</v>
      </c>
      <c r="V249" s="16">
        <f t="shared" si="36"/>
        <v>10040.160642570283</v>
      </c>
    </row>
    <row r="250" spans="1:22" x14ac:dyDescent="0.3">
      <c r="A250">
        <v>248</v>
      </c>
      <c r="B250" s="15">
        <f>'일자별 시가총액'!B249/'일자별 시가총액'!$G249</f>
        <v>5.7999441572082193E-2</v>
      </c>
      <c r="C250" s="15">
        <f>'일자별 시가총액'!C249/'일자별 시가총액'!$G249</f>
        <v>2.7051460664388453E-2</v>
      </c>
      <c r="D250" s="15">
        <f>'일자별 시가총액'!D249/'일자별 시가총액'!$G249</f>
        <v>0.27697744990284134</v>
      </c>
      <c r="E250" s="15">
        <f>'일자별 시가총액'!E249/'일자별 시가총액'!$G249</f>
        <v>6.9853751396436375E-2</v>
      </c>
      <c r="F250" s="15">
        <f>'일자별 시가총액'!F249/'일자별 시가총액'!$G249</f>
        <v>0.56811789646425159</v>
      </c>
      <c r="G250" s="14">
        <f>'일자별 시가총액'!H249</f>
        <v>142.419318875502</v>
      </c>
      <c r="H250" s="9">
        <v>200000</v>
      </c>
      <c r="I250" s="9">
        <v>250000</v>
      </c>
      <c r="J250" s="9">
        <f t="shared" si="31"/>
        <v>2450000</v>
      </c>
      <c r="K250" s="9">
        <f t="shared" si="29"/>
        <v>14241.931887550199</v>
      </c>
      <c r="L250" s="9">
        <f t="shared" si="30"/>
        <v>34892733124.497986</v>
      </c>
      <c r="M250" s="9">
        <f>$L250*B250/'일자별 주가'!B249-펀드!R249</f>
        <v>-3012.0481927711226</v>
      </c>
      <c r="N250" s="9">
        <f>$L250*C250/'일자별 주가'!C249-펀드!S249</f>
        <v>-1807.2289156626794</v>
      </c>
      <c r="O250" s="9">
        <f>$L250*D250/'일자별 주가'!D249-펀드!T249</f>
        <v>-6586.3453815261601</v>
      </c>
      <c r="P250" s="9">
        <f>$L250*E250/'일자별 주가'!E249-펀드!U249</f>
        <v>-353.41365461848181</v>
      </c>
      <c r="Q250" s="9">
        <f>$L250*F250/'일자별 주가'!F249-펀드!V249</f>
        <v>-200.80321285140963</v>
      </c>
      <c r="R250" s="16">
        <f t="shared" si="32"/>
        <v>147590.36144578311</v>
      </c>
      <c r="S250" s="16">
        <f t="shared" si="33"/>
        <v>88554.216867469862</v>
      </c>
      <c r="T250" s="16">
        <f t="shared" si="34"/>
        <v>322730.92369477905</v>
      </c>
      <c r="U250" s="16">
        <f t="shared" si="35"/>
        <v>17317.269076305216</v>
      </c>
      <c r="V250" s="16">
        <f t="shared" si="36"/>
        <v>9839.3574297188734</v>
      </c>
    </row>
    <row r="251" spans="1:22" x14ac:dyDescent="0.3">
      <c r="A251">
        <v>249</v>
      </c>
      <c r="B251" s="15">
        <f>'일자별 시가총액'!B250/'일자별 시가총액'!$G250</f>
        <v>5.927038198258372E-2</v>
      </c>
      <c r="C251" s="15">
        <f>'일자별 시가총액'!C250/'일자별 시가총액'!$G250</f>
        <v>2.6696683198128058E-2</v>
      </c>
      <c r="D251" s="15">
        <f>'일자별 시가총액'!D250/'일자별 시가총액'!$G250</f>
        <v>0.28495616035392135</v>
      </c>
      <c r="E251" s="15">
        <f>'일자별 시가총액'!E250/'일자별 시가총액'!$G250</f>
        <v>6.9308640416304884E-2</v>
      </c>
      <c r="F251" s="15">
        <f>'일자별 시가총액'!F250/'일자별 시가총액'!$G250</f>
        <v>0.559768134049062</v>
      </c>
      <c r="G251" s="14">
        <f>'일자별 시가총액'!H250</f>
        <v>140.90013493975903</v>
      </c>
      <c r="H251" s="9">
        <v>150000</v>
      </c>
      <c r="I251" s="9">
        <v>50000</v>
      </c>
      <c r="J251" s="9">
        <f t="shared" si="31"/>
        <v>2550000</v>
      </c>
      <c r="K251" s="9">
        <f t="shared" si="29"/>
        <v>14090.013493975905</v>
      </c>
      <c r="L251" s="9">
        <f t="shared" si="30"/>
        <v>35929534409.638557</v>
      </c>
      <c r="M251" s="9">
        <f>$L251*B251/'일자별 주가'!B250-펀드!R250</f>
        <v>6024.096385542216</v>
      </c>
      <c r="N251" s="9">
        <f>$L251*C251/'일자별 주가'!C250-펀드!S250</f>
        <v>3614.4578313253296</v>
      </c>
      <c r="O251" s="9">
        <f>$L251*D251/'일자별 주가'!D250-펀드!T250</f>
        <v>13172.69076305232</v>
      </c>
      <c r="P251" s="9">
        <f>$L251*E251/'일자별 주가'!E250-펀드!U250</f>
        <v>706.82730923695271</v>
      </c>
      <c r="Q251" s="9">
        <f>$L251*F251/'일자별 주가'!F250-펀드!V250</f>
        <v>401.60642570281561</v>
      </c>
      <c r="R251" s="16">
        <f t="shared" si="32"/>
        <v>153614.45783132533</v>
      </c>
      <c r="S251" s="16">
        <f t="shared" si="33"/>
        <v>92168.674698795192</v>
      </c>
      <c r="T251" s="16">
        <f t="shared" si="34"/>
        <v>335903.61445783137</v>
      </c>
      <c r="U251" s="16">
        <f t="shared" si="35"/>
        <v>18024.096385542169</v>
      </c>
      <c r="V251" s="16">
        <f t="shared" si="36"/>
        <v>10240.963855421689</v>
      </c>
    </row>
    <row r="252" spans="1:22" x14ac:dyDescent="0.3">
      <c r="A252">
        <v>250</v>
      </c>
      <c r="B252" s="15">
        <f>'일자별 시가총액'!B251/'일자별 시가총액'!$G251</f>
        <v>5.9294536430588754E-2</v>
      </c>
      <c r="C252" s="15">
        <f>'일자별 시가총액'!C251/'일자별 시가총액'!$G251</f>
        <v>2.7288041401867337E-2</v>
      </c>
      <c r="D252" s="15">
        <f>'일자별 시가총액'!D251/'일자별 시가총액'!$G251</f>
        <v>0.28264967059288354</v>
      </c>
      <c r="E252" s="15">
        <f>'일자별 시가총액'!E251/'일자별 시가총액'!$G251</f>
        <v>7.1543521149332073E-2</v>
      </c>
      <c r="F252" s="15">
        <f>'일자별 시가총액'!F251/'일자별 시가총액'!$G251</f>
        <v>0.55922423042532832</v>
      </c>
      <c r="G252" s="14">
        <f>'일자별 시가총액'!H251</f>
        <v>138.19107791164657</v>
      </c>
      <c r="H252" s="9">
        <v>200000</v>
      </c>
      <c r="I252" s="9">
        <v>150000</v>
      </c>
      <c r="J252" s="9">
        <f t="shared" si="31"/>
        <v>2600000</v>
      </c>
      <c r="K252" s="9">
        <f t="shared" si="29"/>
        <v>13819.107791164657</v>
      </c>
      <c r="L252" s="9">
        <f t="shared" si="30"/>
        <v>35929680257.028107</v>
      </c>
      <c r="M252" s="9">
        <f>$L252*B252/'일자별 주가'!B251-펀드!R251</f>
        <v>3012.0481927710061</v>
      </c>
      <c r="N252" s="9">
        <f>$L252*C252/'일자별 주가'!C251-펀드!S251</f>
        <v>1807.2289156626211</v>
      </c>
      <c r="O252" s="9">
        <f>$L252*D252/'일자별 주가'!D251-펀드!T251</f>
        <v>6586.3453815260436</v>
      </c>
      <c r="P252" s="9">
        <f>$L252*E252/'일자별 주가'!E251-펀드!U251</f>
        <v>353.4136546184709</v>
      </c>
      <c r="Q252" s="9">
        <f>$L252*F252/'일자별 주가'!F251-펀드!V251</f>
        <v>200.80321285140053</v>
      </c>
      <c r="R252" s="16">
        <f t="shared" si="32"/>
        <v>156626.50602409634</v>
      </c>
      <c r="S252" s="16">
        <f t="shared" si="33"/>
        <v>93975.903614457813</v>
      </c>
      <c r="T252" s="16">
        <f t="shared" si="34"/>
        <v>342489.95983935741</v>
      </c>
      <c r="U252" s="16">
        <f t="shared" si="35"/>
        <v>18377.51004016064</v>
      </c>
      <c r="V252" s="16">
        <f t="shared" si="36"/>
        <v>10441.76706827309</v>
      </c>
    </row>
    <row r="253" spans="1:22" x14ac:dyDescent="0.3">
      <c r="A253">
        <v>251</v>
      </c>
      <c r="B253" s="15">
        <f>'일자별 시가총액'!B252/'일자별 시가총액'!$G252</f>
        <v>5.7150388113534747E-2</v>
      </c>
      <c r="C253" s="15">
        <f>'일자별 시가총액'!C252/'일자별 시가총액'!$G252</f>
        <v>2.7558266516984651E-2</v>
      </c>
      <c r="D253" s="15">
        <f>'일자별 시가총액'!D252/'일자별 시가총액'!$G252</f>
        <v>0.28189669893162445</v>
      </c>
      <c r="E253" s="15">
        <f>'일자별 시가총액'!E252/'일자별 시가총액'!$G252</f>
        <v>7.143334113010999E-2</v>
      </c>
      <c r="F253" s="15">
        <f>'일자별 시가총액'!F252/'일자별 시가총액'!$G252</f>
        <v>0.56196130530774613</v>
      </c>
      <c r="G253" s="14">
        <f>'일자별 시가총액'!H252</f>
        <v>141.04617028112449</v>
      </c>
      <c r="H253" s="9">
        <v>200000</v>
      </c>
      <c r="I253" s="9">
        <v>100000</v>
      </c>
      <c r="J253" s="9">
        <f t="shared" si="31"/>
        <v>2700000</v>
      </c>
      <c r="K253" s="9">
        <f t="shared" si="29"/>
        <v>14104.617028112449</v>
      </c>
      <c r="L253" s="9">
        <f t="shared" si="30"/>
        <v>38082465975.90361</v>
      </c>
      <c r="M253" s="9">
        <f>$L253*B253/'일자별 주가'!B252-펀드!R252</f>
        <v>6024.096385542216</v>
      </c>
      <c r="N253" s="9">
        <f>$L253*C253/'일자별 주가'!C252-펀드!S252</f>
        <v>3614.4578313253005</v>
      </c>
      <c r="O253" s="9">
        <f>$L253*D253/'일자별 주가'!D252-펀드!T252</f>
        <v>13172.690763052145</v>
      </c>
      <c r="P253" s="9">
        <f>$L253*E253/'일자별 주가'!E252-펀드!U252</f>
        <v>706.82730923694908</v>
      </c>
      <c r="Q253" s="9">
        <f>$L253*F253/'일자별 주가'!F252-펀드!V252</f>
        <v>401.60642570281198</v>
      </c>
      <c r="R253" s="16">
        <f t="shared" si="32"/>
        <v>162650.60240963855</v>
      </c>
      <c r="S253" s="16">
        <f t="shared" si="33"/>
        <v>97590.361445783114</v>
      </c>
      <c r="T253" s="16">
        <f t="shared" si="34"/>
        <v>355662.65060240956</v>
      </c>
      <c r="U253" s="16">
        <f t="shared" si="35"/>
        <v>19084.337349397589</v>
      </c>
      <c r="V253" s="16">
        <f t="shared" si="36"/>
        <v>10843.373493975902</v>
      </c>
    </row>
    <row r="254" spans="1:22" x14ac:dyDescent="0.3">
      <c r="A254">
        <v>252</v>
      </c>
      <c r="B254" s="15">
        <f>'일자별 시가총액'!B253/'일자별 시가총액'!$G253</f>
        <v>5.7988982240799056E-2</v>
      </c>
      <c r="C254" s="15">
        <f>'일자별 시가총액'!C253/'일자별 시가총액'!$G253</f>
        <v>2.744993271985258E-2</v>
      </c>
      <c r="D254" s="15">
        <f>'일자별 시가총액'!D253/'일자별 시가총액'!$G253</f>
        <v>0.27642514884008879</v>
      </c>
      <c r="E254" s="15">
        <f>'일자별 시가총액'!E253/'일자별 시가총액'!$G253</f>
        <v>7.1039752260997624E-2</v>
      </c>
      <c r="F254" s="15">
        <f>'일자별 시가총액'!F253/'일자별 시가총액'!$G253</f>
        <v>0.56709618393826189</v>
      </c>
      <c r="G254" s="14">
        <f>'일자별 시가총액'!H253</f>
        <v>141.65549236947791</v>
      </c>
      <c r="H254" s="9">
        <v>100000</v>
      </c>
      <c r="I254" s="9">
        <v>100000</v>
      </c>
      <c r="J254" s="9">
        <f t="shared" si="31"/>
        <v>2700000</v>
      </c>
      <c r="K254" s="9">
        <f t="shared" si="29"/>
        <v>14165.549236947792</v>
      </c>
      <c r="L254" s="9">
        <f t="shared" si="30"/>
        <v>38246982939.759041</v>
      </c>
      <c r="M254" s="9">
        <f>$L254*B254/'일자별 주가'!B253-펀드!R253</f>
        <v>0</v>
      </c>
      <c r="N254" s="9">
        <f>$L254*C254/'일자별 주가'!C253-펀드!S253</f>
        <v>0</v>
      </c>
      <c r="O254" s="9">
        <f>$L254*D254/'일자별 주가'!D253-펀드!T253</f>
        <v>0</v>
      </c>
      <c r="P254" s="9">
        <f>$L254*E254/'일자별 주가'!E253-펀드!U253</f>
        <v>0</v>
      </c>
      <c r="Q254" s="9">
        <f>$L254*F254/'일자별 주가'!F253-펀드!V253</f>
        <v>0</v>
      </c>
      <c r="R254" s="16">
        <f t="shared" si="32"/>
        <v>162650.60240963855</v>
      </c>
      <c r="S254" s="16">
        <f t="shared" si="33"/>
        <v>97590.361445783114</v>
      </c>
      <c r="T254" s="16">
        <f t="shared" si="34"/>
        <v>355662.65060240956</v>
      </c>
      <c r="U254" s="16">
        <f t="shared" si="35"/>
        <v>19084.337349397589</v>
      </c>
      <c r="V254" s="16">
        <f t="shared" si="36"/>
        <v>10843.373493975902</v>
      </c>
    </row>
  </sheetData>
  <mergeCells count="9">
    <mergeCell ref="K1:K2"/>
    <mergeCell ref="L1:L2"/>
    <mergeCell ref="M1:Q1"/>
    <mergeCell ref="R1:V1"/>
    <mergeCell ref="A1:A2"/>
    <mergeCell ref="B1:F1"/>
    <mergeCell ref="G1:G2"/>
    <mergeCell ref="H1:I1"/>
    <mergeCell ref="J1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종목 기본정보</vt:lpstr>
      <vt:lpstr>일자별 주가</vt:lpstr>
      <vt:lpstr>일자별 시가총액</vt:lpstr>
      <vt:lpstr>선물</vt:lpstr>
      <vt:lpstr>펀드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Whoan Kim</dc:creator>
  <cp:lastModifiedBy>Yong Whoan Kim</cp:lastModifiedBy>
  <dcterms:created xsi:type="dcterms:W3CDTF">2017-08-27T07:26:51Z</dcterms:created>
  <dcterms:modified xsi:type="dcterms:W3CDTF">2018-02-25T14:03:18Z</dcterms:modified>
</cp:coreProperties>
</file>