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1570" windowHeight="8100" activeTab="4"/>
  </bookViews>
  <sheets>
    <sheet name="종목 기본정보" sheetId="2" r:id="rId1"/>
    <sheet name="일자별 주가" sheetId="8" r:id="rId2"/>
    <sheet name="일자별 시가총액" sheetId="9" r:id="rId3"/>
    <sheet name="선물" sheetId="10" r:id="rId4"/>
    <sheet name="펀드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I4" i="11"/>
  <c r="H4" i="1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V3" i="11" l="1"/>
  <c r="U3" i="11"/>
  <c r="T3" i="11"/>
  <c r="S3" i="11"/>
  <c r="R3" i="11"/>
  <c r="Q3" i="11"/>
  <c r="P3" i="11"/>
  <c r="O3" i="11"/>
  <c r="N3" i="11"/>
  <c r="M3" i="11"/>
  <c r="K3" i="11"/>
  <c r="L3" i="11"/>
  <c r="J3" i="11"/>
  <c r="G3" i="11"/>
  <c r="F3" i="11"/>
  <c r="E3" i="11"/>
  <c r="D3" i="11"/>
  <c r="C3" i="11"/>
  <c r="B3" i="11"/>
  <c r="D2" i="10" l="1"/>
  <c r="D60" i="10"/>
  <c r="C2" i="10"/>
  <c r="B2" i="10"/>
  <c r="H2" i="9" l="1"/>
  <c r="G2" i="9"/>
  <c r="C2" i="9"/>
  <c r="D2" i="9"/>
  <c r="E2" i="9"/>
  <c r="F2" i="9"/>
  <c r="B2" i="9"/>
  <c r="C3" i="9"/>
  <c r="D3" i="9"/>
  <c r="E3" i="9"/>
  <c r="F3" i="9"/>
  <c r="B3" i="9"/>
  <c r="G3" i="9" l="1"/>
  <c r="D4" i="9"/>
  <c r="B4" i="9"/>
  <c r="C4" i="9"/>
  <c r="F4" i="9"/>
  <c r="E4" i="9"/>
  <c r="H3" i="9" l="1"/>
  <c r="F4" i="11"/>
  <c r="C4" i="11"/>
  <c r="D4" i="11"/>
  <c r="E4" i="11"/>
  <c r="B4" i="11"/>
  <c r="G4" i="9"/>
  <c r="H4" i="9" s="1"/>
  <c r="B5" i="9"/>
  <c r="F5" i="9"/>
  <c r="E5" i="9"/>
  <c r="C5" i="9"/>
  <c r="D5" i="9"/>
  <c r="C5" i="11" l="1"/>
  <c r="F5" i="11"/>
  <c r="G5" i="11"/>
  <c r="K5" i="11" s="1"/>
  <c r="B4" i="10"/>
  <c r="D62" i="10" s="1"/>
  <c r="E5" i="11"/>
  <c r="B5" i="11"/>
  <c r="D5" i="11"/>
  <c r="G4" i="11"/>
  <c r="K4" i="11" s="1"/>
  <c r="B3" i="10"/>
  <c r="D61" i="10" s="1"/>
  <c r="G5" i="9"/>
  <c r="H5" i="9" s="1"/>
  <c r="C6" i="9"/>
  <c r="F6" i="9"/>
  <c r="D6" i="9"/>
  <c r="E6" i="9"/>
  <c r="B6" i="9"/>
  <c r="C6" i="11" l="1"/>
  <c r="B6" i="11"/>
  <c r="G6" i="11"/>
  <c r="K6" i="11" s="1"/>
  <c r="B5" i="10"/>
  <c r="D63" i="10" s="1"/>
  <c r="D6" i="11"/>
  <c r="F6" i="11"/>
  <c r="E6" i="11"/>
  <c r="D4" i="10"/>
  <c r="C4" i="10"/>
  <c r="C3" i="10"/>
  <c r="D3" i="10"/>
  <c r="G6" i="9"/>
  <c r="H6" i="9" s="1"/>
  <c r="E7" i="9"/>
  <c r="F7" i="9"/>
  <c r="B7" i="9"/>
  <c r="D7" i="9"/>
  <c r="C7" i="9"/>
  <c r="G7" i="11" l="1"/>
  <c r="K7" i="11" s="1"/>
  <c r="B6" i="10"/>
  <c r="D64" i="10" s="1"/>
  <c r="C7" i="11"/>
  <c r="F7" i="11"/>
  <c r="C5" i="10"/>
  <c r="D5" i="10"/>
  <c r="B7" i="11"/>
  <c r="E7" i="11"/>
  <c r="D7" i="11"/>
  <c r="G7" i="9"/>
  <c r="H7" i="9" s="1"/>
  <c r="D8" i="9"/>
  <c r="F8" i="9"/>
  <c r="C8" i="9"/>
  <c r="B8" i="9"/>
  <c r="E8" i="9"/>
  <c r="D8" i="11" l="1"/>
  <c r="C8" i="11"/>
  <c r="B8" i="11"/>
  <c r="C6" i="10"/>
  <c r="D6" i="10"/>
  <c r="G8" i="11"/>
  <c r="K8" i="11" s="1"/>
  <c r="B7" i="10"/>
  <c r="D65" i="10" s="1"/>
  <c r="E8" i="11"/>
  <c r="F8" i="11"/>
  <c r="G8" i="9"/>
  <c r="H8" i="9" s="1"/>
  <c r="C9" i="9"/>
  <c r="B9" i="9"/>
  <c r="F9" i="9"/>
  <c r="E9" i="9"/>
  <c r="D9" i="9"/>
  <c r="F9" i="11" l="1"/>
  <c r="D7" i="10"/>
  <c r="C7" i="10"/>
  <c r="D9" i="11"/>
  <c r="C9" i="11"/>
  <c r="G9" i="11"/>
  <c r="K9" i="11" s="1"/>
  <c r="B8" i="10"/>
  <c r="D66" i="10" s="1"/>
  <c r="B9" i="11"/>
  <c r="E9" i="11"/>
  <c r="G9" i="9"/>
  <c r="H9" i="9" s="1"/>
  <c r="E10" i="9"/>
  <c r="D10" i="9"/>
  <c r="B10" i="9"/>
  <c r="F10" i="9"/>
  <c r="C10" i="9"/>
  <c r="G10" i="11" l="1"/>
  <c r="K10" i="11" s="1"/>
  <c r="B9" i="10"/>
  <c r="D67" i="10" s="1"/>
  <c r="C10" i="11"/>
  <c r="F10" i="11"/>
  <c r="E10" i="11"/>
  <c r="B10" i="11"/>
  <c r="D8" i="10"/>
  <c r="C8" i="10"/>
  <c r="D10" i="11"/>
  <c r="G10" i="9"/>
  <c r="H10" i="9" s="1"/>
  <c r="F11" i="9"/>
  <c r="D11" i="9"/>
  <c r="C11" i="9"/>
  <c r="B11" i="9"/>
  <c r="E11" i="9"/>
  <c r="G11" i="11" l="1"/>
  <c r="K11" i="11" s="1"/>
  <c r="B10" i="10"/>
  <c r="D68" i="10" s="1"/>
  <c r="D11" i="11"/>
  <c r="E11" i="11"/>
  <c r="C9" i="10"/>
  <c r="D9" i="10"/>
  <c r="F11" i="11"/>
  <c r="C11" i="11"/>
  <c r="B11" i="11"/>
  <c r="G11" i="9"/>
  <c r="H11" i="9" s="1"/>
  <c r="B12" i="9"/>
  <c r="D12" i="9"/>
  <c r="C12" i="9"/>
  <c r="E12" i="9"/>
  <c r="F12" i="9"/>
  <c r="D12" i="11" l="1"/>
  <c r="F12" i="11"/>
  <c r="E12" i="11"/>
  <c r="C12" i="11"/>
  <c r="B12" i="11"/>
  <c r="G12" i="11"/>
  <c r="K12" i="11" s="1"/>
  <c r="B11" i="10"/>
  <c r="D69" i="10" s="1"/>
  <c r="D10" i="10"/>
  <c r="C10" i="10"/>
  <c r="G12" i="9"/>
  <c r="H12" i="9" s="1"/>
  <c r="E13" i="9"/>
  <c r="F13" i="9"/>
  <c r="D13" i="9"/>
  <c r="C13" i="9"/>
  <c r="B13" i="9"/>
  <c r="B13" i="11" l="1"/>
  <c r="E13" i="11"/>
  <c r="G13" i="11"/>
  <c r="K13" i="11" s="1"/>
  <c r="B12" i="10"/>
  <c r="D70" i="10" s="1"/>
  <c r="D13" i="11"/>
  <c r="C13" i="11"/>
  <c r="F13" i="11"/>
  <c r="D11" i="10"/>
  <c r="C11" i="10"/>
  <c r="G13" i="9"/>
  <c r="H13" i="9" s="1"/>
  <c r="C14" i="9"/>
  <c r="F14" i="9"/>
  <c r="B14" i="9"/>
  <c r="D14" i="9"/>
  <c r="E14" i="9"/>
  <c r="F14" i="11" l="1"/>
  <c r="C12" i="10"/>
  <c r="D12" i="10"/>
  <c r="G14" i="11"/>
  <c r="K14" i="11" s="1"/>
  <c r="B13" i="10"/>
  <c r="D71" i="10" s="1"/>
  <c r="C14" i="11"/>
  <c r="D14" i="11"/>
  <c r="B14" i="11"/>
  <c r="E14" i="11"/>
  <c r="G14" i="9"/>
  <c r="H14" i="9" s="1"/>
  <c r="D15" i="9"/>
  <c r="F15" i="9"/>
  <c r="E15" i="9"/>
  <c r="B15" i="9"/>
  <c r="C15" i="9"/>
  <c r="G15" i="11" l="1"/>
  <c r="K15" i="11" s="1"/>
  <c r="B14" i="10"/>
  <c r="D72" i="10" s="1"/>
  <c r="F15" i="11"/>
  <c r="D15" i="11"/>
  <c r="B15" i="11"/>
  <c r="C15" i="11"/>
  <c r="C13" i="10"/>
  <c r="D13" i="10"/>
  <c r="E15" i="11"/>
  <c r="G15" i="9"/>
  <c r="H15" i="9" s="1"/>
  <c r="F16" i="9"/>
  <c r="B16" i="9"/>
  <c r="C16" i="9"/>
  <c r="E16" i="9"/>
  <c r="D16" i="9"/>
  <c r="G16" i="11" l="1"/>
  <c r="K16" i="11" s="1"/>
  <c r="B15" i="10"/>
  <c r="D73" i="10" s="1"/>
  <c r="B16" i="11"/>
  <c r="F16" i="11"/>
  <c r="D16" i="11"/>
  <c r="C14" i="10"/>
  <c r="D14" i="10"/>
  <c r="C16" i="11"/>
  <c r="E16" i="11"/>
  <c r="G16" i="9"/>
  <c r="H16" i="9" s="1"/>
  <c r="B17" i="9"/>
  <c r="D17" i="9"/>
  <c r="E17" i="9"/>
  <c r="C17" i="9"/>
  <c r="F17" i="9"/>
  <c r="G17" i="11" l="1"/>
  <c r="K17" i="11" s="1"/>
  <c r="B16" i="10"/>
  <c r="D74" i="10" s="1"/>
  <c r="B17" i="11"/>
  <c r="F17" i="11"/>
  <c r="D17" i="11"/>
  <c r="D15" i="10"/>
  <c r="C15" i="10"/>
  <c r="C17" i="11"/>
  <c r="E17" i="11"/>
  <c r="G17" i="9"/>
  <c r="H17" i="9" s="1"/>
  <c r="C18" i="9"/>
  <c r="D18" i="9"/>
  <c r="F18" i="9"/>
  <c r="E18" i="9"/>
  <c r="B18" i="9"/>
  <c r="B18" i="11" l="1"/>
  <c r="G18" i="11"/>
  <c r="K18" i="11" s="1"/>
  <c r="B17" i="10"/>
  <c r="D75" i="10" s="1"/>
  <c r="C18" i="11"/>
  <c r="F18" i="11"/>
  <c r="D18" i="11"/>
  <c r="D16" i="10"/>
  <c r="C16" i="10"/>
  <c r="E18" i="11"/>
  <c r="G18" i="9"/>
  <c r="H18" i="9" s="1"/>
  <c r="E19" i="9"/>
  <c r="D19" i="9"/>
  <c r="B19" i="9"/>
  <c r="F19" i="9"/>
  <c r="C19" i="9"/>
  <c r="D19" i="11" l="1"/>
  <c r="F19" i="11"/>
  <c r="C19" i="11"/>
  <c r="G19" i="11"/>
  <c r="K19" i="11" s="1"/>
  <c r="B18" i="10"/>
  <c r="D76" i="10" s="1"/>
  <c r="B19" i="11"/>
  <c r="C17" i="10"/>
  <c r="D17" i="10"/>
  <c r="E19" i="11"/>
  <c r="G19" i="9"/>
  <c r="H19" i="9" s="1"/>
  <c r="F20" i="9"/>
  <c r="D20" i="9"/>
  <c r="C20" i="9"/>
  <c r="B20" i="9"/>
  <c r="E20" i="9"/>
  <c r="C20" i="11" l="1"/>
  <c r="F20" i="11"/>
  <c r="E20" i="11"/>
  <c r="B20" i="11"/>
  <c r="G20" i="11"/>
  <c r="K20" i="11" s="1"/>
  <c r="B19" i="10"/>
  <c r="D77" i="10" s="1"/>
  <c r="D18" i="10"/>
  <c r="C18" i="10"/>
  <c r="D20" i="11"/>
  <c r="G20" i="9"/>
  <c r="H20" i="9" s="1"/>
  <c r="B21" i="9"/>
  <c r="D21" i="9"/>
  <c r="E21" i="9"/>
  <c r="C21" i="9"/>
  <c r="F21" i="9"/>
  <c r="F21" i="11" l="1"/>
  <c r="B21" i="11"/>
  <c r="E21" i="11"/>
  <c r="C21" i="11"/>
  <c r="G21" i="11"/>
  <c r="K21" i="11" s="1"/>
  <c r="B20" i="10"/>
  <c r="D78" i="10" s="1"/>
  <c r="D19" i="10"/>
  <c r="C19" i="10"/>
  <c r="D21" i="11"/>
  <c r="G21" i="9"/>
  <c r="H21" i="9" s="1"/>
  <c r="E22" i="9"/>
  <c r="C22" i="9"/>
  <c r="D22" i="9"/>
  <c r="F22" i="9"/>
  <c r="B22" i="9"/>
  <c r="D22" i="11" l="1"/>
  <c r="E22" i="11"/>
  <c r="D20" i="10"/>
  <c r="C20" i="10"/>
  <c r="B22" i="11"/>
  <c r="C22" i="11"/>
  <c r="G22" i="11"/>
  <c r="K22" i="11" s="1"/>
  <c r="B21" i="10"/>
  <c r="D79" i="10" s="1"/>
  <c r="F22" i="11"/>
  <c r="G22" i="9"/>
  <c r="H22" i="9" s="1"/>
  <c r="C23" i="9"/>
  <c r="F23" i="9"/>
  <c r="B23" i="9"/>
  <c r="D23" i="9"/>
  <c r="E23" i="9"/>
  <c r="F23" i="11" l="1"/>
  <c r="C23" i="11"/>
  <c r="E23" i="11"/>
  <c r="G23" i="11"/>
  <c r="K23" i="11" s="1"/>
  <c r="B22" i="10"/>
  <c r="D80" i="10" s="1"/>
  <c r="D23" i="11"/>
  <c r="B23" i="11"/>
  <c r="C21" i="10"/>
  <c r="D21" i="10"/>
  <c r="G23" i="9"/>
  <c r="H23" i="9" s="1"/>
  <c r="E24" i="9"/>
  <c r="B24" i="9"/>
  <c r="D24" i="9"/>
  <c r="F24" i="9"/>
  <c r="C24" i="9"/>
  <c r="F24" i="11" l="1"/>
  <c r="C22" i="10"/>
  <c r="D22" i="10"/>
  <c r="G24" i="11"/>
  <c r="K24" i="11" s="1"/>
  <c r="B23" i="10"/>
  <c r="D81" i="10" s="1"/>
  <c r="E24" i="11"/>
  <c r="B24" i="11"/>
  <c r="D24" i="11"/>
  <c r="C24" i="11"/>
  <c r="G24" i="9"/>
  <c r="H24" i="9" s="1"/>
  <c r="B25" i="9"/>
  <c r="F25" i="9"/>
  <c r="C25" i="9"/>
  <c r="D25" i="9"/>
  <c r="E25" i="9"/>
  <c r="C25" i="11" l="1"/>
  <c r="D25" i="11"/>
  <c r="F25" i="11"/>
  <c r="D23" i="10"/>
  <c r="C23" i="10"/>
  <c r="G25" i="11"/>
  <c r="K25" i="11" s="1"/>
  <c r="B24" i="10"/>
  <c r="D82" i="10" s="1"/>
  <c r="E25" i="11"/>
  <c r="B25" i="11"/>
  <c r="G25" i="9"/>
  <c r="H25" i="9" s="1"/>
  <c r="D26" i="9"/>
  <c r="F26" i="9"/>
  <c r="E26" i="9"/>
  <c r="C26" i="9"/>
  <c r="B26" i="9"/>
  <c r="E26" i="11" l="1"/>
  <c r="C26" i="11"/>
  <c r="D26" i="11"/>
  <c r="C24" i="10"/>
  <c r="D24" i="10"/>
  <c r="G26" i="11"/>
  <c r="K26" i="11" s="1"/>
  <c r="B25" i="10"/>
  <c r="D83" i="10" s="1"/>
  <c r="F26" i="11"/>
  <c r="B26" i="11"/>
  <c r="G26" i="9"/>
  <c r="H26" i="9" s="1"/>
  <c r="F27" i="9"/>
  <c r="C27" i="9"/>
  <c r="B27" i="9"/>
  <c r="E27" i="9"/>
  <c r="D27" i="9"/>
  <c r="G27" i="11" l="1"/>
  <c r="K27" i="11" s="1"/>
  <c r="B26" i="10"/>
  <c r="D84" i="10" s="1"/>
  <c r="D27" i="11"/>
  <c r="B27" i="11"/>
  <c r="E27" i="11"/>
  <c r="C25" i="10"/>
  <c r="D25" i="10"/>
  <c r="C27" i="11"/>
  <c r="F27" i="11"/>
  <c r="G27" i="9"/>
  <c r="H27" i="9" s="1"/>
  <c r="C28" i="9"/>
  <c r="E28" i="9"/>
  <c r="D28" i="9"/>
  <c r="B28" i="9"/>
  <c r="F28" i="9"/>
  <c r="E28" i="11" l="1"/>
  <c r="F28" i="11"/>
  <c r="G28" i="11"/>
  <c r="K28" i="11" s="1"/>
  <c r="B27" i="10"/>
  <c r="D85" i="10" s="1"/>
  <c r="D28" i="11"/>
  <c r="C28" i="11"/>
  <c r="C26" i="10"/>
  <c r="D26" i="10"/>
  <c r="B28" i="11"/>
  <c r="G28" i="9"/>
  <c r="H28" i="9" s="1"/>
  <c r="B29" i="9"/>
  <c r="F29" i="9"/>
  <c r="D29" i="9"/>
  <c r="E29" i="9"/>
  <c r="C29" i="9"/>
  <c r="E29" i="11" l="1"/>
  <c r="D29" i="11"/>
  <c r="F29" i="11"/>
  <c r="B29" i="11"/>
  <c r="D27" i="10"/>
  <c r="C27" i="10"/>
  <c r="G29" i="11"/>
  <c r="K29" i="11" s="1"/>
  <c r="B28" i="10"/>
  <c r="D86" i="10" s="1"/>
  <c r="C29" i="11"/>
  <c r="G29" i="9"/>
  <c r="H29" i="9" s="1"/>
  <c r="E30" i="9"/>
  <c r="F30" i="9"/>
  <c r="C30" i="9"/>
  <c r="D30" i="9"/>
  <c r="B30" i="9"/>
  <c r="E30" i="11" l="1"/>
  <c r="B30" i="11"/>
  <c r="D30" i="11"/>
  <c r="C30" i="11"/>
  <c r="G30" i="11"/>
  <c r="K30" i="11" s="1"/>
  <c r="B29" i="10"/>
  <c r="D87" i="10" s="1"/>
  <c r="D28" i="10"/>
  <c r="C28" i="10"/>
  <c r="F30" i="11"/>
  <c r="G30" i="9"/>
  <c r="H30" i="9" s="1"/>
  <c r="F31" i="9"/>
  <c r="B31" i="9"/>
  <c r="D31" i="9"/>
  <c r="C31" i="9"/>
  <c r="E31" i="9"/>
  <c r="B31" i="11" l="1"/>
  <c r="D31" i="11"/>
  <c r="F31" i="11"/>
  <c r="C29" i="10"/>
  <c r="D29" i="10"/>
  <c r="G31" i="11"/>
  <c r="K31" i="11" s="1"/>
  <c r="B30" i="10"/>
  <c r="D88" i="10" s="1"/>
  <c r="E31" i="11"/>
  <c r="C31" i="11"/>
  <c r="G31" i="9"/>
  <c r="H31" i="9" s="1"/>
  <c r="E32" i="9"/>
  <c r="D32" i="9"/>
  <c r="F32" i="9"/>
  <c r="C32" i="9"/>
  <c r="B32" i="9"/>
  <c r="B32" i="11" l="1"/>
  <c r="D32" i="11"/>
  <c r="G32" i="11"/>
  <c r="K32" i="11" s="1"/>
  <c r="B31" i="10"/>
  <c r="D89" i="10" s="1"/>
  <c r="D30" i="10"/>
  <c r="C30" i="10"/>
  <c r="F32" i="11"/>
  <c r="C32" i="11"/>
  <c r="E32" i="11"/>
  <c r="G32" i="9"/>
  <c r="H32" i="9" s="1"/>
  <c r="F33" i="9"/>
  <c r="C33" i="9"/>
  <c r="D33" i="9"/>
  <c r="B33" i="9"/>
  <c r="E33" i="9"/>
  <c r="D31" i="10" l="1"/>
  <c r="C31" i="10"/>
  <c r="G33" i="11"/>
  <c r="K33" i="11" s="1"/>
  <c r="B32" i="10"/>
  <c r="D90" i="10" s="1"/>
  <c r="B33" i="11"/>
  <c r="F33" i="11"/>
  <c r="E33" i="11"/>
  <c r="D33" i="11"/>
  <c r="C33" i="11"/>
  <c r="G33" i="9"/>
  <c r="H33" i="9" s="1"/>
  <c r="C34" i="9"/>
  <c r="F34" i="9"/>
  <c r="B34" i="9"/>
  <c r="E34" i="9"/>
  <c r="D34" i="9"/>
  <c r="D34" i="11" l="1"/>
  <c r="D32" i="10"/>
  <c r="C32" i="10"/>
  <c r="G34" i="11"/>
  <c r="K34" i="11" s="1"/>
  <c r="B33" i="10"/>
  <c r="D91" i="10" s="1"/>
  <c r="F34" i="11"/>
  <c r="C34" i="11"/>
  <c r="B34" i="11"/>
  <c r="E34" i="11"/>
  <c r="G34" i="9"/>
  <c r="H34" i="9" s="1"/>
  <c r="E35" i="9"/>
  <c r="F35" i="9"/>
  <c r="D35" i="9"/>
  <c r="B35" i="9"/>
  <c r="C35" i="9"/>
  <c r="B35" i="11" l="1"/>
  <c r="C35" i="11"/>
  <c r="C33" i="10"/>
  <c r="D33" i="10"/>
  <c r="D35" i="11"/>
  <c r="G35" i="11"/>
  <c r="K35" i="11" s="1"/>
  <c r="B34" i="10"/>
  <c r="D92" i="10" s="1"/>
  <c r="E35" i="11"/>
  <c r="F35" i="11"/>
  <c r="G35" i="9"/>
  <c r="H35" i="9" s="1"/>
  <c r="B36" i="9"/>
  <c r="C36" i="9"/>
  <c r="D36" i="9"/>
  <c r="F36" i="9"/>
  <c r="E36" i="9"/>
  <c r="D36" i="11" l="1"/>
  <c r="C36" i="11"/>
  <c r="E36" i="11"/>
  <c r="C34" i="10"/>
  <c r="D34" i="10"/>
  <c r="G36" i="11"/>
  <c r="K36" i="11" s="1"/>
  <c r="B35" i="10"/>
  <c r="D93" i="10" s="1"/>
  <c r="B36" i="11"/>
  <c r="F36" i="11"/>
  <c r="G36" i="9"/>
  <c r="H36" i="9" s="1"/>
  <c r="C37" i="9"/>
  <c r="F37" i="9"/>
  <c r="E37" i="9"/>
  <c r="D37" i="9"/>
  <c r="B37" i="9"/>
  <c r="B37" i="11" l="1"/>
  <c r="G37" i="11"/>
  <c r="K37" i="11" s="1"/>
  <c r="B36" i="10"/>
  <c r="D94" i="10" s="1"/>
  <c r="D35" i="10"/>
  <c r="C35" i="10"/>
  <c r="C37" i="11"/>
  <c r="D37" i="11"/>
  <c r="F37" i="11"/>
  <c r="E37" i="11"/>
  <c r="G37" i="9"/>
  <c r="H37" i="9" s="1"/>
  <c r="D38" i="9"/>
  <c r="F38" i="9"/>
  <c r="B38" i="9"/>
  <c r="E38" i="9"/>
  <c r="C38" i="9"/>
  <c r="E38" i="11" l="1"/>
  <c r="D38" i="11"/>
  <c r="C38" i="11"/>
  <c r="C36" i="10"/>
  <c r="D36" i="10"/>
  <c r="G38" i="11"/>
  <c r="K38" i="11" s="1"/>
  <c r="B37" i="10"/>
  <c r="D95" i="10" s="1"/>
  <c r="F38" i="11"/>
  <c r="B38" i="11"/>
  <c r="G38" i="9"/>
  <c r="H38" i="9" s="1"/>
  <c r="F39" i="9"/>
  <c r="E39" i="9"/>
  <c r="C39" i="9"/>
  <c r="B39" i="9"/>
  <c r="D39" i="9"/>
  <c r="D39" i="11" l="1"/>
  <c r="C37" i="10"/>
  <c r="D37" i="10"/>
  <c r="B39" i="11"/>
  <c r="G39" i="11"/>
  <c r="K39" i="11" s="1"/>
  <c r="B38" i="10"/>
  <c r="D96" i="10" s="1"/>
  <c r="E39" i="11"/>
  <c r="F39" i="11"/>
  <c r="C39" i="11"/>
  <c r="G39" i="9"/>
  <c r="H39" i="9" s="1"/>
  <c r="E40" i="9"/>
  <c r="D40" i="9"/>
  <c r="C40" i="9"/>
  <c r="B40" i="9"/>
  <c r="F40" i="9"/>
  <c r="E40" i="11" l="1"/>
  <c r="B40" i="11"/>
  <c r="D38" i="10"/>
  <c r="C38" i="10"/>
  <c r="F40" i="11"/>
  <c r="G40" i="11"/>
  <c r="K40" i="11" s="1"/>
  <c r="B39" i="10"/>
  <c r="D97" i="10" s="1"/>
  <c r="C40" i="11"/>
  <c r="D40" i="11"/>
  <c r="G40" i="9"/>
  <c r="H40" i="9" s="1"/>
  <c r="D41" i="9"/>
  <c r="B41" i="9"/>
  <c r="F41" i="9"/>
  <c r="C41" i="9"/>
  <c r="E41" i="9"/>
  <c r="F41" i="11" l="1"/>
  <c r="E41" i="11"/>
  <c r="G41" i="11"/>
  <c r="K41" i="11" s="1"/>
  <c r="B40" i="10"/>
  <c r="D98" i="10" s="1"/>
  <c r="D41" i="11"/>
  <c r="C41" i="11"/>
  <c r="D39" i="10"/>
  <c r="C39" i="10"/>
  <c r="B41" i="11"/>
  <c r="G41" i="9"/>
  <c r="H41" i="9" s="1"/>
  <c r="C42" i="9"/>
  <c r="B42" i="9"/>
  <c r="E42" i="9"/>
  <c r="F42" i="9"/>
  <c r="D42" i="9"/>
  <c r="B42" i="11" l="1"/>
  <c r="G42" i="11"/>
  <c r="K42" i="11" s="1"/>
  <c r="B41" i="10"/>
  <c r="D99" i="10" s="1"/>
  <c r="F42" i="11"/>
  <c r="D40" i="10"/>
  <c r="C40" i="10"/>
  <c r="E42" i="11"/>
  <c r="D42" i="11"/>
  <c r="C42" i="11"/>
  <c r="G42" i="9"/>
  <c r="H42" i="9" s="1"/>
  <c r="B43" i="9"/>
  <c r="F43" i="9"/>
  <c r="D43" i="9"/>
  <c r="E43" i="9"/>
  <c r="C43" i="9"/>
  <c r="F43" i="11" l="1"/>
  <c r="C43" i="11"/>
  <c r="G43" i="11"/>
  <c r="K43" i="11" s="1"/>
  <c r="B42" i="10"/>
  <c r="D100" i="10" s="1"/>
  <c r="B43" i="11"/>
  <c r="E43" i="11"/>
  <c r="C41" i="10"/>
  <c r="D41" i="10"/>
  <c r="D43" i="11"/>
  <c r="G43" i="9"/>
  <c r="H43" i="9" s="1"/>
  <c r="E44" i="9"/>
  <c r="F44" i="9"/>
  <c r="C44" i="9"/>
  <c r="D44" i="9"/>
  <c r="B44" i="9"/>
  <c r="E44" i="11" l="1"/>
  <c r="F44" i="11"/>
  <c r="C42" i="10"/>
  <c r="D42" i="10"/>
  <c r="D44" i="11"/>
  <c r="B44" i="11"/>
  <c r="G44" i="11"/>
  <c r="K44" i="11" s="1"/>
  <c r="B43" i="10"/>
  <c r="D101" i="10" s="1"/>
  <c r="C44" i="11"/>
  <c r="G44" i="9"/>
  <c r="H44" i="9" s="1"/>
  <c r="B45" i="9"/>
  <c r="E45" i="9"/>
  <c r="D45" i="9"/>
  <c r="F45" i="9"/>
  <c r="C45" i="9"/>
  <c r="E45" i="11" l="1"/>
  <c r="C45" i="11"/>
  <c r="G45" i="11"/>
  <c r="K45" i="11" s="1"/>
  <c r="B44" i="10"/>
  <c r="D102" i="10" s="1"/>
  <c r="D45" i="11"/>
  <c r="B45" i="11"/>
  <c r="D43" i="10"/>
  <c r="C43" i="10"/>
  <c r="F45" i="11"/>
  <c r="G45" i="9"/>
  <c r="H45" i="9" s="1"/>
  <c r="F46" i="9"/>
  <c r="E46" i="9"/>
  <c r="C46" i="9"/>
  <c r="D46" i="9"/>
  <c r="B46" i="9"/>
  <c r="C46" i="11" l="1"/>
  <c r="D46" i="11"/>
  <c r="G46" i="11"/>
  <c r="K46" i="11" s="1"/>
  <c r="B45" i="10"/>
  <c r="D103" i="10" s="1"/>
  <c r="D44" i="10"/>
  <c r="C44" i="10"/>
  <c r="B46" i="11"/>
  <c r="E46" i="11"/>
  <c r="F46" i="11"/>
  <c r="G46" i="9"/>
  <c r="H46" i="9" s="1"/>
  <c r="B47" i="9"/>
  <c r="D47" i="9"/>
  <c r="E47" i="9"/>
  <c r="C47" i="9"/>
  <c r="F47" i="9"/>
  <c r="D47" i="11" l="1"/>
  <c r="C47" i="11"/>
  <c r="B47" i="11"/>
  <c r="C45" i="10"/>
  <c r="D45" i="10"/>
  <c r="F47" i="11"/>
  <c r="G47" i="11"/>
  <c r="K47" i="11" s="1"/>
  <c r="B46" i="10"/>
  <c r="D104" i="10" s="1"/>
  <c r="E47" i="11"/>
  <c r="G47" i="9"/>
  <c r="H47" i="9" s="1"/>
  <c r="D48" i="9"/>
  <c r="C48" i="9"/>
  <c r="F48" i="9"/>
  <c r="E48" i="9"/>
  <c r="B48" i="9"/>
  <c r="F48" i="11" l="1"/>
  <c r="D48" i="11"/>
  <c r="C48" i="11"/>
  <c r="B48" i="11"/>
  <c r="C46" i="10"/>
  <c r="D46" i="10"/>
  <c r="G48" i="11"/>
  <c r="K48" i="11" s="1"/>
  <c r="B47" i="10"/>
  <c r="D105" i="10" s="1"/>
  <c r="E48" i="11"/>
  <c r="G48" i="9"/>
  <c r="H48" i="9" s="1"/>
  <c r="E49" i="9"/>
  <c r="C49" i="9"/>
  <c r="B49" i="9"/>
  <c r="F49" i="9"/>
  <c r="D49" i="9"/>
  <c r="E49" i="11" l="1"/>
  <c r="G49" i="11"/>
  <c r="K49" i="11" s="1"/>
  <c r="B48" i="10"/>
  <c r="D106" i="10" s="1"/>
  <c r="C49" i="11"/>
  <c r="D49" i="11"/>
  <c r="D47" i="10"/>
  <c r="C47" i="10"/>
  <c r="B49" i="11"/>
  <c r="F49" i="11"/>
  <c r="G49" i="9"/>
  <c r="H49" i="9" s="1"/>
  <c r="C50" i="9"/>
  <c r="D50" i="9"/>
  <c r="F50" i="9"/>
  <c r="B50" i="9"/>
  <c r="E50" i="9"/>
  <c r="C50" i="11" l="1"/>
  <c r="F50" i="11"/>
  <c r="B50" i="11"/>
  <c r="D50" i="11"/>
  <c r="C48" i="10"/>
  <c r="D48" i="10"/>
  <c r="G50" i="11"/>
  <c r="K50" i="11" s="1"/>
  <c r="B49" i="10"/>
  <c r="D107" i="10" s="1"/>
  <c r="E50" i="11"/>
  <c r="G50" i="9"/>
  <c r="H50" i="9" s="1"/>
  <c r="B51" i="9"/>
  <c r="D51" i="9"/>
  <c r="E51" i="9"/>
  <c r="F51" i="9"/>
  <c r="C51" i="9"/>
  <c r="F51" i="11" l="1"/>
  <c r="C51" i="11"/>
  <c r="B51" i="11"/>
  <c r="C49" i="10"/>
  <c r="D49" i="10"/>
  <c r="G51" i="11"/>
  <c r="K51" i="11" s="1"/>
  <c r="B50" i="10"/>
  <c r="D108" i="10" s="1"/>
  <c r="D51" i="11"/>
  <c r="E51" i="11"/>
  <c r="G51" i="9"/>
  <c r="H51" i="9" s="1"/>
  <c r="F52" i="9"/>
  <c r="D52" i="9"/>
  <c r="C52" i="9"/>
  <c r="E52" i="9"/>
  <c r="B52" i="9"/>
  <c r="F52" i="11" l="1"/>
  <c r="C52" i="11"/>
  <c r="G52" i="11"/>
  <c r="K52" i="11" s="1"/>
  <c r="B51" i="10"/>
  <c r="D109" i="10" s="1"/>
  <c r="D52" i="11"/>
  <c r="E52" i="11"/>
  <c r="D50" i="10"/>
  <c r="C50" i="10"/>
  <c r="B52" i="11"/>
  <c r="G52" i="9"/>
  <c r="H52" i="9" s="1"/>
  <c r="E53" i="9"/>
  <c r="B53" i="9"/>
  <c r="D53" i="9"/>
  <c r="C53" i="9"/>
  <c r="F53" i="9"/>
  <c r="D53" i="11" l="1"/>
  <c r="F53" i="11"/>
  <c r="E53" i="11"/>
  <c r="D51" i="10"/>
  <c r="C51" i="10"/>
  <c r="G53" i="11"/>
  <c r="K53" i="11" s="1"/>
  <c r="B52" i="10"/>
  <c r="D110" i="10" s="1"/>
  <c r="B53" i="11"/>
  <c r="C53" i="11"/>
  <c r="G53" i="9"/>
  <c r="H53" i="9" s="1"/>
  <c r="C54" i="9"/>
  <c r="B54" i="9"/>
  <c r="F54" i="9"/>
  <c r="D54" i="9"/>
  <c r="E54" i="9"/>
  <c r="G54" i="11" l="1"/>
  <c r="K54" i="11" s="1"/>
  <c r="B53" i="10"/>
  <c r="D111" i="10" s="1"/>
  <c r="D52" i="10"/>
  <c r="C52" i="10"/>
  <c r="C54" i="11"/>
  <c r="B54" i="11"/>
  <c r="F54" i="11"/>
  <c r="E54" i="11"/>
  <c r="D54" i="11"/>
  <c r="G54" i="9"/>
  <c r="H54" i="9" s="1"/>
  <c r="D55" i="9"/>
  <c r="B55" i="9"/>
  <c r="E55" i="9"/>
  <c r="F55" i="9"/>
  <c r="C55" i="9"/>
  <c r="F55" i="11" l="1"/>
  <c r="E55" i="11"/>
  <c r="C55" i="11"/>
  <c r="D55" i="11"/>
  <c r="C53" i="10"/>
  <c r="D53" i="10"/>
  <c r="G55" i="11"/>
  <c r="K55" i="11" s="1"/>
  <c r="B54" i="10"/>
  <c r="D112" i="10" s="1"/>
  <c r="B55" i="11"/>
  <c r="G55" i="9"/>
  <c r="H55" i="9" s="1"/>
  <c r="B56" i="9"/>
  <c r="C56" i="9"/>
  <c r="E56" i="9"/>
  <c r="D56" i="9"/>
  <c r="F56" i="9"/>
  <c r="C54" i="10" l="1"/>
  <c r="D54" i="10"/>
  <c r="F56" i="11"/>
  <c r="C56" i="11"/>
  <c r="G56" i="11"/>
  <c r="K56" i="11" s="1"/>
  <c r="B55" i="10"/>
  <c r="D113" i="10" s="1"/>
  <c r="B56" i="11"/>
  <c r="D56" i="11"/>
  <c r="E56" i="11"/>
  <c r="G56" i="9"/>
  <c r="H56" i="9" s="1"/>
  <c r="C57" i="9"/>
  <c r="D57" i="9"/>
  <c r="F57" i="9"/>
  <c r="E57" i="9"/>
  <c r="B57" i="9"/>
  <c r="G57" i="11" l="1"/>
  <c r="K57" i="11" s="1"/>
  <c r="B56" i="10"/>
  <c r="D114" i="10" s="1"/>
  <c r="D57" i="11"/>
  <c r="D55" i="10"/>
  <c r="C55" i="10"/>
  <c r="F57" i="11"/>
  <c r="E57" i="11"/>
  <c r="B57" i="11"/>
  <c r="C57" i="11"/>
  <c r="G57" i="9"/>
  <c r="H57" i="9" s="1"/>
  <c r="D58" i="9"/>
  <c r="B58" i="9"/>
  <c r="F58" i="9"/>
  <c r="E58" i="9"/>
  <c r="C58" i="9"/>
  <c r="C58" i="11" l="1"/>
  <c r="F58" i="11"/>
  <c r="E58" i="11"/>
  <c r="C56" i="10"/>
  <c r="D56" i="10"/>
  <c r="G58" i="11"/>
  <c r="K58" i="11" s="1"/>
  <c r="B57" i="10"/>
  <c r="D115" i="10" s="1"/>
  <c r="B58" i="11"/>
  <c r="D58" i="11"/>
  <c r="G58" i="9"/>
  <c r="H58" i="9" s="1"/>
  <c r="E59" i="9"/>
  <c r="B59" i="9"/>
  <c r="C59" i="9"/>
  <c r="F59" i="9"/>
  <c r="D59" i="9"/>
  <c r="E59" i="11" l="1"/>
  <c r="G59" i="11"/>
  <c r="K59" i="11" s="1"/>
  <c r="B58" i="10"/>
  <c r="D116" i="10" s="1"/>
  <c r="C59" i="11"/>
  <c r="D59" i="11"/>
  <c r="C57" i="10"/>
  <c r="D57" i="10"/>
  <c r="F59" i="11"/>
  <c r="B59" i="11"/>
  <c r="G59" i="9"/>
  <c r="H59" i="9" s="1"/>
  <c r="E60" i="9"/>
  <c r="F60" i="9"/>
  <c r="B60" i="9"/>
  <c r="D60" i="9"/>
  <c r="C60" i="9"/>
  <c r="G60" i="11" l="1"/>
  <c r="K60" i="11" s="1"/>
  <c r="B59" i="10"/>
  <c r="D117" i="10" s="1"/>
  <c r="C60" i="11"/>
  <c r="E60" i="11"/>
  <c r="D60" i="11"/>
  <c r="D58" i="10"/>
  <c r="C58" i="10"/>
  <c r="F60" i="11"/>
  <c r="B60" i="11"/>
  <c r="G60" i="9"/>
  <c r="H60" i="9" s="1"/>
  <c r="E61" i="9"/>
  <c r="D61" i="9"/>
  <c r="F61" i="9"/>
  <c r="C61" i="9"/>
  <c r="B61" i="9"/>
  <c r="B61" i="11" l="1"/>
  <c r="E61" i="11"/>
  <c r="D61" i="11"/>
  <c r="F61" i="11"/>
  <c r="D59" i="10"/>
  <c r="C59" i="10"/>
  <c r="G61" i="11"/>
  <c r="K61" i="11" s="1"/>
  <c r="B60" i="10"/>
  <c r="C61" i="11"/>
  <c r="G61" i="9"/>
  <c r="H61" i="9" s="1"/>
  <c r="F62" i="9"/>
  <c r="E62" i="9"/>
  <c r="C62" i="9"/>
  <c r="D62" i="9"/>
  <c r="B62" i="9"/>
  <c r="C60" i="10" l="1"/>
  <c r="D118" i="10"/>
  <c r="G62" i="11"/>
  <c r="K62" i="11" s="1"/>
  <c r="B61" i="10"/>
  <c r="E62" i="11"/>
  <c r="F62" i="11"/>
  <c r="C62" i="11"/>
  <c r="B62" i="11"/>
  <c r="D62" i="11"/>
  <c r="G62" i="9"/>
  <c r="H62" i="9" s="1"/>
  <c r="B63" i="9"/>
  <c r="F63" i="9"/>
  <c r="D63" i="9"/>
  <c r="E63" i="9"/>
  <c r="C63" i="9"/>
  <c r="B63" i="11" l="1"/>
  <c r="E63" i="11"/>
  <c r="C63" i="11"/>
  <c r="F63" i="11"/>
  <c r="C61" i="10"/>
  <c r="D119" i="10"/>
  <c r="G63" i="11"/>
  <c r="K63" i="11" s="1"/>
  <c r="B62" i="10"/>
  <c r="D63" i="11"/>
  <c r="G63" i="9"/>
  <c r="H63" i="9" s="1"/>
  <c r="D64" i="9"/>
  <c r="B64" i="9"/>
  <c r="E64" i="9"/>
  <c r="F64" i="9"/>
  <c r="C64" i="9"/>
  <c r="C62" i="10" l="1"/>
  <c r="D120" i="10"/>
  <c r="B64" i="11"/>
  <c r="F64" i="11"/>
  <c r="G64" i="11"/>
  <c r="K64" i="11" s="1"/>
  <c r="B63" i="10"/>
  <c r="E64" i="11"/>
  <c r="C64" i="11"/>
  <c r="D64" i="11"/>
  <c r="G64" i="9"/>
  <c r="H64" i="9" s="1"/>
  <c r="E65" i="9"/>
  <c r="D65" i="9"/>
  <c r="C65" i="9"/>
  <c r="F65" i="9"/>
  <c r="B65" i="9"/>
  <c r="C63" i="10" l="1"/>
  <c r="D121" i="10"/>
  <c r="D65" i="11"/>
  <c r="F65" i="11"/>
  <c r="G65" i="11"/>
  <c r="K65" i="11" s="1"/>
  <c r="B64" i="10"/>
  <c r="B65" i="11"/>
  <c r="C65" i="11"/>
  <c r="E65" i="11"/>
  <c r="G65" i="9"/>
  <c r="H65" i="9" s="1"/>
  <c r="E66" i="9"/>
  <c r="F66" i="9"/>
  <c r="D66" i="9"/>
  <c r="B66" i="9"/>
  <c r="C66" i="9"/>
  <c r="B66" i="11" l="1"/>
  <c r="C64" i="10"/>
  <c r="D122" i="10"/>
  <c r="D66" i="11"/>
  <c r="E66" i="11"/>
  <c r="C66" i="11"/>
  <c r="G66" i="11"/>
  <c r="K66" i="11" s="1"/>
  <c r="B65" i="10"/>
  <c r="F66" i="11"/>
  <c r="G66" i="9"/>
  <c r="H66" i="9" s="1"/>
  <c r="B67" i="9"/>
  <c r="F67" i="9"/>
  <c r="C67" i="9"/>
  <c r="D67" i="9"/>
  <c r="E67" i="9"/>
  <c r="D123" i="10" l="1"/>
  <c r="C67" i="11"/>
  <c r="E67" i="11"/>
  <c r="F67" i="11"/>
  <c r="G67" i="11"/>
  <c r="K67" i="11" s="1"/>
  <c r="B66" i="10"/>
  <c r="B67" i="11"/>
  <c r="D67" i="11"/>
  <c r="G67" i="9"/>
  <c r="H67" i="9" s="1"/>
  <c r="C68" i="9"/>
  <c r="B68" i="9"/>
  <c r="D68" i="9"/>
  <c r="F68" i="9"/>
  <c r="E68" i="9"/>
  <c r="B68" i="11" l="1"/>
  <c r="D124" i="10"/>
  <c r="F68" i="11"/>
  <c r="G68" i="11"/>
  <c r="K68" i="11" s="1"/>
  <c r="B67" i="10"/>
  <c r="E68" i="11"/>
  <c r="C68" i="11"/>
  <c r="D68" i="11"/>
  <c r="G68" i="9"/>
  <c r="H68" i="9" s="1"/>
  <c r="C69" i="9"/>
  <c r="E69" i="9"/>
  <c r="F69" i="9"/>
  <c r="B69" i="9"/>
  <c r="D69" i="9"/>
  <c r="D125" i="10" l="1"/>
  <c r="G69" i="11"/>
  <c r="K69" i="11" s="1"/>
  <c r="B68" i="10"/>
  <c r="F69" i="11"/>
  <c r="E69" i="11"/>
  <c r="B69" i="11"/>
  <c r="D69" i="11"/>
  <c r="C69" i="11"/>
  <c r="G69" i="9"/>
  <c r="H69" i="9" s="1"/>
  <c r="B70" i="9"/>
  <c r="E70" i="9"/>
  <c r="F70" i="9"/>
  <c r="D70" i="9"/>
  <c r="C70" i="9"/>
  <c r="D126" i="10" l="1"/>
  <c r="G70" i="11"/>
  <c r="K70" i="11" s="1"/>
  <c r="B69" i="10"/>
  <c r="C70" i="11"/>
  <c r="E70" i="11"/>
  <c r="D70" i="11"/>
  <c r="F70" i="11"/>
  <c r="B70" i="11"/>
  <c r="G70" i="9"/>
  <c r="H70" i="9" s="1"/>
  <c r="D71" i="9"/>
  <c r="E71" i="9"/>
  <c r="C71" i="9"/>
  <c r="F71" i="9"/>
  <c r="B71" i="9"/>
  <c r="E71" i="11" l="1"/>
  <c r="D127" i="10"/>
  <c r="B71" i="11"/>
  <c r="C71" i="11"/>
  <c r="G71" i="11"/>
  <c r="K71" i="11" s="1"/>
  <c r="B70" i="10"/>
  <c r="F71" i="11"/>
  <c r="D71" i="11"/>
  <c r="G71" i="9"/>
  <c r="H71" i="9" s="1"/>
  <c r="E72" i="9"/>
  <c r="F72" i="9"/>
  <c r="B72" i="9"/>
  <c r="C72" i="9"/>
  <c r="D72" i="9"/>
  <c r="E72" i="11" l="1"/>
  <c r="D72" i="11"/>
  <c r="G72" i="11"/>
  <c r="K72" i="11" s="1"/>
  <c r="B71" i="10"/>
  <c r="F72" i="11"/>
  <c r="B72" i="11"/>
  <c r="C72" i="11"/>
  <c r="G72" i="9"/>
  <c r="H72" i="9" s="1"/>
  <c r="C73" i="9"/>
  <c r="F73" i="9"/>
  <c r="D73" i="9"/>
  <c r="B73" i="9"/>
  <c r="E73" i="9"/>
  <c r="E73" i="11" l="1"/>
  <c r="F73" i="11"/>
  <c r="C73" i="11"/>
  <c r="G73" i="11"/>
  <c r="K73" i="11" s="1"/>
  <c r="B72" i="10"/>
  <c r="D73" i="11"/>
  <c r="B73" i="11"/>
  <c r="G73" i="9"/>
  <c r="H73" i="9" s="1"/>
  <c r="E74" i="9"/>
  <c r="D74" i="9"/>
  <c r="B74" i="9"/>
  <c r="F74" i="9"/>
  <c r="C74" i="9"/>
  <c r="G74" i="11" l="1"/>
  <c r="K74" i="11" s="1"/>
  <c r="B73" i="10"/>
  <c r="C74" i="11"/>
  <c r="B74" i="11"/>
  <c r="F74" i="11"/>
  <c r="D74" i="11"/>
  <c r="E74" i="11"/>
  <c r="G74" i="9"/>
  <c r="H74" i="9" s="1"/>
  <c r="D75" i="9"/>
  <c r="C75" i="9"/>
  <c r="F75" i="9"/>
  <c r="B75" i="9"/>
  <c r="E75" i="9"/>
  <c r="D75" i="11" l="1"/>
  <c r="G75" i="11"/>
  <c r="K75" i="11" s="1"/>
  <c r="B74" i="10"/>
  <c r="C75" i="11"/>
  <c r="F75" i="11"/>
  <c r="B75" i="11"/>
  <c r="E75" i="11"/>
  <c r="G75" i="9"/>
  <c r="H75" i="9" s="1"/>
  <c r="D76" i="9"/>
  <c r="B76" i="9"/>
  <c r="C76" i="9"/>
  <c r="E76" i="9"/>
  <c r="F76" i="9"/>
  <c r="F76" i="11" l="1"/>
  <c r="E76" i="11"/>
  <c r="B76" i="11"/>
  <c r="G76" i="11"/>
  <c r="K76" i="11" s="1"/>
  <c r="B75" i="10"/>
  <c r="D76" i="11"/>
  <c r="C76" i="11"/>
  <c r="G76" i="9"/>
  <c r="H76" i="9" s="1"/>
  <c r="F77" i="9"/>
  <c r="C77" i="9"/>
  <c r="D77" i="9"/>
  <c r="E77" i="9"/>
  <c r="B77" i="9"/>
  <c r="G77" i="11" l="1"/>
  <c r="K77" i="11" s="1"/>
  <c r="B76" i="10"/>
  <c r="E77" i="11"/>
  <c r="D77" i="11"/>
  <c r="C77" i="11"/>
  <c r="B77" i="11"/>
  <c r="F77" i="11"/>
  <c r="G77" i="9"/>
  <c r="H77" i="9" s="1"/>
  <c r="D78" i="9"/>
  <c r="F78" i="9"/>
  <c r="E78" i="9"/>
  <c r="C78" i="9"/>
  <c r="B78" i="9"/>
  <c r="D78" i="11" l="1"/>
  <c r="G78" i="11"/>
  <c r="K78" i="11" s="1"/>
  <c r="B77" i="10"/>
  <c r="B78" i="11"/>
  <c r="F78" i="11"/>
  <c r="E78" i="11"/>
  <c r="C78" i="11"/>
  <c r="G78" i="9"/>
  <c r="H78" i="9" s="1"/>
  <c r="C79" i="9"/>
  <c r="F79" i="9"/>
  <c r="B79" i="9"/>
  <c r="E79" i="9"/>
  <c r="D79" i="9"/>
  <c r="F79" i="11" l="1"/>
  <c r="E79" i="11"/>
  <c r="D79" i="11"/>
  <c r="C79" i="11"/>
  <c r="G79" i="11"/>
  <c r="K79" i="11" s="1"/>
  <c r="B78" i="10"/>
  <c r="B79" i="11"/>
  <c r="G79" i="9"/>
  <c r="H79" i="9" s="1"/>
  <c r="D80" i="9"/>
  <c r="B80" i="9"/>
  <c r="C80" i="9"/>
  <c r="E80" i="9"/>
  <c r="F80" i="9"/>
  <c r="G80" i="11" l="1"/>
  <c r="K80" i="11" s="1"/>
  <c r="B79" i="10"/>
  <c r="F80" i="11"/>
  <c r="C80" i="11"/>
  <c r="B80" i="11"/>
  <c r="D80" i="11"/>
  <c r="E80" i="11"/>
  <c r="G80" i="9"/>
  <c r="H80" i="9" s="1"/>
  <c r="E81" i="9"/>
  <c r="B81" i="9"/>
  <c r="F81" i="9"/>
  <c r="C81" i="9"/>
  <c r="D81" i="9"/>
  <c r="D81" i="11" l="1"/>
  <c r="G81" i="11"/>
  <c r="K81" i="11" s="1"/>
  <c r="B80" i="10"/>
  <c r="B81" i="11"/>
  <c r="F81" i="11"/>
  <c r="E81" i="11"/>
  <c r="C81" i="11"/>
  <c r="G81" i="9"/>
  <c r="H81" i="9" s="1"/>
  <c r="C82" i="9"/>
  <c r="B82" i="9"/>
  <c r="D82" i="9"/>
  <c r="F82" i="9"/>
  <c r="E82" i="9"/>
  <c r="B82" i="11" l="1"/>
  <c r="E82" i="11"/>
  <c r="G82" i="11"/>
  <c r="K82" i="11" s="1"/>
  <c r="B81" i="10"/>
  <c r="C82" i="11"/>
  <c r="F82" i="11"/>
  <c r="D82" i="11"/>
  <c r="G82" i="9"/>
  <c r="H82" i="9" s="1"/>
  <c r="F83" i="9"/>
  <c r="B83" i="9"/>
  <c r="E83" i="9"/>
  <c r="D83" i="9"/>
  <c r="C83" i="9"/>
  <c r="E83" i="11" l="1"/>
  <c r="B83" i="11"/>
  <c r="F83" i="11"/>
  <c r="G83" i="11"/>
  <c r="K83" i="11" s="1"/>
  <c r="B82" i="10"/>
  <c r="D83" i="11"/>
  <c r="C83" i="11"/>
  <c r="G83" i="9"/>
  <c r="H83" i="9" s="1"/>
  <c r="C84" i="9"/>
  <c r="D84" i="9"/>
  <c r="B84" i="9"/>
  <c r="E84" i="9"/>
  <c r="F84" i="9"/>
  <c r="F84" i="11" l="1"/>
  <c r="C84" i="11"/>
  <c r="G84" i="11"/>
  <c r="K84" i="11" s="1"/>
  <c r="B83" i="10"/>
  <c r="D84" i="11"/>
  <c r="E84" i="11"/>
  <c r="B84" i="11"/>
  <c r="G84" i="9"/>
  <c r="H84" i="9" s="1"/>
  <c r="C85" i="9"/>
  <c r="E85" i="9"/>
  <c r="D85" i="9"/>
  <c r="F85" i="9"/>
  <c r="B85" i="9"/>
  <c r="C85" i="11" l="1"/>
  <c r="F85" i="11"/>
  <c r="B85" i="11"/>
  <c r="D85" i="11"/>
  <c r="G85" i="11"/>
  <c r="K85" i="11" s="1"/>
  <c r="B84" i="10"/>
  <c r="E85" i="11"/>
  <c r="G85" i="9"/>
  <c r="H85" i="9" s="1"/>
  <c r="B86" i="9"/>
  <c r="D86" i="9"/>
  <c r="E86" i="9"/>
  <c r="F86" i="9"/>
  <c r="C86" i="9"/>
  <c r="F86" i="11" l="1"/>
  <c r="E86" i="11"/>
  <c r="C86" i="11"/>
  <c r="B86" i="11"/>
  <c r="G86" i="11"/>
  <c r="K86" i="11" s="1"/>
  <c r="B85" i="10"/>
  <c r="D86" i="11"/>
  <c r="G86" i="9"/>
  <c r="H86" i="9" s="1"/>
  <c r="E87" i="9"/>
  <c r="B87" i="9"/>
  <c r="F87" i="9"/>
  <c r="D87" i="9"/>
  <c r="C87" i="9"/>
  <c r="C87" i="11" l="1"/>
  <c r="G87" i="11"/>
  <c r="K87" i="11" s="1"/>
  <c r="B86" i="10"/>
  <c r="F87" i="11"/>
  <c r="D87" i="11"/>
  <c r="B87" i="11"/>
  <c r="E87" i="11"/>
  <c r="G87" i="9"/>
  <c r="H87" i="9" s="1"/>
  <c r="F88" i="9"/>
  <c r="E88" i="9"/>
  <c r="D88" i="9"/>
  <c r="B88" i="9"/>
  <c r="C88" i="9"/>
  <c r="G88" i="11" l="1"/>
  <c r="K88" i="11" s="1"/>
  <c r="B87" i="10"/>
  <c r="E88" i="11"/>
  <c r="F88" i="11"/>
  <c r="C88" i="11"/>
  <c r="D88" i="11"/>
  <c r="B88" i="11"/>
  <c r="G88" i="9"/>
  <c r="H88" i="9" s="1"/>
  <c r="B89" i="9"/>
  <c r="E89" i="9"/>
  <c r="C89" i="9"/>
  <c r="D89" i="9"/>
  <c r="F89" i="9"/>
  <c r="E89" i="11" l="1"/>
  <c r="D89" i="11"/>
  <c r="B89" i="11"/>
  <c r="F89" i="11"/>
  <c r="G89" i="11"/>
  <c r="K89" i="11" s="1"/>
  <c r="B88" i="10"/>
  <c r="C89" i="11"/>
  <c r="G89" i="9"/>
  <c r="H89" i="9" s="1"/>
  <c r="B90" i="9"/>
  <c r="F90" i="9"/>
  <c r="C90" i="9"/>
  <c r="D90" i="9"/>
  <c r="E90" i="9"/>
  <c r="B90" i="11" l="1"/>
  <c r="D90" i="11"/>
  <c r="F90" i="11"/>
  <c r="G90" i="11"/>
  <c r="K90" i="11" s="1"/>
  <c r="B89" i="10"/>
  <c r="C90" i="11"/>
  <c r="E90" i="11"/>
  <c r="G90" i="9"/>
  <c r="H90" i="9" s="1"/>
  <c r="E91" i="9"/>
  <c r="C91" i="9"/>
  <c r="B91" i="9"/>
  <c r="D91" i="9"/>
  <c r="F91" i="9"/>
  <c r="B91" i="11" l="1"/>
  <c r="D91" i="11"/>
  <c r="G91" i="11"/>
  <c r="K91" i="11" s="1"/>
  <c r="B90" i="10"/>
  <c r="C91" i="11"/>
  <c r="F91" i="11"/>
  <c r="E91" i="11"/>
  <c r="G91" i="9"/>
  <c r="H91" i="9" s="1"/>
  <c r="C92" i="9"/>
  <c r="F92" i="9"/>
  <c r="B92" i="9"/>
  <c r="E92" i="9"/>
  <c r="D92" i="9"/>
  <c r="E92" i="11" l="1"/>
  <c r="B92" i="11"/>
  <c r="F92" i="11"/>
  <c r="D92" i="11"/>
  <c r="C92" i="11"/>
  <c r="G92" i="11"/>
  <c r="K92" i="11" s="1"/>
  <c r="B91" i="10"/>
  <c r="G92" i="9"/>
  <c r="H92" i="9" s="1"/>
  <c r="E93" i="9"/>
  <c r="F93" i="9"/>
  <c r="D93" i="9"/>
  <c r="B93" i="9"/>
  <c r="C93" i="9"/>
  <c r="G93" i="11" l="1"/>
  <c r="K93" i="11" s="1"/>
  <c r="B92" i="10"/>
  <c r="B93" i="11"/>
  <c r="D93" i="11"/>
  <c r="E93" i="11"/>
  <c r="C93" i="11"/>
  <c r="F93" i="11"/>
  <c r="G93" i="9"/>
  <c r="H93" i="9" s="1"/>
  <c r="B94" i="9"/>
  <c r="F94" i="9"/>
  <c r="C94" i="9"/>
  <c r="D94" i="9"/>
  <c r="E94" i="9"/>
  <c r="F94" i="11" l="1"/>
  <c r="C94" i="11"/>
  <c r="D94" i="11"/>
  <c r="G94" i="11"/>
  <c r="K94" i="11" s="1"/>
  <c r="B93" i="10"/>
  <c r="E94" i="11"/>
  <c r="B94" i="11"/>
  <c r="G94" i="9"/>
  <c r="H94" i="9" s="1"/>
  <c r="D95" i="9"/>
  <c r="F95" i="9"/>
  <c r="E95" i="9"/>
  <c r="C95" i="9"/>
  <c r="B95" i="9"/>
  <c r="E95" i="11" l="1"/>
  <c r="B95" i="11"/>
  <c r="F95" i="11"/>
  <c r="G95" i="11"/>
  <c r="K95" i="11" s="1"/>
  <c r="B94" i="10"/>
  <c r="D95" i="11"/>
  <c r="C95" i="11"/>
  <c r="G95" i="9"/>
  <c r="H95" i="9" s="1"/>
  <c r="B96" i="9"/>
  <c r="C96" i="9"/>
  <c r="F96" i="9"/>
  <c r="E96" i="9"/>
  <c r="D96" i="9"/>
  <c r="D96" i="11" l="1"/>
  <c r="F96" i="11"/>
  <c r="E96" i="11"/>
  <c r="G96" i="11"/>
  <c r="K96" i="11" s="1"/>
  <c r="B95" i="10"/>
  <c r="C96" i="11"/>
  <c r="B96" i="11"/>
  <c r="G96" i="9"/>
  <c r="H96" i="9" s="1"/>
  <c r="C97" i="9"/>
  <c r="D97" i="9"/>
  <c r="F97" i="9"/>
  <c r="E97" i="9"/>
  <c r="B97" i="9"/>
  <c r="E97" i="11" l="1"/>
  <c r="F97" i="11"/>
  <c r="G97" i="11"/>
  <c r="K97" i="11" s="1"/>
  <c r="B96" i="10"/>
  <c r="B97" i="11"/>
  <c r="D97" i="11"/>
  <c r="C97" i="11"/>
  <c r="G97" i="9"/>
  <c r="H97" i="9" s="1"/>
  <c r="E98" i="9"/>
  <c r="D98" i="9"/>
  <c r="B98" i="9"/>
  <c r="F98" i="9"/>
  <c r="C98" i="9"/>
  <c r="G98" i="11" l="1"/>
  <c r="K98" i="11" s="1"/>
  <c r="B97" i="10"/>
  <c r="E98" i="11"/>
  <c r="F98" i="11"/>
  <c r="B98" i="11"/>
  <c r="D98" i="11"/>
  <c r="C98" i="11"/>
  <c r="G98" i="9"/>
  <c r="H98" i="9" s="1"/>
  <c r="C99" i="9"/>
  <c r="B99" i="9"/>
  <c r="E99" i="9"/>
  <c r="F99" i="9"/>
  <c r="D99" i="9"/>
  <c r="E99" i="11" l="1"/>
  <c r="C99" i="11"/>
  <c r="B99" i="11"/>
  <c r="G99" i="11"/>
  <c r="K99" i="11" s="1"/>
  <c r="B98" i="10"/>
  <c r="D99" i="11"/>
  <c r="F99" i="11"/>
  <c r="G99" i="9"/>
  <c r="H99" i="9" s="1"/>
  <c r="B100" i="9"/>
  <c r="F100" i="9"/>
  <c r="D100" i="9"/>
  <c r="E100" i="9"/>
  <c r="C100" i="9"/>
  <c r="E100" i="11" l="1"/>
  <c r="F100" i="11"/>
  <c r="D100" i="11"/>
  <c r="G100" i="11"/>
  <c r="K100" i="11" s="1"/>
  <c r="B99" i="10"/>
  <c r="C100" i="11"/>
  <c r="B100" i="11"/>
  <c r="G100" i="9"/>
  <c r="H100" i="9" s="1"/>
  <c r="E101" i="9"/>
  <c r="F101" i="9"/>
  <c r="C101" i="9"/>
  <c r="D101" i="9"/>
  <c r="B101" i="9"/>
  <c r="F101" i="11" l="1"/>
  <c r="D101" i="11"/>
  <c r="G101" i="11"/>
  <c r="K101" i="11" s="1"/>
  <c r="B100" i="10"/>
  <c r="B101" i="11"/>
  <c r="E101" i="11"/>
  <c r="C101" i="11"/>
  <c r="G101" i="9"/>
  <c r="H101" i="9" s="1"/>
  <c r="E102" i="9"/>
  <c r="D102" i="9"/>
  <c r="F102" i="9"/>
  <c r="B102" i="9"/>
  <c r="C102" i="9"/>
  <c r="D102" i="11" l="1"/>
  <c r="B102" i="11"/>
  <c r="E102" i="11"/>
  <c r="F102" i="11"/>
  <c r="C102" i="11"/>
  <c r="G102" i="11"/>
  <c r="K102" i="11" s="1"/>
  <c r="B101" i="10"/>
  <c r="G102" i="9"/>
  <c r="H102" i="9" s="1"/>
  <c r="B103" i="9"/>
  <c r="D103" i="9"/>
  <c r="C103" i="9"/>
  <c r="F103" i="9"/>
  <c r="E103" i="9"/>
  <c r="C103" i="11" l="1"/>
  <c r="B103" i="11"/>
  <c r="F103" i="11"/>
  <c r="G103" i="11"/>
  <c r="K103" i="11" s="1"/>
  <c r="B102" i="10"/>
  <c r="D103" i="11"/>
  <c r="E103" i="11"/>
  <c r="G103" i="9"/>
  <c r="H103" i="9" s="1"/>
  <c r="F104" i="9"/>
  <c r="D104" i="9"/>
  <c r="E104" i="9"/>
  <c r="C104" i="9"/>
  <c r="B104" i="9"/>
  <c r="C104" i="11" l="1"/>
  <c r="B104" i="11"/>
  <c r="F104" i="11"/>
  <c r="G104" i="11"/>
  <c r="K104" i="11" s="1"/>
  <c r="B103" i="10"/>
  <c r="D104" i="11"/>
  <c r="E104" i="11"/>
  <c r="G104" i="9"/>
  <c r="H104" i="9" s="1"/>
  <c r="C105" i="9"/>
  <c r="D105" i="9"/>
  <c r="B105" i="9"/>
  <c r="E105" i="9"/>
  <c r="F105" i="9"/>
  <c r="F105" i="11" l="1"/>
  <c r="G105" i="11"/>
  <c r="K105" i="11" s="1"/>
  <c r="B104" i="10"/>
  <c r="B105" i="11"/>
  <c r="E105" i="11"/>
  <c r="D105" i="11"/>
  <c r="C105" i="11"/>
  <c r="G105" i="9"/>
  <c r="H105" i="9" s="1"/>
  <c r="D106" i="9"/>
  <c r="E106" i="9"/>
  <c r="F106" i="9"/>
  <c r="B106" i="9"/>
  <c r="C106" i="9"/>
  <c r="E106" i="11" l="1"/>
  <c r="C106" i="11"/>
  <c r="D106" i="11"/>
  <c r="G106" i="11"/>
  <c r="K106" i="11" s="1"/>
  <c r="B105" i="10"/>
  <c r="B106" i="11"/>
  <c r="F106" i="11"/>
  <c r="G106" i="9"/>
  <c r="H106" i="9" s="1"/>
  <c r="E107" i="9"/>
  <c r="B107" i="9"/>
  <c r="C107" i="9"/>
  <c r="F107" i="9"/>
  <c r="D107" i="9"/>
  <c r="D107" i="11" l="1"/>
  <c r="E107" i="11"/>
  <c r="G107" i="11"/>
  <c r="K107" i="11" s="1"/>
  <c r="B106" i="10"/>
  <c r="F107" i="11"/>
  <c r="B107" i="11"/>
  <c r="C107" i="11"/>
  <c r="G107" i="9"/>
  <c r="H107" i="9" s="1"/>
  <c r="F108" i="9"/>
  <c r="B108" i="9"/>
  <c r="D108" i="9"/>
  <c r="C108" i="9"/>
  <c r="E108" i="9"/>
  <c r="G108" i="11" l="1"/>
  <c r="K108" i="11" s="1"/>
  <c r="B107" i="10"/>
  <c r="D108" i="11"/>
  <c r="C108" i="11"/>
  <c r="B108" i="11"/>
  <c r="F108" i="11"/>
  <c r="E108" i="11"/>
  <c r="G108" i="9"/>
  <c r="H108" i="9" s="1"/>
  <c r="C109" i="9"/>
  <c r="B109" i="9"/>
  <c r="E109" i="9"/>
  <c r="D109" i="9"/>
  <c r="F109" i="9"/>
  <c r="E109" i="11" l="1"/>
  <c r="G109" i="11"/>
  <c r="K109" i="11" s="1"/>
  <c r="B108" i="10"/>
  <c r="B109" i="11"/>
  <c r="D109" i="11"/>
  <c r="C109" i="11"/>
  <c r="F109" i="11"/>
  <c r="G109" i="9"/>
  <c r="H109" i="9" s="1"/>
  <c r="B110" i="9"/>
  <c r="D110" i="9"/>
  <c r="F110" i="9"/>
  <c r="E110" i="9"/>
  <c r="C110" i="9"/>
  <c r="D110" i="11" l="1"/>
  <c r="F110" i="11"/>
  <c r="G110" i="11"/>
  <c r="K110" i="11" s="1"/>
  <c r="B109" i="10"/>
  <c r="B110" i="11"/>
  <c r="E110" i="11"/>
  <c r="C110" i="11"/>
  <c r="G110" i="9"/>
  <c r="H110" i="9" s="1"/>
  <c r="E111" i="9"/>
  <c r="D111" i="9"/>
  <c r="C111" i="9"/>
  <c r="F111" i="9"/>
  <c r="B111" i="9"/>
  <c r="B111" i="11" l="1"/>
  <c r="D111" i="11"/>
  <c r="G111" i="11"/>
  <c r="K111" i="11" s="1"/>
  <c r="B110" i="10"/>
  <c r="F111" i="11"/>
  <c r="E111" i="11"/>
  <c r="C111" i="11"/>
  <c r="G111" i="9"/>
  <c r="H111" i="9" s="1"/>
  <c r="F112" i="9"/>
  <c r="D112" i="9"/>
  <c r="C112" i="9"/>
  <c r="B112" i="9"/>
  <c r="E112" i="9"/>
  <c r="F112" i="11" l="1"/>
  <c r="C112" i="11"/>
  <c r="B112" i="11"/>
  <c r="G112" i="11"/>
  <c r="K112" i="11" s="1"/>
  <c r="B111" i="10"/>
  <c r="D112" i="11"/>
  <c r="E112" i="11"/>
  <c r="G112" i="9"/>
  <c r="H112" i="9" s="1"/>
  <c r="D113" i="9"/>
  <c r="B113" i="9"/>
  <c r="E113" i="9"/>
  <c r="C113" i="9"/>
  <c r="F113" i="9"/>
  <c r="E113" i="11" l="1"/>
  <c r="C113" i="11"/>
  <c r="G113" i="11"/>
  <c r="K113" i="11" s="1"/>
  <c r="B112" i="10"/>
  <c r="D113" i="11"/>
  <c r="B113" i="11"/>
  <c r="F113" i="11"/>
  <c r="G113" i="9"/>
  <c r="H113" i="9" s="1"/>
  <c r="C114" i="9"/>
  <c r="B114" i="9"/>
  <c r="F114" i="9"/>
  <c r="E114" i="9"/>
  <c r="D114" i="9"/>
  <c r="E114" i="11" l="1"/>
  <c r="G114" i="11"/>
  <c r="K114" i="11" s="1"/>
  <c r="B113" i="10"/>
  <c r="F114" i="11"/>
  <c r="B114" i="11"/>
  <c r="D114" i="11"/>
  <c r="C114" i="11"/>
  <c r="G114" i="9"/>
  <c r="H114" i="9" s="1"/>
  <c r="E115" i="9"/>
  <c r="B115" i="9"/>
  <c r="D115" i="9"/>
  <c r="F115" i="9"/>
  <c r="C115" i="9"/>
  <c r="G115" i="11" l="1"/>
  <c r="K115" i="11" s="1"/>
  <c r="B114" i="10"/>
  <c r="B115" i="11"/>
  <c r="C115" i="11"/>
  <c r="F115" i="11"/>
  <c r="E115" i="11"/>
  <c r="D115" i="11"/>
  <c r="G115" i="9"/>
  <c r="H115" i="9" s="1"/>
  <c r="F116" i="9"/>
  <c r="B116" i="9"/>
  <c r="C116" i="9"/>
  <c r="D116" i="9"/>
  <c r="E116" i="9"/>
  <c r="D116" i="11" l="1"/>
  <c r="E116" i="11"/>
  <c r="B116" i="11"/>
  <c r="G116" i="11"/>
  <c r="K116" i="11" s="1"/>
  <c r="B115" i="10"/>
  <c r="F116" i="11"/>
  <c r="C116" i="11"/>
  <c r="G116" i="9"/>
  <c r="H116" i="9" s="1"/>
  <c r="B117" i="9"/>
  <c r="D117" i="9"/>
  <c r="E117" i="9"/>
  <c r="C117" i="9"/>
  <c r="F117" i="9"/>
  <c r="B117" i="11" l="1"/>
  <c r="G117" i="11"/>
  <c r="K117" i="11" s="1"/>
  <c r="B116" i="10"/>
  <c r="F117" i="11"/>
  <c r="C117" i="11"/>
  <c r="E117" i="11"/>
  <c r="D117" i="11"/>
  <c r="G117" i="9"/>
  <c r="H117" i="9" s="1"/>
  <c r="D118" i="9"/>
  <c r="C118" i="9"/>
  <c r="F118" i="9"/>
  <c r="E118" i="9"/>
  <c r="B118" i="9"/>
  <c r="E118" i="11" l="1"/>
  <c r="C118" i="11"/>
  <c r="B118" i="11"/>
  <c r="G118" i="11"/>
  <c r="K118" i="11" s="1"/>
  <c r="B117" i="10"/>
  <c r="F118" i="11"/>
  <c r="D118" i="11"/>
  <c r="G118" i="9"/>
  <c r="H118" i="9" s="1"/>
  <c r="E119" i="9"/>
  <c r="C119" i="9"/>
  <c r="F119" i="9"/>
  <c r="B119" i="9"/>
  <c r="D119" i="9"/>
  <c r="C119" i="11" l="1"/>
  <c r="F119" i="11"/>
  <c r="B119" i="11"/>
  <c r="G119" i="11"/>
  <c r="K119" i="11" s="1"/>
  <c r="B118" i="10"/>
  <c r="D119" i="11"/>
  <c r="E119" i="11"/>
  <c r="G119" i="9"/>
  <c r="H119" i="9" s="1"/>
  <c r="F120" i="9"/>
  <c r="B120" i="9"/>
  <c r="C120" i="9"/>
  <c r="D120" i="9"/>
  <c r="E120" i="9"/>
  <c r="G120" i="11" l="1"/>
  <c r="K120" i="11" s="1"/>
  <c r="B119" i="10"/>
  <c r="B120" i="11"/>
  <c r="C120" i="11"/>
  <c r="F120" i="11"/>
  <c r="D120" i="11"/>
  <c r="E120" i="11"/>
  <c r="G120" i="9"/>
  <c r="H120" i="9" s="1"/>
  <c r="D121" i="9"/>
  <c r="B121" i="9"/>
  <c r="E121" i="9"/>
  <c r="C121" i="9"/>
  <c r="F121" i="9"/>
  <c r="F121" i="11" l="1"/>
  <c r="C121" i="11"/>
  <c r="B121" i="11"/>
  <c r="G121" i="11"/>
  <c r="K121" i="11" s="1"/>
  <c r="B120" i="10"/>
  <c r="D121" i="11"/>
  <c r="E121" i="11"/>
  <c r="G121" i="9"/>
  <c r="H121" i="9" s="1"/>
  <c r="B122" i="9"/>
  <c r="F122" i="9"/>
  <c r="E122" i="9"/>
  <c r="C122" i="9"/>
  <c r="D122" i="9"/>
  <c r="B122" i="11" l="1"/>
  <c r="E122" i="11"/>
  <c r="D122" i="11"/>
  <c r="C122" i="11"/>
  <c r="G122" i="11"/>
  <c r="K122" i="11" s="1"/>
  <c r="B121" i="10"/>
  <c r="F122" i="11"/>
  <c r="G122" i="9"/>
  <c r="H122" i="9" s="1"/>
  <c r="C123" i="9"/>
  <c r="F123" i="9"/>
  <c r="D123" i="9"/>
  <c r="E123" i="9"/>
  <c r="B123" i="9"/>
  <c r="B123" i="11" l="1"/>
  <c r="C123" i="11"/>
  <c r="D123" i="11"/>
  <c r="G123" i="11"/>
  <c r="K123" i="11" s="1"/>
  <c r="B122" i="10"/>
  <c r="E123" i="11"/>
  <c r="F123" i="11"/>
  <c r="G123" i="9"/>
  <c r="H123" i="9" s="1"/>
  <c r="F124" i="9"/>
  <c r="E124" i="9"/>
  <c r="B124" i="9"/>
  <c r="D124" i="9"/>
  <c r="C124" i="9"/>
  <c r="E124" i="11" l="1"/>
  <c r="C124" i="11"/>
  <c r="G124" i="11"/>
  <c r="K124" i="11" s="1"/>
  <c r="B123" i="10"/>
  <c r="F124" i="11"/>
  <c r="B124" i="11"/>
  <c r="D124" i="11"/>
  <c r="G124" i="9"/>
  <c r="H124" i="9" s="1"/>
  <c r="E125" i="9"/>
  <c r="D125" i="9"/>
  <c r="C125" i="9"/>
  <c r="B125" i="9"/>
  <c r="F125" i="9"/>
  <c r="G125" i="11" l="1"/>
  <c r="K125" i="11" s="1"/>
  <c r="B124" i="10"/>
  <c r="D125" i="11"/>
  <c r="C125" i="11"/>
  <c r="B125" i="11"/>
  <c r="E125" i="11"/>
  <c r="F125" i="11"/>
  <c r="G125" i="9"/>
  <c r="H125" i="9" s="1"/>
  <c r="B126" i="9"/>
  <c r="D126" i="9"/>
  <c r="F126" i="9"/>
  <c r="C126" i="9"/>
  <c r="E126" i="9"/>
  <c r="C126" i="11" l="1"/>
  <c r="B126" i="11"/>
  <c r="D126" i="11"/>
  <c r="E126" i="11"/>
  <c r="G126" i="11"/>
  <c r="K126" i="11" s="1"/>
  <c r="B125" i="10"/>
  <c r="F126" i="11"/>
  <c r="G126" i="9"/>
  <c r="H126" i="9" s="1"/>
  <c r="C127" i="9"/>
  <c r="D127" i="9"/>
  <c r="E127" i="9"/>
  <c r="F127" i="9"/>
  <c r="B127" i="9"/>
  <c r="D127" i="11" l="1"/>
  <c r="F127" i="11"/>
  <c r="C127" i="11"/>
  <c r="G127" i="11"/>
  <c r="K127" i="11" s="1"/>
  <c r="B126" i="10"/>
  <c r="B127" i="11"/>
  <c r="E127" i="11"/>
  <c r="G127" i="9"/>
  <c r="H127" i="9" s="1"/>
  <c r="D128" i="9"/>
  <c r="F128" i="9"/>
  <c r="B128" i="9"/>
  <c r="E128" i="9"/>
  <c r="C128" i="9"/>
  <c r="C128" i="11" l="1"/>
  <c r="F128" i="11"/>
  <c r="B128" i="11"/>
  <c r="E128" i="11"/>
  <c r="G128" i="11"/>
  <c r="K128" i="11" s="1"/>
  <c r="B127" i="10"/>
  <c r="D128" i="11"/>
  <c r="G128" i="9"/>
  <c r="H128" i="9" s="1"/>
  <c r="E129" i="9"/>
  <c r="F129" i="9"/>
  <c r="C129" i="9"/>
  <c r="B129" i="9"/>
  <c r="D129" i="9"/>
  <c r="D129" i="11" l="1"/>
  <c r="E129" i="11"/>
  <c r="F129" i="11"/>
  <c r="G129" i="11"/>
  <c r="K129" i="11" s="1"/>
  <c r="B128" i="10"/>
  <c r="C129" i="11"/>
  <c r="B129" i="11"/>
  <c r="G129" i="9"/>
  <c r="H129" i="9" s="1"/>
  <c r="F130" i="9"/>
  <c r="B130" i="9"/>
  <c r="D130" i="9"/>
  <c r="C130" i="9"/>
  <c r="E130" i="9"/>
  <c r="E130" i="11" l="1"/>
  <c r="C130" i="11"/>
  <c r="B130" i="11"/>
  <c r="G130" i="11"/>
  <c r="K130" i="11" s="1"/>
  <c r="B129" i="10"/>
  <c r="D130" i="11"/>
  <c r="F130" i="11"/>
  <c r="G130" i="9"/>
  <c r="H130" i="9" s="1"/>
  <c r="B131" i="9"/>
  <c r="C131" i="9"/>
  <c r="E131" i="9"/>
  <c r="D131" i="9"/>
  <c r="F131" i="9"/>
  <c r="D131" i="11" l="1"/>
  <c r="E131" i="11"/>
  <c r="B131" i="11"/>
  <c r="C131" i="11"/>
  <c r="G131" i="11"/>
  <c r="K131" i="11" s="1"/>
  <c r="B130" i="10"/>
  <c r="F131" i="11"/>
  <c r="G131" i="9"/>
  <c r="H131" i="9" s="1"/>
  <c r="D132" i="9"/>
  <c r="C132" i="9"/>
  <c r="F132" i="9"/>
  <c r="E132" i="9"/>
  <c r="B132" i="9"/>
  <c r="F132" i="11" l="1"/>
  <c r="C132" i="11"/>
  <c r="G132" i="11"/>
  <c r="K132" i="11" s="1"/>
  <c r="B131" i="10"/>
  <c r="B132" i="11"/>
  <c r="D132" i="11"/>
  <c r="E132" i="11"/>
  <c r="G132" i="9"/>
  <c r="H132" i="9" s="1"/>
  <c r="C133" i="9"/>
  <c r="E133" i="9"/>
  <c r="F133" i="9"/>
  <c r="B133" i="9"/>
  <c r="D133" i="9"/>
  <c r="C133" i="11" l="1"/>
  <c r="D133" i="11"/>
  <c r="B133" i="11"/>
  <c r="G133" i="11"/>
  <c r="K133" i="11" s="1"/>
  <c r="B132" i="10"/>
  <c r="F133" i="11"/>
  <c r="E133" i="11"/>
  <c r="G133" i="9"/>
  <c r="H133" i="9" s="1"/>
  <c r="B134" i="9"/>
  <c r="E134" i="9"/>
  <c r="D134" i="9"/>
  <c r="F134" i="9"/>
  <c r="C134" i="9"/>
  <c r="E134" i="11" l="1"/>
  <c r="C134" i="11"/>
  <c r="G134" i="11"/>
  <c r="K134" i="11" s="1"/>
  <c r="B133" i="10"/>
  <c r="F134" i="11"/>
  <c r="D134" i="11"/>
  <c r="B134" i="11"/>
  <c r="G134" i="9"/>
  <c r="H134" i="9" s="1"/>
  <c r="E135" i="9"/>
  <c r="C135" i="9"/>
  <c r="B135" i="9"/>
  <c r="F135" i="9"/>
  <c r="D135" i="9"/>
  <c r="F135" i="11" l="1"/>
  <c r="D135" i="11"/>
  <c r="B135" i="11"/>
  <c r="C135" i="11"/>
  <c r="G135" i="11"/>
  <c r="K135" i="11" s="1"/>
  <c r="B134" i="10"/>
  <c r="E135" i="11"/>
  <c r="G135" i="9"/>
  <c r="H135" i="9" s="1"/>
  <c r="F136" i="9"/>
  <c r="C136" i="9"/>
  <c r="D136" i="9"/>
  <c r="B136" i="9"/>
  <c r="E136" i="9"/>
  <c r="G136" i="11" l="1"/>
  <c r="K136" i="11" s="1"/>
  <c r="B135" i="10"/>
  <c r="F136" i="11"/>
  <c r="E136" i="11"/>
  <c r="D136" i="11"/>
  <c r="C136" i="11"/>
  <c r="B136" i="11"/>
  <c r="G136" i="9"/>
  <c r="H136" i="9" s="1"/>
  <c r="C137" i="9"/>
  <c r="D137" i="9"/>
  <c r="B137" i="9"/>
  <c r="E137" i="9"/>
  <c r="F137" i="9"/>
  <c r="B137" i="11" l="1"/>
  <c r="F137" i="11"/>
  <c r="G137" i="11"/>
  <c r="K137" i="11" s="1"/>
  <c r="B136" i="10"/>
  <c r="E137" i="11"/>
  <c r="C137" i="11"/>
  <c r="D137" i="11"/>
  <c r="G137" i="9"/>
  <c r="H137" i="9" s="1"/>
  <c r="E138" i="9"/>
  <c r="D138" i="9"/>
  <c r="F138" i="9"/>
  <c r="B138" i="9"/>
  <c r="C138" i="9"/>
  <c r="D138" i="11" l="1"/>
  <c r="C138" i="11"/>
  <c r="E138" i="11"/>
  <c r="B138" i="11"/>
  <c r="G138" i="11"/>
  <c r="K138" i="11" s="1"/>
  <c r="B137" i="10"/>
  <c r="F138" i="11"/>
  <c r="G138" i="9"/>
  <c r="H138" i="9" s="1"/>
  <c r="D139" i="9"/>
  <c r="B139" i="9"/>
  <c r="C139" i="9"/>
  <c r="F139" i="9"/>
  <c r="E139" i="9"/>
  <c r="G139" i="11" l="1"/>
  <c r="K139" i="11" s="1"/>
  <c r="B138" i="10"/>
  <c r="D139" i="11"/>
  <c r="E139" i="11"/>
  <c r="F139" i="11"/>
  <c r="B139" i="11"/>
  <c r="C139" i="11"/>
  <c r="G139" i="9"/>
  <c r="H139" i="9" s="1"/>
  <c r="F140" i="9"/>
  <c r="E140" i="9"/>
  <c r="C140" i="9"/>
  <c r="D140" i="9"/>
  <c r="B140" i="9"/>
  <c r="D140" i="11" l="1"/>
  <c r="E140" i="11"/>
  <c r="B140" i="11"/>
  <c r="G140" i="11"/>
  <c r="K140" i="11" s="1"/>
  <c r="B139" i="10"/>
  <c r="C140" i="11"/>
  <c r="F140" i="11"/>
  <c r="G140" i="9"/>
  <c r="H140" i="9" s="1"/>
  <c r="F141" i="9"/>
  <c r="D141" i="9"/>
  <c r="E141" i="9"/>
  <c r="C141" i="9"/>
  <c r="B141" i="9"/>
  <c r="C141" i="11" l="1"/>
  <c r="B141" i="11"/>
  <c r="D141" i="11"/>
  <c r="G141" i="11"/>
  <c r="K141" i="11" s="1"/>
  <c r="B140" i="10"/>
  <c r="E141" i="11"/>
  <c r="F141" i="11"/>
  <c r="G141" i="9"/>
  <c r="H141" i="9" s="1"/>
  <c r="C142" i="9"/>
  <c r="D142" i="9"/>
  <c r="B142" i="9"/>
  <c r="E142" i="9"/>
  <c r="F142" i="9"/>
  <c r="C142" i="11" l="1"/>
  <c r="F142" i="11"/>
  <c r="G142" i="11"/>
  <c r="K142" i="11" s="1"/>
  <c r="B141" i="10"/>
  <c r="B142" i="11"/>
  <c r="E142" i="11"/>
  <c r="D142" i="11"/>
  <c r="G142" i="9"/>
  <c r="H142" i="9" s="1"/>
  <c r="D143" i="9"/>
  <c r="E143" i="9"/>
  <c r="F143" i="9"/>
  <c r="B143" i="9"/>
  <c r="C143" i="9"/>
  <c r="G143" i="11" l="1"/>
  <c r="K143" i="11" s="1"/>
  <c r="B142" i="10"/>
  <c r="C143" i="11"/>
  <c r="D143" i="11"/>
  <c r="B143" i="11"/>
  <c r="E143" i="11"/>
  <c r="F143" i="11"/>
  <c r="G143" i="9"/>
  <c r="H143" i="9" s="1"/>
  <c r="E144" i="9"/>
  <c r="B144" i="9"/>
  <c r="F144" i="9"/>
  <c r="C144" i="9"/>
  <c r="D144" i="9"/>
  <c r="C144" i="11" l="1"/>
  <c r="G144" i="11"/>
  <c r="K144" i="11" s="1"/>
  <c r="B143" i="10"/>
  <c r="E144" i="11"/>
  <c r="F144" i="11"/>
  <c r="D144" i="11"/>
  <c r="B144" i="11"/>
  <c r="G144" i="9"/>
  <c r="H144" i="9" s="1"/>
  <c r="C145" i="9"/>
  <c r="B145" i="9"/>
  <c r="D145" i="9"/>
  <c r="F145" i="9"/>
  <c r="E145" i="9"/>
  <c r="F145" i="11" l="1"/>
  <c r="E145" i="11"/>
  <c r="G145" i="11"/>
  <c r="K145" i="11" s="1"/>
  <c r="B144" i="10"/>
  <c r="C145" i="11"/>
  <c r="B145" i="11"/>
  <c r="D145" i="11"/>
  <c r="G145" i="9"/>
  <c r="H145" i="9" s="1"/>
  <c r="B146" i="9"/>
  <c r="F146" i="9"/>
  <c r="E146" i="9"/>
  <c r="D146" i="9"/>
  <c r="C146" i="9"/>
  <c r="B146" i="11" l="1"/>
  <c r="G146" i="11"/>
  <c r="K146" i="11" s="1"/>
  <c r="B145" i="10"/>
  <c r="C146" i="11"/>
  <c r="D146" i="11"/>
  <c r="E146" i="11"/>
  <c r="F146" i="11"/>
  <c r="G146" i="9"/>
  <c r="H146" i="9" s="1"/>
  <c r="F147" i="9"/>
  <c r="D147" i="9"/>
  <c r="C147" i="9"/>
  <c r="E147" i="9"/>
  <c r="B147" i="9"/>
  <c r="E147" i="11" l="1"/>
  <c r="C147" i="11"/>
  <c r="F147" i="11"/>
  <c r="B147" i="11"/>
  <c r="G147" i="11"/>
  <c r="K147" i="11" s="1"/>
  <c r="B146" i="10"/>
  <c r="D147" i="11"/>
  <c r="G147" i="9"/>
  <c r="H147" i="9" s="1"/>
  <c r="B148" i="9"/>
  <c r="C148" i="9"/>
  <c r="E148" i="9"/>
  <c r="D148" i="9"/>
  <c r="F148" i="9"/>
  <c r="C148" i="11" l="1"/>
  <c r="E148" i="11"/>
  <c r="G148" i="11"/>
  <c r="K148" i="11" s="1"/>
  <c r="B147" i="10"/>
  <c r="B148" i="11"/>
  <c r="D148" i="11"/>
  <c r="F148" i="11"/>
  <c r="G148" i="9"/>
  <c r="H148" i="9" s="1"/>
  <c r="C149" i="9"/>
  <c r="D149" i="9"/>
  <c r="F149" i="9"/>
  <c r="E149" i="9"/>
  <c r="B149" i="9"/>
  <c r="E149" i="11" l="1"/>
  <c r="D149" i="11"/>
  <c r="C149" i="11"/>
  <c r="B149" i="11"/>
  <c r="G149" i="11"/>
  <c r="K149" i="11" s="1"/>
  <c r="B148" i="10"/>
  <c r="F149" i="11"/>
  <c r="G149" i="9"/>
  <c r="H149" i="9" s="1"/>
  <c r="D150" i="9"/>
  <c r="B150" i="9"/>
  <c r="F150" i="9"/>
  <c r="E150" i="9"/>
  <c r="C150" i="9"/>
  <c r="C150" i="11" l="1"/>
  <c r="G150" i="11"/>
  <c r="K150" i="11" s="1"/>
  <c r="B149" i="10"/>
  <c r="E150" i="11"/>
  <c r="F150" i="11"/>
  <c r="B150" i="11"/>
  <c r="D150" i="11"/>
  <c r="G150" i="9"/>
  <c r="H150" i="9" s="1"/>
  <c r="E151" i="9"/>
  <c r="B151" i="9"/>
  <c r="C151" i="9"/>
  <c r="F151" i="9"/>
  <c r="D151" i="9"/>
  <c r="D151" i="11" l="1"/>
  <c r="C151" i="11"/>
  <c r="E151" i="11"/>
  <c r="G151" i="11"/>
  <c r="K151" i="11" s="1"/>
  <c r="B150" i="10"/>
  <c r="F151" i="11"/>
  <c r="B151" i="11"/>
  <c r="G151" i="9"/>
  <c r="H151" i="9" s="1"/>
  <c r="B152" i="9"/>
  <c r="F152" i="9"/>
  <c r="D152" i="9"/>
  <c r="C152" i="9"/>
  <c r="E152" i="9"/>
  <c r="B152" i="11" l="1"/>
  <c r="G152" i="11"/>
  <c r="K152" i="11" s="1"/>
  <c r="B151" i="10"/>
  <c r="E152" i="11"/>
  <c r="F152" i="11"/>
  <c r="D152" i="11"/>
  <c r="C152" i="11"/>
  <c r="G152" i="9"/>
  <c r="H152" i="9" s="1"/>
  <c r="C153" i="9"/>
  <c r="F153" i="9"/>
  <c r="E153" i="9"/>
  <c r="D153" i="9"/>
  <c r="B153" i="9"/>
  <c r="E153" i="11" l="1"/>
  <c r="F153" i="11"/>
  <c r="C153" i="11"/>
  <c r="B153" i="11"/>
  <c r="G153" i="11"/>
  <c r="K153" i="11" s="1"/>
  <c r="B152" i="10"/>
  <c r="D153" i="11"/>
  <c r="G153" i="9"/>
  <c r="H153" i="9" s="1"/>
  <c r="F154" i="9"/>
  <c r="D154" i="9"/>
  <c r="B154" i="9"/>
  <c r="E154" i="9"/>
  <c r="C154" i="9"/>
  <c r="G154" i="11" l="1"/>
  <c r="K154" i="11" s="1"/>
  <c r="B153" i="10"/>
  <c r="D154" i="11"/>
  <c r="F154" i="11"/>
  <c r="C154" i="11"/>
  <c r="B154" i="11"/>
  <c r="E154" i="11"/>
  <c r="G154" i="9"/>
  <c r="H154" i="9" s="1"/>
  <c r="D155" i="9"/>
  <c r="B155" i="9"/>
  <c r="F155" i="9"/>
  <c r="E155" i="9"/>
  <c r="C155" i="9"/>
  <c r="C155" i="11" l="1"/>
  <c r="B155" i="11"/>
  <c r="G155" i="11"/>
  <c r="K155" i="11" s="1"/>
  <c r="B154" i="10"/>
  <c r="D155" i="11"/>
  <c r="E155" i="11"/>
  <c r="F155" i="11"/>
  <c r="G155" i="9"/>
  <c r="H155" i="9" s="1"/>
  <c r="B156" i="9"/>
  <c r="E156" i="9"/>
  <c r="C156" i="9"/>
  <c r="F156" i="9"/>
  <c r="D156" i="9"/>
  <c r="D156" i="11" l="1"/>
  <c r="C156" i="11"/>
  <c r="B156" i="11"/>
  <c r="F156" i="11"/>
  <c r="G156" i="11"/>
  <c r="K156" i="11" s="1"/>
  <c r="B155" i="10"/>
  <c r="E156" i="11"/>
  <c r="G156" i="9"/>
  <c r="H156" i="9" s="1"/>
  <c r="E157" i="9"/>
  <c r="D157" i="9"/>
  <c r="C157" i="9"/>
  <c r="F157" i="9"/>
  <c r="B157" i="9"/>
  <c r="D157" i="11" l="1"/>
  <c r="F157" i="11"/>
  <c r="E157" i="11"/>
  <c r="G157" i="11"/>
  <c r="K157" i="11" s="1"/>
  <c r="B156" i="10"/>
  <c r="B157" i="11"/>
  <c r="C157" i="11"/>
  <c r="G157" i="9"/>
  <c r="H157" i="9" s="1"/>
  <c r="D158" i="9"/>
  <c r="F158" i="9"/>
  <c r="B158" i="9"/>
  <c r="C158" i="9"/>
  <c r="E158" i="9"/>
  <c r="B158" i="11" l="1"/>
  <c r="F158" i="11"/>
  <c r="C158" i="11"/>
  <c r="E158" i="11"/>
  <c r="G158" i="11"/>
  <c r="K158" i="11" s="1"/>
  <c r="B157" i="10"/>
  <c r="D158" i="11"/>
  <c r="G158" i="9"/>
  <c r="H158" i="9" s="1"/>
  <c r="C159" i="9"/>
  <c r="F159" i="9"/>
  <c r="E159" i="9"/>
  <c r="B159" i="9"/>
  <c r="D159" i="9"/>
  <c r="D159" i="11" l="1"/>
  <c r="C159" i="11"/>
  <c r="G159" i="11"/>
  <c r="K159" i="11" s="1"/>
  <c r="B158" i="10"/>
  <c r="E159" i="11"/>
  <c r="B159" i="11"/>
  <c r="F159" i="11"/>
  <c r="G159" i="9"/>
  <c r="H159" i="9" s="1"/>
  <c r="B160" i="9"/>
  <c r="F160" i="9"/>
  <c r="D160" i="9"/>
  <c r="E160" i="9"/>
  <c r="C160" i="9"/>
  <c r="E160" i="11" l="1"/>
  <c r="B160" i="11"/>
  <c r="C160" i="11"/>
  <c r="G160" i="11"/>
  <c r="K160" i="11" s="1"/>
  <c r="B159" i="10"/>
  <c r="D160" i="11"/>
  <c r="F160" i="11"/>
  <c r="G160" i="9"/>
  <c r="H160" i="9" s="1"/>
  <c r="F161" i="9"/>
  <c r="E161" i="9"/>
  <c r="C161" i="9"/>
  <c r="D161" i="9"/>
  <c r="B161" i="9"/>
  <c r="C161" i="11" l="1"/>
  <c r="D161" i="11"/>
  <c r="B161" i="11"/>
  <c r="G161" i="11"/>
  <c r="K161" i="11" s="1"/>
  <c r="B160" i="10"/>
  <c r="E161" i="11"/>
  <c r="F161" i="11"/>
  <c r="G161" i="9"/>
  <c r="H161" i="9" s="1"/>
  <c r="C162" i="9"/>
  <c r="D162" i="9"/>
  <c r="E162" i="9"/>
  <c r="B162" i="9"/>
  <c r="F162" i="9"/>
  <c r="E162" i="11" l="1"/>
  <c r="C162" i="11"/>
  <c r="B162" i="11"/>
  <c r="G162" i="11"/>
  <c r="K162" i="11" s="1"/>
  <c r="B161" i="10"/>
  <c r="F162" i="11"/>
  <c r="D162" i="11"/>
  <c r="G162" i="9"/>
  <c r="H162" i="9" s="1"/>
  <c r="D163" i="9"/>
  <c r="B163" i="9"/>
  <c r="F163" i="9"/>
  <c r="E163" i="9"/>
  <c r="C163" i="9"/>
  <c r="E163" i="11" l="1"/>
  <c r="B163" i="11"/>
  <c r="G163" i="11"/>
  <c r="K163" i="11" s="1"/>
  <c r="B162" i="10"/>
  <c r="D163" i="11"/>
  <c r="F163" i="11"/>
  <c r="C163" i="11"/>
  <c r="G163" i="9"/>
  <c r="H163" i="9" s="1"/>
  <c r="E164" i="9"/>
  <c r="B164" i="9"/>
  <c r="C164" i="9"/>
  <c r="F164" i="9"/>
  <c r="D164" i="9"/>
  <c r="F164" i="11" l="1"/>
  <c r="E164" i="11"/>
  <c r="G164" i="11"/>
  <c r="K164" i="11" s="1"/>
  <c r="B163" i="10"/>
  <c r="B164" i="11"/>
  <c r="C164" i="11"/>
  <c r="D164" i="11"/>
  <c r="G164" i="9"/>
  <c r="H164" i="9" s="1"/>
  <c r="F165" i="9"/>
  <c r="B165" i="9"/>
  <c r="D165" i="9"/>
  <c r="C165" i="9"/>
  <c r="E165" i="9"/>
  <c r="F165" i="11" l="1"/>
  <c r="E165" i="11"/>
  <c r="B165" i="11"/>
  <c r="G165" i="11"/>
  <c r="K165" i="11" s="1"/>
  <c r="B164" i="10"/>
  <c r="C165" i="11"/>
  <c r="D165" i="11"/>
  <c r="G165" i="9"/>
  <c r="H165" i="9" s="1"/>
  <c r="C166" i="9"/>
  <c r="B166" i="9"/>
  <c r="E166" i="9"/>
  <c r="D166" i="9"/>
  <c r="F166" i="9"/>
  <c r="E166" i="11" l="1"/>
  <c r="G166" i="11"/>
  <c r="K166" i="11" s="1"/>
  <c r="B165" i="10"/>
  <c r="C166" i="11"/>
  <c r="D166" i="11"/>
  <c r="F166" i="11"/>
  <c r="B166" i="11"/>
  <c r="G166" i="9"/>
  <c r="H166" i="9" s="1"/>
  <c r="D167" i="9"/>
  <c r="B167" i="9"/>
  <c r="F167" i="9"/>
  <c r="E167" i="9"/>
  <c r="C167" i="9"/>
  <c r="C167" i="11" l="1"/>
  <c r="B167" i="11"/>
  <c r="E167" i="11"/>
  <c r="G167" i="11"/>
  <c r="K167" i="11" s="1"/>
  <c r="B166" i="10"/>
  <c r="D167" i="11"/>
  <c r="F167" i="11"/>
  <c r="G167" i="9"/>
  <c r="H167" i="9" s="1"/>
  <c r="B168" i="9"/>
  <c r="E168" i="9"/>
  <c r="C168" i="9"/>
  <c r="F168" i="9"/>
  <c r="D168" i="9"/>
  <c r="E168" i="11" l="1"/>
  <c r="G168" i="11"/>
  <c r="K168" i="11" s="1"/>
  <c r="B167" i="10"/>
  <c r="C168" i="11"/>
  <c r="F168" i="11"/>
  <c r="B168" i="11"/>
  <c r="D168" i="11"/>
  <c r="G168" i="9"/>
  <c r="H168" i="9" s="1"/>
  <c r="E169" i="9"/>
  <c r="F169" i="9"/>
  <c r="D169" i="9"/>
  <c r="C169" i="9"/>
  <c r="B169" i="9"/>
  <c r="C169" i="11" l="1"/>
  <c r="B169" i="11"/>
  <c r="E169" i="11"/>
  <c r="G169" i="11"/>
  <c r="K169" i="11" s="1"/>
  <c r="B168" i="10"/>
  <c r="F169" i="11"/>
  <c r="D169" i="11"/>
  <c r="G169" i="9"/>
  <c r="H169" i="9" s="1"/>
  <c r="C170" i="9"/>
  <c r="F170" i="9"/>
  <c r="B170" i="9"/>
  <c r="D170" i="9"/>
  <c r="E170" i="9"/>
  <c r="G170" i="11" l="1"/>
  <c r="K170" i="11" s="1"/>
  <c r="B169" i="10"/>
  <c r="E170" i="11"/>
  <c r="C170" i="11"/>
  <c r="F170" i="11"/>
  <c r="B170" i="11"/>
  <c r="D170" i="11"/>
  <c r="G170" i="9"/>
  <c r="H170" i="9" s="1"/>
  <c r="F171" i="9"/>
  <c r="B171" i="9"/>
  <c r="D171" i="9"/>
  <c r="E171" i="9"/>
  <c r="C171" i="9"/>
  <c r="C171" i="11" l="1"/>
  <c r="G171" i="11"/>
  <c r="K171" i="11" s="1"/>
  <c r="B170" i="10"/>
  <c r="E171" i="11"/>
  <c r="F171" i="11"/>
  <c r="B171" i="11"/>
  <c r="D171" i="11"/>
  <c r="G171" i="9"/>
  <c r="H171" i="9" s="1"/>
  <c r="E172" i="9"/>
  <c r="B172" i="9"/>
  <c r="C172" i="9"/>
  <c r="D172" i="9"/>
  <c r="F172" i="9"/>
  <c r="D172" i="11" l="1"/>
  <c r="C172" i="11"/>
  <c r="B172" i="11"/>
  <c r="G172" i="11"/>
  <c r="K172" i="11" s="1"/>
  <c r="B171" i="10"/>
  <c r="E172" i="11"/>
  <c r="F172" i="11"/>
  <c r="G172" i="9"/>
  <c r="H172" i="9" s="1"/>
  <c r="B173" i="9"/>
  <c r="D173" i="9"/>
  <c r="F173" i="9"/>
  <c r="C173" i="9"/>
  <c r="E173" i="9"/>
  <c r="C173" i="11" l="1"/>
  <c r="E173" i="11"/>
  <c r="G173" i="11"/>
  <c r="K173" i="11" s="1"/>
  <c r="B172" i="10"/>
  <c r="D173" i="11"/>
  <c r="B173" i="11"/>
  <c r="F173" i="11"/>
  <c r="G173" i="9"/>
  <c r="H173" i="9" s="1"/>
  <c r="C174" i="9"/>
  <c r="D174" i="9"/>
  <c r="E174" i="9"/>
  <c r="F174" i="9"/>
  <c r="B174" i="9"/>
  <c r="E174" i="11" l="1"/>
  <c r="F174" i="11"/>
  <c r="B174" i="11"/>
  <c r="G174" i="11"/>
  <c r="K174" i="11" s="1"/>
  <c r="B173" i="10"/>
  <c r="C174" i="11"/>
  <c r="D174" i="11"/>
  <c r="G174" i="9"/>
  <c r="H174" i="9" s="1"/>
  <c r="F175" i="9"/>
  <c r="D175" i="9"/>
  <c r="B175" i="9"/>
  <c r="E175" i="9"/>
  <c r="C175" i="9"/>
  <c r="C175" i="11" l="1"/>
  <c r="B175" i="11"/>
  <c r="F175" i="11"/>
  <c r="G175" i="11"/>
  <c r="K175" i="11" s="1"/>
  <c r="B174" i="10"/>
  <c r="D175" i="11"/>
  <c r="E175" i="11"/>
  <c r="G175" i="9"/>
  <c r="H175" i="9" s="1"/>
  <c r="E176" i="9"/>
  <c r="D176" i="9"/>
  <c r="C176" i="9"/>
  <c r="B176" i="9"/>
  <c r="F176" i="9"/>
  <c r="D176" i="11" l="1"/>
  <c r="B176" i="11"/>
  <c r="F176" i="11"/>
  <c r="G176" i="11"/>
  <c r="K176" i="11" s="1"/>
  <c r="B175" i="10"/>
  <c r="E176" i="11"/>
  <c r="C176" i="11"/>
  <c r="G176" i="9"/>
  <c r="H176" i="9" s="1"/>
  <c r="B177" i="9"/>
  <c r="D177" i="9"/>
  <c r="F177" i="9"/>
  <c r="C177" i="9"/>
  <c r="E177" i="9"/>
  <c r="E177" i="11" l="1"/>
  <c r="B177" i="11"/>
  <c r="C177" i="11"/>
  <c r="G177" i="11"/>
  <c r="K177" i="11" s="1"/>
  <c r="B176" i="10"/>
  <c r="F177" i="11"/>
  <c r="D177" i="11"/>
  <c r="G177" i="9"/>
  <c r="H177" i="9" s="1"/>
  <c r="C178" i="9"/>
  <c r="D178" i="9"/>
  <c r="E178" i="9"/>
  <c r="F178" i="9"/>
  <c r="B178" i="9"/>
  <c r="D178" i="11" l="1"/>
  <c r="F178" i="11"/>
  <c r="G178" i="11"/>
  <c r="K178" i="11" s="1"/>
  <c r="B177" i="10"/>
  <c r="B178" i="11"/>
  <c r="C178" i="11"/>
  <c r="E178" i="11"/>
  <c r="G178" i="9"/>
  <c r="H178" i="9" s="1"/>
  <c r="F179" i="9"/>
  <c r="D179" i="9"/>
  <c r="B179" i="9"/>
  <c r="E179" i="9"/>
  <c r="C179" i="9"/>
  <c r="D179" i="11" l="1"/>
  <c r="F179" i="11"/>
  <c r="G179" i="11"/>
  <c r="K179" i="11" s="1"/>
  <c r="B178" i="10"/>
  <c r="B179" i="11"/>
  <c r="E179" i="11"/>
  <c r="C179" i="11"/>
  <c r="G179" i="9"/>
  <c r="H179" i="9" s="1"/>
  <c r="E180" i="9"/>
  <c r="D180" i="9"/>
  <c r="C180" i="9"/>
  <c r="B180" i="9"/>
  <c r="F180" i="9"/>
  <c r="F180" i="11" l="1"/>
  <c r="G180" i="11"/>
  <c r="K180" i="11" s="1"/>
  <c r="B179" i="10"/>
  <c r="D180" i="11"/>
  <c r="B180" i="11"/>
  <c r="E180" i="11"/>
  <c r="C180" i="11"/>
  <c r="G180" i="9"/>
  <c r="H180" i="9" s="1"/>
  <c r="D181" i="9"/>
  <c r="F181" i="9"/>
  <c r="C181" i="9"/>
  <c r="B181" i="9"/>
  <c r="E181" i="9"/>
  <c r="E181" i="11" l="1"/>
  <c r="G181" i="11"/>
  <c r="K181" i="11" s="1"/>
  <c r="B180" i="10"/>
  <c r="C181" i="11"/>
  <c r="D181" i="11"/>
  <c r="B181" i="11"/>
  <c r="F181" i="11"/>
  <c r="G181" i="9"/>
  <c r="H181" i="9" s="1"/>
  <c r="F182" i="9"/>
  <c r="B182" i="9"/>
  <c r="E182" i="9"/>
  <c r="C182" i="9"/>
  <c r="D182" i="9"/>
  <c r="B182" i="11" l="1"/>
  <c r="G182" i="11"/>
  <c r="K182" i="11" s="1"/>
  <c r="B181" i="10"/>
  <c r="D182" i="11"/>
  <c r="C182" i="11"/>
  <c r="F182" i="11"/>
  <c r="E182" i="11"/>
  <c r="G182" i="9"/>
  <c r="H182" i="9" s="1"/>
  <c r="B183" i="9"/>
  <c r="C183" i="9"/>
  <c r="D183" i="9"/>
  <c r="E183" i="9"/>
  <c r="F183" i="9"/>
  <c r="D183" i="11" l="1"/>
  <c r="F183" i="11"/>
  <c r="B183" i="11"/>
  <c r="G183" i="11"/>
  <c r="K183" i="11" s="1"/>
  <c r="B182" i="10"/>
  <c r="E183" i="11"/>
  <c r="C183" i="11"/>
  <c r="G183" i="9"/>
  <c r="H183" i="9" s="1"/>
  <c r="E184" i="9"/>
  <c r="C184" i="9"/>
  <c r="F184" i="9"/>
  <c r="D184" i="9"/>
  <c r="B184" i="9"/>
  <c r="D184" i="11" l="1"/>
  <c r="G184" i="11"/>
  <c r="K184" i="11" s="1"/>
  <c r="B183" i="10"/>
  <c r="B184" i="11"/>
  <c r="E184" i="11"/>
  <c r="F184" i="11"/>
  <c r="C184" i="11"/>
  <c r="G184" i="9"/>
  <c r="H184" i="9" s="1"/>
  <c r="C185" i="9"/>
  <c r="B185" i="9"/>
  <c r="F185" i="9"/>
  <c r="D185" i="9"/>
  <c r="E185" i="9"/>
  <c r="D185" i="11" l="1"/>
  <c r="B185" i="11"/>
  <c r="E185" i="11"/>
  <c r="C185" i="11"/>
  <c r="G185" i="11"/>
  <c r="K185" i="11" s="1"/>
  <c r="B184" i="10"/>
  <c r="F185" i="11"/>
  <c r="G185" i="9"/>
  <c r="H185" i="9" s="1"/>
  <c r="B186" i="9"/>
  <c r="D186" i="9"/>
  <c r="E186" i="9"/>
  <c r="F186" i="9"/>
  <c r="C186" i="9"/>
  <c r="D186" i="11" l="1"/>
  <c r="G186" i="11"/>
  <c r="K186" i="11" s="1"/>
  <c r="B185" i="10"/>
  <c r="C186" i="11"/>
  <c r="E186" i="11"/>
  <c r="F186" i="11"/>
  <c r="B186" i="11"/>
  <c r="G186" i="9"/>
  <c r="H186" i="9" s="1"/>
  <c r="C187" i="9"/>
  <c r="F187" i="9"/>
  <c r="E187" i="9"/>
  <c r="D187" i="9"/>
  <c r="B187" i="9"/>
  <c r="E187" i="11" l="1"/>
  <c r="F187" i="11"/>
  <c r="C187" i="11"/>
  <c r="G187" i="11"/>
  <c r="K187" i="11" s="1"/>
  <c r="B186" i="10"/>
  <c r="B187" i="11"/>
  <c r="D187" i="11"/>
  <c r="G187" i="9"/>
  <c r="H187" i="9" s="1"/>
  <c r="D188" i="9"/>
  <c r="F188" i="9"/>
  <c r="B188" i="9"/>
  <c r="E188" i="9"/>
  <c r="C188" i="9"/>
  <c r="C188" i="11" l="1"/>
  <c r="E188" i="11"/>
  <c r="G188" i="11"/>
  <c r="K188" i="11" s="1"/>
  <c r="B187" i="10"/>
  <c r="D188" i="11"/>
  <c r="B188" i="11"/>
  <c r="F188" i="11"/>
  <c r="G188" i="9"/>
  <c r="H188" i="9" s="1"/>
  <c r="C189" i="9"/>
  <c r="E189" i="9"/>
  <c r="F189" i="9"/>
  <c r="B189" i="9"/>
  <c r="D189" i="9"/>
  <c r="D189" i="11" l="1"/>
  <c r="F189" i="11"/>
  <c r="E189" i="11"/>
  <c r="B189" i="11"/>
  <c r="G189" i="11"/>
  <c r="K189" i="11" s="1"/>
  <c r="B188" i="10"/>
  <c r="C189" i="11"/>
  <c r="G189" i="9"/>
  <c r="H189" i="9" s="1"/>
  <c r="E190" i="9"/>
  <c r="B190" i="9"/>
  <c r="D190" i="9"/>
  <c r="F190" i="9"/>
  <c r="C190" i="9"/>
  <c r="E190" i="11" l="1"/>
  <c r="D190" i="11"/>
  <c r="C190" i="11"/>
  <c r="G190" i="11"/>
  <c r="K190" i="11" s="1"/>
  <c r="B189" i="10"/>
  <c r="F190" i="11"/>
  <c r="B190" i="11"/>
  <c r="G190" i="9"/>
  <c r="H190" i="9" s="1"/>
  <c r="B191" i="9"/>
  <c r="F191" i="9"/>
  <c r="C191" i="9"/>
  <c r="D191" i="9"/>
  <c r="E191" i="9"/>
  <c r="F191" i="11" l="1"/>
  <c r="G191" i="11"/>
  <c r="K191" i="11" s="1"/>
  <c r="B190" i="10"/>
  <c r="E191" i="11"/>
  <c r="C191" i="11"/>
  <c r="B191" i="11"/>
  <c r="D191" i="11"/>
  <c r="G191" i="9"/>
  <c r="H191" i="9" s="1"/>
  <c r="D192" i="9"/>
  <c r="F192" i="9"/>
  <c r="E192" i="9"/>
  <c r="C192" i="9"/>
  <c r="B192" i="9"/>
  <c r="B192" i="11" l="1"/>
  <c r="G192" i="11"/>
  <c r="K192" i="11" s="1"/>
  <c r="B191" i="10"/>
  <c r="E192" i="11"/>
  <c r="C192" i="11"/>
  <c r="F192" i="11"/>
  <c r="D192" i="11"/>
  <c r="G192" i="9"/>
  <c r="H192" i="9" s="1"/>
  <c r="C193" i="9"/>
  <c r="F193" i="9"/>
  <c r="B193" i="9"/>
  <c r="E193" i="9"/>
  <c r="D193" i="9"/>
  <c r="F193" i="11" l="1"/>
  <c r="C193" i="11"/>
  <c r="G193" i="11"/>
  <c r="K193" i="11" s="1"/>
  <c r="B192" i="10"/>
  <c r="E193" i="11"/>
  <c r="D193" i="11"/>
  <c r="B193" i="11"/>
  <c r="G193" i="9"/>
  <c r="H193" i="9" s="1"/>
  <c r="F194" i="9"/>
  <c r="E194" i="9"/>
  <c r="D194" i="9"/>
  <c r="B194" i="9"/>
  <c r="C194" i="9"/>
  <c r="E194" i="11" l="1"/>
  <c r="D194" i="11"/>
  <c r="B194" i="11"/>
  <c r="C194" i="11"/>
  <c r="G194" i="11"/>
  <c r="K194" i="11" s="1"/>
  <c r="B193" i="10"/>
  <c r="F194" i="11"/>
  <c r="G194" i="9"/>
  <c r="H194" i="9" s="1"/>
  <c r="E195" i="9"/>
  <c r="C195" i="9"/>
  <c r="B195" i="9"/>
  <c r="D195" i="9"/>
  <c r="F195" i="9"/>
  <c r="B195" i="11" l="1"/>
  <c r="F195" i="11"/>
  <c r="E195" i="11"/>
  <c r="G195" i="11"/>
  <c r="K195" i="11" s="1"/>
  <c r="B194" i="10"/>
  <c r="C195" i="11"/>
  <c r="D195" i="11"/>
  <c r="G195" i="9"/>
  <c r="H195" i="9" s="1"/>
  <c r="D196" i="9"/>
  <c r="F196" i="9"/>
  <c r="C196" i="9"/>
  <c r="B196" i="9"/>
  <c r="E196" i="9"/>
  <c r="F196" i="11" l="1"/>
  <c r="D196" i="11"/>
  <c r="B196" i="11"/>
  <c r="C196" i="11"/>
  <c r="G196" i="11"/>
  <c r="K196" i="11" s="1"/>
  <c r="B195" i="10"/>
  <c r="E196" i="11"/>
  <c r="G196" i="9"/>
  <c r="H196" i="9" s="1"/>
  <c r="B197" i="9"/>
  <c r="F197" i="9"/>
  <c r="E197" i="9"/>
  <c r="C197" i="9"/>
  <c r="D197" i="9"/>
  <c r="D197" i="11" l="1"/>
  <c r="B197" i="11"/>
  <c r="F197" i="11"/>
  <c r="E197" i="11"/>
  <c r="G197" i="11"/>
  <c r="K197" i="11" s="1"/>
  <c r="B196" i="10"/>
  <c r="C197" i="11"/>
  <c r="G197" i="9"/>
  <c r="H197" i="9" s="1"/>
  <c r="F198" i="9"/>
  <c r="D198" i="9"/>
  <c r="C198" i="9"/>
  <c r="E198" i="9"/>
  <c r="B198" i="9"/>
  <c r="E198" i="11" l="1"/>
  <c r="C198" i="11"/>
  <c r="D198" i="11"/>
  <c r="B198" i="11"/>
  <c r="G198" i="11"/>
  <c r="K198" i="11" s="1"/>
  <c r="B197" i="10"/>
  <c r="F198" i="11"/>
  <c r="G198" i="9"/>
  <c r="H198" i="9" s="1"/>
  <c r="E199" i="9"/>
  <c r="D199" i="9"/>
  <c r="B199" i="9"/>
  <c r="C199" i="9"/>
  <c r="F199" i="9"/>
  <c r="G199" i="11" l="1"/>
  <c r="K199" i="11" s="1"/>
  <c r="B198" i="10"/>
  <c r="B199" i="11"/>
  <c r="D199" i="11"/>
  <c r="C199" i="11"/>
  <c r="E199" i="11"/>
  <c r="F199" i="11"/>
  <c r="G199" i="9"/>
  <c r="H199" i="9" s="1"/>
  <c r="C200" i="9"/>
  <c r="D200" i="9"/>
  <c r="F200" i="9"/>
  <c r="B200" i="9"/>
  <c r="E200" i="9"/>
  <c r="G200" i="11" l="1"/>
  <c r="K200" i="11" s="1"/>
  <c r="B199" i="10"/>
  <c r="D200" i="11"/>
  <c r="B200" i="11"/>
  <c r="F200" i="11"/>
  <c r="E200" i="11"/>
  <c r="C200" i="11"/>
  <c r="G200" i="9"/>
  <c r="H200" i="9" s="1"/>
  <c r="D201" i="9"/>
  <c r="B201" i="9"/>
  <c r="E201" i="9"/>
  <c r="F201" i="9"/>
  <c r="C201" i="9"/>
  <c r="C201" i="11" l="1"/>
  <c r="E201" i="11"/>
  <c r="F201" i="11"/>
  <c r="G201" i="11"/>
  <c r="K201" i="11" s="1"/>
  <c r="B200" i="10"/>
  <c r="D201" i="11"/>
  <c r="B201" i="11"/>
  <c r="G201" i="9"/>
  <c r="H201" i="9" s="1"/>
  <c r="F202" i="9"/>
  <c r="C202" i="9"/>
  <c r="B202" i="9"/>
  <c r="E202" i="9"/>
  <c r="D202" i="9"/>
  <c r="F202" i="11" l="1"/>
  <c r="B202" i="11"/>
  <c r="D202" i="11"/>
  <c r="G202" i="11"/>
  <c r="K202" i="11" s="1"/>
  <c r="B201" i="10"/>
  <c r="E202" i="11"/>
  <c r="C202" i="11"/>
  <c r="G202" i="9"/>
  <c r="H202" i="9" s="1"/>
  <c r="C203" i="9"/>
  <c r="E203" i="9"/>
  <c r="D203" i="9"/>
  <c r="B203" i="9"/>
  <c r="F203" i="9"/>
  <c r="F203" i="11" l="1"/>
  <c r="E203" i="11"/>
  <c r="D203" i="11"/>
  <c r="C203" i="11"/>
  <c r="G203" i="11"/>
  <c r="K203" i="11" s="1"/>
  <c r="B202" i="10"/>
  <c r="B203" i="11"/>
  <c r="G203" i="9"/>
  <c r="H203" i="9" s="1"/>
  <c r="B204" i="9"/>
  <c r="D204" i="9"/>
  <c r="E204" i="9"/>
  <c r="F204" i="9"/>
  <c r="C204" i="9"/>
  <c r="G204" i="11" l="1"/>
  <c r="K204" i="11" s="1"/>
  <c r="B203" i="10"/>
  <c r="B204" i="11"/>
  <c r="C204" i="11"/>
  <c r="F204" i="11"/>
  <c r="E204" i="11"/>
  <c r="D204" i="11"/>
  <c r="G204" i="9"/>
  <c r="H204" i="9" s="1"/>
  <c r="D205" i="9"/>
  <c r="F205" i="9"/>
  <c r="C205" i="9"/>
  <c r="E205" i="9"/>
  <c r="B205" i="9"/>
  <c r="D205" i="11" l="1"/>
  <c r="C205" i="11"/>
  <c r="G205" i="11"/>
  <c r="K205" i="11" s="1"/>
  <c r="B204" i="10"/>
  <c r="F205" i="11"/>
  <c r="E205" i="11"/>
  <c r="B205" i="11"/>
  <c r="G205" i="9"/>
  <c r="H205" i="9" s="1"/>
  <c r="B206" i="9"/>
  <c r="E206" i="9"/>
  <c r="F206" i="9"/>
  <c r="C206" i="9"/>
  <c r="D206" i="9"/>
  <c r="G206" i="11" l="1"/>
  <c r="K206" i="11" s="1"/>
  <c r="B205" i="10"/>
  <c r="F206" i="11"/>
  <c r="B206" i="11"/>
  <c r="E206" i="11"/>
  <c r="C206" i="11"/>
  <c r="D206" i="11"/>
  <c r="G206" i="9"/>
  <c r="H206" i="9" s="1"/>
  <c r="C207" i="9"/>
  <c r="E207" i="9"/>
  <c r="D207" i="9"/>
  <c r="F207" i="9"/>
  <c r="B207" i="9"/>
  <c r="F207" i="11" l="1"/>
  <c r="E207" i="11"/>
  <c r="G207" i="11"/>
  <c r="K207" i="11" s="1"/>
  <c r="B206" i="10"/>
  <c r="C207" i="11"/>
  <c r="B207" i="11"/>
  <c r="D207" i="11"/>
  <c r="G207" i="9"/>
  <c r="H207" i="9" s="1"/>
  <c r="F208" i="9"/>
  <c r="B208" i="9"/>
  <c r="E208" i="9"/>
  <c r="D208" i="9"/>
  <c r="C208" i="9"/>
  <c r="E208" i="11" l="1"/>
  <c r="F208" i="11"/>
  <c r="B208" i="11"/>
  <c r="G208" i="11"/>
  <c r="K208" i="11" s="1"/>
  <c r="B207" i="10"/>
  <c r="C208" i="11"/>
  <c r="D208" i="11"/>
  <c r="G208" i="9"/>
  <c r="H208" i="9" s="1"/>
  <c r="D209" i="9"/>
  <c r="B209" i="9"/>
  <c r="C209" i="9"/>
  <c r="E209" i="9"/>
  <c r="F209" i="9"/>
  <c r="B209" i="11" l="1"/>
  <c r="G209" i="11"/>
  <c r="K209" i="11" s="1"/>
  <c r="B208" i="10"/>
  <c r="F209" i="11"/>
  <c r="D209" i="11"/>
  <c r="C209" i="11"/>
  <c r="E209" i="11"/>
  <c r="G209" i="9"/>
  <c r="H209" i="9" s="1"/>
  <c r="F210" i="9"/>
  <c r="E210" i="9"/>
  <c r="B210" i="9"/>
  <c r="C210" i="9"/>
  <c r="D210" i="9"/>
  <c r="C210" i="11" l="1"/>
  <c r="E210" i="11"/>
  <c r="D210" i="11"/>
  <c r="F210" i="11"/>
  <c r="G210" i="11"/>
  <c r="K210" i="11" s="1"/>
  <c r="B209" i="10"/>
  <c r="B210" i="11"/>
  <c r="G210" i="9"/>
  <c r="H210" i="9" s="1"/>
  <c r="C211" i="9"/>
  <c r="D211" i="9"/>
  <c r="E211" i="9"/>
  <c r="B211" i="9"/>
  <c r="F211" i="9"/>
  <c r="B211" i="11" l="1"/>
  <c r="C211" i="11"/>
  <c r="F211" i="11"/>
  <c r="G211" i="11"/>
  <c r="K211" i="11" s="1"/>
  <c r="B210" i="10"/>
  <c r="D211" i="11"/>
  <c r="E211" i="11"/>
  <c r="G211" i="9"/>
  <c r="H211" i="9" s="1"/>
  <c r="B212" i="9"/>
  <c r="D212" i="9"/>
  <c r="F212" i="9"/>
  <c r="E212" i="9"/>
  <c r="C212" i="9"/>
  <c r="F212" i="11" l="1"/>
  <c r="D212" i="11"/>
  <c r="G212" i="11"/>
  <c r="K212" i="11" s="1"/>
  <c r="B211" i="10"/>
  <c r="E212" i="11"/>
  <c r="B212" i="11"/>
  <c r="C212" i="11"/>
  <c r="G212" i="9"/>
  <c r="H212" i="9" s="1"/>
  <c r="E213" i="9"/>
  <c r="D213" i="9"/>
  <c r="C213" i="9"/>
  <c r="F213" i="9"/>
  <c r="B213" i="9"/>
  <c r="B213" i="11" l="1"/>
  <c r="D213" i="11"/>
  <c r="G213" i="11"/>
  <c r="K213" i="11" s="1"/>
  <c r="B212" i="10"/>
  <c r="E213" i="11"/>
  <c r="F213" i="11"/>
  <c r="C213" i="11"/>
  <c r="G213" i="9"/>
  <c r="H213" i="9" s="1"/>
  <c r="F214" i="9"/>
  <c r="B214" i="9"/>
  <c r="D214" i="9"/>
  <c r="C214" i="9"/>
  <c r="E214" i="9"/>
  <c r="F214" i="11" l="1"/>
  <c r="E214" i="11"/>
  <c r="D214" i="11"/>
  <c r="G214" i="11"/>
  <c r="K214" i="11" s="1"/>
  <c r="B213" i="10"/>
  <c r="B214" i="11"/>
  <c r="C214" i="11"/>
  <c r="G214" i="9"/>
  <c r="H214" i="9" s="1"/>
  <c r="C215" i="9"/>
  <c r="B215" i="9"/>
  <c r="E215" i="9"/>
  <c r="D215" i="9"/>
  <c r="F215" i="9"/>
  <c r="C215" i="11" l="1"/>
  <c r="B215" i="11"/>
  <c r="E215" i="11"/>
  <c r="G215" i="11"/>
  <c r="K215" i="11" s="1"/>
  <c r="B214" i="10"/>
  <c r="D215" i="11"/>
  <c r="F215" i="11"/>
  <c r="G215" i="9"/>
  <c r="H215" i="9" s="1"/>
  <c r="B216" i="9"/>
  <c r="D216" i="9"/>
  <c r="F216" i="9"/>
  <c r="E216" i="9"/>
  <c r="C216" i="9"/>
  <c r="D216" i="11" l="1"/>
  <c r="C216" i="11"/>
  <c r="B216" i="11"/>
  <c r="F216" i="11"/>
  <c r="G216" i="11"/>
  <c r="K216" i="11" s="1"/>
  <c r="B215" i="10"/>
  <c r="E216" i="11"/>
  <c r="G216" i="9"/>
  <c r="H216" i="9" s="1"/>
  <c r="E217" i="9"/>
  <c r="D217" i="9"/>
  <c r="C217" i="9"/>
  <c r="F217" i="9"/>
  <c r="B217" i="9"/>
  <c r="C217" i="11" l="1"/>
  <c r="G217" i="11"/>
  <c r="K217" i="11" s="1"/>
  <c r="B216" i="10"/>
  <c r="F217" i="11"/>
  <c r="D217" i="11"/>
  <c r="B217" i="11"/>
  <c r="E217" i="11"/>
  <c r="G217" i="9"/>
  <c r="H217" i="9" s="1"/>
  <c r="F218" i="9"/>
  <c r="D218" i="9"/>
  <c r="B218" i="9"/>
  <c r="C218" i="9"/>
  <c r="E218" i="9"/>
  <c r="C218" i="11" l="1"/>
  <c r="B218" i="11"/>
  <c r="G218" i="11"/>
  <c r="K218" i="11" s="1"/>
  <c r="B217" i="10"/>
  <c r="D218" i="11"/>
  <c r="E218" i="11"/>
  <c r="F218" i="11"/>
  <c r="G218" i="9"/>
  <c r="H218" i="9" s="1"/>
  <c r="C219" i="9"/>
  <c r="D219" i="9"/>
  <c r="E219" i="9"/>
  <c r="B219" i="9"/>
  <c r="F219" i="9"/>
  <c r="D219" i="11" l="1"/>
  <c r="B219" i="11"/>
  <c r="E219" i="11"/>
  <c r="G219" i="11"/>
  <c r="K219" i="11" s="1"/>
  <c r="B218" i="10"/>
  <c r="C219" i="11"/>
  <c r="F219" i="11"/>
  <c r="G219" i="9"/>
  <c r="H219" i="9" s="1"/>
  <c r="B220" i="9"/>
  <c r="D220" i="9"/>
  <c r="F220" i="9"/>
  <c r="E220" i="9"/>
  <c r="C220" i="9"/>
  <c r="E220" i="11" l="1"/>
  <c r="B220" i="11"/>
  <c r="G220" i="11"/>
  <c r="K220" i="11" s="1"/>
  <c r="B219" i="10"/>
  <c r="F220" i="11"/>
  <c r="D220" i="11"/>
  <c r="C220" i="11"/>
  <c r="G220" i="9"/>
  <c r="H220" i="9" s="1"/>
  <c r="D221" i="9"/>
  <c r="E221" i="9"/>
  <c r="C221" i="9"/>
  <c r="F221" i="9"/>
  <c r="B221" i="9"/>
  <c r="E221" i="11" l="1"/>
  <c r="B221" i="11"/>
  <c r="C221" i="11"/>
  <c r="D221" i="11"/>
  <c r="G221" i="11"/>
  <c r="K221" i="11" s="1"/>
  <c r="B220" i="10"/>
  <c r="F221" i="11"/>
  <c r="G221" i="9"/>
  <c r="H221" i="9" s="1"/>
  <c r="E222" i="9"/>
  <c r="F222" i="9"/>
  <c r="B222" i="9"/>
  <c r="C222" i="9"/>
  <c r="D222" i="9"/>
  <c r="B222" i="11" l="1"/>
  <c r="G222" i="11"/>
  <c r="K222" i="11" s="1"/>
  <c r="B221" i="10"/>
  <c r="F222" i="11"/>
  <c r="E222" i="11"/>
  <c r="C222" i="11"/>
  <c r="D222" i="11"/>
  <c r="G222" i="9"/>
  <c r="H222" i="9" s="1"/>
  <c r="C223" i="9"/>
  <c r="F223" i="9"/>
  <c r="D223" i="9"/>
  <c r="B223" i="9"/>
  <c r="E223" i="9"/>
  <c r="D223" i="11" l="1"/>
  <c r="B223" i="11"/>
  <c r="E223" i="11"/>
  <c r="G223" i="11"/>
  <c r="K223" i="11" s="1"/>
  <c r="B222" i="10"/>
  <c r="C223" i="11"/>
  <c r="F223" i="11"/>
  <c r="G223" i="9"/>
  <c r="H223" i="9" s="1"/>
  <c r="F224" i="9"/>
  <c r="E224" i="9"/>
  <c r="B224" i="9"/>
  <c r="D224" i="9"/>
  <c r="C224" i="9"/>
  <c r="B224" i="11" l="1"/>
  <c r="G224" i="11"/>
  <c r="K224" i="11" s="1"/>
  <c r="B223" i="10"/>
  <c r="E224" i="11"/>
  <c r="C224" i="11"/>
  <c r="F224" i="11"/>
  <c r="D224" i="11"/>
  <c r="G224" i="9"/>
  <c r="H224" i="9" s="1"/>
  <c r="E225" i="9"/>
  <c r="C225" i="9"/>
  <c r="D225" i="9"/>
  <c r="B225" i="9"/>
  <c r="F225" i="9"/>
  <c r="B225" i="11" l="1"/>
  <c r="C225" i="11"/>
  <c r="D225" i="11"/>
  <c r="G225" i="11"/>
  <c r="K225" i="11" s="1"/>
  <c r="B224" i="10"/>
  <c r="E225" i="11"/>
  <c r="F225" i="11"/>
  <c r="G225" i="9"/>
  <c r="H225" i="9" s="1"/>
  <c r="B226" i="9"/>
  <c r="C226" i="9"/>
  <c r="F226" i="9"/>
  <c r="D226" i="9"/>
  <c r="E226" i="9"/>
  <c r="C226" i="11" l="1"/>
  <c r="E226" i="11"/>
  <c r="D226" i="11"/>
  <c r="G226" i="11"/>
  <c r="K226" i="11" s="1"/>
  <c r="B225" i="10"/>
  <c r="F226" i="11"/>
  <c r="B226" i="11"/>
  <c r="G226" i="9"/>
  <c r="H226" i="9" s="1"/>
  <c r="D227" i="9"/>
  <c r="C227" i="9"/>
  <c r="E227" i="9"/>
  <c r="F227" i="9"/>
  <c r="B227" i="9"/>
  <c r="G227" i="11" l="1"/>
  <c r="K227" i="11" s="1"/>
  <c r="B226" i="10"/>
  <c r="F227" i="11"/>
  <c r="B227" i="11"/>
  <c r="D227" i="11"/>
  <c r="C227" i="11"/>
  <c r="E227" i="11"/>
  <c r="G227" i="9"/>
  <c r="H227" i="9" s="1"/>
  <c r="F228" i="9"/>
  <c r="C228" i="9"/>
  <c r="B228" i="9"/>
  <c r="E228" i="9"/>
  <c r="D228" i="9"/>
  <c r="D228" i="11" l="1"/>
  <c r="G228" i="11"/>
  <c r="K228" i="11" s="1"/>
  <c r="B227" i="10"/>
  <c r="B228" i="11"/>
  <c r="F228" i="11"/>
  <c r="C228" i="11"/>
  <c r="E228" i="11"/>
  <c r="G228" i="9"/>
  <c r="H228" i="9" s="1"/>
  <c r="E229" i="9"/>
  <c r="C229" i="9"/>
  <c r="D229" i="9"/>
  <c r="B229" i="9"/>
  <c r="F229" i="9"/>
  <c r="B229" i="11" l="1"/>
  <c r="F229" i="11"/>
  <c r="C229" i="11"/>
  <c r="G229" i="11"/>
  <c r="K229" i="11" s="1"/>
  <c r="B228" i="10"/>
  <c r="E229" i="11"/>
  <c r="D229" i="11"/>
  <c r="G229" i="9"/>
  <c r="H229" i="9" s="1"/>
  <c r="B230" i="9"/>
  <c r="F230" i="9"/>
  <c r="C230" i="9"/>
  <c r="D230" i="9"/>
  <c r="E230" i="9"/>
  <c r="E230" i="11" l="1"/>
  <c r="D230" i="11"/>
  <c r="F230" i="11"/>
  <c r="G230" i="11"/>
  <c r="K230" i="11" s="1"/>
  <c r="B229" i="10"/>
  <c r="B230" i="11"/>
  <c r="C230" i="11"/>
  <c r="G230" i="9"/>
  <c r="H230" i="9" s="1"/>
  <c r="F231" i="9"/>
  <c r="D231" i="9"/>
  <c r="E231" i="9"/>
  <c r="C231" i="9"/>
  <c r="B231" i="9"/>
  <c r="C231" i="11" l="1"/>
  <c r="E231" i="11"/>
  <c r="D231" i="11"/>
  <c r="G231" i="11"/>
  <c r="K231" i="11" s="1"/>
  <c r="B230" i="10"/>
  <c r="F231" i="11"/>
  <c r="B231" i="11"/>
  <c r="G231" i="9"/>
  <c r="H231" i="9" s="1"/>
  <c r="D232" i="9"/>
  <c r="C232" i="9"/>
  <c r="B232" i="9"/>
  <c r="E232" i="9"/>
  <c r="F232" i="9"/>
  <c r="C232" i="11" l="1"/>
  <c r="B232" i="11"/>
  <c r="F232" i="11"/>
  <c r="G232" i="11"/>
  <c r="K232" i="11" s="1"/>
  <c r="B231" i="10"/>
  <c r="E232" i="11"/>
  <c r="D232" i="11"/>
  <c r="G232" i="9"/>
  <c r="H232" i="9" s="1"/>
  <c r="C233" i="9"/>
  <c r="E233" i="9"/>
  <c r="F233" i="9"/>
  <c r="B233" i="9"/>
  <c r="D233" i="9"/>
  <c r="E233" i="11" l="1"/>
  <c r="C233" i="11"/>
  <c r="G233" i="11"/>
  <c r="K233" i="11" s="1"/>
  <c r="B232" i="10"/>
  <c r="F233" i="11"/>
  <c r="B233" i="11"/>
  <c r="D233" i="11"/>
  <c r="G233" i="9"/>
  <c r="H233" i="9" s="1"/>
  <c r="B234" i="9"/>
  <c r="E234" i="9"/>
  <c r="F234" i="9"/>
  <c r="D234" i="9"/>
  <c r="C234" i="9"/>
  <c r="F234" i="11" l="1"/>
  <c r="D234" i="11"/>
  <c r="B234" i="11"/>
  <c r="G234" i="11"/>
  <c r="K234" i="11" s="1"/>
  <c r="B233" i="10"/>
  <c r="C234" i="11"/>
  <c r="E234" i="11"/>
  <c r="G234" i="9"/>
  <c r="H234" i="9" s="1"/>
  <c r="D235" i="9"/>
  <c r="E235" i="9"/>
  <c r="C235" i="9"/>
  <c r="F235" i="9"/>
  <c r="B235" i="9"/>
  <c r="B235" i="11" l="1"/>
  <c r="C235" i="11"/>
  <c r="E235" i="11"/>
  <c r="F235" i="11"/>
  <c r="G235" i="11"/>
  <c r="K235" i="11" s="1"/>
  <c r="B234" i="10"/>
  <c r="D235" i="11"/>
  <c r="G235" i="9"/>
  <c r="H235" i="9" s="1"/>
  <c r="F236" i="9"/>
  <c r="E236" i="9"/>
  <c r="B236" i="9"/>
  <c r="C236" i="9"/>
  <c r="D236" i="9"/>
  <c r="C236" i="11" l="1"/>
  <c r="D236" i="11"/>
  <c r="G236" i="11"/>
  <c r="K236" i="11" s="1"/>
  <c r="B235" i="10"/>
  <c r="E236" i="11"/>
  <c r="F236" i="11"/>
  <c r="B236" i="11"/>
  <c r="G236" i="9"/>
  <c r="H236" i="9" s="1"/>
  <c r="E237" i="9"/>
  <c r="C237" i="9"/>
  <c r="D237" i="9"/>
  <c r="B237" i="9"/>
  <c r="F237" i="9"/>
  <c r="C237" i="11" l="1"/>
  <c r="G237" i="11"/>
  <c r="K237" i="11" s="1"/>
  <c r="B236" i="10"/>
  <c r="B237" i="11"/>
  <c r="E237" i="11"/>
  <c r="F237" i="11"/>
  <c r="D237" i="11"/>
  <c r="G237" i="9"/>
  <c r="H237" i="9" s="1"/>
  <c r="B238" i="9"/>
  <c r="C238" i="9"/>
  <c r="F238" i="9"/>
  <c r="D238" i="9"/>
  <c r="E238" i="9"/>
  <c r="F238" i="11" l="1"/>
  <c r="C238" i="11"/>
  <c r="G238" i="11"/>
  <c r="K238" i="11" s="1"/>
  <c r="B237" i="10"/>
  <c r="B238" i="11"/>
  <c r="D238" i="11"/>
  <c r="E238" i="11"/>
  <c r="G238" i="9"/>
  <c r="H238" i="9" s="1"/>
  <c r="C239" i="9"/>
  <c r="D239" i="9"/>
  <c r="E239" i="9"/>
  <c r="F239" i="9"/>
  <c r="B239" i="9"/>
  <c r="G239" i="11" l="1"/>
  <c r="K239" i="11" s="1"/>
  <c r="B238" i="10"/>
  <c r="B239" i="11"/>
  <c r="D239" i="11"/>
  <c r="F239" i="11"/>
  <c r="C239" i="11"/>
  <c r="E239" i="11"/>
  <c r="G239" i="9"/>
  <c r="H239" i="9" s="1"/>
  <c r="D240" i="9"/>
  <c r="F240" i="9"/>
  <c r="B240" i="9"/>
  <c r="E240" i="9"/>
  <c r="C240" i="9"/>
  <c r="E240" i="11" l="1"/>
  <c r="B240" i="11"/>
  <c r="D240" i="11"/>
  <c r="F240" i="11"/>
  <c r="G240" i="11"/>
  <c r="K240" i="11" s="1"/>
  <c r="B239" i="10"/>
  <c r="C240" i="11"/>
  <c r="G240" i="9"/>
  <c r="H240" i="9" s="1"/>
  <c r="F241" i="9"/>
  <c r="E241" i="9"/>
  <c r="C241" i="9"/>
  <c r="B241" i="9"/>
  <c r="D241" i="9"/>
  <c r="C241" i="11" l="1"/>
  <c r="B241" i="11"/>
  <c r="G241" i="11"/>
  <c r="K241" i="11" s="1"/>
  <c r="B240" i="10"/>
  <c r="D241" i="11"/>
  <c r="F241" i="11"/>
  <c r="E241" i="11"/>
  <c r="G241" i="9"/>
  <c r="H241" i="9" s="1"/>
  <c r="E242" i="9"/>
  <c r="B242" i="9"/>
  <c r="D242" i="9"/>
  <c r="C242" i="9"/>
  <c r="F242" i="9"/>
  <c r="E242" i="11" l="1"/>
  <c r="D242" i="11"/>
  <c r="B242" i="11"/>
  <c r="G242" i="11"/>
  <c r="K242" i="11" s="1"/>
  <c r="B241" i="10"/>
  <c r="F242" i="11"/>
  <c r="C242" i="11"/>
  <c r="G242" i="9"/>
  <c r="H242" i="9" s="1"/>
  <c r="B243" i="9"/>
  <c r="C243" i="9"/>
  <c r="F243" i="9"/>
  <c r="D243" i="9"/>
  <c r="E243" i="9"/>
  <c r="C243" i="11" l="1"/>
  <c r="D243" i="11"/>
  <c r="E243" i="11"/>
  <c r="G243" i="11"/>
  <c r="K243" i="11" s="1"/>
  <c r="B242" i="10"/>
  <c r="B243" i="11"/>
  <c r="F243" i="11"/>
  <c r="G243" i="9"/>
  <c r="H243" i="9" s="1"/>
  <c r="D244" i="9"/>
  <c r="C244" i="9"/>
  <c r="E244" i="9"/>
  <c r="F244" i="9"/>
  <c r="B244" i="9"/>
  <c r="C244" i="11" l="1"/>
  <c r="B244" i="11"/>
  <c r="F244" i="11"/>
  <c r="G244" i="11"/>
  <c r="K244" i="11" s="1"/>
  <c r="B243" i="10"/>
  <c r="D244" i="11"/>
  <c r="E244" i="11"/>
  <c r="G244" i="9"/>
  <c r="H244" i="9" s="1"/>
  <c r="F245" i="9"/>
  <c r="C245" i="9"/>
  <c r="B245" i="9"/>
  <c r="E245" i="9"/>
  <c r="D245" i="9"/>
  <c r="F245" i="11" l="1"/>
  <c r="D245" i="11"/>
  <c r="B245" i="11"/>
  <c r="G245" i="11"/>
  <c r="K245" i="11" s="1"/>
  <c r="B244" i="10"/>
  <c r="E245" i="11"/>
  <c r="C245" i="11"/>
  <c r="G245" i="9"/>
  <c r="H245" i="9" s="1"/>
  <c r="C246" i="9"/>
  <c r="E246" i="9"/>
  <c r="D246" i="9"/>
  <c r="B246" i="9"/>
  <c r="F246" i="9"/>
  <c r="F246" i="11" l="1"/>
  <c r="B246" i="11"/>
  <c r="G246" i="11"/>
  <c r="K246" i="11" s="1"/>
  <c r="B245" i="10"/>
  <c r="D246" i="11"/>
  <c r="C246" i="11"/>
  <c r="E246" i="11"/>
  <c r="G246" i="9"/>
  <c r="H246" i="9" s="1"/>
  <c r="B247" i="9"/>
  <c r="E247" i="9"/>
  <c r="F247" i="9"/>
  <c r="D247" i="9"/>
  <c r="C247" i="9"/>
  <c r="D247" i="11" l="1"/>
  <c r="E247" i="11"/>
  <c r="B247" i="11"/>
  <c r="C247" i="11"/>
  <c r="G247" i="11"/>
  <c r="K247" i="11" s="1"/>
  <c r="B246" i="10"/>
  <c r="F247" i="11"/>
  <c r="G247" i="9"/>
  <c r="H247" i="9" s="1"/>
  <c r="D248" i="9"/>
  <c r="E248" i="9"/>
  <c r="C248" i="9"/>
  <c r="F248" i="9"/>
  <c r="B248" i="9"/>
  <c r="C248" i="11" l="1"/>
  <c r="E248" i="11"/>
  <c r="G248" i="11"/>
  <c r="K248" i="11" s="1"/>
  <c r="B247" i="10"/>
  <c r="D248" i="11"/>
  <c r="B248" i="11"/>
  <c r="F248" i="11"/>
  <c r="G248" i="9"/>
  <c r="H248" i="9" s="1"/>
  <c r="F249" i="9"/>
  <c r="E249" i="9"/>
  <c r="B249" i="9"/>
  <c r="C249" i="9"/>
  <c r="D249" i="9"/>
  <c r="F249" i="11" l="1"/>
  <c r="B249" i="11"/>
  <c r="E249" i="11"/>
  <c r="G249" i="11"/>
  <c r="K249" i="11" s="1"/>
  <c r="B248" i="10"/>
  <c r="C249" i="11"/>
  <c r="D249" i="11"/>
  <c r="G249" i="9"/>
  <c r="H249" i="9" s="1"/>
  <c r="C250" i="9"/>
  <c r="E250" i="9"/>
  <c r="D250" i="9"/>
  <c r="B250" i="9"/>
  <c r="F250" i="9"/>
  <c r="D250" i="11" l="1"/>
  <c r="E250" i="11"/>
  <c r="F250" i="11"/>
  <c r="B250" i="11"/>
  <c r="G250" i="11"/>
  <c r="K250" i="11" s="1"/>
  <c r="B249" i="10"/>
  <c r="C250" i="11"/>
  <c r="G250" i="9"/>
  <c r="H250" i="9" s="1"/>
  <c r="B251" i="9"/>
  <c r="E251" i="9"/>
  <c r="F251" i="9"/>
  <c r="D251" i="9"/>
  <c r="C251" i="9"/>
  <c r="D251" i="11" l="1"/>
  <c r="G251" i="11"/>
  <c r="K251" i="11" s="1"/>
  <c r="B250" i="10"/>
  <c r="F251" i="11"/>
  <c r="C251" i="11"/>
  <c r="B251" i="11"/>
  <c r="E251" i="11"/>
  <c r="G251" i="9"/>
  <c r="H251" i="9" s="1"/>
  <c r="D252" i="9"/>
  <c r="E252" i="9"/>
  <c r="C252" i="9"/>
  <c r="F252" i="9"/>
  <c r="B252" i="9"/>
  <c r="G252" i="11" l="1"/>
  <c r="K252" i="11" s="1"/>
  <c r="B251" i="10"/>
  <c r="F252" i="11"/>
  <c r="B252" i="11"/>
  <c r="C252" i="11"/>
  <c r="D252" i="11"/>
  <c r="E252" i="11"/>
  <c r="G252" i="9"/>
  <c r="H252" i="9" s="1"/>
  <c r="E253" i="9"/>
  <c r="B253" i="9"/>
  <c r="C253" i="9"/>
  <c r="D253" i="9"/>
  <c r="F253" i="9"/>
  <c r="C253" i="11" l="1"/>
  <c r="F253" i="11"/>
  <c r="D253" i="11"/>
  <c r="E253" i="11"/>
  <c r="G253" i="11"/>
  <c r="K253" i="11" s="1"/>
  <c r="B252" i="10"/>
  <c r="B253" i="11"/>
  <c r="G253" i="9"/>
  <c r="H253" i="9" s="1"/>
  <c r="D254" i="11" l="1"/>
  <c r="B254" i="11"/>
  <c r="F254" i="11"/>
  <c r="E254" i="11"/>
  <c r="G254" i="11"/>
  <c r="K254" i="11" s="1"/>
  <c r="B253" i="10"/>
  <c r="C254" i="11"/>
  <c r="J4" i="11"/>
  <c r="I5" i="11" l="1"/>
  <c r="J5" i="11" s="1"/>
  <c r="L4" i="11"/>
  <c r="I6" i="11" l="1"/>
  <c r="J6" i="11" s="1"/>
  <c r="I7" i="11" s="1"/>
  <c r="L5" i="11"/>
  <c r="O4" i="11"/>
  <c r="T4" i="11" s="1"/>
  <c r="M4" i="11"/>
  <c r="R4" i="11" s="1"/>
  <c r="Q4" i="11"/>
  <c r="V4" i="11" s="1"/>
  <c r="P4" i="11"/>
  <c r="U4" i="11" s="1"/>
  <c r="N4" i="11"/>
  <c r="S4" i="11" s="1"/>
  <c r="N5" i="11" l="1"/>
  <c r="S5" i="11" s="1"/>
  <c r="M5" i="11"/>
  <c r="R5" i="11" s="1"/>
  <c r="L6" i="11"/>
  <c r="J7" i="11"/>
  <c r="I8" i="11" s="1"/>
  <c r="J8" i="11" s="1"/>
  <c r="I9" i="11" s="1"/>
  <c r="P5" i="11"/>
  <c r="U5" i="11" s="1"/>
  <c r="O5" i="11"/>
  <c r="T5" i="11" s="1"/>
  <c r="Q5" i="11"/>
  <c r="V5" i="11" s="1"/>
  <c r="N6" i="11" l="1"/>
  <c r="S6" i="11" s="1"/>
  <c r="P6" i="11"/>
  <c r="U6" i="11" s="1"/>
  <c r="M6" i="11"/>
  <c r="R6" i="11" s="1"/>
  <c r="L7" i="11"/>
  <c r="Q6" i="11"/>
  <c r="V6" i="11" s="1"/>
  <c r="O6" i="11"/>
  <c r="T6" i="11" s="1"/>
  <c r="L8" i="11"/>
  <c r="J9" i="11"/>
  <c r="I10" i="11" s="1"/>
  <c r="Q7" i="11" l="1"/>
  <c r="V7" i="11" s="1"/>
  <c r="Q8" i="11" s="1"/>
  <c r="N7" i="11"/>
  <c r="S7" i="11" s="1"/>
  <c r="N8" i="11" s="1"/>
  <c r="S8" i="11" s="1"/>
  <c r="O7" i="11"/>
  <c r="T7" i="11" s="1"/>
  <c r="L9" i="11"/>
  <c r="J10" i="11"/>
  <c r="I11" i="11" s="1"/>
  <c r="M7" i="11"/>
  <c r="R7" i="11" s="1"/>
  <c r="M8" i="11" s="1"/>
  <c r="P7" i="11"/>
  <c r="U7" i="11" s="1"/>
  <c r="P8" i="11" s="1"/>
  <c r="O8" i="11" l="1"/>
  <c r="T8" i="11" s="1"/>
  <c r="N9" i="11"/>
  <c r="S9" i="11" s="1"/>
  <c r="R8" i="11"/>
  <c r="U8" i="11"/>
  <c r="P9" i="11" s="1"/>
  <c r="L10" i="11"/>
  <c r="J11" i="11"/>
  <c r="I12" i="11" s="1"/>
  <c r="V8" i="11"/>
  <c r="Q9" i="11" s="1"/>
  <c r="O9" i="11" l="1"/>
  <c r="T9" i="11" s="1"/>
  <c r="N10" i="11"/>
  <c r="S10" i="11" s="1"/>
  <c r="L11" i="11"/>
  <c r="J12" i="11"/>
  <c r="I13" i="11" s="1"/>
  <c r="U9" i="11"/>
  <c r="P10" i="11" s="1"/>
  <c r="V9" i="11"/>
  <c r="M9" i="11"/>
  <c r="R9" i="11" s="1"/>
  <c r="M10" i="11" l="1"/>
  <c r="R10" i="11" s="1"/>
  <c r="O10" i="11"/>
  <c r="T10" i="11" s="1"/>
  <c r="O11" i="11" s="1"/>
  <c r="U10" i="11"/>
  <c r="L12" i="11"/>
  <c r="J13" i="11"/>
  <c r="I14" i="11" s="1"/>
  <c r="Q10" i="11"/>
  <c r="V10" i="11" s="1"/>
  <c r="N11" i="11"/>
  <c r="S11" i="11" s="1"/>
  <c r="Q11" i="11" l="1"/>
  <c r="V11" i="11" s="1"/>
  <c r="M11" i="11"/>
  <c r="R11" i="11" s="1"/>
  <c r="M12" i="11" s="1"/>
  <c r="L13" i="11"/>
  <c r="J14" i="11"/>
  <c r="I15" i="11" s="1"/>
  <c r="N12" i="11"/>
  <c r="S12" i="11" s="1"/>
  <c r="T11" i="11"/>
  <c r="O12" i="11" s="1"/>
  <c r="P11" i="11"/>
  <c r="U11" i="11" s="1"/>
  <c r="P12" i="11" l="1"/>
  <c r="U12" i="11" s="1"/>
  <c r="Q12" i="11"/>
  <c r="V12" i="11" s="1"/>
  <c r="R12" i="11"/>
  <c r="L14" i="11"/>
  <c r="J15" i="11"/>
  <c r="I16" i="11" s="1"/>
  <c r="N13" i="11"/>
  <c r="S13" i="11" s="1"/>
  <c r="T12" i="11"/>
  <c r="O13" i="11" s="1"/>
  <c r="P13" i="11" l="1"/>
  <c r="U13" i="11" s="1"/>
  <c r="P14" i="11" s="1"/>
  <c r="Q13" i="11"/>
  <c r="V13" i="11" s="1"/>
  <c r="Q14" i="11" s="1"/>
  <c r="N14" i="11"/>
  <c r="S14" i="11" s="1"/>
  <c r="L15" i="11"/>
  <c r="J16" i="11"/>
  <c r="I17" i="11" s="1"/>
  <c r="T13" i="11"/>
  <c r="O14" i="11" s="1"/>
  <c r="M13" i="11"/>
  <c r="R13" i="11" s="1"/>
  <c r="M14" i="11" l="1"/>
  <c r="R14" i="11" s="1"/>
  <c r="N15" i="11"/>
  <c r="S15" i="11" s="1"/>
  <c r="V14" i="11"/>
  <c r="T14" i="11"/>
  <c r="O15" i="11" s="1"/>
  <c r="U14" i="11"/>
  <c r="P15" i="11" s="1"/>
  <c r="L16" i="11"/>
  <c r="J17" i="11"/>
  <c r="I18" i="11" s="1"/>
  <c r="M15" i="11" l="1"/>
  <c r="R15" i="11" s="1"/>
  <c r="N16" i="11"/>
  <c r="S16" i="11" s="1"/>
  <c r="U15" i="11"/>
  <c r="P16" i="11" s="1"/>
  <c r="T15" i="11"/>
  <c r="L17" i="11"/>
  <c r="J18" i="11"/>
  <c r="I19" i="11" s="1"/>
  <c r="Q15" i="11"/>
  <c r="V15" i="11" s="1"/>
  <c r="Q16" i="11" l="1"/>
  <c r="V16" i="11" s="1"/>
  <c r="M16" i="11"/>
  <c r="R16" i="11" s="1"/>
  <c r="N17" i="11"/>
  <c r="S17" i="11" s="1"/>
  <c r="L18" i="11"/>
  <c r="J19" i="11"/>
  <c r="I20" i="11" s="1"/>
  <c r="O16" i="11"/>
  <c r="T16" i="11" s="1"/>
  <c r="U16" i="11"/>
  <c r="P17" i="11" s="1"/>
  <c r="O17" i="11" l="1"/>
  <c r="T17" i="11" s="1"/>
  <c r="Q17" i="11"/>
  <c r="V17" i="11" s="1"/>
  <c r="Q18" i="11" s="1"/>
  <c r="L19" i="11"/>
  <c r="J20" i="11"/>
  <c r="I21" i="11" s="1"/>
  <c r="U17" i="11"/>
  <c r="P18" i="11" s="1"/>
  <c r="N18" i="11"/>
  <c r="S18" i="11" s="1"/>
  <c r="M17" i="11"/>
  <c r="R17" i="11" s="1"/>
  <c r="O18" i="11" l="1"/>
  <c r="T18" i="11" s="1"/>
  <c r="V18" i="11"/>
  <c r="L20" i="11"/>
  <c r="J21" i="11"/>
  <c r="I22" i="11" s="1"/>
  <c r="N19" i="11"/>
  <c r="S19" i="11" s="1"/>
  <c r="M18" i="11"/>
  <c r="R18" i="11" s="1"/>
  <c r="M19" i="11" s="1"/>
  <c r="U18" i="11"/>
  <c r="Q19" i="11" l="1"/>
  <c r="V19" i="11" s="1"/>
  <c r="R19" i="11"/>
  <c r="P19" i="11"/>
  <c r="U19" i="11" s="1"/>
  <c r="P20" i="11" s="1"/>
  <c r="L21" i="11"/>
  <c r="J22" i="11"/>
  <c r="I23" i="11" s="1"/>
  <c r="O19" i="11"/>
  <c r="T19" i="11" s="1"/>
  <c r="N20" i="11"/>
  <c r="S20" i="11" s="1"/>
  <c r="O20" i="11" l="1"/>
  <c r="T20" i="11" s="1"/>
  <c r="N21" i="11"/>
  <c r="S21" i="11" s="1"/>
  <c r="U20" i="11"/>
  <c r="P21" i="11" s="1"/>
  <c r="M20" i="11"/>
  <c r="R20" i="11" s="1"/>
  <c r="Q20" i="11"/>
  <c r="V20" i="11" s="1"/>
  <c r="L22" i="11"/>
  <c r="J23" i="11"/>
  <c r="I24" i="11" s="1"/>
  <c r="M21" i="11" l="1"/>
  <c r="R21" i="11" s="1"/>
  <c r="M22" i="11" s="1"/>
  <c r="O21" i="11"/>
  <c r="T21" i="11" s="1"/>
  <c r="L23" i="11"/>
  <c r="J24" i="11"/>
  <c r="I25" i="11" s="1"/>
  <c r="U21" i="11"/>
  <c r="P22" i="11" s="1"/>
  <c r="N22" i="11"/>
  <c r="S22" i="11" s="1"/>
  <c r="Q21" i="11"/>
  <c r="V21" i="11" s="1"/>
  <c r="L24" i="11" l="1"/>
  <c r="J25" i="11"/>
  <c r="I26" i="11" s="1"/>
  <c r="N23" i="11"/>
  <c r="S23" i="11" s="1"/>
  <c r="O22" i="11"/>
  <c r="T22" i="11" s="1"/>
  <c r="R22" i="11"/>
  <c r="Q22" i="11"/>
  <c r="V22" i="11" s="1"/>
  <c r="U22" i="11"/>
  <c r="P23" i="11" s="1"/>
  <c r="O23" i="11" l="1"/>
  <c r="T23" i="11" s="1"/>
  <c r="L25" i="11"/>
  <c r="J26" i="11"/>
  <c r="I27" i="11" s="1"/>
  <c r="N24" i="11"/>
  <c r="S24" i="11" s="1"/>
  <c r="U23" i="11"/>
  <c r="M23" i="11"/>
  <c r="R23" i="11" s="1"/>
  <c r="M24" i="11" s="1"/>
  <c r="Q23" i="11"/>
  <c r="V23" i="11" s="1"/>
  <c r="Q24" i="11" l="1"/>
  <c r="V24" i="11" s="1"/>
  <c r="Q25" i="11" s="1"/>
  <c r="P24" i="11"/>
  <c r="U24" i="11" s="1"/>
  <c r="P25" i="11" s="1"/>
  <c r="R24" i="11"/>
  <c r="L26" i="11"/>
  <c r="J27" i="11"/>
  <c r="I28" i="11" s="1"/>
  <c r="O24" i="11"/>
  <c r="T24" i="11" s="1"/>
  <c r="N25" i="11"/>
  <c r="S25" i="11" s="1"/>
  <c r="O25" i="11" l="1"/>
  <c r="T25" i="11" s="1"/>
  <c r="U25" i="11"/>
  <c r="P26" i="11" s="1"/>
  <c r="V25" i="11"/>
  <c r="Q26" i="11" s="1"/>
  <c r="N26" i="11"/>
  <c r="S26" i="11" s="1"/>
  <c r="M25" i="11"/>
  <c r="R25" i="11" s="1"/>
  <c r="L27" i="11"/>
  <c r="J28" i="11"/>
  <c r="I29" i="11" s="1"/>
  <c r="M26" i="11" l="1"/>
  <c r="R26" i="11" s="1"/>
  <c r="O26" i="11"/>
  <c r="T26" i="11" s="1"/>
  <c r="L28" i="11"/>
  <c r="J29" i="11"/>
  <c r="I30" i="11" s="1"/>
  <c r="V26" i="11"/>
  <c r="Q27" i="11" s="1"/>
  <c r="N27" i="11"/>
  <c r="S27" i="11" s="1"/>
  <c r="U26" i="11"/>
  <c r="P27" i="11" s="1"/>
  <c r="M27" i="11" l="1"/>
  <c r="R27" i="11" s="1"/>
  <c r="V27" i="11"/>
  <c r="L29" i="11"/>
  <c r="J30" i="11"/>
  <c r="I31" i="11" s="1"/>
  <c r="U27" i="11"/>
  <c r="N28" i="11"/>
  <c r="S28" i="11" s="1"/>
  <c r="O27" i="11"/>
  <c r="T27" i="11" s="1"/>
  <c r="O28" i="11" l="1"/>
  <c r="T28" i="11" s="1"/>
  <c r="M28" i="11"/>
  <c r="R28" i="11" s="1"/>
  <c r="L30" i="11"/>
  <c r="J31" i="11"/>
  <c r="I32" i="11" s="1"/>
  <c r="N29" i="11"/>
  <c r="S29" i="11" s="1"/>
  <c r="Q28" i="11"/>
  <c r="V28" i="11" s="1"/>
  <c r="P28" i="11"/>
  <c r="U28" i="11" s="1"/>
  <c r="P29" i="11" l="1"/>
  <c r="U29" i="11" s="1"/>
  <c r="Q29" i="11"/>
  <c r="V29" i="11" s="1"/>
  <c r="O29" i="11"/>
  <c r="T29" i="11" s="1"/>
  <c r="L31" i="11"/>
  <c r="J32" i="11"/>
  <c r="I33" i="11" s="1"/>
  <c r="N30" i="11"/>
  <c r="S30" i="11" s="1"/>
  <c r="M29" i="11"/>
  <c r="R29" i="11" s="1"/>
  <c r="M30" i="11" l="1"/>
  <c r="R30" i="11" s="1"/>
  <c r="O30" i="11"/>
  <c r="T30" i="11" s="1"/>
  <c r="Q30" i="11"/>
  <c r="V30" i="11" s="1"/>
  <c r="Q31" i="11" s="1"/>
  <c r="P30" i="11"/>
  <c r="U30" i="11" s="1"/>
  <c r="P31" i="11" s="1"/>
  <c r="N31" i="11"/>
  <c r="S31" i="11" s="1"/>
  <c r="L32" i="11"/>
  <c r="J33" i="11"/>
  <c r="I34" i="11" s="1"/>
  <c r="O31" i="11" l="1"/>
  <c r="T31" i="11" s="1"/>
  <c r="O32" i="11" s="1"/>
  <c r="M31" i="11"/>
  <c r="R31" i="11" s="1"/>
  <c r="L33" i="11"/>
  <c r="J34" i="11"/>
  <c r="I35" i="11" s="1"/>
  <c r="N32" i="11"/>
  <c r="S32" i="11" s="1"/>
  <c r="U31" i="11"/>
  <c r="P32" i="11" s="1"/>
  <c r="V31" i="11"/>
  <c r="L34" i="11" l="1"/>
  <c r="J35" i="11"/>
  <c r="I36" i="11" s="1"/>
  <c r="N33" i="11"/>
  <c r="S33" i="11" s="1"/>
  <c r="M32" i="11"/>
  <c r="R32" i="11" s="1"/>
  <c r="T32" i="11"/>
  <c r="U32" i="11"/>
  <c r="Q32" i="11"/>
  <c r="V32" i="11" s="1"/>
  <c r="M33" i="11" l="1"/>
  <c r="R33" i="11" s="1"/>
  <c r="Q33" i="11"/>
  <c r="V33" i="11" s="1"/>
  <c r="N34" i="11"/>
  <c r="S34" i="11" s="1"/>
  <c r="L35" i="11"/>
  <c r="J36" i="11"/>
  <c r="I37" i="11" s="1"/>
  <c r="O33" i="11"/>
  <c r="T33" i="11" s="1"/>
  <c r="P33" i="11"/>
  <c r="U33" i="11" s="1"/>
  <c r="P34" i="11" l="1"/>
  <c r="U34" i="11" s="1"/>
  <c r="O34" i="11"/>
  <c r="T34" i="11" s="1"/>
  <c r="O35" i="11" s="1"/>
  <c r="Q34" i="11"/>
  <c r="V34" i="11" s="1"/>
  <c r="M34" i="11"/>
  <c r="R34" i="11" s="1"/>
  <c r="N35" i="11"/>
  <c r="S35" i="11" s="1"/>
  <c r="L36" i="11"/>
  <c r="J37" i="11"/>
  <c r="I38" i="11" s="1"/>
  <c r="P35" i="11" l="1"/>
  <c r="U35" i="11" s="1"/>
  <c r="P36" i="11" s="1"/>
  <c r="T35" i="11"/>
  <c r="N36" i="11"/>
  <c r="S36" i="11" s="1"/>
  <c r="L37" i="11"/>
  <c r="J38" i="11"/>
  <c r="I39" i="11" s="1"/>
  <c r="M35" i="11"/>
  <c r="R35" i="11" s="1"/>
  <c r="Q35" i="11"/>
  <c r="V35" i="11" s="1"/>
  <c r="M36" i="11" l="1"/>
  <c r="R36" i="11" s="1"/>
  <c r="Q36" i="11"/>
  <c r="V36" i="11" s="1"/>
  <c r="Q37" i="11" s="1"/>
  <c r="N37" i="11"/>
  <c r="S37" i="11" s="1"/>
  <c r="L38" i="11"/>
  <c r="J39" i="11"/>
  <c r="I40" i="11" s="1"/>
  <c r="U36" i="11"/>
  <c r="O36" i="11"/>
  <c r="T36" i="11" s="1"/>
  <c r="O37" i="11" l="1"/>
  <c r="T37" i="11" s="1"/>
  <c r="M37" i="11"/>
  <c r="R37" i="11" s="1"/>
  <c r="M38" i="11" s="1"/>
  <c r="N38" i="11"/>
  <c r="S38" i="11" s="1"/>
  <c r="V37" i="11"/>
  <c r="L39" i="11"/>
  <c r="J40" i="11"/>
  <c r="I41" i="11" s="1"/>
  <c r="P37" i="11"/>
  <c r="U37" i="11" s="1"/>
  <c r="P38" i="11" s="1"/>
  <c r="O38" i="11" l="1"/>
  <c r="T38" i="11" s="1"/>
  <c r="O39" i="11" s="1"/>
  <c r="U38" i="11"/>
  <c r="P39" i="11" s="1"/>
  <c r="R38" i="11"/>
  <c r="L40" i="11"/>
  <c r="J41" i="11"/>
  <c r="I42" i="11" s="1"/>
  <c r="N39" i="11"/>
  <c r="S39" i="11" s="1"/>
  <c r="Q38" i="11"/>
  <c r="V38" i="11" s="1"/>
  <c r="Q39" i="11" l="1"/>
  <c r="V39" i="11" s="1"/>
  <c r="Q40" i="11" s="1"/>
  <c r="L41" i="11"/>
  <c r="J42" i="11"/>
  <c r="I43" i="11" s="1"/>
  <c r="N40" i="11"/>
  <c r="S40" i="11" s="1"/>
  <c r="T39" i="11"/>
  <c r="O40" i="11" s="1"/>
  <c r="M39" i="11"/>
  <c r="R39" i="11" s="1"/>
  <c r="U39" i="11"/>
  <c r="N41" i="11" l="1"/>
  <c r="S41" i="11" s="1"/>
  <c r="M40" i="11"/>
  <c r="R40" i="11" s="1"/>
  <c r="T40" i="11"/>
  <c r="O41" i="11" s="1"/>
  <c r="P40" i="11"/>
  <c r="U40" i="11" s="1"/>
  <c r="V40" i="11"/>
  <c r="L42" i="11"/>
  <c r="J43" i="11"/>
  <c r="I44" i="11" s="1"/>
  <c r="M41" i="11" l="1"/>
  <c r="R41" i="11" s="1"/>
  <c r="P41" i="11"/>
  <c r="U41" i="11" s="1"/>
  <c r="P42" i="11" s="1"/>
  <c r="L43" i="11"/>
  <c r="J44" i="11"/>
  <c r="I45" i="11" s="1"/>
  <c r="Q41" i="11"/>
  <c r="V41" i="11" s="1"/>
  <c r="Q42" i="11" s="1"/>
  <c r="N42" i="11"/>
  <c r="S42" i="11" s="1"/>
  <c r="T41" i="11"/>
  <c r="M42" i="11" l="1"/>
  <c r="R42" i="11" s="1"/>
  <c r="L44" i="11"/>
  <c r="J45" i="11"/>
  <c r="I46" i="11" s="1"/>
  <c r="N43" i="11"/>
  <c r="S43" i="11" s="1"/>
  <c r="U42" i="11"/>
  <c r="P43" i="11" s="1"/>
  <c r="V42" i="11"/>
  <c r="Q43" i="11" s="1"/>
  <c r="O42" i="11"/>
  <c r="T42" i="11" s="1"/>
  <c r="O43" i="11" l="1"/>
  <c r="T43" i="11" s="1"/>
  <c r="M43" i="11"/>
  <c r="R43" i="11" s="1"/>
  <c r="M44" i="11" s="1"/>
  <c r="U43" i="11"/>
  <c r="N44" i="11"/>
  <c r="S44" i="11" s="1"/>
  <c r="V43" i="11"/>
  <c r="Q44" i="11" s="1"/>
  <c r="L45" i="11"/>
  <c r="J46" i="11"/>
  <c r="I47" i="11" s="1"/>
  <c r="O44" i="11" l="1"/>
  <c r="T44" i="11" s="1"/>
  <c r="V44" i="11"/>
  <c r="Q45" i="11" s="1"/>
  <c r="R44" i="11"/>
  <c r="M45" i="11" s="1"/>
  <c r="L46" i="11"/>
  <c r="J47" i="11"/>
  <c r="I48" i="11" s="1"/>
  <c r="N45" i="11"/>
  <c r="S45" i="11" s="1"/>
  <c r="P44" i="11"/>
  <c r="U44" i="11" s="1"/>
  <c r="O45" i="11" l="1"/>
  <c r="T45" i="11" s="1"/>
  <c r="L47" i="11"/>
  <c r="J48" i="11"/>
  <c r="I49" i="11" s="1"/>
  <c r="V45" i="11"/>
  <c r="Q46" i="11" s="1"/>
  <c r="N46" i="11"/>
  <c r="S46" i="11" s="1"/>
  <c r="P45" i="11"/>
  <c r="U45" i="11" s="1"/>
  <c r="P46" i="11" s="1"/>
  <c r="R45" i="11"/>
  <c r="O46" i="11" l="1"/>
  <c r="T46" i="11" s="1"/>
  <c r="U46" i="11"/>
  <c r="P47" i="11" s="1"/>
  <c r="V46" i="11"/>
  <c r="Q47" i="11" s="1"/>
  <c r="L48" i="11"/>
  <c r="J49" i="11"/>
  <c r="I50" i="11" s="1"/>
  <c r="M46" i="11"/>
  <c r="R46" i="11" s="1"/>
  <c r="M47" i="11" s="1"/>
  <c r="N47" i="11"/>
  <c r="S47" i="11" s="1"/>
  <c r="O47" i="11" l="1"/>
  <c r="T47" i="11" s="1"/>
  <c r="R47" i="11"/>
  <c r="M48" i="11" s="1"/>
  <c r="L49" i="11"/>
  <c r="J50" i="11"/>
  <c r="I51" i="11" s="1"/>
  <c r="U47" i="11"/>
  <c r="P48" i="11" s="1"/>
  <c r="N48" i="11"/>
  <c r="S48" i="11" s="1"/>
  <c r="V47" i="11"/>
  <c r="Q48" i="11" s="1"/>
  <c r="O48" i="11" l="1"/>
  <c r="T48" i="11" s="1"/>
  <c r="U48" i="11"/>
  <c r="L50" i="11"/>
  <c r="J51" i="11"/>
  <c r="I52" i="11" s="1"/>
  <c r="R48" i="11"/>
  <c r="M49" i="11" s="1"/>
  <c r="V48" i="11"/>
  <c r="Q49" i="11" s="1"/>
  <c r="N49" i="11"/>
  <c r="S49" i="11" s="1"/>
  <c r="R49" i="11" l="1"/>
  <c r="L51" i="11"/>
  <c r="J52" i="11"/>
  <c r="I53" i="11" s="1"/>
  <c r="V49" i="11"/>
  <c r="Q50" i="11" s="1"/>
  <c r="P49" i="11"/>
  <c r="U49" i="11" s="1"/>
  <c r="O49" i="11"/>
  <c r="T49" i="11" s="1"/>
  <c r="O50" i="11" s="1"/>
  <c r="N50" i="11"/>
  <c r="S50" i="11" s="1"/>
  <c r="P50" i="11" l="1"/>
  <c r="U50" i="11" s="1"/>
  <c r="T50" i="11"/>
  <c r="O51" i="11" s="1"/>
  <c r="N51" i="11"/>
  <c r="S51" i="11" s="1"/>
  <c r="V50" i="11"/>
  <c r="M50" i="11"/>
  <c r="R50" i="11" s="1"/>
  <c r="L52" i="11"/>
  <c r="J53" i="11"/>
  <c r="I54" i="11" s="1"/>
  <c r="M51" i="11" l="1"/>
  <c r="R51" i="11" s="1"/>
  <c r="M52" i="11" s="1"/>
  <c r="P51" i="11"/>
  <c r="U51" i="11" s="1"/>
  <c r="P52" i="11" s="1"/>
  <c r="L53" i="11"/>
  <c r="J54" i="11"/>
  <c r="I55" i="11" s="1"/>
  <c r="T51" i="11"/>
  <c r="O52" i="11" s="1"/>
  <c r="Q51" i="11"/>
  <c r="V51" i="11" s="1"/>
  <c r="N52" i="11"/>
  <c r="S52" i="11" s="1"/>
  <c r="Q52" i="11" l="1"/>
  <c r="V52" i="11" s="1"/>
  <c r="L54" i="11"/>
  <c r="J55" i="11"/>
  <c r="I56" i="11" s="1"/>
  <c r="N53" i="11"/>
  <c r="S53" i="11" s="1"/>
  <c r="U52" i="11"/>
  <c r="P53" i="11" s="1"/>
  <c r="R52" i="11"/>
  <c r="T52" i="11"/>
  <c r="O53" i="11" s="1"/>
  <c r="Q53" i="11" l="1"/>
  <c r="V53" i="11" s="1"/>
  <c r="N54" i="11"/>
  <c r="S54" i="11" s="1"/>
  <c r="U53" i="11"/>
  <c r="P54" i="11" s="1"/>
  <c r="M53" i="11"/>
  <c r="R53" i="11" s="1"/>
  <c r="T53" i="11"/>
  <c r="L55" i="11"/>
  <c r="J56" i="11"/>
  <c r="I57" i="11" s="1"/>
  <c r="M54" i="11" l="1"/>
  <c r="R54" i="11" s="1"/>
  <c r="Q54" i="11"/>
  <c r="V54" i="11" s="1"/>
  <c r="U54" i="11"/>
  <c r="P55" i="11" s="1"/>
  <c r="L56" i="11"/>
  <c r="J57" i="11"/>
  <c r="I58" i="11" s="1"/>
  <c r="N55" i="11"/>
  <c r="S55" i="11" s="1"/>
  <c r="O54" i="11"/>
  <c r="T54" i="11" s="1"/>
  <c r="O55" i="11" l="1"/>
  <c r="T55" i="11" s="1"/>
  <c r="O56" i="11" s="1"/>
  <c r="M55" i="11"/>
  <c r="R55" i="11" s="1"/>
  <c r="M56" i="11" s="1"/>
  <c r="U55" i="11"/>
  <c r="P56" i="11" s="1"/>
  <c r="N56" i="11"/>
  <c r="S56" i="11" s="1"/>
  <c r="Q55" i="11"/>
  <c r="V55" i="11" s="1"/>
  <c r="Q56" i="11" s="1"/>
  <c r="L57" i="11"/>
  <c r="J58" i="11"/>
  <c r="I59" i="11" s="1"/>
  <c r="L58" i="11" l="1"/>
  <c r="J59" i="11"/>
  <c r="I60" i="11" s="1"/>
  <c r="U56" i="11"/>
  <c r="P57" i="11" s="1"/>
  <c r="R56" i="11"/>
  <c r="M57" i="11" s="1"/>
  <c r="V56" i="11"/>
  <c r="N57" i="11"/>
  <c r="S57" i="11" s="1"/>
  <c r="T56" i="11"/>
  <c r="O57" i="11" l="1"/>
  <c r="T57" i="11" s="1"/>
  <c r="L59" i="11"/>
  <c r="J60" i="11"/>
  <c r="I61" i="11" s="1"/>
  <c r="U57" i="11"/>
  <c r="N58" i="11"/>
  <c r="S58" i="11" s="1"/>
  <c r="Q57" i="11"/>
  <c r="V57" i="11" s="1"/>
  <c r="Q58" i="11" s="1"/>
  <c r="R57" i="11"/>
  <c r="M58" i="11" s="1"/>
  <c r="O58" i="11" l="1"/>
  <c r="T58" i="11" s="1"/>
  <c r="V58" i="11"/>
  <c r="N59" i="11"/>
  <c r="S59" i="11" s="1"/>
  <c r="R58" i="11"/>
  <c r="P58" i="11"/>
  <c r="U58" i="11" s="1"/>
  <c r="L60" i="11"/>
  <c r="J61" i="11"/>
  <c r="I62" i="11" s="1"/>
  <c r="P59" i="11" l="1"/>
  <c r="U59" i="11" s="1"/>
  <c r="O59" i="11"/>
  <c r="T59" i="11" s="1"/>
  <c r="O60" i="11" s="1"/>
  <c r="L61" i="11"/>
  <c r="J62" i="11"/>
  <c r="I63" i="11" s="1"/>
  <c r="Q59" i="11"/>
  <c r="V59" i="11" s="1"/>
  <c r="N60" i="11"/>
  <c r="S60" i="11" s="1"/>
  <c r="M59" i="11"/>
  <c r="R59" i="11" s="1"/>
  <c r="M60" i="11" l="1"/>
  <c r="R60" i="11" s="1"/>
  <c r="Q60" i="11"/>
  <c r="V60" i="11" s="1"/>
  <c r="Q61" i="11" s="1"/>
  <c r="P60" i="11"/>
  <c r="U60" i="11" s="1"/>
  <c r="N61" i="11"/>
  <c r="S61" i="11" s="1"/>
  <c r="T60" i="11"/>
  <c r="O61" i="11" s="1"/>
  <c r="L62" i="11"/>
  <c r="J63" i="11"/>
  <c r="I64" i="11" s="1"/>
  <c r="P61" i="11" l="1"/>
  <c r="U61" i="11" s="1"/>
  <c r="M61" i="11"/>
  <c r="R61" i="11" s="1"/>
  <c r="V61" i="11"/>
  <c r="L63" i="11"/>
  <c r="J64" i="11"/>
  <c r="I65" i="11" s="1"/>
  <c r="N62" i="11"/>
  <c r="S62" i="11" s="1"/>
  <c r="Q62" i="11"/>
  <c r="T61" i="11"/>
  <c r="P62" i="11" l="1"/>
  <c r="U62" i="11" s="1"/>
  <c r="L64" i="11"/>
  <c r="J65" i="11"/>
  <c r="I66" i="11" s="1"/>
  <c r="N63" i="11"/>
  <c r="S63" i="11" s="1"/>
  <c r="V62" i="11"/>
  <c r="Q63" i="11" s="1"/>
  <c r="M62" i="11"/>
  <c r="R62" i="11" s="1"/>
  <c r="O62" i="11"/>
  <c r="T62" i="11" s="1"/>
  <c r="O63" i="11" l="1"/>
  <c r="T63" i="11" s="1"/>
  <c r="M63" i="11"/>
  <c r="R63" i="11" s="1"/>
  <c r="P63" i="11"/>
  <c r="U63" i="11" s="1"/>
  <c r="P64" i="11" s="1"/>
  <c r="V63" i="11"/>
  <c r="N64" i="11"/>
  <c r="S64" i="11" s="1"/>
  <c r="L65" i="11"/>
  <c r="J66" i="11"/>
  <c r="I67" i="11" s="1"/>
  <c r="M64" i="11" l="1"/>
  <c r="R64" i="11" s="1"/>
  <c r="M65" i="11" s="1"/>
  <c r="O64" i="11"/>
  <c r="T64" i="11" s="1"/>
  <c r="O65" i="11" s="1"/>
  <c r="L66" i="11"/>
  <c r="J67" i="11"/>
  <c r="I68" i="11" s="1"/>
  <c r="U64" i="11"/>
  <c r="P65" i="11" s="1"/>
  <c r="N65" i="11"/>
  <c r="S65" i="11" s="1"/>
  <c r="Q64" i="11"/>
  <c r="V64" i="11" s="1"/>
  <c r="L67" i="11" l="1"/>
  <c r="J68" i="11"/>
  <c r="I69" i="11" s="1"/>
  <c r="T65" i="11"/>
  <c r="O66" i="11" s="1"/>
  <c r="N66" i="11"/>
  <c r="S66" i="11" s="1"/>
  <c r="Q65" i="11"/>
  <c r="V65" i="11" s="1"/>
  <c r="R65" i="11"/>
  <c r="U65" i="11"/>
  <c r="P66" i="11" s="1"/>
  <c r="Q66" i="11" l="1"/>
  <c r="V66" i="11" s="1"/>
  <c r="L68" i="11"/>
  <c r="J69" i="11"/>
  <c r="I70" i="11" s="1"/>
  <c r="M66" i="11"/>
  <c r="R66" i="11" s="1"/>
  <c r="M67" i="11" s="1"/>
  <c r="N67" i="11"/>
  <c r="S67" i="11" s="1"/>
  <c r="U66" i="11"/>
  <c r="P67" i="11" s="1"/>
  <c r="T66" i="11"/>
  <c r="Q67" i="11" l="1"/>
  <c r="V67" i="11" s="1"/>
  <c r="R67" i="11"/>
  <c r="M68" i="11" s="1"/>
  <c r="L69" i="11"/>
  <c r="J70" i="11"/>
  <c r="I71" i="11" s="1"/>
  <c r="U67" i="11"/>
  <c r="P68" i="11" s="1"/>
  <c r="O67" i="11"/>
  <c r="T67" i="11" s="1"/>
  <c r="N68" i="11"/>
  <c r="S68" i="11" s="1"/>
  <c r="O68" i="11" l="1"/>
  <c r="T68" i="11" s="1"/>
  <c r="Q68" i="11"/>
  <c r="V68" i="11" s="1"/>
  <c r="L70" i="11"/>
  <c r="J71" i="11"/>
  <c r="I72" i="11" s="1"/>
  <c r="U68" i="11"/>
  <c r="P69" i="11" s="1"/>
  <c r="R68" i="11"/>
  <c r="M69" i="11" s="1"/>
  <c r="N69" i="11"/>
  <c r="S69" i="11" s="1"/>
  <c r="O69" i="11" l="1"/>
  <c r="T69" i="11" s="1"/>
  <c r="L71" i="11"/>
  <c r="J72" i="11"/>
  <c r="I73" i="11" s="1"/>
  <c r="U69" i="11"/>
  <c r="Q69" i="11"/>
  <c r="V69" i="11" s="1"/>
  <c r="N70" i="11"/>
  <c r="S70" i="11" s="1"/>
  <c r="R69" i="11"/>
  <c r="M70" i="11" s="1"/>
  <c r="Q70" i="11" l="1"/>
  <c r="V70" i="11" s="1"/>
  <c r="O70" i="11"/>
  <c r="T70" i="11" s="1"/>
  <c r="O71" i="11" s="1"/>
  <c r="R70" i="11"/>
  <c r="M71" i="11" s="1"/>
  <c r="L72" i="11"/>
  <c r="J73" i="11"/>
  <c r="I74" i="11" s="1"/>
  <c r="P70" i="11"/>
  <c r="U70" i="11" s="1"/>
  <c r="P71" i="11" s="1"/>
  <c r="N71" i="11"/>
  <c r="S71" i="11" s="1"/>
  <c r="T71" i="11" l="1"/>
  <c r="R71" i="11"/>
  <c r="M72" i="11" s="1"/>
  <c r="U71" i="11"/>
  <c r="P72" i="11" s="1"/>
  <c r="N72" i="11"/>
  <c r="S72" i="11" s="1"/>
  <c r="O72" i="11"/>
  <c r="Q71" i="11"/>
  <c r="V71" i="11" s="1"/>
  <c r="L73" i="11"/>
  <c r="J74" i="11"/>
  <c r="I75" i="11" s="1"/>
  <c r="Q72" i="11" l="1"/>
  <c r="V72" i="11" s="1"/>
  <c r="R72" i="11"/>
  <c r="N73" i="11"/>
  <c r="S73" i="11" s="1"/>
  <c r="U72" i="11"/>
  <c r="T72" i="11"/>
  <c r="O73" i="11" s="1"/>
  <c r="L74" i="11"/>
  <c r="J75" i="11"/>
  <c r="I76" i="11" s="1"/>
  <c r="Q73" i="11" l="1"/>
  <c r="V73" i="11" s="1"/>
  <c r="N74" i="11"/>
  <c r="S74" i="11" s="1"/>
  <c r="T73" i="11"/>
  <c r="L75" i="11"/>
  <c r="J76" i="11"/>
  <c r="I77" i="11" s="1"/>
  <c r="M73" i="11"/>
  <c r="R73" i="11" s="1"/>
  <c r="P73" i="11"/>
  <c r="U73" i="11" s="1"/>
  <c r="P74" i="11" l="1"/>
  <c r="U74" i="11" s="1"/>
  <c r="M74" i="11"/>
  <c r="R74" i="11" s="1"/>
  <c r="Q74" i="11"/>
  <c r="V74" i="11" s="1"/>
  <c r="N75" i="11"/>
  <c r="S75" i="11" s="1"/>
  <c r="L76" i="11"/>
  <c r="J77" i="11"/>
  <c r="I78" i="11" s="1"/>
  <c r="O74" i="11"/>
  <c r="T74" i="11" s="1"/>
  <c r="O75" i="11" l="1"/>
  <c r="T75" i="11" s="1"/>
  <c r="M75" i="11"/>
  <c r="R75" i="11" s="1"/>
  <c r="P75" i="11"/>
  <c r="U75" i="11" s="1"/>
  <c r="L77" i="11"/>
  <c r="J78" i="11"/>
  <c r="I79" i="11" s="1"/>
  <c r="N76" i="11"/>
  <c r="S76" i="11" s="1"/>
  <c r="Q75" i="11"/>
  <c r="V75" i="11" s="1"/>
  <c r="Q76" i="11" l="1"/>
  <c r="V76" i="11" s="1"/>
  <c r="P76" i="11"/>
  <c r="U76" i="11" s="1"/>
  <c r="M76" i="11"/>
  <c r="R76" i="11" s="1"/>
  <c r="M77" i="11" s="1"/>
  <c r="O76" i="11"/>
  <c r="T76" i="11" s="1"/>
  <c r="N77" i="11"/>
  <c r="S77" i="11" s="1"/>
  <c r="L78" i="11"/>
  <c r="J79" i="11"/>
  <c r="I80" i="11" s="1"/>
  <c r="P77" i="11" l="1"/>
  <c r="U77" i="11" s="1"/>
  <c r="Q77" i="11"/>
  <c r="V77" i="11" s="1"/>
  <c r="L79" i="11"/>
  <c r="J80" i="11"/>
  <c r="I81" i="11" s="1"/>
  <c r="N78" i="11"/>
  <c r="S78" i="11" s="1"/>
  <c r="R77" i="11"/>
  <c r="M78" i="11" s="1"/>
  <c r="O77" i="11"/>
  <c r="T77" i="11" s="1"/>
  <c r="O78" i="11" l="1"/>
  <c r="T78" i="11" s="1"/>
  <c r="P78" i="11"/>
  <c r="U78" i="11" s="1"/>
  <c r="L80" i="11"/>
  <c r="J81" i="11"/>
  <c r="I82" i="11" s="1"/>
  <c r="N79" i="11"/>
  <c r="S79" i="11" s="1"/>
  <c r="Q78" i="11"/>
  <c r="V78" i="11" s="1"/>
  <c r="R78" i="11"/>
  <c r="Q79" i="11" l="1"/>
  <c r="V79" i="11" s="1"/>
  <c r="O79" i="11"/>
  <c r="T79" i="11" s="1"/>
  <c r="N80" i="11"/>
  <c r="S80" i="11" s="1"/>
  <c r="P79" i="11"/>
  <c r="U79" i="11" s="1"/>
  <c r="L81" i="11"/>
  <c r="J82" i="11"/>
  <c r="I83" i="11" s="1"/>
  <c r="M79" i="11"/>
  <c r="R79" i="11" s="1"/>
  <c r="M80" i="11" l="1"/>
  <c r="R80" i="11" s="1"/>
  <c r="P80" i="11"/>
  <c r="U80" i="11" s="1"/>
  <c r="P81" i="11" s="1"/>
  <c r="Q80" i="11"/>
  <c r="V80" i="11" s="1"/>
  <c r="O80" i="11"/>
  <c r="T80" i="11" s="1"/>
  <c r="L82" i="11"/>
  <c r="J83" i="11"/>
  <c r="I84" i="11" s="1"/>
  <c r="N81" i="11"/>
  <c r="S81" i="11" s="1"/>
  <c r="Q81" i="11" l="1"/>
  <c r="V81" i="11" s="1"/>
  <c r="M81" i="11"/>
  <c r="R81" i="11" s="1"/>
  <c r="L83" i="11"/>
  <c r="J84" i="11"/>
  <c r="I85" i="11" s="1"/>
  <c r="U81" i="11"/>
  <c r="P82" i="11" s="1"/>
  <c r="O81" i="11"/>
  <c r="T81" i="11" s="1"/>
  <c r="N82" i="11"/>
  <c r="S82" i="11" s="1"/>
  <c r="O82" i="11" l="1"/>
  <c r="T82" i="11" s="1"/>
  <c r="Q82" i="11"/>
  <c r="V82" i="11" s="1"/>
  <c r="Q83" i="11" s="1"/>
  <c r="M82" i="11"/>
  <c r="R82" i="11" s="1"/>
  <c r="N83" i="11"/>
  <c r="S83" i="11" s="1"/>
  <c r="J85" i="11"/>
  <c r="I86" i="11" s="1"/>
  <c r="L84" i="11"/>
  <c r="U82" i="11"/>
  <c r="M83" i="11" l="1"/>
  <c r="R83" i="11" s="1"/>
  <c r="O83" i="11"/>
  <c r="T83" i="11" s="1"/>
  <c r="P83" i="11"/>
  <c r="U83" i="11" s="1"/>
  <c r="P84" i="11" s="1"/>
  <c r="V83" i="11"/>
  <c r="N84" i="11"/>
  <c r="S84" i="11" s="1"/>
  <c r="L85" i="11"/>
  <c r="J86" i="11"/>
  <c r="I87" i="11" s="1"/>
  <c r="M84" i="11" l="1"/>
  <c r="R84" i="11" s="1"/>
  <c r="L86" i="11"/>
  <c r="J87" i="11"/>
  <c r="I88" i="11" s="1"/>
  <c r="Q84" i="11"/>
  <c r="V84" i="11" s="1"/>
  <c r="U84" i="11"/>
  <c r="N85" i="11"/>
  <c r="S85" i="11" s="1"/>
  <c r="O84" i="11"/>
  <c r="T84" i="11" s="1"/>
  <c r="O85" i="11" l="1"/>
  <c r="T85" i="11" s="1"/>
  <c r="M85" i="11"/>
  <c r="R85" i="11" s="1"/>
  <c r="M86" i="11" s="1"/>
  <c r="P85" i="11"/>
  <c r="U85" i="11" s="1"/>
  <c r="P86" i="11" s="1"/>
  <c r="Q85" i="11"/>
  <c r="V85" i="11" s="1"/>
  <c r="Q86" i="11" s="1"/>
  <c r="L87" i="11"/>
  <c r="J88" i="11"/>
  <c r="I89" i="11" s="1"/>
  <c r="N86" i="11"/>
  <c r="S86" i="11" s="1"/>
  <c r="O86" i="11" l="1"/>
  <c r="T86" i="11" s="1"/>
  <c r="R86" i="11"/>
  <c r="L88" i="11"/>
  <c r="J89" i="11"/>
  <c r="I90" i="11" s="1"/>
  <c r="N87" i="11"/>
  <c r="S87" i="11" s="1"/>
  <c r="V86" i="11"/>
  <c r="U86" i="11"/>
  <c r="P87" i="11" s="1"/>
  <c r="O87" i="11" l="1"/>
  <c r="T87" i="11" s="1"/>
  <c r="M87" i="11"/>
  <c r="R87" i="11" s="1"/>
  <c r="L89" i="11"/>
  <c r="J90" i="11"/>
  <c r="I91" i="11" s="1"/>
  <c r="U87" i="11"/>
  <c r="P88" i="11" s="1"/>
  <c r="Q87" i="11"/>
  <c r="V87" i="11" s="1"/>
  <c r="Q88" i="11" s="1"/>
  <c r="N88" i="11"/>
  <c r="S88" i="11" s="1"/>
  <c r="M88" i="11" l="1"/>
  <c r="R88" i="11" s="1"/>
  <c r="O88" i="11"/>
  <c r="T88" i="11" s="1"/>
  <c r="V88" i="11"/>
  <c r="Q89" i="11" s="1"/>
  <c r="N89" i="11"/>
  <c r="S89" i="11" s="1"/>
  <c r="L90" i="11"/>
  <c r="J91" i="11"/>
  <c r="I92" i="11" s="1"/>
  <c r="U88" i="11"/>
  <c r="M89" i="11" l="1"/>
  <c r="R89" i="11" s="1"/>
  <c r="N90" i="11"/>
  <c r="S90" i="11" s="1"/>
  <c r="V89" i="11"/>
  <c r="O89" i="11"/>
  <c r="T89" i="11" s="1"/>
  <c r="L91" i="11"/>
  <c r="J92" i="11"/>
  <c r="I93" i="11" s="1"/>
  <c r="P89" i="11"/>
  <c r="U89" i="11" s="1"/>
  <c r="O90" i="11" l="1"/>
  <c r="T90" i="11" s="1"/>
  <c r="P90" i="11"/>
  <c r="U90" i="11" s="1"/>
  <c r="M90" i="11"/>
  <c r="R90" i="11" s="1"/>
  <c r="L92" i="11"/>
  <c r="J93" i="11"/>
  <c r="I94" i="11" s="1"/>
  <c r="N91" i="11"/>
  <c r="S91" i="11" s="1"/>
  <c r="Q90" i="11"/>
  <c r="V90" i="11" s="1"/>
  <c r="Q91" i="11" l="1"/>
  <c r="V91" i="11" s="1"/>
  <c r="M91" i="11"/>
  <c r="R91" i="11" s="1"/>
  <c r="P91" i="11"/>
  <c r="U91" i="11" s="1"/>
  <c r="P92" i="11" s="1"/>
  <c r="O91" i="11"/>
  <c r="T91" i="11" s="1"/>
  <c r="O92" i="11" s="1"/>
  <c r="N92" i="11"/>
  <c r="S92" i="11" s="1"/>
  <c r="L93" i="11"/>
  <c r="J94" i="11"/>
  <c r="I95" i="11" s="1"/>
  <c r="M92" i="11" l="1"/>
  <c r="R92" i="11" s="1"/>
  <c r="Q92" i="11"/>
  <c r="V92" i="11" s="1"/>
  <c r="Q93" i="11" s="1"/>
  <c r="L94" i="11"/>
  <c r="J95" i="11"/>
  <c r="I96" i="11" s="1"/>
  <c r="N93" i="11"/>
  <c r="S93" i="11" s="1"/>
  <c r="T92" i="11"/>
  <c r="O93" i="11" s="1"/>
  <c r="U92" i="11"/>
  <c r="M93" i="11" l="1"/>
  <c r="R93" i="11" s="1"/>
  <c r="L95" i="11"/>
  <c r="J96" i="11"/>
  <c r="I97" i="11" s="1"/>
  <c r="V93" i="11"/>
  <c r="Q94" i="11" s="1"/>
  <c r="N94" i="11"/>
  <c r="S94" i="11" s="1"/>
  <c r="T93" i="11"/>
  <c r="P93" i="11"/>
  <c r="U93" i="11" s="1"/>
  <c r="P94" i="11" l="1"/>
  <c r="U94" i="11" s="1"/>
  <c r="M94" i="11"/>
  <c r="R94" i="11" s="1"/>
  <c r="N95" i="11"/>
  <c r="S95" i="11" s="1"/>
  <c r="V94" i="11"/>
  <c r="Q95" i="11" s="1"/>
  <c r="O94" i="11"/>
  <c r="T94" i="11" s="1"/>
  <c r="L96" i="11"/>
  <c r="J97" i="11"/>
  <c r="I98" i="11" s="1"/>
  <c r="P95" i="11" l="1"/>
  <c r="U95" i="11" s="1"/>
  <c r="L97" i="11"/>
  <c r="J98" i="11"/>
  <c r="I99" i="11" s="1"/>
  <c r="V95" i="11"/>
  <c r="Q96" i="11" s="1"/>
  <c r="O95" i="11"/>
  <c r="T95" i="11" s="1"/>
  <c r="N96" i="11"/>
  <c r="S96" i="11" s="1"/>
  <c r="M95" i="11"/>
  <c r="R95" i="11" s="1"/>
  <c r="M96" i="11" l="1"/>
  <c r="R96" i="11" s="1"/>
  <c r="P96" i="11"/>
  <c r="U96" i="11" s="1"/>
  <c r="L98" i="11"/>
  <c r="J99" i="11"/>
  <c r="I100" i="11" s="1"/>
  <c r="V96" i="11"/>
  <c r="Q97" i="11" s="1"/>
  <c r="O96" i="11"/>
  <c r="T96" i="11" s="1"/>
  <c r="N97" i="11"/>
  <c r="S97" i="11" s="1"/>
  <c r="O97" i="11" l="1"/>
  <c r="T97" i="11" s="1"/>
  <c r="M97" i="11"/>
  <c r="R97" i="11" s="1"/>
  <c r="M98" i="11" s="1"/>
  <c r="L99" i="11"/>
  <c r="J100" i="11"/>
  <c r="I101" i="11" s="1"/>
  <c r="N98" i="11"/>
  <c r="S98" i="11" s="1"/>
  <c r="P97" i="11"/>
  <c r="U97" i="11" s="1"/>
  <c r="V97" i="11"/>
  <c r="Q98" i="11" s="1"/>
  <c r="P98" i="11" l="1"/>
  <c r="U98" i="11" s="1"/>
  <c r="O98" i="11"/>
  <c r="T98" i="11" s="1"/>
  <c r="O99" i="11" s="1"/>
  <c r="R98" i="11"/>
  <c r="M99" i="11" s="1"/>
  <c r="V98" i="11"/>
  <c r="L100" i="11"/>
  <c r="J101" i="11"/>
  <c r="I102" i="11" s="1"/>
  <c r="N99" i="11"/>
  <c r="S99" i="11" s="1"/>
  <c r="P99" i="11" l="1"/>
  <c r="U99" i="11" s="1"/>
  <c r="T99" i="11"/>
  <c r="O100" i="11" s="1"/>
  <c r="N100" i="11"/>
  <c r="S100" i="11" s="1"/>
  <c r="R99" i="11"/>
  <c r="Q99" i="11"/>
  <c r="V99" i="11" s="1"/>
  <c r="L101" i="11"/>
  <c r="J102" i="11"/>
  <c r="I103" i="11" s="1"/>
  <c r="Q100" i="11" l="1"/>
  <c r="V100" i="11" s="1"/>
  <c r="P100" i="11"/>
  <c r="U100" i="11" s="1"/>
  <c r="P101" i="11" s="1"/>
  <c r="T100" i="11"/>
  <c r="L102" i="11"/>
  <c r="J103" i="11"/>
  <c r="I104" i="11" s="1"/>
  <c r="M100" i="11"/>
  <c r="R100" i="11" s="1"/>
  <c r="M101" i="11" s="1"/>
  <c r="N101" i="11"/>
  <c r="S101" i="11" s="1"/>
  <c r="Q101" i="11" l="1"/>
  <c r="V101" i="11" s="1"/>
  <c r="U101" i="11"/>
  <c r="N102" i="11"/>
  <c r="S102" i="11" s="1"/>
  <c r="R101" i="11"/>
  <c r="O101" i="11"/>
  <c r="T101" i="11" s="1"/>
  <c r="L103" i="11"/>
  <c r="J104" i="11"/>
  <c r="I105" i="11" s="1"/>
  <c r="O102" i="11" l="1"/>
  <c r="T102" i="11" s="1"/>
  <c r="Q102" i="11"/>
  <c r="V102" i="11" s="1"/>
  <c r="Q103" i="11" s="1"/>
  <c r="L104" i="11"/>
  <c r="J105" i="11"/>
  <c r="I106" i="11" s="1"/>
  <c r="M102" i="11"/>
  <c r="R102" i="11" s="1"/>
  <c r="N103" i="11"/>
  <c r="S103" i="11" s="1"/>
  <c r="P102" i="11"/>
  <c r="U102" i="11" s="1"/>
  <c r="M103" i="11" l="1"/>
  <c r="R103" i="11" s="1"/>
  <c r="P103" i="11"/>
  <c r="U103" i="11" s="1"/>
  <c r="P104" i="11" s="1"/>
  <c r="O103" i="11"/>
  <c r="T103" i="11" s="1"/>
  <c r="V103" i="11"/>
  <c r="N104" i="11"/>
  <c r="S104" i="11" s="1"/>
  <c r="L105" i="11"/>
  <c r="J106" i="11"/>
  <c r="I107" i="11" s="1"/>
  <c r="O104" i="11" l="1"/>
  <c r="T104" i="11" s="1"/>
  <c r="M104" i="11"/>
  <c r="R104" i="11" s="1"/>
  <c r="U104" i="11"/>
  <c r="P105" i="11" s="1"/>
  <c r="L106" i="11"/>
  <c r="J107" i="11"/>
  <c r="I108" i="11" s="1"/>
  <c r="N105" i="11"/>
  <c r="S105" i="11" s="1"/>
  <c r="Q104" i="11"/>
  <c r="V104" i="11" s="1"/>
  <c r="Q105" i="11" l="1"/>
  <c r="V105" i="11" s="1"/>
  <c r="Q106" i="11" s="1"/>
  <c r="O105" i="11"/>
  <c r="T105" i="11" s="1"/>
  <c r="U105" i="11"/>
  <c r="P106" i="11" s="1"/>
  <c r="N106" i="11"/>
  <c r="S106" i="11" s="1"/>
  <c r="M105" i="11"/>
  <c r="R105" i="11" s="1"/>
  <c r="M106" i="11" s="1"/>
  <c r="L107" i="11"/>
  <c r="J108" i="11"/>
  <c r="I109" i="11" s="1"/>
  <c r="L108" i="11" l="1"/>
  <c r="J109" i="11"/>
  <c r="I110" i="11" s="1"/>
  <c r="U106" i="11"/>
  <c r="P107" i="11" s="1"/>
  <c r="R106" i="11"/>
  <c r="M107" i="11" s="1"/>
  <c r="N107" i="11"/>
  <c r="S107" i="11" s="1"/>
  <c r="V106" i="11"/>
  <c r="Q107" i="11" s="1"/>
  <c r="O106" i="11"/>
  <c r="T106" i="11" s="1"/>
  <c r="O107" i="11" l="1"/>
  <c r="T107" i="11" s="1"/>
  <c r="L109" i="11"/>
  <c r="J110" i="11"/>
  <c r="I111" i="11" s="1"/>
  <c r="V107" i="11"/>
  <c r="Q108" i="11" s="1"/>
  <c r="U107" i="11"/>
  <c r="R107" i="11"/>
  <c r="N108" i="11"/>
  <c r="S108" i="11" s="1"/>
  <c r="O108" i="11" l="1"/>
  <c r="T108" i="11" s="1"/>
  <c r="N109" i="11"/>
  <c r="S109" i="11" s="1"/>
  <c r="M108" i="11"/>
  <c r="R108" i="11" s="1"/>
  <c r="M109" i="11" s="1"/>
  <c r="V108" i="11"/>
  <c r="Q109" i="11" s="1"/>
  <c r="P108" i="11"/>
  <c r="U108" i="11" s="1"/>
  <c r="L110" i="11"/>
  <c r="J111" i="11"/>
  <c r="I112" i="11" s="1"/>
  <c r="P109" i="11" l="1"/>
  <c r="U109" i="11" s="1"/>
  <c r="O109" i="11"/>
  <c r="T109" i="11" s="1"/>
  <c r="R109" i="11"/>
  <c r="M110" i="11" s="1"/>
  <c r="V109" i="11"/>
  <c r="L111" i="11"/>
  <c r="J112" i="11"/>
  <c r="I113" i="11" s="1"/>
  <c r="N110" i="11"/>
  <c r="S110" i="11" s="1"/>
  <c r="P110" i="11" l="1"/>
  <c r="U110" i="11" s="1"/>
  <c r="N111" i="11"/>
  <c r="S111" i="11" s="1"/>
  <c r="O110" i="11"/>
  <c r="T110" i="11" s="1"/>
  <c r="O111" i="11" s="1"/>
  <c r="R110" i="11"/>
  <c r="M111" i="11" s="1"/>
  <c r="Q110" i="11"/>
  <c r="V110" i="11" s="1"/>
  <c r="L112" i="11"/>
  <c r="J113" i="11"/>
  <c r="I114" i="11" s="1"/>
  <c r="Q111" i="11" l="1"/>
  <c r="V111" i="11" s="1"/>
  <c r="L113" i="11"/>
  <c r="J114" i="11"/>
  <c r="I115" i="11" s="1"/>
  <c r="R111" i="11"/>
  <c r="T111" i="11"/>
  <c r="O112" i="11" s="1"/>
  <c r="N112" i="11"/>
  <c r="S112" i="11" s="1"/>
  <c r="P111" i="11"/>
  <c r="U111" i="11" s="1"/>
  <c r="P112" i="11" l="1"/>
  <c r="U112" i="11" s="1"/>
  <c r="Q112" i="11"/>
  <c r="V112" i="11" s="1"/>
  <c r="N113" i="11"/>
  <c r="S113" i="11" s="1"/>
  <c r="T112" i="11"/>
  <c r="O113" i="11" s="1"/>
  <c r="M112" i="11"/>
  <c r="R112" i="11" s="1"/>
  <c r="M113" i="11" s="1"/>
  <c r="L114" i="11"/>
  <c r="J115" i="11"/>
  <c r="I116" i="11" s="1"/>
  <c r="P113" i="11" l="1"/>
  <c r="U113" i="11" s="1"/>
  <c r="L115" i="11"/>
  <c r="J116" i="11"/>
  <c r="I117" i="11" s="1"/>
  <c r="T113" i="11"/>
  <c r="O114" i="11" s="1"/>
  <c r="R113" i="11"/>
  <c r="N114" i="11"/>
  <c r="S114" i="11" s="1"/>
  <c r="Q113" i="11"/>
  <c r="V113" i="11" s="1"/>
  <c r="Q114" i="11" s="1"/>
  <c r="P114" i="11" l="1"/>
  <c r="U114" i="11" s="1"/>
  <c r="N115" i="11"/>
  <c r="S115" i="11" s="1"/>
  <c r="V114" i="11"/>
  <c r="T114" i="11"/>
  <c r="O115" i="11" s="1"/>
  <c r="M114" i="11"/>
  <c r="R114" i="11" s="1"/>
  <c r="L116" i="11"/>
  <c r="J117" i="11"/>
  <c r="I118" i="11" s="1"/>
  <c r="M115" i="11" l="1"/>
  <c r="R115" i="11" s="1"/>
  <c r="P115" i="11"/>
  <c r="U115" i="11" s="1"/>
  <c r="P116" i="11" s="1"/>
  <c r="T115" i="11"/>
  <c r="O116" i="11" s="1"/>
  <c r="L117" i="11"/>
  <c r="J118" i="11"/>
  <c r="I119" i="11" s="1"/>
  <c r="N116" i="11"/>
  <c r="S116" i="11" s="1"/>
  <c r="Q115" i="11"/>
  <c r="V115" i="11" s="1"/>
  <c r="Q116" i="11" l="1"/>
  <c r="V116" i="11" s="1"/>
  <c r="M116" i="11"/>
  <c r="R116" i="11" s="1"/>
  <c r="N117" i="11"/>
  <c r="S117" i="11" s="1"/>
  <c r="U116" i="11"/>
  <c r="T116" i="11"/>
  <c r="O117" i="11" s="1"/>
  <c r="L118" i="11"/>
  <c r="J119" i="11"/>
  <c r="I120" i="11" s="1"/>
  <c r="Q117" i="11" l="1"/>
  <c r="V117" i="11" s="1"/>
  <c r="L119" i="11"/>
  <c r="J120" i="11"/>
  <c r="I121" i="11" s="1"/>
  <c r="T117" i="11"/>
  <c r="O118" i="11" s="1"/>
  <c r="M117" i="11"/>
  <c r="R117" i="11" s="1"/>
  <c r="M118" i="11" s="1"/>
  <c r="N118" i="11"/>
  <c r="S118" i="11" s="1"/>
  <c r="P117" i="11"/>
  <c r="U117" i="11" s="1"/>
  <c r="P118" i="11" s="1"/>
  <c r="Q118" i="11" l="1"/>
  <c r="V118" i="11" s="1"/>
  <c r="U118" i="11"/>
  <c r="P119" i="11" s="1"/>
  <c r="T118" i="11"/>
  <c r="R118" i="11"/>
  <c r="L120" i="11"/>
  <c r="J121" i="11"/>
  <c r="I122" i="11" s="1"/>
  <c r="O119" i="11"/>
  <c r="N119" i="11"/>
  <c r="S119" i="11" s="1"/>
  <c r="Q119" i="11" l="1"/>
  <c r="V119" i="11" s="1"/>
  <c r="L121" i="11"/>
  <c r="J122" i="11"/>
  <c r="I123" i="11" s="1"/>
  <c r="N120" i="11"/>
  <c r="S120" i="11" s="1"/>
  <c r="U119" i="11"/>
  <c r="P120" i="11" s="1"/>
  <c r="M119" i="11"/>
  <c r="R119" i="11" s="1"/>
  <c r="T119" i="11"/>
  <c r="O120" i="11" s="1"/>
  <c r="Q120" i="11" l="1"/>
  <c r="V120" i="11" s="1"/>
  <c r="U120" i="11"/>
  <c r="N121" i="11"/>
  <c r="S121" i="11" s="1"/>
  <c r="T120" i="11"/>
  <c r="O121" i="11" s="1"/>
  <c r="M120" i="11"/>
  <c r="R120" i="11" s="1"/>
  <c r="L122" i="11"/>
  <c r="J123" i="11"/>
  <c r="I124" i="11" s="1"/>
  <c r="M121" i="11" l="1"/>
  <c r="R121" i="11" s="1"/>
  <c r="Q121" i="11"/>
  <c r="V121" i="11" s="1"/>
  <c r="T121" i="11"/>
  <c r="L123" i="11"/>
  <c r="J124" i="11"/>
  <c r="I125" i="11" s="1"/>
  <c r="P121" i="11"/>
  <c r="U121" i="11" s="1"/>
  <c r="O122" i="11"/>
  <c r="N122" i="11"/>
  <c r="S122" i="11" s="1"/>
  <c r="P122" i="11" l="1"/>
  <c r="U122" i="11" s="1"/>
  <c r="M122" i="11"/>
  <c r="R122" i="11" s="1"/>
  <c r="M123" i="11" s="1"/>
  <c r="N123" i="11"/>
  <c r="S123" i="11" s="1"/>
  <c r="T122" i="11"/>
  <c r="O123" i="11" s="1"/>
  <c r="Q122" i="11"/>
  <c r="V122" i="11" s="1"/>
  <c r="L124" i="11"/>
  <c r="J125" i="11"/>
  <c r="I126" i="11" s="1"/>
  <c r="P123" i="11" l="1"/>
  <c r="U123" i="11" s="1"/>
  <c r="L125" i="11"/>
  <c r="J126" i="11"/>
  <c r="I127" i="11" s="1"/>
  <c r="T123" i="11"/>
  <c r="O124" i="11" s="1"/>
  <c r="R123" i="11"/>
  <c r="M124" i="11" s="1"/>
  <c r="N124" i="11"/>
  <c r="S124" i="11" s="1"/>
  <c r="Q123" i="11"/>
  <c r="V123" i="11" s="1"/>
  <c r="Q124" i="11" l="1"/>
  <c r="V124" i="11" s="1"/>
  <c r="P124" i="11"/>
  <c r="U124" i="11" s="1"/>
  <c r="R124" i="11"/>
  <c r="M125" i="11" s="1"/>
  <c r="L126" i="11"/>
  <c r="J127" i="11"/>
  <c r="I128" i="11" s="1"/>
  <c r="N125" i="11"/>
  <c r="S125" i="11" s="1"/>
  <c r="T124" i="11"/>
  <c r="Q125" i="11" l="1"/>
  <c r="V125" i="11" s="1"/>
  <c r="N126" i="11"/>
  <c r="S126" i="11" s="1"/>
  <c r="R125" i="11"/>
  <c r="L127" i="11"/>
  <c r="J128" i="11"/>
  <c r="I129" i="11" s="1"/>
  <c r="O125" i="11"/>
  <c r="T125" i="11" s="1"/>
  <c r="P125" i="11"/>
  <c r="U125" i="11" s="1"/>
  <c r="P126" i="11" s="1"/>
  <c r="O126" i="11" l="1"/>
  <c r="T126" i="11" s="1"/>
  <c r="Q126" i="11"/>
  <c r="V126" i="11" s="1"/>
  <c r="N127" i="11"/>
  <c r="S127" i="11" s="1"/>
  <c r="L128" i="11"/>
  <c r="J129" i="11"/>
  <c r="I130" i="11" s="1"/>
  <c r="U126" i="11"/>
  <c r="M126" i="11"/>
  <c r="R126" i="11" s="1"/>
  <c r="M127" i="11" l="1"/>
  <c r="R127" i="11" s="1"/>
  <c r="O127" i="11"/>
  <c r="T127" i="11" s="1"/>
  <c r="L129" i="11"/>
  <c r="J130" i="11"/>
  <c r="I131" i="11" s="1"/>
  <c r="N128" i="11"/>
  <c r="S128" i="11" s="1"/>
  <c r="Q127" i="11"/>
  <c r="V127" i="11" s="1"/>
  <c r="Q128" i="11" s="1"/>
  <c r="P127" i="11"/>
  <c r="U127" i="11" s="1"/>
  <c r="P128" i="11" l="1"/>
  <c r="U128" i="11" s="1"/>
  <c r="P129" i="11" s="1"/>
  <c r="M128" i="11"/>
  <c r="R128" i="11" s="1"/>
  <c r="L130" i="11"/>
  <c r="J131" i="11"/>
  <c r="I132" i="11" s="1"/>
  <c r="V128" i="11"/>
  <c r="Q129" i="11" s="1"/>
  <c r="N129" i="11"/>
  <c r="S129" i="11" s="1"/>
  <c r="O128" i="11"/>
  <c r="T128" i="11" s="1"/>
  <c r="O129" i="11" l="1"/>
  <c r="T129" i="11" s="1"/>
  <c r="L131" i="11"/>
  <c r="J132" i="11"/>
  <c r="I133" i="11" s="1"/>
  <c r="N130" i="11"/>
  <c r="S130" i="11" s="1"/>
  <c r="U129" i="11"/>
  <c r="M129" i="11"/>
  <c r="R129" i="11" s="1"/>
  <c r="V129" i="11"/>
  <c r="Q130" i="11" s="1"/>
  <c r="N131" i="11" l="1"/>
  <c r="S131" i="11" s="1"/>
  <c r="M130" i="11"/>
  <c r="R130" i="11" s="1"/>
  <c r="V130" i="11"/>
  <c r="Q131" i="11" s="1"/>
  <c r="P130" i="11"/>
  <c r="U130" i="11" s="1"/>
  <c r="O130" i="11"/>
  <c r="T130" i="11" s="1"/>
  <c r="O131" i="11" s="1"/>
  <c r="L132" i="11"/>
  <c r="J133" i="11"/>
  <c r="I134" i="11" s="1"/>
  <c r="M131" i="11" l="1"/>
  <c r="R131" i="11" s="1"/>
  <c r="P131" i="11"/>
  <c r="U131" i="11" s="1"/>
  <c r="L133" i="11"/>
  <c r="J134" i="11"/>
  <c r="I135" i="11" s="1"/>
  <c r="V131" i="11"/>
  <c r="Q132" i="11" s="1"/>
  <c r="N132" i="11"/>
  <c r="S132" i="11" s="1"/>
  <c r="T131" i="11"/>
  <c r="O132" i="11" s="1"/>
  <c r="P132" i="11" l="1"/>
  <c r="U132" i="11" s="1"/>
  <c r="P133" i="11" s="1"/>
  <c r="M132" i="11"/>
  <c r="R132" i="11" s="1"/>
  <c r="M133" i="11" s="1"/>
  <c r="L134" i="11"/>
  <c r="J135" i="11"/>
  <c r="I136" i="11" s="1"/>
  <c r="V132" i="11"/>
  <c r="Q133" i="11" s="1"/>
  <c r="T132" i="11"/>
  <c r="O133" i="11" s="1"/>
  <c r="N133" i="11"/>
  <c r="S133" i="11" s="1"/>
  <c r="R133" i="11" l="1"/>
  <c r="M134" i="11" s="1"/>
  <c r="L135" i="11"/>
  <c r="J136" i="11"/>
  <c r="I137" i="11" s="1"/>
  <c r="U133" i="11"/>
  <c r="P134" i="11" s="1"/>
  <c r="V133" i="11"/>
  <c r="Q134" i="11" s="1"/>
  <c r="N134" i="11"/>
  <c r="S134" i="11" s="1"/>
  <c r="T133" i="11"/>
  <c r="L136" i="11" l="1"/>
  <c r="J137" i="11"/>
  <c r="I138" i="11" s="1"/>
  <c r="N135" i="11"/>
  <c r="S135" i="11" s="1"/>
  <c r="V134" i="11"/>
  <c r="R134" i="11"/>
  <c r="O134" i="11"/>
  <c r="T134" i="11" s="1"/>
  <c r="U134" i="11"/>
  <c r="P135" i="11" s="1"/>
  <c r="O135" i="11" l="1"/>
  <c r="T135" i="11" s="1"/>
  <c r="L137" i="11"/>
  <c r="J138" i="11"/>
  <c r="I139" i="11" s="1"/>
  <c r="N136" i="11"/>
  <c r="S136" i="11" s="1"/>
  <c r="U135" i="11"/>
  <c r="P136" i="11" s="1"/>
  <c r="Q135" i="11"/>
  <c r="V135" i="11" s="1"/>
  <c r="M135" i="11"/>
  <c r="R135" i="11" s="1"/>
  <c r="M136" i="11" l="1"/>
  <c r="R136" i="11" s="1"/>
  <c r="O136" i="11"/>
  <c r="T136" i="11" s="1"/>
  <c r="O137" i="11" s="1"/>
  <c r="N137" i="11"/>
  <c r="S137" i="11" s="1"/>
  <c r="Q136" i="11"/>
  <c r="V136" i="11" s="1"/>
  <c r="U136" i="11"/>
  <c r="P137" i="11" s="1"/>
  <c r="L138" i="11"/>
  <c r="J139" i="11"/>
  <c r="I140" i="11" s="1"/>
  <c r="Q137" i="11" l="1"/>
  <c r="V137" i="11" s="1"/>
  <c r="M137" i="11"/>
  <c r="R137" i="11" s="1"/>
  <c r="L139" i="11"/>
  <c r="J140" i="11"/>
  <c r="I141" i="11" s="1"/>
  <c r="N138" i="11"/>
  <c r="S138" i="11" s="1"/>
  <c r="T137" i="11"/>
  <c r="O138" i="11" s="1"/>
  <c r="U137" i="11"/>
  <c r="M138" i="11" l="1"/>
  <c r="R138" i="11" s="1"/>
  <c r="M139" i="11" s="1"/>
  <c r="Q138" i="11"/>
  <c r="V138" i="11" s="1"/>
  <c r="Q139" i="11" s="1"/>
  <c r="P138" i="11"/>
  <c r="U138" i="11" s="1"/>
  <c r="L140" i="11"/>
  <c r="J141" i="11"/>
  <c r="I142" i="11" s="1"/>
  <c r="T138" i="11"/>
  <c r="O139" i="11" s="1"/>
  <c r="N139" i="11"/>
  <c r="S139" i="11" s="1"/>
  <c r="V139" i="11" l="1"/>
  <c r="Q140" i="11" s="1"/>
  <c r="N140" i="11"/>
  <c r="S140" i="11" s="1"/>
  <c r="T139" i="11"/>
  <c r="O140" i="11" s="1"/>
  <c r="R139" i="11"/>
  <c r="P139" i="11"/>
  <c r="U139" i="11" s="1"/>
  <c r="J142" i="11"/>
  <c r="I143" i="11" s="1"/>
  <c r="L141" i="11"/>
  <c r="P140" i="11" l="1"/>
  <c r="U140" i="11" s="1"/>
  <c r="L142" i="11"/>
  <c r="J143" i="11"/>
  <c r="I144" i="11" s="1"/>
  <c r="V140" i="11"/>
  <c r="N141" i="11"/>
  <c r="S141" i="11" s="1"/>
  <c r="T140" i="11"/>
  <c r="O141" i="11" s="1"/>
  <c r="M140" i="11"/>
  <c r="R140" i="11" s="1"/>
  <c r="M141" i="11" l="1"/>
  <c r="R141" i="11" s="1"/>
  <c r="P141" i="11"/>
  <c r="U141" i="11" s="1"/>
  <c r="P142" i="11" s="1"/>
  <c r="N142" i="11"/>
  <c r="S142" i="11" s="1"/>
  <c r="T141" i="11"/>
  <c r="Q141" i="11"/>
  <c r="V141" i="11" s="1"/>
  <c r="L143" i="11"/>
  <c r="J144" i="11"/>
  <c r="I145" i="11" s="1"/>
  <c r="M142" i="11" l="1"/>
  <c r="R142" i="11" s="1"/>
  <c r="M143" i="11" s="1"/>
  <c r="L144" i="11"/>
  <c r="J145" i="11"/>
  <c r="I146" i="11" s="1"/>
  <c r="U142" i="11"/>
  <c r="N143" i="11"/>
  <c r="S143" i="11" s="1"/>
  <c r="Q142" i="11"/>
  <c r="V142" i="11" s="1"/>
  <c r="O142" i="11"/>
  <c r="T142" i="11" s="1"/>
  <c r="Q143" i="11" l="1"/>
  <c r="V143" i="11" s="1"/>
  <c r="O143" i="11"/>
  <c r="T143" i="11" s="1"/>
  <c r="O144" i="11" s="1"/>
  <c r="N144" i="11"/>
  <c r="S144" i="11" s="1"/>
  <c r="R143" i="11"/>
  <c r="P143" i="11"/>
  <c r="U143" i="11" s="1"/>
  <c r="P144" i="11" s="1"/>
  <c r="L145" i="11"/>
  <c r="J146" i="11"/>
  <c r="I147" i="11" s="1"/>
  <c r="Q144" i="11" l="1"/>
  <c r="V144" i="11" s="1"/>
  <c r="L146" i="11"/>
  <c r="J147" i="11"/>
  <c r="I148" i="11" s="1"/>
  <c r="U144" i="11"/>
  <c r="T144" i="11"/>
  <c r="O145" i="11" s="1"/>
  <c r="N145" i="11"/>
  <c r="S145" i="11" s="1"/>
  <c r="M144" i="11"/>
  <c r="R144" i="11" s="1"/>
  <c r="M145" i="11" l="1"/>
  <c r="R145" i="11" s="1"/>
  <c r="Q145" i="11"/>
  <c r="V145" i="11" s="1"/>
  <c r="N146" i="11"/>
  <c r="S146" i="11" s="1"/>
  <c r="T145" i="11"/>
  <c r="P145" i="11"/>
  <c r="U145" i="11" s="1"/>
  <c r="P146" i="11" s="1"/>
  <c r="L147" i="11"/>
  <c r="J148" i="11"/>
  <c r="I149" i="11" s="1"/>
  <c r="M146" i="11" l="1"/>
  <c r="R146" i="11" s="1"/>
  <c r="L148" i="11"/>
  <c r="J149" i="11"/>
  <c r="I150" i="11" s="1"/>
  <c r="U146" i="11"/>
  <c r="N147" i="11"/>
  <c r="S147" i="11" s="1"/>
  <c r="Q146" i="11"/>
  <c r="V146" i="11" s="1"/>
  <c r="O146" i="11"/>
  <c r="T146" i="11" s="1"/>
  <c r="O147" i="11" s="1"/>
  <c r="Q147" i="11" l="1"/>
  <c r="V147" i="11" s="1"/>
  <c r="M147" i="11"/>
  <c r="R147" i="11" s="1"/>
  <c r="M148" i="11" s="1"/>
  <c r="T147" i="11"/>
  <c r="J150" i="11"/>
  <c r="I151" i="11" s="1"/>
  <c r="L149" i="11"/>
  <c r="N148" i="11"/>
  <c r="S148" i="11" s="1"/>
  <c r="O148" i="11"/>
  <c r="P147" i="11"/>
  <c r="U147" i="11" s="1"/>
  <c r="P148" i="11" l="1"/>
  <c r="U148" i="11" s="1"/>
  <c r="P149" i="11" s="1"/>
  <c r="Q148" i="11"/>
  <c r="V148" i="11" s="1"/>
  <c r="R148" i="11"/>
  <c r="L150" i="11"/>
  <c r="J151" i="11"/>
  <c r="I152" i="11" s="1"/>
  <c r="N149" i="11"/>
  <c r="S149" i="11" s="1"/>
  <c r="M149" i="11"/>
  <c r="T148" i="11"/>
  <c r="O149" i="11" s="1"/>
  <c r="N150" i="11" l="1"/>
  <c r="S150" i="11" s="1"/>
  <c r="T149" i="11"/>
  <c r="O150" i="11" s="1"/>
  <c r="U149" i="11"/>
  <c r="L151" i="11"/>
  <c r="J152" i="11"/>
  <c r="I153" i="11" s="1"/>
  <c r="R149" i="11"/>
  <c r="M150" i="11" s="1"/>
  <c r="Q149" i="11"/>
  <c r="V149" i="11" s="1"/>
  <c r="Q150" i="11" s="1"/>
  <c r="T150" i="11" l="1"/>
  <c r="O151" i="11" s="1"/>
  <c r="L152" i="11"/>
  <c r="J153" i="11"/>
  <c r="I154" i="11" s="1"/>
  <c r="R150" i="11"/>
  <c r="M151" i="11" s="1"/>
  <c r="N151" i="11"/>
  <c r="S151" i="11" s="1"/>
  <c r="V150" i="11"/>
  <c r="Q151" i="11" s="1"/>
  <c r="P150" i="11"/>
  <c r="U150" i="11" s="1"/>
  <c r="V151" i="11" l="1"/>
  <c r="N152" i="11"/>
  <c r="S152" i="11" s="1"/>
  <c r="J154" i="11"/>
  <c r="I155" i="11" s="1"/>
  <c r="L153" i="11"/>
  <c r="T151" i="11"/>
  <c r="O152" i="11" s="1"/>
  <c r="P151" i="11"/>
  <c r="U151" i="11" s="1"/>
  <c r="R151" i="11"/>
  <c r="M152" i="11" s="1"/>
  <c r="P152" i="11" l="1"/>
  <c r="U152" i="11" s="1"/>
  <c r="T152" i="11"/>
  <c r="N153" i="11"/>
  <c r="S153" i="11" s="1"/>
  <c r="R152" i="11"/>
  <c r="M153" i="11" s="1"/>
  <c r="L154" i="11"/>
  <c r="J155" i="11"/>
  <c r="I156" i="11" s="1"/>
  <c r="Q152" i="11"/>
  <c r="V152" i="11" s="1"/>
  <c r="Q153" i="11" l="1"/>
  <c r="V153" i="11" s="1"/>
  <c r="P153" i="11"/>
  <c r="U153" i="11" s="1"/>
  <c r="N154" i="11"/>
  <c r="S154" i="11" s="1"/>
  <c r="R153" i="11"/>
  <c r="O153" i="11"/>
  <c r="T153" i="11" s="1"/>
  <c r="L155" i="11"/>
  <c r="J156" i="11"/>
  <c r="I157" i="11" s="1"/>
  <c r="Q154" i="11" l="1"/>
  <c r="V154" i="11" s="1"/>
  <c r="L156" i="11"/>
  <c r="J157" i="11"/>
  <c r="I158" i="11" s="1"/>
  <c r="O154" i="11"/>
  <c r="T154" i="11" s="1"/>
  <c r="O155" i="11" s="1"/>
  <c r="N155" i="11"/>
  <c r="S155" i="11" s="1"/>
  <c r="P154" i="11"/>
  <c r="U154" i="11" s="1"/>
  <c r="M154" i="11"/>
  <c r="R154" i="11" s="1"/>
  <c r="M155" i="11" l="1"/>
  <c r="R155" i="11" s="1"/>
  <c r="P155" i="11"/>
  <c r="U155" i="11" s="1"/>
  <c r="Q155" i="11"/>
  <c r="V155" i="11" s="1"/>
  <c r="Q156" i="11" s="1"/>
  <c r="J158" i="11"/>
  <c r="I159" i="11" s="1"/>
  <c r="L157" i="11"/>
  <c r="T155" i="11"/>
  <c r="N156" i="11"/>
  <c r="S156" i="11" s="1"/>
  <c r="P156" i="11" l="1"/>
  <c r="U156" i="11" s="1"/>
  <c r="M156" i="11"/>
  <c r="R156" i="11" s="1"/>
  <c r="M157" i="11" s="1"/>
  <c r="L158" i="11"/>
  <c r="J159" i="11"/>
  <c r="I160" i="11" s="1"/>
  <c r="V156" i="11"/>
  <c r="Q157" i="11" s="1"/>
  <c r="O156" i="11"/>
  <c r="T156" i="11" s="1"/>
  <c r="N157" i="11"/>
  <c r="S157" i="11" s="1"/>
  <c r="O157" i="11" l="1"/>
  <c r="T157" i="11" s="1"/>
  <c r="P157" i="11"/>
  <c r="U157" i="11" s="1"/>
  <c r="R157" i="11"/>
  <c r="M158" i="11" s="1"/>
  <c r="L159" i="11"/>
  <c r="J160" i="11"/>
  <c r="I161" i="11" s="1"/>
  <c r="V157" i="11"/>
  <c r="Q158" i="11" s="1"/>
  <c r="N158" i="11"/>
  <c r="S158" i="11" s="1"/>
  <c r="O158" i="11" l="1"/>
  <c r="T158" i="11" s="1"/>
  <c r="L160" i="11"/>
  <c r="J161" i="11"/>
  <c r="I162" i="11" s="1"/>
  <c r="N159" i="11"/>
  <c r="S159" i="11" s="1"/>
  <c r="R158" i="11"/>
  <c r="P158" i="11"/>
  <c r="U158" i="11" s="1"/>
  <c r="P159" i="11" s="1"/>
  <c r="V158" i="11"/>
  <c r="Q159" i="11" s="1"/>
  <c r="O159" i="11" l="1"/>
  <c r="T159" i="11" s="1"/>
  <c r="N160" i="11"/>
  <c r="S160" i="11" s="1"/>
  <c r="V159" i="11"/>
  <c r="U159" i="11"/>
  <c r="M159" i="11"/>
  <c r="R159" i="11" s="1"/>
  <c r="L161" i="11"/>
  <c r="J162" i="11"/>
  <c r="I163" i="11" s="1"/>
  <c r="M160" i="11" l="1"/>
  <c r="R160" i="11" s="1"/>
  <c r="O160" i="11"/>
  <c r="T160" i="11" s="1"/>
  <c r="P160" i="11"/>
  <c r="U160" i="11" s="1"/>
  <c r="L162" i="11"/>
  <c r="J163" i="11"/>
  <c r="I164" i="11" s="1"/>
  <c r="N161" i="11"/>
  <c r="S161" i="11" s="1"/>
  <c r="Q160" i="11"/>
  <c r="V160" i="11" s="1"/>
  <c r="Q161" i="11" l="1"/>
  <c r="V161" i="11" s="1"/>
  <c r="P161" i="11"/>
  <c r="U161" i="11" s="1"/>
  <c r="M161" i="11"/>
  <c r="R161" i="11" s="1"/>
  <c r="M162" i="11" s="1"/>
  <c r="J164" i="11"/>
  <c r="I165" i="11" s="1"/>
  <c r="L163" i="11"/>
  <c r="O161" i="11"/>
  <c r="T161" i="11" s="1"/>
  <c r="O162" i="11" s="1"/>
  <c r="N162" i="11"/>
  <c r="S162" i="11" s="1"/>
  <c r="P162" i="11" l="1"/>
  <c r="U162" i="11" s="1"/>
  <c r="Q162" i="11"/>
  <c r="V162" i="11" s="1"/>
  <c r="Q163" i="11" s="1"/>
  <c r="T162" i="11"/>
  <c r="R162" i="11"/>
  <c r="M163" i="11" s="1"/>
  <c r="N163" i="11"/>
  <c r="S163" i="11" s="1"/>
  <c r="L164" i="11"/>
  <c r="J165" i="11"/>
  <c r="I166" i="11" s="1"/>
  <c r="P163" i="11" l="1"/>
  <c r="U163" i="11" s="1"/>
  <c r="P164" i="11" s="1"/>
  <c r="V163" i="11"/>
  <c r="R163" i="11"/>
  <c r="M164" i="11" s="1"/>
  <c r="L165" i="11"/>
  <c r="J166" i="11"/>
  <c r="I167" i="11" s="1"/>
  <c r="N164" i="11"/>
  <c r="S164" i="11" s="1"/>
  <c r="O163" i="11"/>
  <c r="T163" i="11" s="1"/>
  <c r="O164" i="11" l="1"/>
  <c r="T164" i="11" s="1"/>
  <c r="L166" i="11"/>
  <c r="J167" i="11"/>
  <c r="I168" i="11" s="1"/>
  <c r="N165" i="11"/>
  <c r="S165" i="11" s="1"/>
  <c r="U164" i="11"/>
  <c r="P165" i="11" s="1"/>
  <c r="Q164" i="11"/>
  <c r="V164" i="11" s="1"/>
  <c r="R164" i="11"/>
  <c r="M165" i="11" s="1"/>
  <c r="O165" i="11" l="1"/>
  <c r="T165" i="11" s="1"/>
  <c r="R165" i="11"/>
  <c r="U165" i="11"/>
  <c r="P166" i="11" s="1"/>
  <c r="L167" i="11"/>
  <c r="J168" i="11"/>
  <c r="I169" i="11" s="1"/>
  <c r="Q165" i="11"/>
  <c r="V165" i="11" s="1"/>
  <c r="Q166" i="11" s="1"/>
  <c r="N166" i="11"/>
  <c r="S166" i="11" s="1"/>
  <c r="O166" i="11" l="1"/>
  <c r="T166" i="11" s="1"/>
  <c r="L168" i="11"/>
  <c r="J169" i="11"/>
  <c r="I170" i="11" s="1"/>
  <c r="N167" i="11"/>
  <c r="S167" i="11" s="1"/>
  <c r="V166" i="11"/>
  <c r="Q167" i="11" s="1"/>
  <c r="M166" i="11"/>
  <c r="R166" i="11" s="1"/>
  <c r="M167" i="11" s="1"/>
  <c r="U166" i="11"/>
  <c r="O167" i="11" l="1"/>
  <c r="T167" i="11" s="1"/>
  <c r="R167" i="11"/>
  <c r="M168" i="11" s="1"/>
  <c r="V167" i="11"/>
  <c r="Q168" i="11" s="1"/>
  <c r="N168" i="11"/>
  <c r="S168" i="11" s="1"/>
  <c r="P167" i="11"/>
  <c r="U167" i="11" s="1"/>
  <c r="L169" i="11"/>
  <c r="J170" i="11"/>
  <c r="I171" i="11" s="1"/>
  <c r="P168" i="11" l="1"/>
  <c r="U168" i="11" s="1"/>
  <c r="O168" i="11"/>
  <c r="T168" i="11" s="1"/>
  <c r="O169" i="11" s="1"/>
  <c r="R168" i="11"/>
  <c r="L170" i="11"/>
  <c r="J171" i="11"/>
  <c r="I172" i="11" s="1"/>
  <c r="N169" i="11"/>
  <c r="S169" i="11" s="1"/>
  <c r="M169" i="11"/>
  <c r="V168" i="11"/>
  <c r="Q169" i="11" s="1"/>
  <c r="P169" i="11" l="1"/>
  <c r="U169" i="11" s="1"/>
  <c r="T169" i="11"/>
  <c r="N170" i="11"/>
  <c r="S170" i="11" s="1"/>
  <c r="L171" i="11"/>
  <c r="J172" i="11"/>
  <c r="I173" i="11" s="1"/>
  <c r="V169" i="11"/>
  <c r="R169" i="11"/>
  <c r="P170" i="11" l="1"/>
  <c r="U170" i="11" s="1"/>
  <c r="P171" i="11" s="1"/>
  <c r="L172" i="11"/>
  <c r="J173" i="11"/>
  <c r="I174" i="11" s="1"/>
  <c r="N171" i="11"/>
  <c r="S171" i="11" s="1"/>
  <c r="O170" i="11"/>
  <c r="T170" i="11" s="1"/>
  <c r="O171" i="11" s="1"/>
  <c r="M170" i="11"/>
  <c r="R170" i="11" s="1"/>
  <c r="Q170" i="11"/>
  <c r="V170" i="11" s="1"/>
  <c r="Q171" i="11" l="1"/>
  <c r="V171" i="11" s="1"/>
  <c r="M171" i="11"/>
  <c r="R171" i="11" s="1"/>
  <c r="T171" i="11"/>
  <c r="O172" i="11" s="1"/>
  <c r="N172" i="11"/>
  <c r="S172" i="11" s="1"/>
  <c r="U171" i="11"/>
  <c r="J174" i="11"/>
  <c r="I175" i="11" s="1"/>
  <c r="L173" i="11"/>
  <c r="M172" i="11" l="1"/>
  <c r="R172" i="11" s="1"/>
  <c r="Q172" i="11"/>
  <c r="V172" i="11" s="1"/>
  <c r="N173" i="11"/>
  <c r="S173" i="11" s="1"/>
  <c r="T172" i="11"/>
  <c r="L174" i="11"/>
  <c r="J175" i="11"/>
  <c r="I176" i="11" s="1"/>
  <c r="P172" i="11"/>
  <c r="U172" i="11" s="1"/>
  <c r="P173" i="11" l="1"/>
  <c r="U173" i="11" s="1"/>
  <c r="M173" i="11"/>
  <c r="R173" i="11" s="1"/>
  <c r="Q173" i="11"/>
  <c r="V173" i="11" s="1"/>
  <c r="J176" i="11"/>
  <c r="I177" i="11" s="1"/>
  <c r="L175" i="11"/>
  <c r="N174" i="11"/>
  <c r="S174" i="11" s="1"/>
  <c r="O173" i="11"/>
  <c r="T173" i="11" s="1"/>
  <c r="O174" i="11" l="1"/>
  <c r="T174" i="11" s="1"/>
  <c r="Q174" i="11"/>
  <c r="V174" i="11" s="1"/>
  <c r="P174" i="11"/>
  <c r="U174" i="11" s="1"/>
  <c r="P175" i="11" s="1"/>
  <c r="M174" i="11"/>
  <c r="R174" i="11" s="1"/>
  <c r="N175" i="11"/>
  <c r="S175" i="11" s="1"/>
  <c r="L176" i="11"/>
  <c r="J177" i="11"/>
  <c r="I178" i="11" s="1"/>
  <c r="Q175" i="11" l="1"/>
  <c r="V175" i="11" s="1"/>
  <c r="O175" i="11"/>
  <c r="T175" i="11" s="1"/>
  <c r="L177" i="11"/>
  <c r="J178" i="11"/>
  <c r="I179" i="11" s="1"/>
  <c r="N176" i="11"/>
  <c r="S176" i="11" s="1"/>
  <c r="U175" i="11"/>
  <c r="P176" i="11" s="1"/>
  <c r="M175" i="11"/>
  <c r="R175" i="11" s="1"/>
  <c r="M176" i="11" l="1"/>
  <c r="R176" i="11" s="1"/>
  <c r="Q176" i="11"/>
  <c r="V176" i="11" s="1"/>
  <c r="Q177" i="11" s="1"/>
  <c r="L178" i="11"/>
  <c r="J179" i="11"/>
  <c r="I180" i="11" s="1"/>
  <c r="N177" i="11"/>
  <c r="S177" i="11" s="1"/>
  <c r="U176" i="11"/>
  <c r="O176" i="11"/>
  <c r="T176" i="11" s="1"/>
  <c r="O177" i="11" l="1"/>
  <c r="T177" i="11" s="1"/>
  <c r="M177" i="11"/>
  <c r="R177" i="11" s="1"/>
  <c r="V177" i="11"/>
  <c r="Q178" i="11" s="1"/>
  <c r="N178" i="11"/>
  <c r="S178" i="11" s="1"/>
  <c r="J180" i="11"/>
  <c r="I181" i="11" s="1"/>
  <c r="L179" i="11"/>
  <c r="P177" i="11"/>
  <c r="U177" i="11" s="1"/>
  <c r="P178" i="11" l="1"/>
  <c r="U178" i="11" s="1"/>
  <c r="O178" i="11"/>
  <c r="T178" i="11" s="1"/>
  <c r="M178" i="11"/>
  <c r="R178" i="11" s="1"/>
  <c r="M179" i="11" s="1"/>
  <c r="L180" i="11"/>
  <c r="J181" i="11"/>
  <c r="I182" i="11" s="1"/>
  <c r="V178" i="11"/>
  <c r="Q179" i="11" s="1"/>
  <c r="N179" i="11"/>
  <c r="S179" i="11" s="1"/>
  <c r="N180" i="11" l="1"/>
  <c r="S180" i="11" s="1"/>
  <c r="R179" i="11"/>
  <c r="O179" i="11"/>
  <c r="T179" i="11" s="1"/>
  <c r="O180" i="11" s="1"/>
  <c r="V179" i="11"/>
  <c r="P179" i="11"/>
  <c r="U179" i="11" s="1"/>
  <c r="J182" i="11"/>
  <c r="I183" i="11" s="1"/>
  <c r="L181" i="11"/>
  <c r="P180" i="11" l="1"/>
  <c r="U180" i="11" s="1"/>
  <c r="T180" i="11"/>
  <c r="O181" i="11" s="1"/>
  <c r="N181" i="11"/>
  <c r="S181" i="11" s="1"/>
  <c r="M180" i="11"/>
  <c r="R180" i="11" s="1"/>
  <c r="L182" i="11"/>
  <c r="J183" i="11"/>
  <c r="I184" i="11" s="1"/>
  <c r="Q180" i="11"/>
  <c r="V180" i="11" s="1"/>
  <c r="Q181" i="11" l="1"/>
  <c r="V181" i="11" s="1"/>
  <c r="M181" i="11"/>
  <c r="R181" i="11" s="1"/>
  <c r="P181" i="11"/>
  <c r="U181" i="11" s="1"/>
  <c r="P182" i="11" s="1"/>
  <c r="L183" i="11"/>
  <c r="J184" i="11"/>
  <c r="I185" i="11" s="1"/>
  <c r="N182" i="11"/>
  <c r="S182" i="11" s="1"/>
  <c r="T181" i="11"/>
  <c r="Q182" i="11" l="1"/>
  <c r="V182" i="11" s="1"/>
  <c r="N183" i="11"/>
  <c r="S183" i="11" s="1"/>
  <c r="U182" i="11"/>
  <c r="P183" i="11" s="1"/>
  <c r="O182" i="11"/>
  <c r="T182" i="11" s="1"/>
  <c r="M182" i="11"/>
  <c r="R182" i="11" s="1"/>
  <c r="M183" i="11" s="1"/>
  <c r="L184" i="11"/>
  <c r="J185" i="11"/>
  <c r="I186" i="11" s="1"/>
  <c r="O183" i="11" l="1"/>
  <c r="T183" i="11" s="1"/>
  <c r="Q183" i="11"/>
  <c r="V183" i="11" s="1"/>
  <c r="L185" i="11"/>
  <c r="J186" i="11"/>
  <c r="I187" i="11" s="1"/>
  <c r="R183" i="11"/>
  <c r="M184" i="11" s="1"/>
  <c r="N184" i="11"/>
  <c r="S184" i="11" s="1"/>
  <c r="U183" i="11"/>
  <c r="P184" i="11" s="1"/>
  <c r="O184" i="11" l="1"/>
  <c r="T184" i="11" s="1"/>
  <c r="L186" i="11"/>
  <c r="J187" i="11"/>
  <c r="I188" i="11" s="1"/>
  <c r="R184" i="11"/>
  <c r="N185" i="11"/>
  <c r="S185" i="11" s="1"/>
  <c r="U184" i="11"/>
  <c r="P185" i="11" s="1"/>
  <c r="Q184" i="11"/>
  <c r="V184" i="11" s="1"/>
  <c r="Q185" i="11" l="1"/>
  <c r="V185" i="11" s="1"/>
  <c r="O185" i="11"/>
  <c r="T185" i="11" s="1"/>
  <c r="O186" i="11" s="1"/>
  <c r="L187" i="11"/>
  <c r="J188" i="11"/>
  <c r="I189" i="11" s="1"/>
  <c r="U185" i="11"/>
  <c r="P186" i="11" s="1"/>
  <c r="M185" i="11"/>
  <c r="R185" i="11" s="1"/>
  <c r="N186" i="11"/>
  <c r="S186" i="11" s="1"/>
  <c r="M186" i="11" l="1"/>
  <c r="R186" i="11" s="1"/>
  <c r="Q186" i="11"/>
  <c r="V186" i="11" s="1"/>
  <c r="N187" i="11"/>
  <c r="S187" i="11" s="1"/>
  <c r="T186" i="11"/>
  <c r="O187" i="11" s="1"/>
  <c r="L188" i="11"/>
  <c r="J189" i="11"/>
  <c r="I190" i="11" s="1"/>
  <c r="U186" i="11"/>
  <c r="M187" i="11" l="1"/>
  <c r="R187" i="11" s="1"/>
  <c r="T187" i="11"/>
  <c r="O188" i="11" s="1"/>
  <c r="Q187" i="11"/>
  <c r="V187" i="11" s="1"/>
  <c r="Q188" i="11" s="1"/>
  <c r="N188" i="11"/>
  <c r="S188" i="11" s="1"/>
  <c r="J190" i="11"/>
  <c r="I191" i="11" s="1"/>
  <c r="L189" i="11"/>
  <c r="P187" i="11"/>
  <c r="U187" i="11" s="1"/>
  <c r="P188" i="11" s="1"/>
  <c r="M188" i="11" l="1"/>
  <c r="R188" i="11" s="1"/>
  <c r="U188" i="11"/>
  <c r="V188" i="11"/>
  <c r="Q189" i="11" s="1"/>
  <c r="N189" i="11"/>
  <c r="S189" i="11" s="1"/>
  <c r="L190" i="11"/>
  <c r="J191" i="11"/>
  <c r="I192" i="11" s="1"/>
  <c r="T188" i="11"/>
  <c r="O189" i="11" s="1"/>
  <c r="M189" i="11" l="1"/>
  <c r="R189" i="11" s="1"/>
  <c r="N190" i="11"/>
  <c r="S190" i="11" s="1"/>
  <c r="L191" i="11"/>
  <c r="J192" i="11"/>
  <c r="I193" i="11" s="1"/>
  <c r="T189" i="11"/>
  <c r="P189" i="11"/>
  <c r="U189" i="11" s="1"/>
  <c r="V189" i="11"/>
  <c r="M190" i="11" l="1"/>
  <c r="R190" i="11" s="1"/>
  <c r="O190" i="11"/>
  <c r="T190" i="11" s="1"/>
  <c r="O191" i="11" s="1"/>
  <c r="P190" i="11"/>
  <c r="U190" i="11" s="1"/>
  <c r="P191" i="11" s="1"/>
  <c r="L192" i="11"/>
  <c r="J193" i="11"/>
  <c r="I194" i="11" s="1"/>
  <c r="N191" i="11"/>
  <c r="S191" i="11" s="1"/>
  <c r="Q190" i="11"/>
  <c r="V190" i="11" s="1"/>
  <c r="Q191" i="11" l="1"/>
  <c r="V191" i="11" s="1"/>
  <c r="T191" i="11"/>
  <c r="O192" i="11" s="1"/>
  <c r="U191" i="11"/>
  <c r="L193" i="11"/>
  <c r="J194" i="11"/>
  <c r="I195" i="11" s="1"/>
  <c r="M191" i="11"/>
  <c r="R191" i="11" s="1"/>
  <c r="M192" i="11" s="1"/>
  <c r="P192" i="11"/>
  <c r="N192" i="11"/>
  <c r="S192" i="11" s="1"/>
  <c r="Q192" i="11" l="1"/>
  <c r="V192" i="11" s="1"/>
  <c r="R192" i="11"/>
  <c r="M193" i="11" s="1"/>
  <c r="T192" i="11"/>
  <c r="L194" i="11"/>
  <c r="J195" i="11"/>
  <c r="I196" i="11" s="1"/>
  <c r="N193" i="11"/>
  <c r="S193" i="11" s="1"/>
  <c r="O193" i="11"/>
  <c r="U192" i="11"/>
  <c r="P193" i="11" s="1"/>
  <c r="R193" i="11" l="1"/>
  <c r="L195" i="11"/>
  <c r="J196" i="11"/>
  <c r="I197" i="11" s="1"/>
  <c r="N194" i="11"/>
  <c r="S194" i="11" s="1"/>
  <c r="U193" i="11"/>
  <c r="P194" i="11" s="1"/>
  <c r="Q193" i="11"/>
  <c r="V193" i="11" s="1"/>
  <c r="T193" i="11"/>
  <c r="Q194" i="11" l="1"/>
  <c r="V194" i="11" s="1"/>
  <c r="L196" i="11"/>
  <c r="J197" i="11"/>
  <c r="I198" i="11" s="1"/>
  <c r="U194" i="11"/>
  <c r="N195" i="11"/>
  <c r="S195" i="11" s="1"/>
  <c r="M194" i="11"/>
  <c r="R194" i="11" s="1"/>
  <c r="O194" i="11"/>
  <c r="T194" i="11" s="1"/>
  <c r="O195" i="11" l="1"/>
  <c r="T195" i="11" s="1"/>
  <c r="Q195" i="11"/>
  <c r="V195" i="11" s="1"/>
  <c r="M195" i="11"/>
  <c r="R195" i="11" s="1"/>
  <c r="M196" i="11" s="1"/>
  <c r="N196" i="11"/>
  <c r="S196" i="11" s="1"/>
  <c r="P195" i="11"/>
  <c r="U195" i="11" s="1"/>
  <c r="L197" i="11"/>
  <c r="J198" i="11"/>
  <c r="I199" i="11" s="1"/>
  <c r="P196" i="11" l="1"/>
  <c r="U196" i="11" s="1"/>
  <c r="O196" i="11"/>
  <c r="T196" i="11" s="1"/>
  <c r="O197" i="11" s="1"/>
  <c r="L198" i="11"/>
  <c r="J199" i="11"/>
  <c r="I200" i="11" s="1"/>
  <c r="N197" i="11"/>
  <c r="S197" i="11" s="1"/>
  <c r="Q196" i="11"/>
  <c r="V196" i="11" s="1"/>
  <c r="R196" i="11"/>
  <c r="Q197" i="11" l="1"/>
  <c r="V197" i="11" s="1"/>
  <c r="P197" i="11"/>
  <c r="U197" i="11" s="1"/>
  <c r="M197" i="11"/>
  <c r="R197" i="11" s="1"/>
  <c r="L199" i="11"/>
  <c r="J200" i="11"/>
  <c r="I201" i="11" s="1"/>
  <c r="N198" i="11"/>
  <c r="S198" i="11" s="1"/>
  <c r="T197" i="11"/>
  <c r="M198" i="11" l="1"/>
  <c r="R198" i="11" s="1"/>
  <c r="P198" i="11"/>
  <c r="U198" i="11" s="1"/>
  <c r="P199" i="11" s="1"/>
  <c r="Q198" i="11"/>
  <c r="V198" i="11" s="1"/>
  <c r="Q199" i="11" s="1"/>
  <c r="L200" i="11"/>
  <c r="J201" i="11"/>
  <c r="I202" i="11" s="1"/>
  <c r="O198" i="11"/>
  <c r="T198" i="11" s="1"/>
  <c r="N199" i="11"/>
  <c r="S199" i="11" s="1"/>
  <c r="O199" i="11" l="1"/>
  <c r="T199" i="11" s="1"/>
  <c r="M199" i="11"/>
  <c r="R199" i="11" s="1"/>
  <c r="N200" i="11"/>
  <c r="S200" i="11" s="1"/>
  <c r="V199" i="11"/>
  <c r="Q200" i="11" s="1"/>
  <c r="U199" i="11"/>
  <c r="L201" i="11"/>
  <c r="J202" i="11"/>
  <c r="I203" i="11" s="1"/>
  <c r="O200" i="11" l="1"/>
  <c r="T200" i="11" s="1"/>
  <c r="V200" i="11"/>
  <c r="P200" i="11"/>
  <c r="U200" i="11" s="1"/>
  <c r="L202" i="11"/>
  <c r="J203" i="11"/>
  <c r="I204" i="11" s="1"/>
  <c r="N201" i="11"/>
  <c r="S201" i="11" s="1"/>
  <c r="M200" i="11"/>
  <c r="R200" i="11" s="1"/>
  <c r="M201" i="11" l="1"/>
  <c r="R201" i="11" s="1"/>
  <c r="O201" i="11"/>
  <c r="T201" i="11" s="1"/>
  <c r="N202" i="11"/>
  <c r="S202" i="11" s="1"/>
  <c r="P201" i="11"/>
  <c r="U201" i="11" s="1"/>
  <c r="Q201" i="11"/>
  <c r="V201" i="11" s="1"/>
  <c r="L203" i="11"/>
  <c r="J204" i="11"/>
  <c r="I205" i="11" s="1"/>
  <c r="Q202" i="11" l="1"/>
  <c r="V202" i="11" s="1"/>
  <c r="P202" i="11"/>
  <c r="U202" i="11" s="1"/>
  <c r="P203" i="11" s="1"/>
  <c r="M202" i="11"/>
  <c r="R202" i="11" s="1"/>
  <c r="N203" i="11"/>
  <c r="S203" i="11" s="1"/>
  <c r="O202" i="11"/>
  <c r="T202" i="11" s="1"/>
  <c r="L204" i="11"/>
  <c r="J205" i="11"/>
  <c r="I206" i="11" s="1"/>
  <c r="M203" i="11" l="1"/>
  <c r="R203" i="11" s="1"/>
  <c r="Q203" i="11"/>
  <c r="V203" i="11" s="1"/>
  <c r="Q204" i="11" s="1"/>
  <c r="U203" i="11"/>
  <c r="P204" i="11" s="1"/>
  <c r="N204" i="11"/>
  <c r="S204" i="11" s="1"/>
  <c r="J206" i="11"/>
  <c r="I207" i="11" s="1"/>
  <c r="L205" i="11"/>
  <c r="O203" i="11"/>
  <c r="T203" i="11" s="1"/>
  <c r="O204" i="11" l="1"/>
  <c r="T204" i="11" s="1"/>
  <c r="M204" i="11"/>
  <c r="R204" i="11" s="1"/>
  <c r="L206" i="11"/>
  <c r="J207" i="11"/>
  <c r="I208" i="11" s="1"/>
  <c r="V204" i="11"/>
  <c r="Q205" i="11" s="1"/>
  <c r="U204" i="11"/>
  <c r="P205" i="11" s="1"/>
  <c r="N205" i="11"/>
  <c r="S205" i="11" s="1"/>
  <c r="M205" i="11" l="1"/>
  <c r="R205" i="11" s="1"/>
  <c r="O205" i="11"/>
  <c r="T205" i="11" s="1"/>
  <c r="V205" i="11"/>
  <c r="Q206" i="11" s="1"/>
  <c r="L207" i="11"/>
  <c r="J208" i="11"/>
  <c r="I209" i="11" s="1"/>
  <c r="U205" i="11"/>
  <c r="P206" i="11" s="1"/>
  <c r="N206" i="11"/>
  <c r="S206" i="11" s="1"/>
  <c r="O206" i="11" l="1"/>
  <c r="T206" i="11" s="1"/>
  <c r="M206" i="11"/>
  <c r="R206" i="11" s="1"/>
  <c r="L208" i="11"/>
  <c r="J209" i="11"/>
  <c r="I210" i="11" s="1"/>
  <c r="N207" i="11"/>
  <c r="S207" i="11" s="1"/>
  <c r="U206" i="11"/>
  <c r="P207" i="11" s="1"/>
  <c r="V206" i="11"/>
  <c r="Q207" i="11" s="1"/>
  <c r="O207" i="11" l="1"/>
  <c r="T207" i="11" s="1"/>
  <c r="M207" i="11"/>
  <c r="R207" i="11" s="1"/>
  <c r="M208" i="11" s="1"/>
  <c r="J210" i="11"/>
  <c r="I211" i="11" s="1"/>
  <c r="L209" i="11"/>
  <c r="N208" i="11"/>
  <c r="S208" i="11" s="1"/>
  <c r="V207" i="11"/>
  <c r="Q208" i="11" s="1"/>
  <c r="U207" i="11"/>
  <c r="O208" i="11" l="1"/>
  <c r="T208" i="11" s="1"/>
  <c r="R208" i="11"/>
  <c r="M209" i="11" s="1"/>
  <c r="N209" i="11"/>
  <c r="S209" i="11" s="1"/>
  <c r="L210" i="11"/>
  <c r="J211" i="11"/>
  <c r="I212" i="11" s="1"/>
  <c r="V208" i="11"/>
  <c r="Q209" i="11" s="1"/>
  <c r="P208" i="11"/>
  <c r="U208" i="11" s="1"/>
  <c r="P209" i="11" l="1"/>
  <c r="U209" i="11" s="1"/>
  <c r="L211" i="11"/>
  <c r="J212" i="11"/>
  <c r="I213" i="11" s="1"/>
  <c r="R209" i="11"/>
  <c r="N210" i="11"/>
  <c r="S210" i="11" s="1"/>
  <c r="V209" i="11"/>
  <c r="Q210" i="11" s="1"/>
  <c r="O209" i="11"/>
  <c r="T209" i="11" s="1"/>
  <c r="P210" i="11" l="1"/>
  <c r="U210" i="11" s="1"/>
  <c r="P211" i="11" s="1"/>
  <c r="N211" i="11"/>
  <c r="S211" i="11" s="1"/>
  <c r="O210" i="11"/>
  <c r="T210" i="11" s="1"/>
  <c r="V210" i="11"/>
  <c r="M210" i="11"/>
  <c r="R210" i="11" s="1"/>
  <c r="L212" i="11"/>
  <c r="J213" i="11"/>
  <c r="I214" i="11" s="1"/>
  <c r="L213" i="11" l="1"/>
  <c r="J214" i="11"/>
  <c r="I215" i="11" s="1"/>
  <c r="Q211" i="11"/>
  <c r="V211" i="11" s="1"/>
  <c r="N212" i="11"/>
  <c r="S212" i="11" s="1"/>
  <c r="U211" i="11"/>
  <c r="P212" i="11" s="1"/>
  <c r="M211" i="11"/>
  <c r="R211" i="11" s="1"/>
  <c r="O211" i="11"/>
  <c r="T211" i="11" s="1"/>
  <c r="O212" i="11" l="1"/>
  <c r="T212" i="11" s="1"/>
  <c r="M212" i="11"/>
  <c r="R212" i="11" s="1"/>
  <c r="Q212" i="11"/>
  <c r="V212" i="11" s="1"/>
  <c r="L214" i="11"/>
  <c r="J215" i="11"/>
  <c r="I216" i="11" s="1"/>
  <c r="N213" i="11"/>
  <c r="S213" i="11" s="1"/>
  <c r="U212" i="11"/>
  <c r="P213" i="11" s="1"/>
  <c r="Q213" i="11" l="1"/>
  <c r="V213" i="11" s="1"/>
  <c r="M213" i="11"/>
  <c r="R213" i="11" s="1"/>
  <c r="O213" i="11"/>
  <c r="T213" i="11" s="1"/>
  <c r="U213" i="11"/>
  <c r="P214" i="11" s="1"/>
  <c r="N214" i="11"/>
  <c r="S214" i="11" s="1"/>
  <c r="J216" i="11"/>
  <c r="I217" i="11" s="1"/>
  <c r="L215" i="11"/>
  <c r="O214" i="11" l="1"/>
  <c r="T214" i="11" s="1"/>
  <c r="Q214" i="11"/>
  <c r="V214" i="11" s="1"/>
  <c r="U214" i="11"/>
  <c r="P215" i="11" s="1"/>
  <c r="N215" i="11"/>
  <c r="S215" i="11" s="1"/>
  <c r="L216" i="11"/>
  <c r="J217" i="11"/>
  <c r="I218" i="11" s="1"/>
  <c r="M214" i="11"/>
  <c r="R214" i="11" s="1"/>
  <c r="M215" i="11" l="1"/>
  <c r="R215" i="11" s="1"/>
  <c r="O215" i="11"/>
  <c r="T215" i="11" s="1"/>
  <c r="L217" i="11"/>
  <c r="J218" i="11"/>
  <c r="I219" i="11" s="1"/>
  <c r="U215" i="11"/>
  <c r="P216" i="11" s="1"/>
  <c r="N216" i="11"/>
  <c r="S216" i="11" s="1"/>
  <c r="Q215" i="11"/>
  <c r="V215" i="11" s="1"/>
  <c r="Q216" i="11" l="1"/>
  <c r="V216" i="11" s="1"/>
  <c r="M216" i="11"/>
  <c r="R216" i="11" s="1"/>
  <c r="M217" i="11" s="1"/>
  <c r="N217" i="11"/>
  <c r="S217" i="11" s="1"/>
  <c r="L218" i="11"/>
  <c r="J219" i="11"/>
  <c r="I220" i="11" s="1"/>
  <c r="O216" i="11"/>
  <c r="T216" i="11" s="1"/>
  <c r="U216" i="11"/>
  <c r="P217" i="11" s="1"/>
  <c r="O217" i="11" l="1"/>
  <c r="T217" i="11" s="1"/>
  <c r="Q217" i="11"/>
  <c r="V217" i="11" s="1"/>
  <c r="Q218" i="11" s="1"/>
  <c r="U217" i="11"/>
  <c r="P218" i="11" s="1"/>
  <c r="N218" i="11"/>
  <c r="S218" i="11" s="1"/>
  <c r="R217" i="11"/>
  <c r="L219" i="11"/>
  <c r="J220" i="11"/>
  <c r="I221" i="11" s="1"/>
  <c r="O218" i="11" l="1"/>
  <c r="T218" i="11" s="1"/>
  <c r="V218" i="11"/>
  <c r="L220" i="11"/>
  <c r="J221" i="11"/>
  <c r="I222" i="11" s="1"/>
  <c r="U218" i="11"/>
  <c r="Q219" i="11"/>
  <c r="N219" i="11"/>
  <c r="S219" i="11" s="1"/>
  <c r="M218" i="11"/>
  <c r="R218" i="11" s="1"/>
  <c r="M219" i="11" l="1"/>
  <c r="R219" i="11" s="1"/>
  <c r="O219" i="11"/>
  <c r="T219" i="11" s="1"/>
  <c r="P219" i="11"/>
  <c r="U219" i="11" s="1"/>
  <c r="J222" i="11"/>
  <c r="I223" i="11" s="1"/>
  <c r="L221" i="11"/>
  <c r="N220" i="11"/>
  <c r="S220" i="11" s="1"/>
  <c r="V219" i="11"/>
  <c r="Q220" i="11" s="1"/>
  <c r="P220" i="11" l="1"/>
  <c r="U220" i="11" s="1"/>
  <c r="M220" i="11"/>
  <c r="R220" i="11" s="1"/>
  <c r="M221" i="11" s="1"/>
  <c r="L222" i="11"/>
  <c r="J223" i="11"/>
  <c r="I224" i="11" s="1"/>
  <c r="V220" i="11"/>
  <c r="Q221" i="11" s="1"/>
  <c r="O220" i="11"/>
  <c r="T220" i="11" s="1"/>
  <c r="N221" i="11"/>
  <c r="S221" i="11" s="1"/>
  <c r="O221" i="11" l="1"/>
  <c r="T221" i="11" s="1"/>
  <c r="P221" i="11"/>
  <c r="U221" i="11" s="1"/>
  <c r="L223" i="11"/>
  <c r="J224" i="11"/>
  <c r="I225" i="11" s="1"/>
  <c r="N222" i="11"/>
  <c r="S222" i="11" s="1"/>
  <c r="R221" i="11"/>
  <c r="M222" i="11" s="1"/>
  <c r="V221" i="11"/>
  <c r="O222" i="11" l="1"/>
  <c r="T222" i="11" s="1"/>
  <c r="L224" i="11"/>
  <c r="J225" i="11"/>
  <c r="I226" i="11" s="1"/>
  <c r="Q222" i="11"/>
  <c r="V222" i="11" s="1"/>
  <c r="N223" i="11"/>
  <c r="S223" i="11" s="1"/>
  <c r="R222" i="11"/>
  <c r="P222" i="11"/>
  <c r="U222" i="11" s="1"/>
  <c r="Q223" i="11" l="1"/>
  <c r="V223" i="11" s="1"/>
  <c r="P223" i="11"/>
  <c r="U223" i="11" s="1"/>
  <c r="O223" i="11"/>
  <c r="T223" i="11" s="1"/>
  <c r="N224" i="11"/>
  <c r="S224" i="11" s="1"/>
  <c r="M223" i="11"/>
  <c r="R223" i="11" s="1"/>
  <c r="L225" i="11"/>
  <c r="J226" i="11"/>
  <c r="I227" i="11" s="1"/>
  <c r="O224" i="11" l="1"/>
  <c r="T224" i="11" s="1"/>
  <c r="O225" i="11" s="1"/>
  <c r="P224" i="11"/>
  <c r="U224" i="11" s="1"/>
  <c r="M224" i="11"/>
  <c r="R224" i="11" s="1"/>
  <c r="Q224" i="11"/>
  <c r="V224" i="11" s="1"/>
  <c r="Q225" i="11" s="1"/>
  <c r="L226" i="11"/>
  <c r="J227" i="11"/>
  <c r="I228" i="11" s="1"/>
  <c r="N225" i="11"/>
  <c r="S225" i="11" s="1"/>
  <c r="M225" i="11" l="1"/>
  <c r="R225" i="11" s="1"/>
  <c r="M226" i="11" s="1"/>
  <c r="L227" i="11"/>
  <c r="J228" i="11"/>
  <c r="I229" i="11" s="1"/>
  <c r="V225" i="11"/>
  <c r="Q226" i="11" s="1"/>
  <c r="T225" i="11"/>
  <c r="P225" i="11"/>
  <c r="U225" i="11" s="1"/>
  <c r="P226" i="11" s="1"/>
  <c r="N226" i="11"/>
  <c r="S226" i="11" s="1"/>
  <c r="U226" i="11" l="1"/>
  <c r="N227" i="11"/>
  <c r="S227" i="11" s="1"/>
  <c r="R226" i="11"/>
  <c r="M227" i="11" s="1"/>
  <c r="V226" i="11"/>
  <c r="Q227" i="11" s="1"/>
  <c r="O226" i="11"/>
  <c r="T226" i="11" s="1"/>
  <c r="O227" i="11" s="1"/>
  <c r="J229" i="11"/>
  <c r="I230" i="11" s="1"/>
  <c r="L228" i="11"/>
  <c r="J230" i="11" l="1"/>
  <c r="I231" i="11" s="1"/>
  <c r="L229" i="11"/>
  <c r="T227" i="11"/>
  <c r="O228" i="11" s="1"/>
  <c r="V227" i="11"/>
  <c r="Q228" i="11" s="1"/>
  <c r="N228" i="11"/>
  <c r="S228" i="11" s="1"/>
  <c r="R227" i="11"/>
  <c r="P227" i="11"/>
  <c r="U227" i="11" s="1"/>
  <c r="P228" i="11" s="1"/>
  <c r="N229" i="11" l="1"/>
  <c r="S229" i="11" s="1"/>
  <c r="T228" i="11"/>
  <c r="U228" i="11"/>
  <c r="P229" i="11" s="1"/>
  <c r="L230" i="11"/>
  <c r="J231" i="11"/>
  <c r="I232" i="11" s="1"/>
  <c r="M228" i="11"/>
  <c r="R228" i="11" s="1"/>
  <c r="V228" i="11"/>
  <c r="Q229" i="11" s="1"/>
  <c r="M229" i="11" l="1"/>
  <c r="R229" i="11" s="1"/>
  <c r="L231" i="11"/>
  <c r="J232" i="11"/>
  <c r="I233" i="11" s="1"/>
  <c r="N230" i="11"/>
  <c r="S230" i="11" s="1"/>
  <c r="V229" i="11"/>
  <c r="U229" i="11"/>
  <c r="P230" i="11" s="1"/>
  <c r="O229" i="11"/>
  <c r="T229" i="11" s="1"/>
  <c r="O230" i="11" s="1"/>
  <c r="M230" i="11" l="1"/>
  <c r="R230" i="11" s="1"/>
  <c r="T230" i="11"/>
  <c r="O231" i="11" s="1"/>
  <c r="L232" i="11"/>
  <c r="J233" i="11"/>
  <c r="I234" i="11" s="1"/>
  <c r="Q230" i="11"/>
  <c r="V230" i="11" s="1"/>
  <c r="U230" i="11"/>
  <c r="P231" i="11" s="1"/>
  <c r="N231" i="11"/>
  <c r="S231" i="11" s="1"/>
  <c r="Q231" i="11" l="1"/>
  <c r="V231" i="11" s="1"/>
  <c r="M231" i="11"/>
  <c r="R231" i="11" s="1"/>
  <c r="M232" i="11" s="1"/>
  <c r="T231" i="11"/>
  <c r="L233" i="11"/>
  <c r="J234" i="11"/>
  <c r="I235" i="11" s="1"/>
  <c r="U231" i="11"/>
  <c r="P232" i="11" s="1"/>
  <c r="N232" i="11"/>
  <c r="S232" i="11" s="1"/>
  <c r="Q232" i="11" l="1"/>
  <c r="V232" i="11" s="1"/>
  <c r="L234" i="11"/>
  <c r="J235" i="11"/>
  <c r="I236" i="11" s="1"/>
  <c r="N233" i="11"/>
  <c r="S233" i="11" s="1"/>
  <c r="R232" i="11"/>
  <c r="M233" i="11" s="1"/>
  <c r="O232" i="11"/>
  <c r="T232" i="11" s="1"/>
  <c r="U232" i="11"/>
  <c r="P233" i="11" s="1"/>
  <c r="Q233" i="11" l="1"/>
  <c r="V233" i="11" s="1"/>
  <c r="R233" i="11"/>
  <c r="N234" i="11"/>
  <c r="S234" i="11" s="1"/>
  <c r="U233" i="11"/>
  <c r="O233" i="11"/>
  <c r="T233" i="11" s="1"/>
  <c r="L235" i="11"/>
  <c r="J236" i="11"/>
  <c r="I237" i="11" s="1"/>
  <c r="O234" i="11" l="1"/>
  <c r="T234" i="11" s="1"/>
  <c r="Q234" i="11"/>
  <c r="V234" i="11" s="1"/>
  <c r="Q235" i="11" s="1"/>
  <c r="L236" i="11"/>
  <c r="J237" i="11"/>
  <c r="I238" i="11" s="1"/>
  <c r="M234" i="11"/>
  <c r="R234" i="11" s="1"/>
  <c r="N235" i="11"/>
  <c r="S235" i="11" s="1"/>
  <c r="P234" i="11"/>
  <c r="U234" i="11" s="1"/>
  <c r="M235" i="11" l="1"/>
  <c r="R235" i="11" s="1"/>
  <c r="P235" i="11"/>
  <c r="U235" i="11" s="1"/>
  <c r="P236" i="11" s="1"/>
  <c r="O235" i="11"/>
  <c r="T235" i="11" s="1"/>
  <c r="N236" i="11"/>
  <c r="S236" i="11" s="1"/>
  <c r="V235" i="11"/>
  <c r="Q236" i="11" s="1"/>
  <c r="L237" i="11"/>
  <c r="J238" i="11"/>
  <c r="I239" i="11" s="1"/>
  <c r="O236" i="11" l="1"/>
  <c r="T236" i="11" s="1"/>
  <c r="M236" i="11"/>
  <c r="R236" i="11" s="1"/>
  <c r="U236" i="11"/>
  <c r="L238" i="11"/>
  <c r="J239" i="11"/>
  <c r="I240" i="11" s="1"/>
  <c r="N237" i="11"/>
  <c r="S237" i="11" s="1"/>
  <c r="V236" i="11"/>
  <c r="Q237" i="11" s="1"/>
  <c r="O237" i="11" l="1"/>
  <c r="T237" i="11" s="1"/>
  <c r="L239" i="11"/>
  <c r="J240" i="11"/>
  <c r="I241" i="11" s="1"/>
  <c r="N238" i="11"/>
  <c r="S238" i="11" s="1"/>
  <c r="V237" i="11"/>
  <c r="Q238" i="11" s="1"/>
  <c r="M237" i="11"/>
  <c r="R237" i="11" s="1"/>
  <c r="P237" i="11"/>
  <c r="U237" i="11" s="1"/>
  <c r="P238" i="11" l="1"/>
  <c r="U238" i="11" s="1"/>
  <c r="P239" i="11" s="1"/>
  <c r="M238" i="11"/>
  <c r="R238" i="11" s="1"/>
  <c r="O238" i="11"/>
  <c r="T238" i="11" s="1"/>
  <c r="O239" i="11" s="1"/>
  <c r="N239" i="11"/>
  <c r="S239" i="11" s="1"/>
  <c r="V238" i="11"/>
  <c r="L240" i="11"/>
  <c r="J241" i="11"/>
  <c r="I242" i="11" s="1"/>
  <c r="M239" i="11" l="1"/>
  <c r="R239" i="11" s="1"/>
  <c r="U239" i="11"/>
  <c r="P240" i="11" s="1"/>
  <c r="J242" i="11"/>
  <c r="I243" i="11" s="1"/>
  <c r="L241" i="11"/>
  <c r="Q239" i="11"/>
  <c r="V239" i="11" s="1"/>
  <c r="N240" i="11"/>
  <c r="S240" i="11" s="1"/>
  <c r="T239" i="11"/>
  <c r="Q240" i="11" l="1"/>
  <c r="V240" i="11" s="1"/>
  <c r="M240" i="11"/>
  <c r="R240" i="11" s="1"/>
  <c r="N241" i="11"/>
  <c r="S241" i="11" s="1"/>
  <c r="O240" i="11"/>
  <c r="T240" i="11" s="1"/>
  <c r="L242" i="11"/>
  <c r="J243" i="11"/>
  <c r="I244" i="11" s="1"/>
  <c r="U240" i="11"/>
  <c r="O241" i="11" l="1"/>
  <c r="T241" i="11" s="1"/>
  <c r="M241" i="11"/>
  <c r="R241" i="11" s="1"/>
  <c r="M242" i="11" s="1"/>
  <c r="Q241" i="11"/>
  <c r="V241" i="11" s="1"/>
  <c r="Q242" i="11" s="1"/>
  <c r="L243" i="11"/>
  <c r="J244" i="11"/>
  <c r="I245" i="11" s="1"/>
  <c r="N242" i="11"/>
  <c r="S242" i="11" s="1"/>
  <c r="P241" i="11"/>
  <c r="U241" i="11" s="1"/>
  <c r="P242" i="11" l="1"/>
  <c r="U242" i="11" s="1"/>
  <c r="O242" i="11"/>
  <c r="T242" i="11" s="1"/>
  <c r="O243" i="11" s="1"/>
  <c r="R242" i="11"/>
  <c r="M243" i="11" s="1"/>
  <c r="V242" i="11"/>
  <c r="Q243" i="11" s="1"/>
  <c r="L244" i="11"/>
  <c r="J245" i="11"/>
  <c r="I246" i="11" s="1"/>
  <c r="N243" i="11"/>
  <c r="S243" i="11" s="1"/>
  <c r="P243" i="11" l="1"/>
  <c r="U243" i="11" s="1"/>
  <c r="N244" i="11"/>
  <c r="S244" i="11" s="1"/>
  <c r="T243" i="11"/>
  <c r="O244" i="11" s="1"/>
  <c r="V243" i="11"/>
  <c r="Q244" i="11" s="1"/>
  <c r="R243" i="11"/>
  <c r="M244" i="11" s="1"/>
  <c r="L245" i="11"/>
  <c r="J246" i="11"/>
  <c r="I247" i="11" s="1"/>
  <c r="P244" i="11" l="1"/>
  <c r="U244" i="11" s="1"/>
  <c r="R244" i="11"/>
  <c r="N245" i="11"/>
  <c r="S245" i="11" s="1"/>
  <c r="V244" i="11"/>
  <c r="L246" i="11"/>
  <c r="J247" i="11"/>
  <c r="I248" i="11" s="1"/>
  <c r="T244" i="11"/>
  <c r="O245" i="11" s="1"/>
  <c r="P245" i="11" l="1"/>
  <c r="U245" i="11" s="1"/>
  <c r="P246" i="11" s="1"/>
  <c r="L247" i="11"/>
  <c r="J248" i="11"/>
  <c r="I249" i="11" s="1"/>
  <c r="M245" i="11"/>
  <c r="R245" i="11" s="1"/>
  <c r="M246" i="11" s="1"/>
  <c r="N246" i="11"/>
  <c r="S246" i="11" s="1"/>
  <c r="T245" i="11"/>
  <c r="Q245" i="11"/>
  <c r="V245" i="11" s="1"/>
  <c r="N247" i="11" l="1"/>
  <c r="S247" i="11" s="1"/>
  <c r="R246" i="11"/>
  <c r="M247" i="11" s="1"/>
  <c r="O246" i="11"/>
  <c r="T246" i="11" s="1"/>
  <c r="U246" i="11"/>
  <c r="P247" i="11" s="1"/>
  <c r="Q246" i="11"/>
  <c r="V246" i="11" s="1"/>
  <c r="L248" i="11"/>
  <c r="J249" i="11"/>
  <c r="I250" i="11" s="1"/>
  <c r="O247" i="11" l="1"/>
  <c r="T247" i="11" s="1"/>
  <c r="Q247" i="11"/>
  <c r="V247" i="11" s="1"/>
  <c r="J250" i="11"/>
  <c r="I251" i="11" s="1"/>
  <c r="L249" i="11"/>
  <c r="R247" i="11"/>
  <c r="M248" i="11" s="1"/>
  <c r="U247" i="11"/>
  <c r="P248" i="11" s="1"/>
  <c r="N248" i="11"/>
  <c r="S248" i="11" s="1"/>
  <c r="Q248" i="11" l="1"/>
  <c r="V248" i="11" s="1"/>
  <c r="O248" i="11"/>
  <c r="T248" i="11" s="1"/>
  <c r="L250" i="11"/>
  <c r="J251" i="11"/>
  <c r="I252" i="11" s="1"/>
  <c r="U248" i="11"/>
  <c r="P249" i="11" s="1"/>
  <c r="R248" i="11"/>
  <c r="N249" i="11"/>
  <c r="S249" i="11" s="1"/>
  <c r="O249" i="11" l="1"/>
  <c r="T249" i="11" s="1"/>
  <c r="O250" i="11" s="1"/>
  <c r="Q249" i="11"/>
  <c r="V249" i="11" s="1"/>
  <c r="J252" i="11"/>
  <c r="I253" i="11" s="1"/>
  <c r="L251" i="11"/>
  <c r="N250" i="11"/>
  <c r="S250" i="11" s="1"/>
  <c r="M249" i="11"/>
  <c r="R249" i="11" s="1"/>
  <c r="U249" i="11"/>
  <c r="P250" i="11" s="1"/>
  <c r="Q250" i="11" l="1"/>
  <c r="V250" i="11" s="1"/>
  <c r="M250" i="11"/>
  <c r="R250" i="11" s="1"/>
  <c r="L252" i="11"/>
  <c r="J253" i="11"/>
  <c r="I254" i="11" s="1"/>
  <c r="U250" i="11"/>
  <c r="N251" i="11"/>
  <c r="S251" i="11" s="1"/>
  <c r="T250" i="11"/>
  <c r="O251" i="11" s="1"/>
  <c r="M251" i="11" l="1"/>
  <c r="R251" i="11" s="1"/>
  <c r="Q251" i="11"/>
  <c r="V251" i="11" s="1"/>
  <c r="T251" i="11"/>
  <c r="O252" i="11" s="1"/>
  <c r="J254" i="11"/>
  <c r="L254" i="11" s="1"/>
  <c r="L253" i="11"/>
  <c r="P251" i="11"/>
  <c r="U251" i="11" s="1"/>
  <c r="N252" i="11"/>
  <c r="S252" i="11" s="1"/>
  <c r="P252" i="11" l="1"/>
  <c r="U252" i="11" s="1"/>
  <c r="Q252" i="11"/>
  <c r="V252" i="11" s="1"/>
  <c r="Q253" i="11" s="1"/>
  <c r="M252" i="11"/>
  <c r="R252" i="11" s="1"/>
  <c r="N253" i="11"/>
  <c r="S253" i="11" s="1"/>
  <c r="T252" i="11"/>
  <c r="O253" i="11" s="1"/>
  <c r="N254" i="11" l="1"/>
  <c r="S254" i="11" s="1"/>
  <c r="M253" i="11"/>
  <c r="R253" i="11" s="1"/>
  <c r="P253" i="11"/>
  <c r="U253" i="11" s="1"/>
  <c r="V253" i="11"/>
  <c r="T253" i="11"/>
  <c r="P254" i="11" l="1"/>
  <c r="U254" i="11" s="1"/>
  <c r="M254" i="11"/>
  <c r="R254" i="11" s="1"/>
  <c r="O254" i="11"/>
  <c r="T254" i="11" s="1"/>
  <c r="Q254" i="11"/>
  <c r="V254" i="11" s="1"/>
</calcChain>
</file>

<file path=xl/sharedStrings.xml><?xml version="1.0" encoding="utf-8"?>
<sst xmlns="http://schemas.openxmlformats.org/spreadsheetml/2006/main" count="56" uniqueCount="28">
  <si>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</si>
  <si>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</si>
  <si>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</si>
  <si>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</si>
  <si>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</si>
  <si>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</si>
  <si>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</si>
  <si>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</si>
  <si>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</si>
  <si>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</si>
  <si>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</si>
  <si>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</si>
  <si>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</si>
  <si>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</si>
  <si>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</si>
  <si>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</si>
  <si>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</si>
  <si>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</si>
  <si>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편입비중</t>
    <phoneticPr fontId="2" type="noConversion"/>
  </si>
  <si>
    <t>지수</t>
    <phoneticPr fontId="2" type="noConversion"/>
  </si>
  <si>
    <t>설정좌수</t>
    <phoneticPr fontId="2" type="noConversion"/>
  </si>
  <si>
    <t>환매좌수</t>
    <phoneticPr fontId="2" type="noConversion"/>
  </si>
  <si>
    <t>(Random)</t>
    <phoneticPr fontId="2" type="noConversion"/>
  </si>
  <si>
    <t>총좌수</t>
    <phoneticPr fontId="2" type="noConversion"/>
  </si>
  <si>
    <t>iNAV</t>
    <phoneticPr fontId="2" type="noConversion"/>
  </si>
  <si>
    <t>일자별 매매내역</t>
    <phoneticPr fontId="2" type="noConversion"/>
  </si>
  <si>
    <t>주식 잔고</t>
    <phoneticPr fontId="2" type="noConversion"/>
  </si>
  <si>
    <t>AUM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</si>
</sst>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100.88234056224901</c:v>
                </c:pt>
                <c:pt idx="2">
                  <c:v>99.541076305220884</c:v>
                </c:pt>
                <c:pt idx="3">
                  <c:v>100.05464096385541</c:v>
                </c:pt>
                <c:pt idx="4">
                  <c:v>100.36725140562248</c:v>
                </c:pt>
                <c:pt idx="5">
                  <c:v>100.04578473895582</c:v>
                </c:pt>
                <c:pt idx="6">
                  <c:v>100.0560626506024</c:v>
                </c:pt>
                <c:pt idx="7">
                  <c:v>102.44431807228915</c:v>
                </c:pt>
                <c:pt idx="8">
                  <c:v>101.99452851405621</c:v>
                </c:pt>
                <c:pt idx="9">
                  <c:v>100.75310200803213</c:v>
                </c:pt>
                <c:pt idx="10">
                  <c:v>101.62003855421686</c:v>
                </c:pt>
                <c:pt idx="11">
                  <c:v>101.69253654618473</c:v>
                </c:pt>
                <c:pt idx="12">
                  <c:v>101.67752610441767</c:v>
                </c:pt>
                <c:pt idx="13">
                  <c:v>101.33220401606427</c:v>
                </c:pt>
                <c:pt idx="14">
                  <c:v>102.19049156626505</c:v>
                </c:pt>
                <c:pt idx="15">
                  <c:v>101.66918875502009</c:v>
                </c:pt>
                <c:pt idx="16">
                  <c:v>103.23175100401608</c:v>
                </c:pt>
                <c:pt idx="17">
                  <c:v>102.18687871485943</c:v>
                </c:pt>
                <c:pt idx="18">
                  <c:v>100.97385220883535</c:v>
                </c:pt>
                <c:pt idx="19">
                  <c:v>98.977420080321281</c:v>
                </c:pt>
                <c:pt idx="20">
                  <c:v>99.128846586345375</c:v>
                </c:pt>
                <c:pt idx="21">
                  <c:v>99.528657028112448</c:v>
                </c:pt>
                <c:pt idx="22">
                  <c:v>99.084213654618466</c:v>
                </c:pt>
                <c:pt idx="23">
                  <c:v>99.536228112449805</c:v>
                </c:pt>
                <c:pt idx="24">
                  <c:v>100.11585381526105</c:v>
                </c:pt>
                <c:pt idx="25">
                  <c:v>100.57293493975902</c:v>
                </c:pt>
                <c:pt idx="26">
                  <c:v>100.91559036144577</c:v>
                </c:pt>
                <c:pt idx="27">
                  <c:v>99.370648995983942</c:v>
                </c:pt>
                <c:pt idx="28">
                  <c:v>98.673980722891557</c:v>
                </c:pt>
                <c:pt idx="29">
                  <c:v>99.976102811244985</c:v>
                </c:pt>
                <c:pt idx="30">
                  <c:v>100.86763052208836</c:v>
                </c:pt>
                <c:pt idx="31">
                  <c:v>100.9832514056225</c:v>
                </c:pt>
                <c:pt idx="32">
                  <c:v>100.26181044176707</c:v>
                </c:pt>
                <c:pt idx="33">
                  <c:v>101.19472449799196</c:v>
                </c:pt>
                <c:pt idx="34">
                  <c:v>102.12534457831326</c:v>
                </c:pt>
                <c:pt idx="35">
                  <c:v>102.56594859437752</c:v>
                </c:pt>
                <c:pt idx="36">
                  <c:v>104.38345542168675</c:v>
                </c:pt>
                <c:pt idx="37">
                  <c:v>104.18988915662651</c:v>
                </c:pt>
                <c:pt idx="38">
                  <c:v>103.41753092369478</c:v>
                </c:pt>
                <c:pt idx="39">
                  <c:v>104.00009959839358</c:v>
                </c:pt>
                <c:pt idx="40">
                  <c:v>102.37438554216867</c:v>
                </c:pt>
                <c:pt idx="41">
                  <c:v>101.12115341365462</c:v>
                </c:pt>
                <c:pt idx="42">
                  <c:v>101.7961734939759</c:v>
                </c:pt>
                <c:pt idx="43">
                  <c:v>101.07501204819278</c:v>
                </c:pt>
                <c:pt idx="44">
                  <c:v>102.97293493975903</c:v>
                </c:pt>
                <c:pt idx="45">
                  <c:v>104.87590682730922</c:v>
                </c:pt>
                <c:pt idx="46">
                  <c:v>105.67930120481928</c:v>
                </c:pt>
                <c:pt idx="47">
                  <c:v>104.96462329317269</c:v>
                </c:pt>
                <c:pt idx="48">
                  <c:v>105.60361285140563</c:v>
                </c:pt>
                <c:pt idx="49">
                  <c:v>104.50224899598393</c:v>
                </c:pt>
                <c:pt idx="50">
                  <c:v>104.71755662650601</c:v>
                </c:pt>
                <c:pt idx="51">
                  <c:v>106.2455951807229</c:v>
                </c:pt>
                <c:pt idx="52">
                  <c:v>108.06709397590362</c:v>
                </c:pt>
                <c:pt idx="53">
                  <c:v>106.20569317269077</c:v>
                </c:pt>
                <c:pt idx="54">
                  <c:v>105.91723855421687</c:v>
                </c:pt>
                <c:pt idx="55">
                  <c:v>106.47796144578314</c:v>
                </c:pt>
                <c:pt idx="56">
                  <c:v>107.28048674698796</c:v>
                </c:pt>
                <c:pt idx="57">
                  <c:v>107.18007871485943</c:v>
                </c:pt>
                <c:pt idx="58">
                  <c:v>107.58515341365462</c:v>
                </c:pt>
                <c:pt idx="59">
                  <c:v>107.01048514056224</c:v>
                </c:pt>
                <c:pt idx="60">
                  <c:v>107.58418152610443</c:v>
                </c:pt>
                <c:pt idx="61">
                  <c:v>107.79293333333332</c:v>
                </c:pt>
                <c:pt idx="62">
                  <c:v>107.51134779116467</c:v>
                </c:pt>
                <c:pt idx="63">
                  <c:v>108.26185220883535</c:v>
                </c:pt>
                <c:pt idx="64">
                  <c:v>107.34814457831325</c:v>
                </c:pt>
                <c:pt idx="65">
                  <c:v>106.5316530120482</c:v>
                </c:pt>
                <c:pt idx="66">
                  <c:v>107.0701767068273</c:v>
                </c:pt>
                <c:pt idx="67">
                  <c:v>105.8156</c:v>
                </c:pt>
                <c:pt idx="68">
                  <c:v>105.38769156626506</c:v>
                </c:pt>
                <c:pt idx="69">
                  <c:v>105.69490923694779</c:v>
                </c:pt>
                <c:pt idx="70">
                  <c:v>104.06616224899598</c:v>
                </c:pt>
                <c:pt idx="71">
                  <c:v>104.56343132530121</c:v>
                </c:pt>
                <c:pt idx="72">
                  <c:v>104.91897670682731</c:v>
                </c:pt>
                <c:pt idx="73">
                  <c:v>105.38365943775101</c:v>
                </c:pt>
                <c:pt idx="74">
                  <c:v>106.35107309236949</c:v>
                </c:pt>
                <c:pt idx="75">
                  <c:v>105.16972208835342</c:v>
                </c:pt>
                <c:pt idx="76">
                  <c:v>105.97563855421687</c:v>
                </c:pt>
                <c:pt idx="77">
                  <c:v>106.30163534136545</c:v>
                </c:pt>
                <c:pt idx="78">
                  <c:v>104.4454200803213</c:v>
                </c:pt>
                <c:pt idx="79">
                  <c:v>104.08316947791165</c:v>
                </c:pt>
                <c:pt idx="80">
                  <c:v>105.92801445783134</c:v>
                </c:pt>
                <c:pt idx="81">
                  <c:v>105.32681606425702</c:v>
                </c:pt>
                <c:pt idx="82">
                  <c:v>105.25946827309237</c:v>
                </c:pt>
                <c:pt idx="83">
                  <c:v>107.31934457831325</c:v>
                </c:pt>
                <c:pt idx="84">
                  <c:v>106.09316465863455</c:v>
                </c:pt>
                <c:pt idx="85">
                  <c:v>106.38754698795181</c:v>
                </c:pt>
                <c:pt idx="86">
                  <c:v>104.45880803212853</c:v>
                </c:pt>
                <c:pt idx="87">
                  <c:v>105.2616016064257</c:v>
                </c:pt>
                <c:pt idx="88">
                  <c:v>105.0901815261044</c:v>
                </c:pt>
                <c:pt idx="89">
                  <c:v>107.23546666666665</c:v>
                </c:pt>
                <c:pt idx="90">
                  <c:v>106.79758393574296</c:v>
                </c:pt>
                <c:pt idx="91">
                  <c:v>107.67073895582328</c:v>
                </c:pt>
                <c:pt idx="92">
                  <c:v>107.67268433734939</c:v>
                </c:pt>
                <c:pt idx="93">
                  <c:v>107.16570763052209</c:v>
                </c:pt>
                <c:pt idx="94">
                  <c:v>108.46862650602409</c:v>
                </c:pt>
                <c:pt idx="95">
                  <c:v>108.17115020080321</c:v>
                </c:pt>
                <c:pt idx="96">
                  <c:v>109.66144738955823</c:v>
                </c:pt>
                <c:pt idx="97">
                  <c:v>111.03825702811245</c:v>
                </c:pt>
                <c:pt idx="98">
                  <c:v>110.88089156626506</c:v>
                </c:pt>
                <c:pt idx="99">
                  <c:v>110.7499389558233</c:v>
                </c:pt>
                <c:pt idx="100">
                  <c:v>111.85848995983936</c:v>
                </c:pt>
                <c:pt idx="101">
                  <c:v>111.55631807228916</c:v>
                </c:pt>
                <c:pt idx="102">
                  <c:v>111.12489477911647</c:v>
                </c:pt>
                <c:pt idx="103">
                  <c:v>112.50200321285139</c:v>
                </c:pt>
                <c:pt idx="104">
                  <c:v>113.33266666666665</c:v>
                </c:pt>
                <c:pt idx="105">
                  <c:v>115.24378795180724</c:v>
                </c:pt>
                <c:pt idx="106">
                  <c:v>117.48532690763052</c:v>
                </c:pt>
                <c:pt idx="107">
                  <c:v>116.8109670682731</c:v>
                </c:pt>
                <c:pt idx="108">
                  <c:v>115.40915180722891</c:v>
                </c:pt>
                <c:pt idx="109">
                  <c:v>115.63906024096386</c:v>
                </c:pt>
                <c:pt idx="110">
                  <c:v>114.53184257028113</c:v>
                </c:pt>
                <c:pt idx="111">
                  <c:v>115.20017188755021</c:v>
                </c:pt>
                <c:pt idx="112">
                  <c:v>113.68063132530119</c:v>
                </c:pt>
                <c:pt idx="113">
                  <c:v>111.45933815261044</c:v>
                </c:pt>
                <c:pt idx="114">
                  <c:v>112.59629718875502</c:v>
                </c:pt>
                <c:pt idx="115">
                  <c:v>110.86271004016064</c:v>
                </c:pt>
                <c:pt idx="116">
                  <c:v>108.98900240963856</c:v>
                </c:pt>
                <c:pt idx="117">
                  <c:v>110.42353574297188</c:v>
                </c:pt>
                <c:pt idx="118">
                  <c:v>111.38766746987952</c:v>
                </c:pt>
                <c:pt idx="119">
                  <c:v>111.69249638554217</c:v>
                </c:pt>
                <c:pt idx="120">
                  <c:v>112.44197751004018</c:v>
                </c:pt>
                <c:pt idx="121">
                  <c:v>112.77476144578313</c:v>
                </c:pt>
                <c:pt idx="122">
                  <c:v>113.9624032128514</c:v>
                </c:pt>
                <c:pt idx="123">
                  <c:v>112.721259437751</c:v>
                </c:pt>
                <c:pt idx="124">
                  <c:v>112.6917140562249</c:v>
                </c:pt>
                <c:pt idx="125">
                  <c:v>113.98106827309238</c:v>
                </c:pt>
                <c:pt idx="126">
                  <c:v>114.45230682730924</c:v>
                </c:pt>
                <c:pt idx="127">
                  <c:v>114.03083694779117</c:v>
                </c:pt>
                <c:pt idx="128">
                  <c:v>112.8409172690763</c:v>
                </c:pt>
                <c:pt idx="129">
                  <c:v>111.48950843373493</c:v>
                </c:pt>
                <c:pt idx="130">
                  <c:v>109.92774939759036</c:v>
                </c:pt>
                <c:pt idx="131">
                  <c:v>109.87313734939758</c:v>
                </c:pt>
                <c:pt idx="132">
                  <c:v>111.5301686746988</c:v>
                </c:pt>
                <c:pt idx="133">
                  <c:v>111.03600963855422</c:v>
                </c:pt>
                <c:pt idx="134">
                  <c:v>112.93936385542169</c:v>
                </c:pt>
                <c:pt idx="135">
                  <c:v>111.27931405622491</c:v>
                </c:pt>
                <c:pt idx="136">
                  <c:v>111.50752449799197</c:v>
                </c:pt>
                <c:pt idx="137">
                  <c:v>109.33180401606425</c:v>
                </c:pt>
                <c:pt idx="138">
                  <c:v>108.85643373493976</c:v>
                </c:pt>
                <c:pt idx="139">
                  <c:v>108.38059116465864</c:v>
                </c:pt>
                <c:pt idx="140">
                  <c:v>107.36602409638553</c:v>
                </c:pt>
                <c:pt idx="141">
                  <c:v>110.00098473895584</c:v>
                </c:pt>
                <c:pt idx="142">
                  <c:v>109.81383614457832</c:v>
                </c:pt>
                <c:pt idx="143">
                  <c:v>109.63266666666667</c:v>
                </c:pt>
                <c:pt idx="144">
                  <c:v>108.62582971887551</c:v>
                </c:pt>
                <c:pt idx="145">
                  <c:v>109.77347791164658</c:v>
                </c:pt>
                <c:pt idx="146">
                  <c:v>109.81398393574298</c:v>
                </c:pt>
                <c:pt idx="147">
                  <c:v>109.84357751004016</c:v>
                </c:pt>
                <c:pt idx="148">
                  <c:v>110.89022650602409</c:v>
                </c:pt>
                <c:pt idx="149">
                  <c:v>109.00659598393574</c:v>
                </c:pt>
                <c:pt idx="150">
                  <c:v>108.99074377510041</c:v>
                </c:pt>
                <c:pt idx="151">
                  <c:v>110.20144257028113</c:v>
                </c:pt>
                <c:pt idx="152">
                  <c:v>112.22066024096387</c:v>
                </c:pt>
                <c:pt idx="153">
                  <c:v>111.4800546184739</c:v>
                </c:pt>
                <c:pt idx="154">
                  <c:v>111.07953574297188</c:v>
                </c:pt>
                <c:pt idx="155">
                  <c:v>113.23010763052208</c:v>
                </c:pt>
                <c:pt idx="156">
                  <c:v>113.4690891566265</c:v>
                </c:pt>
                <c:pt idx="157">
                  <c:v>114.72356787148594</c:v>
                </c:pt>
                <c:pt idx="158">
                  <c:v>115.10049156626505</c:v>
                </c:pt>
                <c:pt idx="159">
                  <c:v>114.31467469879517</c:v>
                </c:pt>
                <c:pt idx="160">
                  <c:v>113.55413975903615</c:v>
                </c:pt>
                <c:pt idx="161">
                  <c:v>115.07412208835342</c:v>
                </c:pt>
                <c:pt idx="162">
                  <c:v>115.20747469879518</c:v>
                </c:pt>
                <c:pt idx="163">
                  <c:v>115.276637751004</c:v>
                </c:pt>
                <c:pt idx="164">
                  <c:v>117.23290120481929</c:v>
                </c:pt>
                <c:pt idx="165">
                  <c:v>118.43597590361445</c:v>
                </c:pt>
                <c:pt idx="166">
                  <c:v>119.32550522088354</c:v>
                </c:pt>
                <c:pt idx="167">
                  <c:v>121.45035020080321</c:v>
                </c:pt>
                <c:pt idx="168">
                  <c:v>123.50439357429718</c:v>
                </c:pt>
                <c:pt idx="169">
                  <c:v>122.11613012048193</c:v>
                </c:pt>
                <c:pt idx="170">
                  <c:v>123.18283212851406</c:v>
                </c:pt>
                <c:pt idx="171">
                  <c:v>121.96926104417672</c:v>
                </c:pt>
                <c:pt idx="172">
                  <c:v>123.33706666666666</c:v>
                </c:pt>
                <c:pt idx="173">
                  <c:v>121.82175261044176</c:v>
                </c:pt>
                <c:pt idx="174">
                  <c:v>121.62052208835341</c:v>
                </c:pt>
                <c:pt idx="175">
                  <c:v>121.33986506024097</c:v>
                </c:pt>
                <c:pt idx="176">
                  <c:v>121.48943453815262</c:v>
                </c:pt>
                <c:pt idx="177">
                  <c:v>123.59581365461847</c:v>
                </c:pt>
                <c:pt idx="178">
                  <c:v>122.58248192771084</c:v>
                </c:pt>
                <c:pt idx="179">
                  <c:v>121.73029076305222</c:v>
                </c:pt>
                <c:pt idx="180">
                  <c:v>122.79552610441766</c:v>
                </c:pt>
                <c:pt idx="181">
                  <c:v>123.18379759036145</c:v>
                </c:pt>
                <c:pt idx="182">
                  <c:v>121.3807967871486</c:v>
                </c:pt>
                <c:pt idx="183">
                  <c:v>118.90463935742972</c:v>
                </c:pt>
                <c:pt idx="184">
                  <c:v>120.09343614457831</c:v>
                </c:pt>
                <c:pt idx="185">
                  <c:v>120.39705381526105</c:v>
                </c:pt>
                <c:pt idx="186">
                  <c:v>121.05510682730925</c:v>
                </c:pt>
                <c:pt idx="187">
                  <c:v>121.70296224899599</c:v>
                </c:pt>
                <c:pt idx="188">
                  <c:v>122.25443212851405</c:v>
                </c:pt>
                <c:pt idx="189">
                  <c:v>121.78385702811245</c:v>
                </c:pt>
                <c:pt idx="190">
                  <c:v>120.75061526104417</c:v>
                </c:pt>
                <c:pt idx="191">
                  <c:v>121.96708112449799</c:v>
                </c:pt>
                <c:pt idx="192">
                  <c:v>119.71339116465865</c:v>
                </c:pt>
                <c:pt idx="193">
                  <c:v>119.98034859437752</c:v>
                </c:pt>
                <c:pt idx="194">
                  <c:v>118.65514056224899</c:v>
                </c:pt>
                <c:pt idx="195">
                  <c:v>116.34706827309238</c:v>
                </c:pt>
                <c:pt idx="196">
                  <c:v>114.24347791164659</c:v>
                </c:pt>
                <c:pt idx="197">
                  <c:v>115.02105381526104</c:v>
                </c:pt>
                <c:pt idx="198">
                  <c:v>116.09545220883535</c:v>
                </c:pt>
                <c:pt idx="199">
                  <c:v>116.27281124497992</c:v>
                </c:pt>
                <c:pt idx="200">
                  <c:v>115.25428273092369</c:v>
                </c:pt>
                <c:pt idx="201">
                  <c:v>114.47632128514056</c:v>
                </c:pt>
                <c:pt idx="202">
                  <c:v>114.75942489959839</c:v>
                </c:pt>
                <c:pt idx="203">
                  <c:v>114.9228</c:v>
                </c:pt>
                <c:pt idx="204">
                  <c:v>114.80961445783133</c:v>
                </c:pt>
                <c:pt idx="205">
                  <c:v>115.25796305220884</c:v>
                </c:pt>
                <c:pt idx="206">
                  <c:v>115.29267791164659</c:v>
                </c:pt>
                <c:pt idx="207">
                  <c:v>116.75510200803213</c:v>
                </c:pt>
                <c:pt idx="208">
                  <c:v>115.69364819277108</c:v>
                </c:pt>
                <c:pt idx="209">
                  <c:v>116.01836787148594</c:v>
                </c:pt>
                <c:pt idx="210">
                  <c:v>114.43496064257029</c:v>
                </c:pt>
                <c:pt idx="211">
                  <c:v>116.78865702811245</c:v>
                </c:pt>
                <c:pt idx="212">
                  <c:v>116.63587469879518</c:v>
                </c:pt>
                <c:pt idx="213">
                  <c:v>117.07113574297188</c:v>
                </c:pt>
                <c:pt idx="214">
                  <c:v>117.26155983935742</c:v>
                </c:pt>
                <c:pt idx="215">
                  <c:v>116.81541847389558</c:v>
                </c:pt>
                <c:pt idx="216">
                  <c:v>117.56496546184738</c:v>
                </c:pt>
                <c:pt idx="217">
                  <c:v>120.44861526104418</c:v>
                </c:pt>
                <c:pt idx="218">
                  <c:v>121.75382650602408</c:v>
                </c:pt>
                <c:pt idx="219">
                  <c:v>121.08256546184739</c:v>
                </c:pt>
                <c:pt idx="220">
                  <c:v>122.31964979919678</c:v>
                </c:pt>
                <c:pt idx="221">
                  <c:v>121.72442088353415</c:v>
                </c:pt>
                <c:pt idx="222">
                  <c:v>121.14242730923695</c:v>
                </c:pt>
                <c:pt idx="223">
                  <c:v>122.20583935742972</c:v>
                </c:pt>
                <c:pt idx="224">
                  <c:v>123.07661204819279</c:v>
                </c:pt>
                <c:pt idx="225">
                  <c:v>124.37696385542169</c:v>
                </c:pt>
                <c:pt idx="226">
                  <c:v>125.25812369477912</c:v>
                </c:pt>
                <c:pt idx="227">
                  <c:v>125.58141044176708</c:v>
                </c:pt>
                <c:pt idx="228">
                  <c:v>126.31722088353415</c:v>
                </c:pt>
                <c:pt idx="229">
                  <c:v>127.97927710843373</c:v>
                </c:pt>
                <c:pt idx="230">
                  <c:v>130.33573493975902</c:v>
                </c:pt>
                <c:pt idx="231">
                  <c:v>132.27214779116466</c:v>
                </c:pt>
                <c:pt idx="232">
                  <c:v>132.74349076305219</c:v>
                </c:pt>
                <c:pt idx="233">
                  <c:v>133.13558393574297</c:v>
                </c:pt>
                <c:pt idx="234">
                  <c:v>133.99943453815263</c:v>
                </c:pt>
                <c:pt idx="235">
                  <c:v>132.07530923694779</c:v>
                </c:pt>
                <c:pt idx="236">
                  <c:v>132.96807550200805</c:v>
                </c:pt>
                <c:pt idx="237">
                  <c:v>134.9837751004016</c:v>
                </c:pt>
                <c:pt idx="238">
                  <c:v>133.91323694779115</c:v>
                </c:pt>
                <c:pt idx="239">
                  <c:v>133.91425220883534</c:v>
                </c:pt>
                <c:pt idx="240">
                  <c:v>134.64000642570281</c:v>
                </c:pt>
                <c:pt idx="241">
                  <c:v>135.3048530120482</c:v>
                </c:pt>
                <c:pt idx="242">
                  <c:v>134.45572530120481</c:v>
                </c:pt>
                <c:pt idx="243">
                  <c:v>133.94580240963856</c:v>
                </c:pt>
                <c:pt idx="244">
                  <c:v>133.06483212851404</c:v>
                </c:pt>
                <c:pt idx="245">
                  <c:v>132.03197751004018</c:v>
                </c:pt>
                <c:pt idx="246">
                  <c:v>132.8172016064257</c:v>
                </c:pt>
                <c:pt idx="247">
                  <c:v>135.74486586345381</c:v>
                </c:pt>
                <c:pt idx="248">
                  <c:v>133.89860883534138</c:v>
                </c:pt>
                <c:pt idx="249">
                  <c:v>132.35215582329317</c:v>
                </c:pt>
                <c:pt idx="250">
                  <c:v>132.23172530120482</c:v>
                </c:pt>
                <c:pt idx="251">
                  <c:v>132.46072128514058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27152"/>
        <c:axId val="528327544"/>
      </c:lineChart>
      <c:catAx>
        <c:axId val="5283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544"/>
        <c:crosses val="autoZero"/>
        <c:auto val="1"/>
        <c:lblAlgn val="ctr"/>
        <c:lblOffset val="100"/>
        <c:noMultiLvlLbl val="0"/>
      </c:catAx>
      <c:valAx>
        <c:axId val="528327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" sqref="B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6" sqref="C6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f ca="1">RANDBETWEEN(B2*0.97, B2*1.033)</f>
        <v>9724</v>
      </c>
      <c r="C3" s="9">
        <f t="shared" ref="C3:F3" ca="1" si="0">RANDBETWEEN(C2*0.97, C2*1.033)</f>
        <v>20076</v>
      </c>
      <c r="D3" s="9">
        <f t="shared" ca="1" si="0"/>
        <v>30685</v>
      </c>
      <c r="E3" s="9">
        <f t="shared" ca="1" si="0"/>
        <v>102528</v>
      </c>
      <c r="F3" s="9">
        <f t="shared" ca="1" si="0"/>
        <v>998509</v>
      </c>
    </row>
    <row r="4" spans="1:6" x14ac:dyDescent="0.3">
      <c r="A4">
        <v>3</v>
      </c>
      <c r="B4" s="9">
        <f t="shared" ref="B4:B67" ca="1" si="1">RANDBETWEEN(B3*0.97, B3*1.033)</f>
        <v>9921</v>
      </c>
      <c r="C4" s="9">
        <f t="shared" ref="C4:C67" ca="1" si="2">RANDBETWEEN(C3*0.97, C3*1.033)</f>
        <v>20487</v>
      </c>
      <c r="D4" s="9">
        <f t="shared" ref="D4:D67" ca="1" si="3">RANDBETWEEN(D3*0.97, D3*1.033)</f>
        <v>30184</v>
      </c>
      <c r="E4" s="9">
        <f t="shared" ref="E4:E67" ca="1" si="4">RANDBETWEEN(E3*0.97, E3*1.033)</f>
        <v>105310</v>
      </c>
      <c r="F4" s="9">
        <f t="shared" ref="F4:F67" ca="1" si="5">RANDBETWEEN(F3*0.97, F3*1.033)</f>
        <v>969994</v>
      </c>
    </row>
    <row r="5" spans="1:6" x14ac:dyDescent="0.3">
      <c r="A5">
        <v>4</v>
      </c>
      <c r="B5" s="9">
        <f t="shared" ca="1" si="1"/>
        <v>10117</v>
      </c>
      <c r="C5" s="9">
        <f t="shared" ca="1" si="2"/>
        <v>19887</v>
      </c>
      <c r="D5" s="9">
        <f t="shared" ca="1" si="3"/>
        <v>30638</v>
      </c>
      <c r="E5" s="9">
        <f t="shared" ca="1" si="4"/>
        <v>105166</v>
      </c>
      <c r="F5" s="9">
        <f t="shared" ca="1" si="5"/>
        <v>970604</v>
      </c>
    </row>
    <row r="6" spans="1:6" x14ac:dyDescent="0.3">
      <c r="A6">
        <v>5</v>
      </c>
      <c r="B6" s="9">
        <f t="shared" ca="1" si="1"/>
        <v>10076</v>
      </c>
      <c r="C6" s="9">
        <f t="shared" ca="1" si="2"/>
        <v>19311</v>
      </c>
      <c r="D6" s="9">
        <f t="shared" ca="1" si="3"/>
        <v>31131</v>
      </c>
      <c r="E6" s="9">
        <f t="shared" ca="1" si="4"/>
        <v>107201</v>
      </c>
      <c r="F6" s="9">
        <f t="shared" ca="1" si="5"/>
        <v>964435</v>
      </c>
    </row>
    <row r="7" spans="1:6" x14ac:dyDescent="0.3">
      <c r="A7">
        <v>6</v>
      </c>
      <c r="B7" s="9">
        <f t="shared" ca="1" si="1"/>
        <v>10182</v>
      </c>
      <c r="C7" s="9">
        <f t="shared" ca="1" si="2"/>
        <v>19528</v>
      </c>
      <c r="D7" s="9">
        <f t="shared" ca="1" si="3"/>
        <v>30405</v>
      </c>
      <c r="E7" s="9">
        <f t="shared" ca="1" si="4"/>
        <v>104754</v>
      </c>
      <c r="F7" s="9">
        <f t="shared" ca="1" si="5"/>
        <v>981007</v>
      </c>
    </row>
    <row r="8" spans="1:6" x14ac:dyDescent="0.3">
      <c r="A8">
        <v>7</v>
      </c>
      <c r="B8" s="9">
        <f t="shared" ca="1" si="1"/>
        <v>10300</v>
      </c>
      <c r="C8" s="9">
        <f t="shared" ca="1" si="2"/>
        <v>18954</v>
      </c>
      <c r="D8" s="9">
        <f t="shared" ca="1" si="3"/>
        <v>30057</v>
      </c>
      <c r="E8" s="9">
        <f t="shared" ca="1" si="4"/>
        <v>103486</v>
      </c>
      <c r="F8" s="9">
        <f t="shared" ca="1" si="5"/>
        <v>998305</v>
      </c>
    </row>
    <row r="9" spans="1:6" x14ac:dyDescent="0.3">
      <c r="A9">
        <v>8</v>
      </c>
      <c r="B9" s="9">
        <f t="shared" ca="1" si="1"/>
        <v>10639</v>
      </c>
      <c r="C9" s="9">
        <f t="shared" ca="1" si="2"/>
        <v>19409</v>
      </c>
      <c r="D9" s="9">
        <f t="shared" ca="1" si="3"/>
        <v>30842</v>
      </c>
      <c r="E9" s="9">
        <f t="shared" ca="1" si="4"/>
        <v>100642</v>
      </c>
      <c r="F9" s="9">
        <f t="shared" ca="1" si="5"/>
        <v>1027850</v>
      </c>
    </row>
    <row r="10" spans="1:6" x14ac:dyDescent="0.3">
      <c r="A10">
        <v>9</v>
      </c>
      <c r="B10" s="9">
        <f t="shared" ca="1" si="1"/>
        <v>10438</v>
      </c>
      <c r="C10" s="9">
        <f t="shared" ca="1" si="2"/>
        <v>19432</v>
      </c>
      <c r="D10" s="9">
        <f t="shared" ca="1" si="3"/>
        <v>31344</v>
      </c>
      <c r="E10" s="9">
        <f t="shared" ca="1" si="4"/>
        <v>98356</v>
      </c>
      <c r="F10" s="9">
        <f t="shared" ca="1" si="5"/>
        <v>1007016</v>
      </c>
    </row>
    <row r="11" spans="1:6" x14ac:dyDescent="0.3">
      <c r="A11">
        <v>10</v>
      </c>
      <c r="B11" s="9">
        <f t="shared" ca="1" si="1"/>
        <v>10284</v>
      </c>
      <c r="C11" s="9">
        <f t="shared" ca="1" si="2"/>
        <v>19471</v>
      </c>
      <c r="D11" s="9">
        <f t="shared" ca="1" si="3"/>
        <v>30933</v>
      </c>
      <c r="E11" s="9">
        <f t="shared" ca="1" si="4"/>
        <v>95634</v>
      </c>
      <c r="F11" s="9">
        <f t="shared" ca="1" si="5"/>
        <v>996335</v>
      </c>
    </row>
    <row r="12" spans="1:6" x14ac:dyDescent="0.3">
      <c r="A12">
        <v>11</v>
      </c>
      <c r="B12" s="9">
        <f t="shared" ca="1" si="1"/>
        <v>10227</v>
      </c>
      <c r="C12" s="9">
        <f t="shared" ca="1" si="2"/>
        <v>19614</v>
      </c>
      <c r="D12" s="9">
        <f t="shared" ca="1" si="3"/>
        <v>31884</v>
      </c>
      <c r="E12" s="9">
        <f t="shared" ca="1" si="4"/>
        <v>95001</v>
      </c>
      <c r="F12" s="9">
        <f t="shared" ca="1" si="5"/>
        <v>987411</v>
      </c>
    </row>
    <row r="13" spans="1:6" x14ac:dyDescent="0.3">
      <c r="A13">
        <v>12</v>
      </c>
      <c r="B13" s="9">
        <f t="shared" ca="1" si="1"/>
        <v>10481</v>
      </c>
      <c r="C13" s="9">
        <f t="shared" ca="1" si="2"/>
        <v>19217</v>
      </c>
      <c r="D13" s="9">
        <f t="shared" ca="1" si="3"/>
        <v>31574</v>
      </c>
      <c r="E13" s="9">
        <f t="shared" ca="1" si="4"/>
        <v>93596</v>
      </c>
      <c r="F13" s="9">
        <f t="shared" ca="1" si="5"/>
        <v>1001620</v>
      </c>
    </row>
    <row r="14" spans="1:6" x14ac:dyDescent="0.3">
      <c r="A14">
        <v>13</v>
      </c>
      <c r="B14" s="9">
        <f t="shared" ca="1" si="1"/>
        <v>10520</v>
      </c>
      <c r="C14" s="9">
        <f t="shared" ca="1" si="2"/>
        <v>19664</v>
      </c>
      <c r="D14" s="9">
        <f t="shared" ca="1" si="3"/>
        <v>30645</v>
      </c>
      <c r="E14" s="9">
        <f t="shared" ca="1" si="4"/>
        <v>90915</v>
      </c>
      <c r="F14" s="9">
        <f t="shared" ca="1" si="5"/>
        <v>1031828</v>
      </c>
    </row>
    <row r="15" spans="1:6" x14ac:dyDescent="0.3">
      <c r="A15">
        <v>14</v>
      </c>
      <c r="B15" s="9">
        <f t="shared" ca="1" si="1"/>
        <v>10751</v>
      </c>
      <c r="C15" s="9">
        <f t="shared" ca="1" si="2"/>
        <v>19731</v>
      </c>
      <c r="D15" s="9">
        <f t="shared" ca="1" si="3"/>
        <v>30377</v>
      </c>
      <c r="E15" s="9">
        <f t="shared" ca="1" si="4"/>
        <v>93478</v>
      </c>
      <c r="F15" s="9">
        <f t="shared" ca="1" si="5"/>
        <v>1023441</v>
      </c>
    </row>
    <row r="16" spans="1:6" x14ac:dyDescent="0.3">
      <c r="A16">
        <v>15</v>
      </c>
      <c r="B16" s="9">
        <f t="shared" ca="1" si="1"/>
        <v>10719</v>
      </c>
      <c r="C16" s="9">
        <f t="shared" ca="1" si="2"/>
        <v>19877</v>
      </c>
      <c r="D16" s="9">
        <f t="shared" ca="1" si="3"/>
        <v>30436</v>
      </c>
      <c r="E16" s="9">
        <f t="shared" ca="1" si="4"/>
        <v>95169</v>
      </c>
      <c r="F16" s="9">
        <f t="shared" ca="1" si="5"/>
        <v>1039067</v>
      </c>
    </row>
    <row r="17" spans="1:6" x14ac:dyDescent="0.3">
      <c r="A17">
        <v>16</v>
      </c>
      <c r="B17" s="9">
        <f t="shared" ca="1" si="1"/>
        <v>10413</v>
      </c>
      <c r="C17" s="9">
        <f t="shared" ca="1" si="2"/>
        <v>20044</v>
      </c>
      <c r="D17" s="9">
        <f t="shared" ca="1" si="3"/>
        <v>30296</v>
      </c>
      <c r="E17" s="9">
        <f t="shared" ca="1" si="4"/>
        <v>96975</v>
      </c>
      <c r="F17" s="9">
        <f t="shared" ca="1" si="5"/>
        <v>1030587</v>
      </c>
    </row>
    <row r="18" spans="1:6" x14ac:dyDescent="0.3">
      <c r="A18">
        <v>17</v>
      </c>
      <c r="B18" s="9">
        <f t="shared" ca="1" si="1"/>
        <v>10651</v>
      </c>
      <c r="C18" s="9">
        <f t="shared" ca="1" si="2"/>
        <v>20532</v>
      </c>
      <c r="D18" s="9">
        <f t="shared" ca="1" si="3"/>
        <v>30651</v>
      </c>
      <c r="E18" s="9">
        <f t="shared" ca="1" si="4"/>
        <v>98605</v>
      </c>
      <c r="F18" s="9">
        <f t="shared" ca="1" si="5"/>
        <v>1047020</v>
      </c>
    </row>
    <row r="19" spans="1:6" x14ac:dyDescent="0.3">
      <c r="A19">
        <v>18</v>
      </c>
      <c r="B19" s="9">
        <f t="shared" ca="1" si="1"/>
        <v>10831</v>
      </c>
      <c r="C19" s="9">
        <f t="shared" ca="1" si="2"/>
        <v>20229</v>
      </c>
      <c r="D19" s="9">
        <f t="shared" ca="1" si="3"/>
        <v>29770</v>
      </c>
      <c r="E19" s="9">
        <f t="shared" ca="1" si="4"/>
        <v>100378</v>
      </c>
      <c r="F19" s="9">
        <f t="shared" ca="1" si="5"/>
        <v>1046806</v>
      </c>
    </row>
    <row r="20" spans="1:6" x14ac:dyDescent="0.3">
      <c r="A20">
        <v>19</v>
      </c>
      <c r="B20" s="9">
        <f t="shared" ca="1" si="1"/>
        <v>11164</v>
      </c>
      <c r="C20" s="9">
        <f t="shared" ca="1" si="2"/>
        <v>19866</v>
      </c>
      <c r="D20" s="9">
        <f t="shared" ca="1" si="3"/>
        <v>29163</v>
      </c>
      <c r="E20" s="9">
        <f t="shared" ca="1" si="4"/>
        <v>103027</v>
      </c>
      <c r="F20" s="9">
        <f t="shared" ca="1" si="5"/>
        <v>1030121</v>
      </c>
    </row>
    <row r="21" spans="1:6" x14ac:dyDescent="0.3">
      <c r="A21">
        <v>20</v>
      </c>
      <c r="B21" s="9">
        <f t="shared" ca="1" si="1"/>
        <v>11267</v>
      </c>
      <c r="C21" s="9">
        <f t="shared" ca="1" si="2"/>
        <v>19324</v>
      </c>
      <c r="D21" s="9">
        <f t="shared" ca="1" si="3"/>
        <v>28296</v>
      </c>
      <c r="E21" s="9">
        <f t="shared" ca="1" si="4"/>
        <v>100346</v>
      </c>
      <c r="F21" s="9">
        <f t="shared" ca="1" si="5"/>
        <v>1016899</v>
      </c>
    </row>
    <row r="22" spans="1:6" x14ac:dyDescent="0.3">
      <c r="A22">
        <v>21</v>
      </c>
      <c r="B22" s="9">
        <f t="shared" ca="1" si="1"/>
        <v>11114</v>
      </c>
      <c r="C22" s="9">
        <f t="shared" ca="1" si="2"/>
        <v>19512</v>
      </c>
      <c r="D22" s="9">
        <f t="shared" ca="1" si="3"/>
        <v>28157</v>
      </c>
      <c r="E22" s="9">
        <f t="shared" ca="1" si="4"/>
        <v>102093</v>
      </c>
      <c r="F22" s="9">
        <f t="shared" ca="1" si="5"/>
        <v>1022757</v>
      </c>
    </row>
    <row r="23" spans="1:6" x14ac:dyDescent="0.3">
      <c r="A23">
        <v>22</v>
      </c>
      <c r="B23" s="9">
        <f t="shared" ca="1" si="1"/>
        <v>10994</v>
      </c>
      <c r="C23" s="9">
        <f t="shared" ca="1" si="2"/>
        <v>18953</v>
      </c>
      <c r="D23" s="9">
        <f t="shared" ca="1" si="3"/>
        <v>28606</v>
      </c>
      <c r="E23" s="9">
        <f t="shared" ca="1" si="4"/>
        <v>99576</v>
      </c>
      <c r="F23" s="9">
        <f t="shared" ca="1" si="5"/>
        <v>1029246</v>
      </c>
    </row>
    <row r="24" spans="1:6" x14ac:dyDescent="0.3">
      <c r="A24">
        <v>23</v>
      </c>
      <c r="B24" s="9">
        <f t="shared" ca="1" si="1"/>
        <v>11210</v>
      </c>
      <c r="C24" s="9">
        <f t="shared" ca="1" si="2"/>
        <v>18744</v>
      </c>
      <c r="D24" s="9">
        <f t="shared" ca="1" si="3"/>
        <v>28286</v>
      </c>
      <c r="E24" s="9">
        <f t="shared" ca="1" si="4"/>
        <v>98687</v>
      </c>
      <c r="F24" s="9">
        <f t="shared" ca="1" si="5"/>
        <v>1028881</v>
      </c>
    </row>
    <row r="25" spans="1:6" x14ac:dyDescent="0.3">
      <c r="A25">
        <v>24</v>
      </c>
      <c r="B25" s="9">
        <f t="shared" ca="1" si="1"/>
        <v>11548</v>
      </c>
      <c r="C25" s="9">
        <f t="shared" ca="1" si="2"/>
        <v>18375</v>
      </c>
      <c r="D25" s="9">
        <f t="shared" ca="1" si="3"/>
        <v>28884</v>
      </c>
      <c r="E25" s="9">
        <f t="shared" ca="1" si="4"/>
        <v>97913</v>
      </c>
      <c r="F25" s="9">
        <f t="shared" ca="1" si="5"/>
        <v>1020135</v>
      </c>
    </row>
    <row r="26" spans="1:6" x14ac:dyDescent="0.3">
      <c r="A26">
        <v>25</v>
      </c>
      <c r="B26" s="9">
        <f t="shared" ca="1" si="1"/>
        <v>11636</v>
      </c>
      <c r="C26" s="9">
        <f t="shared" ca="1" si="2"/>
        <v>17841</v>
      </c>
      <c r="D26" s="9">
        <f t="shared" ca="1" si="3"/>
        <v>28883</v>
      </c>
      <c r="E26" s="9">
        <f t="shared" ca="1" si="4"/>
        <v>98336</v>
      </c>
      <c r="F26" s="9">
        <f t="shared" ca="1" si="5"/>
        <v>1037342</v>
      </c>
    </row>
    <row r="27" spans="1:6" x14ac:dyDescent="0.3">
      <c r="A27">
        <v>26</v>
      </c>
      <c r="B27" s="9">
        <f t="shared" ca="1" si="1"/>
        <v>11920</v>
      </c>
      <c r="C27" s="9">
        <f t="shared" ca="1" si="2"/>
        <v>17518</v>
      </c>
      <c r="D27" s="9">
        <f t="shared" ca="1" si="3"/>
        <v>28742</v>
      </c>
      <c r="E27" s="9">
        <f t="shared" ca="1" si="4"/>
        <v>96673</v>
      </c>
      <c r="F27" s="9">
        <f t="shared" ca="1" si="5"/>
        <v>1054922</v>
      </c>
    </row>
    <row r="28" spans="1:6" x14ac:dyDescent="0.3">
      <c r="A28">
        <v>27</v>
      </c>
      <c r="B28" s="9">
        <f t="shared" ca="1" si="1"/>
        <v>12171</v>
      </c>
      <c r="C28" s="9">
        <f t="shared" ca="1" si="2"/>
        <v>17263</v>
      </c>
      <c r="D28" s="9">
        <f t="shared" ca="1" si="3"/>
        <v>29474</v>
      </c>
      <c r="E28" s="9">
        <f t="shared" ca="1" si="4"/>
        <v>94625</v>
      </c>
      <c r="F28" s="9">
        <f t="shared" ca="1" si="5"/>
        <v>1041579</v>
      </c>
    </row>
    <row r="29" spans="1:6" x14ac:dyDescent="0.3">
      <c r="A29">
        <v>28</v>
      </c>
      <c r="B29" s="9">
        <f t="shared" ca="1" si="1"/>
        <v>12331</v>
      </c>
      <c r="C29" s="9">
        <f t="shared" ca="1" si="2"/>
        <v>17487</v>
      </c>
      <c r="D29" s="9">
        <f t="shared" ca="1" si="3"/>
        <v>29002</v>
      </c>
      <c r="E29" s="9">
        <f t="shared" ca="1" si="4"/>
        <v>94056</v>
      </c>
      <c r="F29" s="9">
        <f t="shared" ca="1" si="5"/>
        <v>1015177</v>
      </c>
    </row>
    <row r="30" spans="1:6" x14ac:dyDescent="0.3">
      <c r="A30">
        <v>29</v>
      </c>
      <c r="B30" s="9">
        <f t="shared" ca="1" si="1"/>
        <v>12052</v>
      </c>
      <c r="C30" s="9">
        <f t="shared" ca="1" si="2"/>
        <v>17899</v>
      </c>
      <c r="D30" s="9">
        <f t="shared" ca="1" si="3"/>
        <v>28735</v>
      </c>
      <c r="E30" s="9">
        <f t="shared" ca="1" si="4"/>
        <v>92512</v>
      </c>
      <c r="F30" s="9">
        <f t="shared" ca="1" si="5"/>
        <v>1009782</v>
      </c>
    </row>
    <row r="31" spans="1:6" x14ac:dyDescent="0.3">
      <c r="A31">
        <v>30</v>
      </c>
      <c r="B31" s="9">
        <f t="shared" ca="1" si="1"/>
        <v>12196</v>
      </c>
      <c r="C31" s="9">
        <f t="shared" ca="1" si="2"/>
        <v>18043</v>
      </c>
      <c r="D31" s="9">
        <f t="shared" ca="1" si="3"/>
        <v>29369</v>
      </c>
      <c r="E31" s="9">
        <f t="shared" ca="1" si="4"/>
        <v>90651</v>
      </c>
      <c r="F31" s="9">
        <f t="shared" ca="1" si="5"/>
        <v>1021229</v>
      </c>
    </row>
    <row r="32" spans="1:6" x14ac:dyDescent="0.3">
      <c r="A32">
        <v>31</v>
      </c>
      <c r="B32" s="9">
        <f t="shared" ca="1" si="1"/>
        <v>12039</v>
      </c>
      <c r="C32" s="9">
        <f t="shared" ca="1" si="2"/>
        <v>18191</v>
      </c>
      <c r="D32" s="9">
        <f t="shared" ca="1" si="3"/>
        <v>29662</v>
      </c>
      <c r="E32" s="9">
        <f t="shared" ca="1" si="4"/>
        <v>92540</v>
      </c>
      <c r="F32" s="9">
        <f t="shared" ca="1" si="5"/>
        <v>1031516</v>
      </c>
    </row>
    <row r="33" spans="1:6" x14ac:dyDescent="0.3">
      <c r="A33">
        <v>32</v>
      </c>
      <c r="B33" s="9">
        <f t="shared" ca="1" si="1"/>
        <v>12053</v>
      </c>
      <c r="C33" s="9">
        <f t="shared" ca="1" si="2"/>
        <v>18191</v>
      </c>
      <c r="D33" s="9">
        <f t="shared" ca="1" si="3"/>
        <v>30052</v>
      </c>
      <c r="E33" s="9">
        <f t="shared" ca="1" si="4"/>
        <v>93511</v>
      </c>
      <c r="F33" s="9">
        <f t="shared" ca="1" si="5"/>
        <v>1019684</v>
      </c>
    </row>
    <row r="34" spans="1:6" x14ac:dyDescent="0.3">
      <c r="A34">
        <v>33</v>
      </c>
      <c r="B34" s="9">
        <f t="shared" ca="1" si="1"/>
        <v>12405</v>
      </c>
      <c r="C34" s="9">
        <f t="shared" ca="1" si="2"/>
        <v>17801</v>
      </c>
      <c r="D34" s="9">
        <f t="shared" ca="1" si="3"/>
        <v>29840</v>
      </c>
      <c r="E34" s="9">
        <f t="shared" ca="1" si="4"/>
        <v>94858</v>
      </c>
      <c r="F34" s="9">
        <f t="shared" ca="1" si="5"/>
        <v>1004533</v>
      </c>
    </row>
    <row r="35" spans="1:6" x14ac:dyDescent="0.3">
      <c r="A35">
        <v>34</v>
      </c>
      <c r="B35" s="9">
        <f t="shared" ca="1" si="1"/>
        <v>12647</v>
      </c>
      <c r="C35" s="9">
        <f t="shared" ca="1" si="2"/>
        <v>17709</v>
      </c>
      <c r="D35" s="9">
        <f t="shared" ca="1" si="3"/>
        <v>29655</v>
      </c>
      <c r="E35" s="9">
        <f t="shared" ca="1" si="4"/>
        <v>92514</v>
      </c>
      <c r="F35" s="9">
        <f t="shared" ca="1" si="5"/>
        <v>1035154</v>
      </c>
    </row>
    <row r="36" spans="1:6" x14ac:dyDescent="0.3">
      <c r="A36">
        <v>35</v>
      </c>
      <c r="B36" s="9">
        <f t="shared" ca="1" si="1"/>
        <v>12477</v>
      </c>
      <c r="C36" s="9">
        <f t="shared" ca="1" si="2"/>
        <v>17341</v>
      </c>
      <c r="D36" s="9">
        <f t="shared" ca="1" si="3"/>
        <v>30362</v>
      </c>
      <c r="E36" s="9">
        <f t="shared" ca="1" si="4"/>
        <v>90823</v>
      </c>
      <c r="F36" s="9">
        <f t="shared" ca="1" si="5"/>
        <v>1043975</v>
      </c>
    </row>
    <row r="37" spans="1:6" x14ac:dyDescent="0.3">
      <c r="A37">
        <v>36</v>
      </c>
      <c r="B37" s="9">
        <f t="shared" ca="1" si="1"/>
        <v>12617</v>
      </c>
      <c r="C37" s="9">
        <f t="shared" ca="1" si="2"/>
        <v>17677</v>
      </c>
      <c r="D37" s="9">
        <f t="shared" ca="1" si="3"/>
        <v>31004</v>
      </c>
      <c r="E37" s="9">
        <f t="shared" ca="1" si="4"/>
        <v>91567</v>
      </c>
      <c r="F37" s="9">
        <f t="shared" ca="1" si="5"/>
        <v>1027455</v>
      </c>
    </row>
    <row r="38" spans="1:6" x14ac:dyDescent="0.3">
      <c r="A38">
        <v>37</v>
      </c>
      <c r="B38" s="9">
        <f t="shared" ca="1" si="1"/>
        <v>12636</v>
      </c>
      <c r="C38" s="9">
        <f t="shared" ca="1" si="2"/>
        <v>18095</v>
      </c>
      <c r="D38" s="9">
        <f t="shared" ca="1" si="3"/>
        <v>31760</v>
      </c>
      <c r="E38" s="9">
        <f t="shared" ca="1" si="4"/>
        <v>90104</v>
      </c>
      <c r="F38" s="9">
        <f t="shared" ca="1" si="5"/>
        <v>1046442</v>
      </c>
    </row>
    <row r="39" spans="1:6" x14ac:dyDescent="0.3">
      <c r="A39">
        <v>38</v>
      </c>
      <c r="B39" s="9">
        <f t="shared" ca="1" si="1"/>
        <v>12616</v>
      </c>
      <c r="C39" s="9">
        <f t="shared" ca="1" si="2"/>
        <v>18639</v>
      </c>
      <c r="D39" s="9">
        <f t="shared" ca="1" si="3"/>
        <v>31001</v>
      </c>
      <c r="E39" s="9">
        <f t="shared" ca="1" si="4"/>
        <v>92719</v>
      </c>
      <c r="F39" s="9">
        <f t="shared" ca="1" si="5"/>
        <v>1057319</v>
      </c>
    </row>
    <row r="40" spans="1:6" x14ac:dyDescent="0.3">
      <c r="A40">
        <v>39</v>
      </c>
      <c r="B40" s="9">
        <f t="shared" ca="1" si="1"/>
        <v>12455</v>
      </c>
      <c r="C40" s="9">
        <f t="shared" ca="1" si="2"/>
        <v>18729</v>
      </c>
      <c r="D40" s="9">
        <f t="shared" ca="1" si="3"/>
        <v>31273</v>
      </c>
      <c r="E40" s="9">
        <f t="shared" ca="1" si="4"/>
        <v>95187</v>
      </c>
      <c r="F40" s="9">
        <f t="shared" ca="1" si="5"/>
        <v>1026427</v>
      </c>
    </row>
    <row r="41" spans="1:6" x14ac:dyDescent="0.3">
      <c r="A41">
        <v>40</v>
      </c>
      <c r="B41" s="9">
        <f t="shared" ca="1" si="1"/>
        <v>12342</v>
      </c>
      <c r="C41" s="9">
        <f t="shared" ca="1" si="2"/>
        <v>19264</v>
      </c>
      <c r="D41" s="9">
        <f t="shared" ca="1" si="3"/>
        <v>31974</v>
      </c>
      <c r="E41" s="9">
        <f t="shared" ca="1" si="4"/>
        <v>94353</v>
      </c>
      <c r="F41" s="9">
        <f t="shared" ca="1" si="5"/>
        <v>1016288</v>
      </c>
    </row>
    <row r="42" spans="1:6" x14ac:dyDescent="0.3">
      <c r="A42">
        <v>41</v>
      </c>
      <c r="B42" s="9">
        <f t="shared" ca="1" si="1"/>
        <v>12441</v>
      </c>
      <c r="C42" s="9">
        <f t="shared" ca="1" si="2"/>
        <v>18784</v>
      </c>
      <c r="D42" s="9">
        <f t="shared" ca="1" si="3"/>
        <v>31603</v>
      </c>
      <c r="E42" s="9">
        <f t="shared" ca="1" si="4"/>
        <v>96155</v>
      </c>
      <c r="F42" s="9">
        <f t="shared" ca="1" si="5"/>
        <v>987640</v>
      </c>
    </row>
    <row r="43" spans="1:6" x14ac:dyDescent="0.3">
      <c r="A43">
        <v>42</v>
      </c>
      <c r="B43" s="9">
        <f t="shared" ca="1" si="1"/>
        <v>12104</v>
      </c>
      <c r="C43" s="9">
        <f t="shared" ca="1" si="2"/>
        <v>19220</v>
      </c>
      <c r="D43" s="9">
        <f t="shared" ca="1" si="3"/>
        <v>31365</v>
      </c>
      <c r="E43" s="9">
        <f t="shared" ca="1" si="4"/>
        <v>96997</v>
      </c>
      <c r="F43" s="9">
        <f t="shared" ca="1" si="5"/>
        <v>963890</v>
      </c>
    </row>
    <row r="44" spans="1:6" x14ac:dyDescent="0.3">
      <c r="A44">
        <v>43</v>
      </c>
      <c r="B44" s="9">
        <f t="shared" ca="1" si="1"/>
        <v>12253</v>
      </c>
      <c r="C44" s="9">
        <f t="shared" ca="1" si="2"/>
        <v>19257</v>
      </c>
      <c r="D44" s="9">
        <f t="shared" ca="1" si="3"/>
        <v>31166</v>
      </c>
      <c r="E44" s="9">
        <f t="shared" ca="1" si="4"/>
        <v>96392</v>
      </c>
      <c r="F44" s="9">
        <f t="shared" ca="1" si="5"/>
        <v>985722</v>
      </c>
    </row>
    <row r="45" spans="1:6" x14ac:dyDescent="0.3">
      <c r="A45">
        <v>44</v>
      </c>
      <c r="B45" s="9">
        <f t="shared" ca="1" si="1"/>
        <v>12117</v>
      </c>
      <c r="C45" s="9">
        <f t="shared" ca="1" si="2"/>
        <v>19266</v>
      </c>
      <c r="D45" s="9">
        <f t="shared" ca="1" si="3"/>
        <v>31052</v>
      </c>
      <c r="E45" s="9">
        <f t="shared" ca="1" si="4"/>
        <v>98995</v>
      </c>
      <c r="F45" s="9">
        <f t="shared" ca="1" si="5"/>
        <v>968882</v>
      </c>
    </row>
    <row r="46" spans="1:6" x14ac:dyDescent="0.3">
      <c r="A46">
        <v>45</v>
      </c>
      <c r="B46" s="9">
        <f t="shared" ca="1" si="1"/>
        <v>12005</v>
      </c>
      <c r="C46" s="9">
        <f t="shared" ca="1" si="2"/>
        <v>19634</v>
      </c>
      <c r="D46" s="9">
        <f t="shared" ca="1" si="3"/>
        <v>31448</v>
      </c>
      <c r="E46" s="9">
        <f t="shared" ca="1" si="4"/>
        <v>101043</v>
      </c>
      <c r="F46" s="9">
        <f t="shared" ca="1" si="5"/>
        <v>997915</v>
      </c>
    </row>
    <row r="47" spans="1:6" x14ac:dyDescent="0.3">
      <c r="A47">
        <v>46</v>
      </c>
      <c r="B47" s="9">
        <f t="shared" ca="1" si="1"/>
        <v>11825</v>
      </c>
      <c r="C47" s="9">
        <f t="shared" ca="1" si="2"/>
        <v>19319</v>
      </c>
      <c r="D47" s="9">
        <f t="shared" ca="1" si="3"/>
        <v>32283</v>
      </c>
      <c r="E47" s="9">
        <f t="shared" ca="1" si="4"/>
        <v>103168</v>
      </c>
      <c r="F47" s="9">
        <f t="shared" ca="1" si="5"/>
        <v>1019706</v>
      </c>
    </row>
    <row r="48" spans="1:6" x14ac:dyDescent="0.3">
      <c r="A48">
        <v>47</v>
      </c>
      <c r="B48" s="9">
        <f t="shared" ca="1" si="1"/>
        <v>11564</v>
      </c>
      <c r="C48" s="9">
        <f t="shared" ca="1" si="2"/>
        <v>19174</v>
      </c>
      <c r="D48" s="9">
        <f t="shared" ca="1" si="3"/>
        <v>32278</v>
      </c>
      <c r="E48" s="9">
        <f t="shared" ca="1" si="4"/>
        <v>103220</v>
      </c>
      <c r="F48" s="9">
        <f t="shared" ca="1" si="5"/>
        <v>1045003</v>
      </c>
    </row>
    <row r="49" spans="1:6" x14ac:dyDescent="0.3">
      <c r="A49">
        <v>48</v>
      </c>
      <c r="B49" s="9">
        <f t="shared" ca="1" si="1"/>
        <v>11832</v>
      </c>
      <c r="C49" s="9">
        <f t="shared" ca="1" si="2"/>
        <v>19035</v>
      </c>
      <c r="D49" s="9">
        <f t="shared" ca="1" si="3"/>
        <v>31583</v>
      </c>
      <c r="E49" s="9">
        <f t="shared" ca="1" si="4"/>
        <v>101972</v>
      </c>
      <c r="F49" s="9">
        <f t="shared" ca="1" si="5"/>
        <v>1049431</v>
      </c>
    </row>
    <row r="50" spans="1:6" x14ac:dyDescent="0.3">
      <c r="A50">
        <v>49</v>
      </c>
      <c r="B50" s="9">
        <f t="shared" ca="1" si="1"/>
        <v>12077</v>
      </c>
      <c r="C50" s="9">
        <f t="shared" ca="1" si="2"/>
        <v>19142</v>
      </c>
      <c r="D50" s="9">
        <f t="shared" ca="1" si="3"/>
        <v>31414</v>
      </c>
      <c r="E50" s="9">
        <f t="shared" ca="1" si="4"/>
        <v>102351</v>
      </c>
      <c r="F50" s="9">
        <f t="shared" ca="1" si="5"/>
        <v>1065580</v>
      </c>
    </row>
    <row r="51" spans="1:6" x14ac:dyDescent="0.3">
      <c r="A51">
        <v>50</v>
      </c>
      <c r="B51" s="9">
        <f t="shared" ca="1" si="1"/>
        <v>12035</v>
      </c>
      <c r="C51" s="9">
        <f t="shared" ca="1" si="2"/>
        <v>19477</v>
      </c>
      <c r="D51" s="9">
        <f t="shared" ca="1" si="3"/>
        <v>30872</v>
      </c>
      <c r="E51" s="9">
        <f t="shared" ca="1" si="4"/>
        <v>104765</v>
      </c>
      <c r="F51" s="9">
        <f t="shared" ca="1" si="5"/>
        <v>1049300</v>
      </c>
    </row>
    <row r="52" spans="1:6" x14ac:dyDescent="0.3">
      <c r="A52">
        <v>51</v>
      </c>
      <c r="B52" s="9">
        <f t="shared" ca="1" si="1"/>
        <v>12301</v>
      </c>
      <c r="C52" s="9">
        <f t="shared" ca="1" si="2"/>
        <v>19318</v>
      </c>
      <c r="D52" s="9">
        <f t="shared" ca="1" si="3"/>
        <v>30097</v>
      </c>
      <c r="E52" s="9">
        <f t="shared" ca="1" si="4"/>
        <v>104931</v>
      </c>
      <c r="F52" s="9">
        <f t="shared" ca="1" si="5"/>
        <v>1077230</v>
      </c>
    </row>
    <row r="53" spans="1:6" x14ac:dyDescent="0.3">
      <c r="A53">
        <v>52</v>
      </c>
      <c r="B53" s="9">
        <f t="shared" ca="1" si="1"/>
        <v>12327</v>
      </c>
      <c r="C53" s="9">
        <f t="shared" ca="1" si="2"/>
        <v>19100</v>
      </c>
      <c r="D53" s="9">
        <f t="shared" ca="1" si="3"/>
        <v>30623</v>
      </c>
      <c r="E53" s="9">
        <f t="shared" ca="1" si="4"/>
        <v>105317</v>
      </c>
      <c r="F53" s="9">
        <f t="shared" ca="1" si="5"/>
        <v>1098918</v>
      </c>
    </row>
    <row r="54" spans="1:6" x14ac:dyDescent="0.3">
      <c r="A54">
        <v>53</v>
      </c>
      <c r="B54" s="9">
        <f t="shared" ca="1" si="1"/>
        <v>12342</v>
      </c>
      <c r="C54" s="9">
        <f t="shared" ca="1" si="2"/>
        <v>19342</v>
      </c>
      <c r="D54" s="9">
        <f t="shared" ca="1" si="3"/>
        <v>31199</v>
      </c>
      <c r="E54" s="9">
        <f t="shared" ca="1" si="4"/>
        <v>106444</v>
      </c>
      <c r="F54" s="9">
        <f t="shared" ca="1" si="5"/>
        <v>1120994</v>
      </c>
    </row>
    <row r="55" spans="1:6" x14ac:dyDescent="0.3">
      <c r="A55">
        <v>54</v>
      </c>
      <c r="B55" s="9">
        <f t="shared" ca="1" si="1"/>
        <v>12672</v>
      </c>
      <c r="C55" s="9">
        <f t="shared" ca="1" si="2"/>
        <v>18779</v>
      </c>
      <c r="D55" s="9">
        <f t="shared" ca="1" si="3"/>
        <v>30359</v>
      </c>
      <c r="E55" s="9">
        <f t="shared" ca="1" si="4"/>
        <v>104581</v>
      </c>
      <c r="F55" s="9">
        <f t="shared" ca="1" si="5"/>
        <v>1105593</v>
      </c>
    </row>
    <row r="56" spans="1:6" x14ac:dyDescent="0.3">
      <c r="A56">
        <v>55</v>
      </c>
      <c r="B56" s="9">
        <f t="shared" ca="1" si="1"/>
        <v>12971</v>
      </c>
      <c r="C56" s="9">
        <f t="shared" ca="1" si="2"/>
        <v>18627</v>
      </c>
      <c r="D56" s="9">
        <f t="shared" ca="1" si="3"/>
        <v>29534</v>
      </c>
      <c r="E56" s="9">
        <f t="shared" ca="1" si="4"/>
        <v>107429</v>
      </c>
      <c r="F56" s="9">
        <f t="shared" ca="1" si="5"/>
        <v>1117341</v>
      </c>
    </row>
    <row r="57" spans="1:6" x14ac:dyDescent="0.3">
      <c r="A57">
        <v>56</v>
      </c>
      <c r="B57" s="9">
        <f t="shared" ca="1" si="1"/>
        <v>13336</v>
      </c>
      <c r="C57" s="9">
        <f t="shared" ca="1" si="2"/>
        <v>18458</v>
      </c>
      <c r="D57" s="9">
        <f t="shared" ca="1" si="3"/>
        <v>30040</v>
      </c>
      <c r="E57" s="9">
        <f t="shared" ca="1" si="4"/>
        <v>107899</v>
      </c>
      <c r="F57" s="9">
        <f t="shared" ca="1" si="5"/>
        <v>1109925</v>
      </c>
    </row>
    <row r="58" spans="1:6" x14ac:dyDescent="0.3">
      <c r="A58">
        <v>57</v>
      </c>
      <c r="B58" s="9">
        <f t="shared" ca="1" si="1"/>
        <v>13503</v>
      </c>
      <c r="C58" s="9">
        <f t="shared" ca="1" si="2"/>
        <v>18068</v>
      </c>
      <c r="D58" s="9">
        <f t="shared" ca="1" si="3"/>
        <v>29614</v>
      </c>
      <c r="E58" s="9">
        <f t="shared" ca="1" si="4"/>
        <v>110742</v>
      </c>
      <c r="F58" s="9">
        <f t="shared" ca="1" si="5"/>
        <v>1139882</v>
      </c>
    </row>
    <row r="59" spans="1:6" x14ac:dyDescent="0.3">
      <c r="A59">
        <v>58</v>
      </c>
      <c r="B59" s="9">
        <f t="shared" ca="1" si="1"/>
        <v>13371</v>
      </c>
      <c r="C59" s="9">
        <f t="shared" ca="1" si="2"/>
        <v>17766</v>
      </c>
      <c r="D59" s="9">
        <f t="shared" ca="1" si="3"/>
        <v>30357</v>
      </c>
      <c r="E59" s="9">
        <f t="shared" ca="1" si="4"/>
        <v>108961</v>
      </c>
      <c r="F59" s="9">
        <f t="shared" ca="1" si="5"/>
        <v>1120844</v>
      </c>
    </row>
    <row r="60" spans="1:6" x14ac:dyDescent="0.3">
      <c r="A60">
        <v>59</v>
      </c>
      <c r="B60" s="9">
        <f t="shared" ca="1" si="1"/>
        <v>12990</v>
      </c>
      <c r="C60" s="9">
        <f t="shared" ca="1" si="2"/>
        <v>17557</v>
      </c>
      <c r="D60" s="9">
        <f t="shared" ca="1" si="3"/>
        <v>30659</v>
      </c>
      <c r="E60" s="9">
        <f t="shared" ca="1" si="4"/>
        <v>106237</v>
      </c>
      <c r="F60" s="9">
        <f t="shared" ca="1" si="5"/>
        <v>1133415</v>
      </c>
    </row>
    <row r="61" spans="1:6" x14ac:dyDescent="0.3">
      <c r="A61">
        <v>60</v>
      </c>
      <c r="B61" s="9">
        <f t="shared" ca="1" si="1"/>
        <v>13247</v>
      </c>
      <c r="C61" s="9">
        <f t="shared" ca="1" si="2"/>
        <v>18070</v>
      </c>
      <c r="D61" s="9">
        <f t="shared" ca="1" si="3"/>
        <v>29981</v>
      </c>
      <c r="E61" s="9">
        <f t="shared" ca="1" si="4"/>
        <v>108453</v>
      </c>
      <c r="F61" s="9">
        <f t="shared" ca="1" si="5"/>
        <v>1128972</v>
      </c>
    </row>
    <row r="62" spans="1:6" x14ac:dyDescent="0.3">
      <c r="A62">
        <v>61</v>
      </c>
      <c r="B62" s="9">
        <f t="shared" ca="1" si="1"/>
        <v>12968</v>
      </c>
      <c r="C62" s="9">
        <f t="shared" ca="1" si="2"/>
        <v>18542</v>
      </c>
      <c r="D62" s="9">
        <f t="shared" ca="1" si="3"/>
        <v>30484</v>
      </c>
      <c r="E62" s="9">
        <f t="shared" ca="1" si="4"/>
        <v>105492</v>
      </c>
      <c r="F62" s="9">
        <f t="shared" ca="1" si="5"/>
        <v>1131907</v>
      </c>
    </row>
    <row r="63" spans="1:6" x14ac:dyDescent="0.3">
      <c r="A63">
        <v>62</v>
      </c>
      <c r="B63" s="9">
        <f t="shared" ca="1" si="1"/>
        <v>13090</v>
      </c>
      <c r="C63" s="9">
        <f t="shared" ca="1" si="2"/>
        <v>18644</v>
      </c>
      <c r="D63" s="9">
        <f t="shared" ca="1" si="3"/>
        <v>29875</v>
      </c>
      <c r="E63" s="9">
        <f t="shared" ca="1" si="4"/>
        <v>106604</v>
      </c>
      <c r="F63" s="9">
        <f t="shared" ca="1" si="5"/>
        <v>1152375</v>
      </c>
    </row>
    <row r="64" spans="1:6" x14ac:dyDescent="0.3">
      <c r="A64">
        <v>63</v>
      </c>
      <c r="B64" s="9">
        <f t="shared" ca="1" si="1"/>
        <v>12773</v>
      </c>
      <c r="C64" s="9">
        <f t="shared" ca="1" si="2"/>
        <v>18181</v>
      </c>
      <c r="D64" s="9">
        <f t="shared" ca="1" si="3"/>
        <v>29158</v>
      </c>
      <c r="E64" s="9">
        <f t="shared" ca="1" si="4"/>
        <v>106966</v>
      </c>
      <c r="F64" s="9">
        <f t="shared" ca="1" si="5"/>
        <v>1177166</v>
      </c>
    </row>
    <row r="65" spans="1:6" x14ac:dyDescent="0.3">
      <c r="A65">
        <v>64</v>
      </c>
      <c r="B65" s="9">
        <f t="shared" ca="1" si="1"/>
        <v>12680</v>
      </c>
      <c r="C65" s="9">
        <f t="shared" ca="1" si="2"/>
        <v>17938</v>
      </c>
      <c r="D65" s="9">
        <f t="shared" ca="1" si="3"/>
        <v>29089</v>
      </c>
      <c r="E65" s="9">
        <f t="shared" ca="1" si="4"/>
        <v>109617</v>
      </c>
      <c r="F65" s="9">
        <f t="shared" ca="1" si="5"/>
        <v>1197033</v>
      </c>
    </row>
    <row r="66" spans="1:6" x14ac:dyDescent="0.3">
      <c r="A66">
        <v>65</v>
      </c>
      <c r="B66" s="9">
        <f t="shared" ca="1" si="1"/>
        <v>13006</v>
      </c>
      <c r="C66" s="9">
        <f t="shared" ca="1" si="2"/>
        <v>17616</v>
      </c>
      <c r="D66" s="9">
        <f t="shared" ca="1" si="3"/>
        <v>28557</v>
      </c>
      <c r="E66" s="9">
        <f t="shared" ca="1" si="4"/>
        <v>109670</v>
      </c>
      <c r="F66" s="9">
        <f t="shared" ca="1" si="5"/>
        <v>1189646</v>
      </c>
    </row>
    <row r="67" spans="1:6" x14ac:dyDescent="0.3">
      <c r="A67">
        <v>66</v>
      </c>
      <c r="B67" s="9">
        <f t="shared" ca="1" si="1"/>
        <v>12735</v>
      </c>
      <c r="C67" s="9">
        <f t="shared" ca="1" si="2"/>
        <v>18148</v>
      </c>
      <c r="D67" s="9">
        <f t="shared" ca="1" si="3"/>
        <v>27898</v>
      </c>
      <c r="E67" s="9">
        <f t="shared" ca="1" si="4"/>
        <v>113051</v>
      </c>
      <c r="F67" s="9">
        <f t="shared" ca="1" si="5"/>
        <v>1184257</v>
      </c>
    </row>
    <row r="68" spans="1:6" x14ac:dyDescent="0.3">
      <c r="A68">
        <v>67</v>
      </c>
      <c r="B68" s="9">
        <f t="shared" ref="B68:B131" ca="1" si="6">RANDBETWEEN(B67*0.97, B67*1.033)</f>
        <v>12883</v>
      </c>
      <c r="C68" s="9">
        <f t="shared" ref="C68:C131" ca="1" si="7">RANDBETWEEN(C67*0.97, C67*1.033)</f>
        <v>18532</v>
      </c>
      <c r="D68" s="9">
        <f t="shared" ref="D68:D131" ca="1" si="8">RANDBETWEEN(D67*0.97, D67*1.033)</f>
        <v>28672</v>
      </c>
      <c r="E68" s="9">
        <f t="shared" ref="E68:E131" ca="1" si="9">RANDBETWEEN(E67*0.97, E67*1.033)</f>
        <v>115805</v>
      </c>
      <c r="F68" s="9">
        <f t="shared" ref="F68:F131" ca="1" si="10">RANDBETWEEN(F67*0.97, F67*1.033)</f>
        <v>1161756</v>
      </c>
    </row>
    <row r="69" spans="1:6" x14ac:dyDescent="0.3">
      <c r="A69">
        <v>68</v>
      </c>
      <c r="B69" s="9">
        <f t="shared" ca="1" si="6"/>
        <v>12891</v>
      </c>
      <c r="C69" s="9">
        <f t="shared" ca="1" si="7"/>
        <v>18588</v>
      </c>
      <c r="D69" s="9">
        <f t="shared" ca="1" si="8"/>
        <v>28598</v>
      </c>
      <c r="E69" s="9">
        <f t="shared" ca="1" si="9"/>
        <v>118579</v>
      </c>
      <c r="F69" s="9">
        <f t="shared" ca="1" si="10"/>
        <v>1127438</v>
      </c>
    </row>
    <row r="70" spans="1:6" x14ac:dyDescent="0.3">
      <c r="A70">
        <v>69</v>
      </c>
      <c r="B70" s="9">
        <f t="shared" ca="1" si="6"/>
        <v>13019</v>
      </c>
      <c r="C70" s="9">
        <f t="shared" ca="1" si="7"/>
        <v>18228</v>
      </c>
      <c r="D70" s="9">
        <f t="shared" ca="1" si="8"/>
        <v>28611</v>
      </c>
      <c r="E70" s="9">
        <f t="shared" ca="1" si="9"/>
        <v>115347</v>
      </c>
      <c r="F70" s="9">
        <f t="shared" ca="1" si="10"/>
        <v>1123365</v>
      </c>
    </row>
    <row r="71" spans="1:6" x14ac:dyDescent="0.3">
      <c r="A71">
        <v>70</v>
      </c>
      <c r="B71" s="9">
        <f t="shared" ca="1" si="6"/>
        <v>13386</v>
      </c>
      <c r="C71" s="9">
        <f t="shared" ca="1" si="7"/>
        <v>18104</v>
      </c>
      <c r="D71" s="9">
        <f t="shared" ca="1" si="8"/>
        <v>29008</v>
      </c>
      <c r="E71" s="9">
        <f t="shared" ca="1" si="9"/>
        <v>115659</v>
      </c>
      <c r="F71" s="9">
        <f t="shared" ca="1" si="10"/>
        <v>1113055</v>
      </c>
    </row>
    <row r="72" spans="1:6" x14ac:dyDescent="0.3">
      <c r="A72">
        <v>71</v>
      </c>
      <c r="B72" s="9">
        <f t="shared" ca="1" si="6"/>
        <v>13201</v>
      </c>
      <c r="C72" s="9">
        <f t="shared" ca="1" si="7"/>
        <v>18353</v>
      </c>
      <c r="D72" s="9">
        <f t="shared" ca="1" si="8"/>
        <v>28237</v>
      </c>
      <c r="E72" s="9">
        <f t="shared" ca="1" si="9"/>
        <v>117384</v>
      </c>
      <c r="F72" s="9">
        <f t="shared" ca="1" si="10"/>
        <v>1095286</v>
      </c>
    </row>
    <row r="73" spans="1:6" x14ac:dyDescent="0.3">
      <c r="A73">
        <v>72</v>
      </c>
      <c r="B73" s="9">
        <f t="shared" ca="1" si="6"/>
        <v>13155</v>
      </c>
      <c r="C73" s="9">
        <f t="shared" ca="1" si="7"/>
        <v>18064</v>
      </c>
      <c r="D73" s="9">
        <f t="shared" ca="1" si="8"/>
        <v>27807</v>
      </c>
      <c r="E73" s="9">
        <f t="shared" ca="1" si="9"/>
        <v>117834</v>
      </c>
      <c r="F73" s="9">
        <f t="shared" ca="1" si="10"/>
        <v>1124271</v>
      </c>
    </row>
    <row r="74" spans="1:6" x14ac:dyDescent="0.3">
      <c r="A74">
        <v>73</v>
      </c>
      <c r="B74" s="9">
        <f t="shared" ca="1" si="6"/>
        <v>13184</v>
      </c>
      <c r="C74" s="9">
        <f t="shared" ca="1" si="7"/>
        <v>17948</v>
      </c>
      <c r="D74" s="9">
        <f t="shared" ca="1" si="8"/>
        <v>27865</v>
      </c>
      <c r="E74" s="9">
        <f t="shared" ca="1" si="9"/>
        <v>117027</v>
      </c>
      <c r="F74" s="9">
        <f t="shared" ca="1" si="10"/>
        <v>1133251</v>
      </c>
    </row>
    <row r="75" spans="1:6" x14ac:dyDescent="0.3">
      <c r="A75">
        <v>74</v>
      </c>
      <c r="B75" s="9">
        <f t="shared" ca="1" si="6"/>
        <v>13100</v>
      </c>
      <c r="C75" s="9">
        <f t="shared" ca="1" si="7"/>
        <v>17510</v>
      </c>
      <c r="D75" s="9">
        <f t="shared" ca="1" si="8"/>
        <v>28608</v>
      </c>
      <c r="E75" s="9">
        <f t="shared" ca="1" si="9"/>
        <v>115847</v>
      </c>
      <c r="F75" s="9">
        <f t="shared" ca="1" si="10"/>
        <v>1127730</v>
      </c>
    </row>
    <row r="76" spans="1:6" x14ac:dyDescent="0.3">
      <c r="A76">
        <v>75</v>
      </c>
      <c r="B76" s="9">
        <f t="shared" ca="1" si="6"/>
        <v>12975</v>
      </c>
      <c r="C76" s="9">
        <f t="shared" ca="1" si="7"/>
        <v>17009</v>
      </c>
      <c r="D76" s="9">
        <f t="shared" ca="1" si="8"/>
        <v>28321</v>
      </c>
      <c r="E76" s="9">
        <f t="shared" ca="1" si="9"/>
        <v>118192</v>
      </c>
      <c r="F76" s="9">
        <f t="shared" ca="1" si="10"/>
        <v>1163489</v>
      </c>
    </row>
    <row r="77" spans="1:6" x14ac:dyDescent="0.3">
      <c r="A77">
        <v>76</v>
      </c>
      <c r="B77" s="9">
        <f t="shared" ca="1" si="6"/>
        <v>12985</v>
      </c>
      <c r="C77" s="9">
        <f t="shared" ca="1" si="7"/>
        <v>17367</v>
      </c>
      <c r="D77" s="9">
        <f t="shared" ca="1" si="8"/>
        <v>28130</v>
      </c>
      <c r="E77" s="9">
        <f t="shared" ca="1" si="9"/>
        <v>116983</v>
      </c>
      <c r="F77" s="9">
        <f t="shared" ca="1" si="10"/>
        <v>1139094</v>
      </c>
    </row>
    <row r="78" spans="1:6" x14ac:dyDescent="0.3">
      <c r="A78">
        <v>77</v>
      </c>
      <c r="B78" s="9">
        <f t="shared" ca="1" si="6"/>
        <v>12770</v>
      </c>
      <c r="C78" s="9">
        <f t="shared" ca="1" si="7"/>
        <v>17581</v>
      </c>
      <c r="D78" s="9">
        <f t="shared" ca="1" si="8"/>
        <v>28718</v>
      </c>
      <c r="E78" s="9">
        <f t="shared" ca="1" si="9"/>
        <v>114975</v>
      </c>
      <c r="F78" s="9">
        <f t="shared" ca="1" si="10"/>
        <v>1144708</v>
      </c>
    </row>
    <row r="79" spans="1:6" x14ac:dyDescent="0.3">
      <c r="A79">
        <v>78</v>
      </c>
      <c r="B79" s="9">
        <f t="shared" ca="1" si="6"/>
        <v>12650</v>
      </c>
      <c r="C79" s="9">
        <f t="shared" ca="1" si="7"/>
        <v>17405</v>
      </c>
      <c r="D79" s="9">
        <f t="shared" ca="1" si="8"/>
        <v>28793</v>
      </c>
      <c r="E79" s="9">
        <f t="shared" ca="1" si="9"/>
        <v>118482</v>
      </c>
      <c r="F79" s="9">
        <f t="shared" ca="1" si="10"/>
        <v>1147577</v>
      </c>
    </row>
    <row r="80" spans="1:6" x14ac:dyDescent="0.3">
      <c r="A80">
        <v>79</v>
      </c>
      <c r="B80" s="9">
        <f t="shared" ca="1" si="6"/>
        <v>12807</v>
      </c>
      <c r="C80" s="9">
        <f t="shared" ca="1" si="7"/>
        <v>17190</v>
      </c>
      <c r="D80" s="9">
        <f t="shared" ca="1" si="8"/>
        <v>28162</v>
      </c>
      <c r="E80" s="9">
        <f t="shared" ca="1" si="9"/>
        <v>120211</v>
      </c>
      <c r="F80" s="9">
        <f t="shared" ca="1" si="10"/>
        <v>1118591</v>
      </c>
    </row>
    <row r="81" spans="1:6" x14ac:dyDescent="0.3">
      <c r="A81">
        <v>80</v>
      </c>
      <c r="B81" s="9">
        <f t="shared" ca="1" si="6"/>
        <v>13105</v>
      </c>
      <c r="C81" s="9">
        <f t="shared" ca="1" si="7"/>
        <v>17663</v>
      </c>
      <c r="D81" s="9">
        <f t="shared" ca="1" si="8"/>
        <v>28366</v>
      </c>
      <c r="E81" s="9">
        <f t="shared" ca="1" si="9"/>
        <v>123787</v>
      </c>
      <c r="F81" s="9">
        <f t="shared" ca="1" si="10"/>
        <v>1087859</v>
      </c>
    </row>
    <row r="82" spans="1:6" x14ac:dyDescent="0.3">
      <c r="A82">
        <v>81</v>
      </c>
      <c r="B82" s="9">
        <f t="shared" ca="1" si="6"/>
        <v>13287</v>
      </c>
      <c r="C82" s="9">
        <f t="shared" ca="1" si="7"/>
        <v>18232</v>
      </c>
      <c r="D82" s="9">
        <f t="shared" ca="1" si="8"/>
        <v>28657</v>
      </c>
      <c r="E82" s="9">
        <f t="shared" ca="1" si="9"/>
        <v>120121</v>
      </c>
      <c r="F82" s="9">
        <f t="shared" ca="1" si="10"/>
        <v>1122852</v>
      </c>
    </row>
    <row r="83" spans="1:6" x14ac:dyDescent="0.3">
      <c r="A83">
        <v>82</v>
      </c>
      <c r="B83" s="9">
        <f t="shared" ca="1" si="6"/>
        <v>13654</v>
      </c>
      <c r="C83" s="9">
        <f t="shared" ca="1" si="7"/>
        <v>18394</v>
      </c>
      <c r="D83" s="9">
        <f t="shared" ca="1" si="8"/>
        <v>28041</v>
      </c>
      <c r="E83" s="9">
        <f t="shared" ca="1" si="9"/>
        <v>120917</v>
      </c>
      <c r="F83" s="9">
        <f t="shared" ca="1" si="10"/>
        <v>1119723</v>
      </c>
    </row>
    <row r="84" spans="1:6" x14ac:dyDescent="0.3">
      <c r="A84">
        <v>83</v>
      </c>
      <c r="B84" s="9">
        <f t="shared" ca="1" si="6"/>
        <v>13996</v>
      </c>
      <c r="C84" s="9">
        <f t="shared" ca="1" si="7"/>
        <v>18809</v>
      </c>
      <c r="D84" s="9">
        <f t="shared" ca="1" si="8"/>
        <v>27253</v>
      </c>
      <c r="E84" s="9">
        <f t="shared" ca="1" si="9"/>
        <v>123886</v>
      </c>
      <c r="F84" s="9">
        <f t="shared" ca="1" si="10"/>
        <v>1129802</v>
      </c>
    </row>
    <row r="85" spans="1:6" x14ac:dyDescent="0.3">
      <c r="A85">
        <v>84</v>
      </c>
      <c r="B85" s="9">
        <f t="shared" ca="1" si="6"/>
        <v>13997</v>
      </c>
      <c r="C85" s="9">
        <f t="shared" ca="1" si="7"/>
        <v>18949</v>
      </c>
      <c r="D85" s="9">
        <f t="shared" ca="1" si="8"/>
        <v>27949</v>
      </c>
      <c r="E85" s="9">
        <f t="shared" ca="1" si="9"/>
        <v>124173</v>
      </c>
      <c r="F85" s="9">
        <f t="shared" ca="1" si="10"/>
        <v>1156484</v>
      </c>
    </row>
    <row r="86" spans="1:6" x14ac:dyDescent="0.3">
      <c r="A86">
        <v>85</v>
      </c>
      <c r="B86" s="9">
        <f t="shared" ca="1" si="6"/>
        <v>14012</v>
      </c>
      <c r="C86" s="9">
        <f t="shared" ca="1" si="7"/>
        <v>18809</v>
      </c>
      <c r="D86" s="9">
        <f t="shared" ca="1" si="8"/>
        <v>28054</v>
      </c>
      <c r="E86" s="9">
        <f t="shared" ca="1" si="9"/>
        <v>121535</v>
      </c>
      <c r="F86" s="9">
        <f t="shared" ca="1" si="10"/>
        <v>1128186</v>
      </c>
    </row>
    <row r="87" spans="1:6" x14ac:dyDescent="0.3">
      <c r="A87">
        <v>86</v>
      </c>
      <c r="B87" s="9">
        <f t="shared" ca="1" si="6"/>
        <v>14043</v>
      </c>
      <c r="C87" s="9">
        <f t="shared" ca="1" si="7"/>
        <v>18627</v>
      </c>
      <c r="D87" s="9">
        <f t="shared" ca="1" si="8"/>
        <v>28196</v>
      </c>
      <c r="E87" s="9">
        <f t="shared" ca="1" si="9"/>
        <v>120787</v>
      </c>
      <c r="F87" s="9">
        <f t="shared" ca="1" si="10"/>
        <v>1133348</v>
      </c>
    </row>
    <row r="88" spans="1:6" x14ac:dyDescent="0.3">
      <c r="A88">
        <v>87</v>
      </c>
      <c r="B88" s="9">
        <f t="shared" ca="1" si="6"/>
        <v>13822</v>
      </c>
      <c r="C88" s="9">
        <f t="shared" ca="1" si="7"/>
        <v>18614</v>
      </c>
      <c r="D88" s="9">
        <f t="shared" ca="1" si="8"/>
        <v>27393</v>
      </c>
      <c r="E88" s="9">
        <f t="shared" ca="1" si="9"/>
        <v>124517</v>
      </c>
      <c r="F88" s="9">
        <f t="shared" ca="1" si="10"/>
        <v>1108528</v>
      </c>
    </row>
    <row r="89" spans="1:6" x14ac:dyDescent="0.3">
      <c r="A89">
        <v>88</v>
      </c>
      <c r="B89" s="9">
        <f t="shared" ca="1" si="6"/>
        <v>13541</v>
      </c>
      <c r="C89" s="9">
        <f t="shared" ca="1" si="7"/>
        <v>18390</v>
      </c>
      <c r="D89" s="9">
        <f t="shared" ca="1" si="8"/>
        <v>27807</v>
      </c>
      <c r="E89" s="9">
        <f t="shared" ca="1" si="9"/>
        <v>126803</v>
      </c>
      <c r="F89" s="9">
        <f t="shared" ca="1" si="10"/>
        <v>1117146</v>
      </c>
    </row>
    <row r="90" spans="1:6" x14ac:dyDescent="0.3">
      <c r="A90">
        <v>89</v>
      </c>
      <c r="B90" s="9">
        <f t="shared" ca="1" si="6"/>
        <v>13350</v>
      </c>
      <c r="C90" s="9">
        <f t="shared" ca="1" si="7"/>
        <v>18467</v>
      </c>
      <c r="D90" s="9">
        <f t="shared" ca="1" si="8"/>
        <v>27494</v>
      </c>
      <c r="E90" s="9">
        <f t="shared" ca="1" si="9"/>
        <v>130107</v>
      </c>
      <c r="F90" s="9">
        <f t="shared" ca="1" si="10"/>
        <v>1119501</v>
      </c>
    </row>
    <row r="91" spans="1:6" x14ac:dyDescent="0.3">
      <c r="A91">
        <v>90</v>
      </c>
      <c r="B91" s="9">
        <f t="shared" ca="1" si="6"/>
        <v>13715</v>
      </c>
      <c r="C91" s="9">
        <f t="shared" ca="1" si="7"/>
        <v>18813</v>
      </c>
      <c r="D91" s="9">
        <f t="shared" ca="1" si="8"/>
        <v>28232</v>
      </c>
      <c r="E91" s="9">
        <f t="shared" ca="1" si="9"/>
        <v>128777</v>
      </c>
      <c r="F91" s="9">
        <f t="shared" ca="1" si="10"/>
        <v>1142464</v>
      </c>
    </row>
    <row r="92" spans="1:6" x14ac:dyDescent="0.3">
      <c r="A92">
        <v>91</v>
      </c>
      <c r="B92" s="9">
        <f t="shared" ca="1" si="6"/>
        <v>14117</v>
      </c>
      <c r="C92" s="9">
        <f t="shared" ca="1" si="7"/>
        <v>18525</v>
      </c>
      <c r="D92" s="9">
        <f t="shared" ca="1" si="8"/>
        <v>28426</v>
      </c>
      <c r="E92" s="9">
        <f t="shared" ca="1" si="9"/>
        <v>126004</v>
      </c>
      <c r="F92" s="9">
        <f t="shared" ca="1" si="10"/>
        <v>1126640</v>
      </c>
    </row>
    <row r="93" spans="1:6" x14ac:dyDescent="0.3">
      <c r="A93">
        <v>92</v>
      </c>
      <c r="B93" s="9">
        <f t="shared" ca="1" si="6"/>
        <v>13784</v>
      </c>
      <c r="C93" s="9">
        <f t="shared" ca="1" si="7"/>
        <v>18579</v>
      </c>
      <c r="D93" s="9">
        <f t="shared" ca="1" si="8"/>
        <v>28291</v>
      </c>
      <c r="E93" s="9">
        <f t="shared" ca="1" si="9"/>
        <v>125835</v>
      </c>
      <c r="F93" s="9">
        <f t="shared" ca="1" si="10"/>
        <v>1157616</v>
      </c>
    </row>
    <row r="94" spans="1:6" x14ac:dyDescent="0.3">
      <c r="A94">
        <v>93</v>
      </c>
      <c r="B94" s="9">
        <f t="shared" ca="1" si="6"/>
        <v>13630</v>
      </c>
      <c r="C94" s="9">
        <f t="shared" ca="1" si="7"/>
        <v>18532</v>
      </c>
      <c r="D94" s="9">
        <f t="shared" ca="1" si="8"/>
        <v>28998</v>
      </c>
      <c r="E94" s="9">
        <f t="shared" ca="1" si="9"/>
        <v>122369</v>
      </c>
      <c r="F94" s="9">
        <f t="shared" ca="1" si="10"/>
        <v>1143308</v>
      </c>
    </row>
    <row r="95" spans="1:6" x14ac:dyDescent="0.3">
      <c r="A95">
        <v>94</v>
      </c>
      <c r="B95" s="9">
        <f t="shared" ca="1" si="6"/>
        <v>13915</v>
      </c>
      <c r="C95" s="9">
        <f t="shared" ca="1" si="7"/>
        <v>18511</v>
      </c>
      <c r="D95" s="9">
        <f t="shared" ca="1" si="8"/>
        <v>28249</v>
      </c>
      <c r="E95" s="9">
        <f t="shared" ca="1" si="9"/>
        <v>124917</v>
      </c>
      <c r="F95" s="9">
        <f t="shared" ca="1" si="10"/>
        <v>1146681</v>
      </c>
    </row>
    <row r="96" spans="1:6" x14ac:dyDescent="0.3">
      <c r="A96">
        <v>95</v>
      </c>
      <c r="B96" s="9">
        <f t="shared" ca="1" si="6"/>
        <v>14114</v>
      </c>
      <c r="C96" s="9">
        <f t="shared" ca="1" si="7"/>
        <v>18303</v>
      </c>
      <c r="D96" s="9">
        <f t="shared" ca="1" si="8"/>
        <v>28147</v>
      </c>
      <c r="E96" s="9">
        <f t="shared" ca="1" si="9"/>
        <v>126320</v>
      </c>
      <c r="F96" s="9">
        <f t="shared" ca="1" si="10"/>
        <v>1178887</v>
      </c>
    </row>
    <row r="97" spans="1:6" x14ac:dyDescent="0.3">
      <c r="A97">
        <v>96</v>
      </c>
      <c r="B97" s="9">
        <f t="shared" ca="1" si="6"/>
        <v>13995</v>
      </c>
      <c r="C97" s="9">
        <f t="shared" ca="1" si="7"/>
        <v>18776</v>
      </c>
      <c r="D97" s="9">
        <f t="shared" ca="1" si="8"/>
        <v>27754</v>
      </c>
      <c r="E97" s="9">
        <f t="shared" ca="1" si="9"/>
        <v>127069</v>
      </c>
      <c r="F97" s="9">
        <f t="shared" ca="1" si="10"/>
        <v>1180580</v>
      </c>
    </row>
    <row r="98" spans="1:6" x14ac:dyDescent="0.3">
      <c r="A98">
        <v>97</v>
      </c>
      <c r="B98" s="9">
        <f t="shared" ca="1" si="6"/>
        <v>13815</v>
      </c>
      <c r="C98" s="9">
        <f t="shared" ca="1" si="7"/>
        <v>18571</v>
      </c>
      <c r="D98" s="9">
        <f t="shared" ca="1" si="8"/>
        <v>28235</v>
      </c>
      <c r="E98" s="9">
        <f t="shared" ca="1" si="9"/>
        <v>127379</v>
      </c>
      <c r="F98" s="9">
        <f t="shared" ca="1" si="10"/>
        <v>1205911</v>
      </c>
    </row>
    <row r="99" spans="1:6" x14ac:dyDescent="0.3">
      <c r="A99">
        <v>98</v>
      </c>
      <c r="B99" s="9">
        <f t="shared" ca="1" si="6"/>
        <v>14146</v>
      </c>
      <c r="C99" s="9">
        <f t="shared" ca="1" si="7"/>
        <v>19000</v>
      </c>
      <c r="D99" s="9">
        <f t="shared" ca="1" si="8"/>
        <v>28108</v>
      </c>
      <c r="E99" s="9">
        <f t="shared" ca="1" si="9"/>
        <v>129970</v>
      </c>
      <c r="F99" s="9">
        <f t="shared" ca="1" si="10"/>
        <v>1230973</v>
      </c>
    </row>
    <row r="100" spans="1:6" x14ac:dyDescent="0.3">
      <c r="A100">
        <v>99</v>
      </c>
      <c r="B100" s="9">
        <f t="shared" ca="1" si="6"/>
        <v>13942</v>
      </c>
      <c r="C100" s="9">
        <f t="shared" ca="1" si="7"/>
        <v>19243</v>
      </c>
      <c r="D100" s="9">
        <f t="shared" ca="1" si="8"/>
        <v>28461</v>
      </c>
      <c r="E100" s="9">
        <f t="shared" ca="1" si="9"/>
        <v>129190</v>
      </c>
      <c r="F100" s="9">
        <f t="shared" ca="1" si="10"/>
        <v>1217722</v>
      </c>
    </row>
    <row r="101" spans="1:6" x14ac:dyDescent="0.3">
      <c r="A101">
        <v>100</v>
      </c>
      <c r="B101" s="9">
        <f t="shared" ca="1" si="6"/>
        <v>13910</v>
      </c>
      <c r="C101" s="9">
        <f t="shared" ca="1" si="7"/>
        <v>19319</v>
      </c>
      <c r="D101" s="9">
        <f t="shared" ca="1" si="8"/>
        <v>27860</v>
      </c>
      <c r="E101" s="9">
        <f t="shared" ca="1" si="9"/>
        <v>129798</v>
      </c>
      <c r="F101" s="9">
        <f t="shared" ca="1" si="10"/>
        <v>1232900</v>
      </c>
    </row>
    <row r="102" spans="1:6" x14ac:dyDescent="0.3">
      <c r="A102">
        <v>101</v>
      </c>
      <c r="B102" s="9">
        <f t="shared" ca="1" si="6"/>
        <v>14081</v>
      </c>
      <c r="C102" s="9">
        <f t="shared" ca="1" si="7"/>
        <v>19216</v>
      </c>
      <c r="D102" s="9">
        <f t="shared" ca="1" si="8"/>
        <v>28739</v>
      </c>
      <c r="E102" s="9">
        <f t="shared" ca="1" si="9"/>
        <v>131845</v>
      </c>
      <c r="F102" s="9">
        <f t="shared" ca="1" si="10"/>
        <v>1226431</v>
      </c>
    </row>
    <row r="103" spans="1:6" x14ac:dyDescent="0.3">
      <c r="A103">
        <v>102</v>
      </c>
      <c r="B103" s="9">
        <f t="shared" ca="1" si="6"/>
        <v>13787</v>
      </c>
      <c r="C103" s="9">
        <f t="shared" ca="1" si="7"/>
        <v>18838</v>
      </c>
      <c r="D103" s="9">
        <f t="shared" ca="1" si="8"/>
        <v>29382</v>
      </c>
      <c r="E103" s="9">
        <f t="shared" ca="1" si="9"/>
        <v>129497</v>
      </c>
      <c r="F103" s="9">
        <f t="shared" ca="1" si="10"/>
        <v>1209761</v>
      </c>
    </row>
    <row r="104" spans="1:6" x14ac:dyDescent="0.3">
      <c r="A104">
        <v>103</v>
      </c>
      <c r="B104" s="9">
        <f t="shared" ca="1" si="6"/>
        <v>13637</v>
      </c>
      <c r="C104" s="9">
        <f t="shared" ca="1" si="7"/>
        <v>18782</v>
      </c>
      <c r="D104" s="9">
        <f t="shared" ca="1" si="8"/>
        <v>29712</v>
      </c>
      <c r="E104" s="9">
        <f t="shared" ca="1" si="9"/>
        <v>129828</v>
      </c>
      <c r="F104" s="9">
        <f t="shared" ca="1" si="10"/>
        <v>1190366</v>
      </c>
    </row>
    <row r="105" spans="1:6" x14ac:dyDescent="0.3">
      <c r="A105">
        <v>104</v>
      </c>
      <c r="B105" s="9">
        <f t="shared" ca="1" si="6"/>
        <v>13336</v>
      </c>
      <c r="C105" s="9">
        <f t="shared" ca="1" si="7"/>
        <v>19057</v>
      </c>
      <c r="D105" s="9">
        <f t="shared" ca="1" si="8"/>
        <v>29816</v>
      </c>
      <c r="E105" s="9">
        <f t="shared" ca="1" si="9"/>
        <v>129758</v>
      </c>
      <c r="F105" s="9">
        <f t="shared" ca="1" si="10"/>
        <v>1223408</v>
      </c>
    </row>
    <row r="106" spans="1:6" x14ac:dyDescent="0.3">
      <c r="A106">
        <v>105</v>
      </c>
      <c r="B106" s="9">
        <f t="shared" ca="1" si="6"/>
        <v>13578</v>
      </c>
      <c r="C106" s="9">
        <f t="shared" ca="1" si="7"/>
        <v>19357</v>
      </c>
      <c r="D106" s="9">
        <f t="shared" ca="1" si="8"/>
        <v>29838</v>
      </c>
      <c r="E106" s="9">
        <f t="shared" ca="1" si="9"/>
        <v>127525</v>
      </c>
      <c r="F106" s="9">
        <f t="shared" ca="1" si="10"/>
        <v>1240970</v>
      </c>
    </row>
    <row r="107" spans="1:6" x14ac:dyDescent="0.3">
      <c r="A107">
        <v>106</v>
      </c>
      <c r="B107" s="9">
        <f t="shared" ca="1" si="6"/>
        <v>13966</v>
      </c>
      <c r="C107" s="9">
        <f t="shared" ca="1" si="7"/>
        <v>19021</v>
      </c>
      <c r="D107" s="9">
        <f t="shared" ca="1" si="8"/>
        <v>30796</v>
      </c>
      <c r="E107" s="9">
        <f t="shared" ca="1" si="9"/>
        <v>128727</v>
      </c>
      <c r="F107" s="9">
        <f t="shared" ca="1" si="10"/>
        <v>1252223</v>
      </c>
    </row>
    <row r="108" spans="1:6" x14ac:dyDescent="0.3">
      <c r="A108">
        <v>107</v>
      </c>
      <c r="B108" s="9">
        <f t="shared" ca="1" si="6"/>
        <v>14298</v>
      </c>
      <c r="C108" s="9">
        <f t="shared" ca="1" si="7"/>
        <v>19307</v>
      </c>
      <c r="D108" s="9">
        <f t="shared" ca="1" si="8"/>
        <v>31250</v>
      </c>
      <c r="E108" s="9">
        <f t="shared" ca="1" si="9"/>
        <v>128239</v>
      </c>
      <c r="F108" s="9">
        <f t="shared" ca="1" si="10"/>
        <v>1286451</v>
      </c>
    </row>
    <row r="109" spans="1:6" x14ac:dyDescent="0.3">
      <c r="A109">
        <v>108</v>
      </c>
      <c r="B109" s="9">
        <f t="shared" ca="1" si="6"/>
        <v>14766</v>
      </c>
      <c r="C109" s="9">
        <f t="shared" ca="1" si="7"/>
        <v>18972</v>
      </c>
      <c r="D109" s="9">
        <f t="shared" ca="1" si="8"/>
        <v>31656</v>
      </c>
      <c r="E109" s="9">
        <f t="shared" ca="1" si="9"/>
        <v>125603</v>
      </c>
      <c r="F109" s="9">
        <f t="shared" ca="1" si="10"/>
        <v>1256977</v>
      </c>
    </row>
    <row r="110" spans="1:6" x14ac:dyDescent="0.3">
      <c r="A110">
        <v>109</v>
      </c>
      <c r="B110" s="9">
        <f t="shared" ca="1" si="6"/>
        <v>15078</v>
      </c>
      <c r="C110" s="9">
        <f t="shared" ca="1" si="7"/>
        <v>18659</v>
      </c>
      <c r="D110" s="9">
        <f t="shared" ca="1" si="8"/>
        <v>31377</v>
      </c>
      <c r="E110" s="9">
        <f t="shared" ca="1" si="9"/>
        <v>128103</v>
      </c>
      <c r="F110" s="9">
        <f t="shared" ca="1" si="10"/>
        <v>1224960</v>
      </c>
    </row>
    <row r="111" spans="1:6" x14ac:dyDescent="0.3">
      <c r="A111">
        <v>110</v>
      </c>
      <c r="B111" s="9">
        <f t="shared" ca="1" si="6"/>
        <v>15177</v>
      </c>
      <c r="C111" s="9">
        <f t="shared" ca="1" si="7"/>
        <v>19021</v>
      </c>
      <c r="D111" s="9">
        <f t="shared" ca="1" si="8"/>
        <v>30684</v>
      </c>
      <c r="E111" s="9">
        <f t="shared" ca="1" si="9"/>
        <v>126915</v>
      </c>
      <c r="F111" s="9">
        <f t="shared" ca="1" si="10"/>
        <v>1250763</v>
      </c>
    </row>
    <row r="112" spans="1:6" x14ac:dyDescent="0.3">
      <c r="A112">
        <v>111</v>
      </c>
      <c r="B112" s="9">
        <f t="shared" ca="1" si="6"/>
        <v>15161</v>
      </c>
      <c r="C112" s="9">
        <f t="shared" ca="1" si="7"/>
        <v>18599</v>
      </c>
      <c r="D112" s="9">
        <f t="shared" ca="1" si="8"/>
        <v>30756</v>
      </c>
      <c r="E112" s="9">
        <f t="shared" ca="1" si="9"/>
        <v>123158</v>
      </c>
      <c r="F112" s="9">
        <f t="shared" ca="1" si="10"/>
        <v>1231482</v>
      </c>
    </row>
    <row r="113" spans="1:6" x14ac:dyDescent="0.3">
      <c r="A113">
        <v>112</v>
      </c>
      <c r="B113" s="9">
        <f t="shared" ca="1" si="6"/>
        <v>14926</v>
      </c>
      <c r="C113" s="9">
        <f t="shared" ca="1" si="7"/>
        <v>18554</v>
      </c>
      <c r="D113" s="9">
        <f t="shared" ca="1" si="8"/>
        <v>31561</v>
      </c>
      <c r="E113" s="9">
        <f t="shared" ca="1" si="9"/>
        <v>125873</v>
      </c>
      <c r="F113" s="9">
        <f t="shared" ca="1" si="10"/>
        <v>1220871</v>
      </c>
    </row>
    <row r="114" spans="1:6" x14ac:dyDescent="0.3">
      <c r="A114">
        <v>113</v>
      </c>
      <c r="B114" s="9">
        <f t="shared" ca="1" si="6"/>
        <v>14669</v>
      </c>
      <c r="C114" s="9">
        <f t="shared" ca="1" si="7"/>
        <v>18659</v>
      </c>
      <c r="D114" s="9">
        <f t="shared" ca="1" si="8"/>
        <v>31234</v>
      </c>
      <c r="E114" s="9">
        <f t="shared" ca="1" si="9"/>
        <v>129477</v>
      </c>
      <c r="F114" s="9">
        <f t="shared" ca="1" si="10"/>
        <v>1190327</v>
      </c>
    </row>
    <row r="115" spans="1:6" x14ac:dyDescent="0.3">
      <c r="A115">
        <v>114</v>
      </c>
      <c r="B115" s="9">
        <f t="shared" ca="1" si="6"/>
        <v>14541</v>
      </c>
      <c r="C115" s="9">
        <f t="shared" ca="1" si="7"/>
        <v>18187</v>
      </c>
      <c r="D115" s="9">
        <f t="shared" ca="1" si="8"/>
        <v>30740</v>
      </c>
      <c r="E115" s="9">
        <f t="shared" ca="1" si="9"/>
        <v>129702</v>
      </c>
      <c r="F115" s="9">
        <f t="shared" ca="1" si="10"/>
        <v>1156992</v>
      </c>
    </row>
    <row r="116" spans="1:6" x14ac:dyDescent="0.3">
      <c r="A116">
        <v>115</v>
      </c>
      <c r="B116" s="9">
        <f t="shared" ca="1" si="6"/>
        <v>14983</v>
      </c>
      <c r="C116" s="9">
        <f t="shared" ca="1" si="7"/>
        <v>17898</v>
      </c>
      <c r="D116" s="9">
        <f t="shared" ca="1" si="8"/>
        <v>30207</v>
      </c>
      <c r="E116" s="9">
        <f t="shared" ca="1" si="9"/>
        <v>131945</v>
      </c>
      <c r="F116" s="9">
        <f t="shared" ca="1" si="10"/>
        <v>1194808</v>
      </c>
    </row>
    <row r="117" spans="1:6" x14ac:dyDescent="0.3">
      <c r="A117">
        <v>116</v>
      </c>
      <c r="B117" s="9">
        <f t="shared" ca="1" si="6"/>
        <v>15346</v>
      </c>
      <c r="C117" s="9">
        <f t="shared" ca="1" si="7"/>
        <v>17449</v>
      </c>
      <c r="D117" s="9">
        <f t="shared" ca="1" si="8"/>
        <v>29544</v>
      </c>
      <c r="E117" s="9">
        <f t="shared" ca="1" si="9"/>
        <v>135803</v>
      </c>
      <c r="F117" s="9">
        <f t="shared" ca="1" si="10"/>
        <v>1165194</v>
      </c>
    </row>
    <row r="118" spans="1:6" x14ac:dyDescent="0.3">
      <c r="A118">
        <v>117</v>
      </c>
      <c r="B118" s="9">
        <f t="shared" ca="1" si="6"/>
        <v>15357</v>
      </c>
      <c r="C118" s="9">
        <f t="shared" ca="1" si="7"/>
        <v>17165</v>
      </c>
      <c r="D118" s="9">
        <f t="shared" ca="1" si="8"/>
        <v>29157</v>
      </c>
      <c r="E118" s="9">
        <f t="shared" ca="1" si="9"/>
        <v>134381</v>
      </c>
      <c r="F118" s="9">
        <f t="shared" ca="1" si="10"/>
        <v>1136126</v>
      </c>
    </row>
    <row r="119" spans="1:6" x14ac:dyDescent="0.3">
      <c r="A119">
        <v>118</v>
      </c>
      <c r="B119" s="9">
        <f t="shared" ca="1" si="6"/>
        <v>15113</v>
      </c>
      <c r="C119" s="9">
        <f t="shared" ca="1" si="7"/>
        <v>17232</v>
      </c>
      <c r="D119" s="9">
        <f t="shared" ca="1" si="8"/>
        <v>29093</v>
      </c>
      <c r="E119" s="9">
        <f t="shared" ca="1" si="9"/>
        <v>137789</v>
      </c>
      <c r="F119" s="9">
        <f t="shared" ca="1" si="10"/>
        <v>1171004</v>
      </c>
    </row>
    <row r="120" spans="1:6" x14ac:dyDescent="0.3">
      <c r="A120">
        <v>119</v>
      </c>
      <c r="B120" s="9">
        <f t="shared" ca="1" si="6"/>
        <v>14969</v>
      </c>
      <c r="C120" s="9">
        <f t="shared" ca="1" si="7"/>
        <v>17104</v>
      </c>
      <c r="D120" s="9">
        <f t="shared" ca="1" si="8"/>
        <v>29538</v>
      </c>
      <c r="E120" s="9">
        <f t="shared" ca="1" si="9"/>
        <v>134852</v>
      </c>
      <c r="F120" s="9">
        <f t="shared" ca="1" si="10"/>
        <v>1188896</v>
      </c>
    </row>
    <row r="121" spans="1:6" x14ac:dyDescent="0.3">
      <c r="A121">
        <v>120</v>
      </c>
      <c r="B121" s="9">
        <f t="shared" ca="1" si="6"/>
        <v>15355</v>
      </c>
      <c r="C121" s="9">
        <f t="shared" ca="1" si="7"/>
        <v>17192</v>
      </c>
      <c r="D121" s="9">
        <f t="shared" ca="1" si="8"/>
        <v>30168</v>
      </c>
      <c r="E121" s="9">
        <f t="shared" ca="1" si="9"/>
        <v>134201</v>
      </c>
      <c r="F121" s="9">
        <f t="shared" ca="1" si="10"/>
        <v>1170386</v>
      </c>
    </row>
    <row r="122" spans="1:6" x14ac:dyDescent="0.3">
      <c r="A122">
        <v>121</v>
      </c>
      <c r="B122" s="9">
        <f t="shared" ca="1" si="6"/>
        <v>15025</v>
      </c>
      <c r="C122" s="9">
        <f t="shared" ca="1" si="7"/>
        <v>17496</v>
      </c>
      <c r="D122" s="9">
        <f t="shared" ca="1" si="8"/>
        <v>30854</v>
      </c>
      <c r="E122" s="9">
        <f t="shared" ca="1" si="9"/>
        <v>136729</v>
      </c>
      <c r="F122" s="9">
        <f t="shared" ca="1" si="10"/>
        <v>1164312</v>
      </c>
    </row>
    <row r="123" spans="1:6" x14ac:dyDescent="0.3">
      <c r="A123">
        <v>122</v>
      </c>
      <c r="B123" s="9">
        <f t="shared" ca="1" si="6"/>
        <v>15245</v>
      </c>
      <c r="C123" s="9">
        <f t="shared" ca="1" si="7"/>
        <v>17255</v>
      </c>
      <c r="D123" s="9">
        <f t="shared" ca="1" si="8"/>
        <v>31465</v>
      </c>
      <c r="E123" s="9">
        <f t="shared" ca="1" si="9"/>
        <v>134781</v>
      </c>
      <c r="F123" s="9">
        <f t="shared" ca="1" si="10"/>
        <v>1154855</v>
      </c>
    </row>
    <row r="124" spans="1:6" x14ac:dyDescent="0.3">
      <c r="A124">
        <v>123</v>
      </c>
      <c r="B124" s="9">
        <f t="shared" ca="1" si="6"/>
        <v>15423</v>
      </c>
      <c r="C124" s="9">
        <f t="shared" ca="1" si="7"/>
        <v>16890</v>
      </c>
      <c r="D124" s="9">
        <f t="shared" ca="1" si="8"/>
        <v>31184</v>
      </c>
      <c r="E124" s="9">
        <f t="shared" ca="1" si="9"/>
        <v>135989</v>
      </c>
      <c r="F124" s="9">
        <f t="shared" ca="1" si="10"/>
        <v>1192133</v>
      </c>
    </row>
    <row r="125" spans="1:6" x14ac:dyDescent="0.3">
      <c r="A125">
        <v>124</v>
      </c>
      <c r="B125" s="9">
        <f t="shared" ca="1" si="6"/>
        <v>15215</v>
      </c>
      <c r="C125" s="9">
        <f t="shared" ca="1" si="7"/>
        <v>16525</v>
      </c>
      <c r="D125" s="9">
        <f t="shared" ca="1" si="8"/>
        <v>30985</v>
      </c>
      <c r="E125" s="9">
        <f t="shared" ca="1" si="9"/>
        <v>132461</v>
      </c>
      <c r="F125" s="9">
        <f t="shared" ca="1" si="10"/>
        <v>1180370</v>
      </c>
    </row>
    <row r="126" spans="1:6" x14ac:dyDescent="0.3">
      <c r="A126">
        <v>125</v>
      </c>
      <c r="B126" s="9">
        <f t="shared" ca="1" si="6"/>
        <v>15032</v>
      </c>
      <c r="C126" s="9">
        <f t="shared" ca="1" si="7"/>
        <v>16495</v>
      </c>
      <c r="D126" s="9">
        <f t="shared" ca="1" si="8"/>
        <v>31384</v>
      </c>
      <c r="E126" s="9">
        <f t="shared" ca="1" si="9"/>
        <v>133798</v>
      </c>
      <c r="F126" s="9">
        <f t="shared" ca="1" si="10"/>
        <v>1167209</v>
      </c>
    </row>
    <row r="127" spans="1:6" x14ac:dyDescent="0.3">
      <c r="A127">
        <v>126</v>
      </c>
      <c r="B127" s="9">
        <f t="shared" ca="1" si="6"/>
        <v>14928</v>
      </c>
      <c r="C127" s="9">
        <f t="shared" ca="1" si="7"/>
        <v>16555</v>
      </c>
      <c r="D127" s="9">
        <f t="shared" ca="1" si="8"/>
        <v>31216</v>
      </c>
      <c r="E127" s="9">
        <f t="shared" ca="1" si="9"/>
        <v>137055</v>
      </c>
      <c r="F127" s="9">
        <f t="shared" ca="1" si="10"/>
        <v>1200112</v>
      </c>
    </row>
    <row r="128" spans="1:6" x14ac:dyDescent="0.3">
      <c r="A128">
        <v>127</v>
      </c>
      <c r="B128" s="9">
        <f t="shared" ca="1" si="6"/>
        <v>15071</v>
      </c>
      <c r="C128" s="9">
        <f t="shared" ca="1" si="7"/>
        <v>16920</v>
      </c>
      <c r="D128" s="9">
        <f t="shared" ca="1" si="8"/>
        <v>31172</v>
      </c>
      <c r="E128" s="9">
        <f t="shared" ca="1" si="9"/>
        <v>140409</v>
      </c>
      <c r="F128" s="9">
        <f t="shared" ca="1" si="10"/>
        <v>1201956</v>
      </c>
    </row>
    <row r="129" spans="1:6" x14ac:dyDescent="0.3">
      <c r="A129">
        <v>128</v>
      </c>
      <c r="B129" s="9">
        <f t="shared" ca="1" si="6"/>
        <v>14829</v>
      </c>
      <c r="C129" s="9">
        <f t="shared" ca="1" si="7"/>
        <v>16684</v>
      </c>
      <c r="D129" s="9">
        <f t="shared" ca="1" si="8"/>
        <v>32059</v>
      </c>
      <c r="E129" s="9">
        <f t="shared" ca="1" si="9"/>
        <v>139614</v>
      </c>
      <c r="F129" s="9">
        <f t="shared" ca="1" si="10"/>
        <v>1169521</v>
      </c>
    </row>
    <row r="130" spans="1:6" x14ac:dyDescent="0.3">
      <c r="A130">
        <v>129</v>
      </c>
      <c r="B130" s="9">
        <f t="shared" ca="1" si="6"/>
        <v>14441</v>
      </c>
      <c r="C130" s="9">
        <f t="shared" ca="1" si="7"/>
        <v>16190</v>
      </c>
      <c r="D130" s="9">
        <f t="shared" ca="1" si="8"/>
        <v>32404</v>
      </c>
      <c r="E130" s="9">
        <f t="shared" ca="1" si="9"/>
        <v>138589</v>
      </c>
      <c r="F130" s="9">
        <f t="shared" ca="1" si="10"/>
        <v>1140646</v>
      </c>
    </row>
    <row r="131" spans="1:6" x14ac:dyDescent="0.3">
      <c r="A131">
        <v>130</v>
      </c>
      <c r="B131" s="9">
        <f t="shared" ca="1" si="6"/>
        <v>14654</v>
      </c>
      <c r="C131" s="9">
        <f t="shared" ca="1" si="7"/>
        <v>16043</v>
      </c>
      <c r="D131" s="9">
        <f t="shared" ca="1" si="8"/>
        <v>31979</v>
      </c>
      <c r="E131" s="9">
        <f t="shared" ca="1" si="9"/>
        <v>137731</v>
      </c>
      <c r="F131" s="9">
        <f t="shared" ca="1" si="10"/>
        <v>1120574</v>
      </c>
    </row>
    <row r="132" spans="1:6" x14ac:dyDescent="0.3">
      <c r="A132">
        <v>131</v>
      </c>
      <c r="B132" s="9">
        <f t="shared" ref="B132:B195" ca="1" si="11">RANDBETWEEN(B131*0.97, B131*1.033)</f>
        <v>14629</v>
      </c>
      <c r="C132" s="9">
        <f t="shared" ref="C132:C195" ca="1" si="12">RANDBETWEEN(C131*0.97, C131*1.033)</f>
        <v>16297</v>
      </c>
      <c r="D132" s="9">
        <f t="shared" ref="D132:D195" ca="1" si="13">RANDBETWEEN(D131*0.97, D131*1.033)</f>
        <v>31193</v>
      </c>
      <c r="E132" s="9">
        <f t="shared" ref="E132:E195" ca="1" si="14">RANDBETWEEN(E131*0.97, E131*1.033)</f>
        <v>134831</v>
      </c>
      <c r="F132" s="9">
        <f t="shared" ref="F132:F195" ca="1" si="15">RANDBETWEEN(F131*0.97, F131*1.033)</f>
        <v>1110660</v>
      </c>
    </row>
    <row r="133" spans="1:6" x14ac:dyDescent="0.3">
      <c r="A133">
        <v>132</v>
      </c>
      <c r="B133" s="9">
        <f t="shared" ca="1" si="11"/>
        <v>14752</v>
      </c>
      <c r="C133" s="9">
        <f t="shared" ca="1" si="12"/>
        <v>16727</v>
      </c>
      <c r="D133" s="9">
        <f t="shared" ca="1" si="13"/>
        <v>30700</v>
      </c>
      <c r="E133" s="9">
        <f t="shared" ca="1" si="14"/>
        <v>137812</v>
      </c>
      <c r="F133" s="9">
        <f t="shared" ca="1" si="15"/>
        <v>1114509</v>
      </c>
    </row>
    <row r="134" spans="1:6" x14ac:dyDescent="0.3">
      <c r="A134">
        <v>133</v>
      </c>
      <c r="B134" s="9">
        <f t="shared" ca="1" si="11"/>
        <v>15070</v>
      </c>
      <c r="C134" s="9">
        <f t="shared" ca="1" si="12"/>
        <v>17255</v>
      </c>
      <c r="D134" s="9">
        <f t="shared" ca="1" si="13"/>
        <v>30883</v>
      </c>
      <c r="E134" s="9">
        <f t="shared" ca="1" si="14"/>
        <v>137680</v>
      </c>
      <c r="F134" s="9">
        <f t="shared" ca="1" si="15"/>
        <v>1140477</v>
      </c>
    </row>
    <row r="135" spans="1:6" x14ac:dyDescent="0.3">
      <c r="A135">
        <v>134</v>
      </c>
      <c r="B135" s="9">
        <f t="shared" ca="1" si="11"/>
        <v>15474</v>
      </c>
      <c r="C135" s="9">
        <f t="shared" ca="1" si="12"/>
        <v>17769</v>
      </c>
      <c r="D135" s="9">
        <f t="shared" ca="1" si="13"/>
        <v>30938</v>
      </c>
      <c r="E135" s="9">
        <f t="shared" ca="1" si="14"/>
        <v>138674</v>
      </c>
      <c r="F135" s="9">
        <f t="shared" ca="1" si="15"/>
        <v>1113933</v>
      </c>
    </row>
    <row r="136" spans="1:6" x14ac:dyDescent="0.3">
      <c r="A136">
        <v>135</v>
      </c>
      <c r="B136" s="9">
        <f t="shared" ca="1" si="11"/>
        <v>15344</v>
      </c>
      <c r="C136" s="9">
        <f t="shared" ca="1" si="12"/>
        <v>17296</v>
      </c>
      <c r="D136" s="9">
        <f t="shared" ca="1" si="13"/>
        <v>31735</v>
      </c>
      <c r="E136" s="9">
        <f t="shared" ca="1" si="14"/>
        <v>140066</v>
      </c>
      <c r="F136" s="9">
        <f t="shared" ca="1" si="15"/>
        <v>1138942</v>
      </c>
    </row>
    <row r="137" spans="1:6" x14ac:dyDescent="0.3">
      <c r="A137">
        <v>136</v>
      </c>
      <c r="B137" s="9">
        <f t="shared" ca="1" si="11"/>
        <v>15623</v>
      </c>
      <c r="C137" s="9">
        <f t="shared" ca="1" si="12"/>
        <v>17082</v>
      </c>
      <c r="D137" s="9">
        <f t="shared" ca="1" si="13"/>
        <v>30982</v>
      </c>
      <c r="E137" s="9">
        <f t="shared" ca="1" si="14"/>
        <v>139132</v>
      </c>
      <c r="F137" s="9">
        <f t="shared" ca="1" si="15"/>
        <v>1121690</v>
      </c>
    </row>
    <row r="138" spans="1:6" x14ac:dyDescent="0.3">
      <c r="A138">
        <v>137</v>
      </c>
      <c r="B138" s="9">
        <f t="shared" ca="1" si="11"/>
        <v>16115</v>
      </c>
      <c r="C138" s="9">
        <f t="shared" ca="1" si="12"/>
        <v>17499</v>
      </c>
      <c r="D138" s="9">
        <f t="shared" ca="1" si="13"/>
        <v>30541</v>
      </c>
      <c r="E138" s="9">
        <f t="shared" ca="1" si="14"/>
        <v>137581</v>
      </c>
      <c r="F138" s="9">
        <f t="shared" ca="1" si="15"/>
        <v>1133434</v>
      </c>
    </row>
    <row r="139" spans="1:6" x14ac:dyDescent="0.3">
      <c r="A139">
        <v>138</v>
      </c>
      <c r="B139" s="9">
        <f t="shared" ca="1" si="11"/>
        <v>15830</v>
      </c>
      <c r="C139" s="9">
        <f t="shared" ca="1" si="12"/>
        <v>17420</v>
      </c>
      <c r="D139" s="9">
        <f t="shared" ca="1" si="13"/>
        <v>29867</v>
      </c>
      <c r="E139" s="9">
        <f t="shared" ca="1" si="14"/>
        <v>141482</v>
      </c>
      <c r="F139" s="9">
        <f t="shared" ca="1" si="15"/>
        <v>1099486</v>
      </c>
    </row>
    <row r="140" spans="1:6" x14ac:dyDescent="0.3">
      <c r="A140">
        <v>139</v>
      </c>
      <c r="B140" s="9">
        <f t="shared" ca="1" si="11"/>
        <v>16292</v>
      </c>
      <c r="C140" s="9">
        <f t="shared" ca="1" si="12"/>
        <v>16901</v>
      </c>
      <c r="D140" s="9">
        <f t="shared" ca="1" si="13"/>
        <v>29984</v>
      </c>
      <c r="E140" s="9">
        <f t="shared" ca="1" si="14"/>
        <v>138950</v>
      </c>
      <c r="F140" s="9">
        <f t="shared" ca="1" si="15"/>
        <v>1086009</v>
      </c>
    </row>
    <row r="141" spans="1:6" x14ac:dyDescent="0.3">
      <c r="A141">
        <v>140</v>
      </c>
      <c r="B141" s="9">
        <f t="shared" ca="1" si="11"/>
        <v>16257</v>
      </c>
      <c r="C141" s="9">
        <f t="shared" ca="1" si="12"/>
        <v>16446</v>
      </c>
      <c r="D141" s="9">
        <f t="shared" ca="1" si="13"/>
        <v>29991</v>
      </c>
      <c r="E141" s="9">
        <f t="shared" ca="1" si="14"/>
        <v>142142</v>
      </c>
      <c r="F141" s="9">
        <f t="shared" ca="1" si="15"/>
        <v>1072933</v>
      </c>
    </row>
    <row r="142" spans="1:6" x14ac:dyDescent="0.3">
      <c r="A142">
        <v>141</v>
      </c>
      <c r="B142" s="9">
        <f t="shared" ca="1" si="11"/>
        <v>16534</v>
      </c>
      <c r="C142" s="9">
        <f t="shared" ca="1" si="12"/>
        <v>16418</v>
      </c>
      <c r="D142" s="9">
        <f t="shared" ca="1" si="13"/>
        <v>29813</v>
      </c>
      <c r="E142" s="9">
        <f t="shared" ca="1" si="14"/>
        <v>138885</v>
      </c>
      <c r="F142" s="9">
        <f t="shared" ca="1" si="15"/>
        <v>1055338</v>
      </c>
    </row>
    <row r="143" spans="1:6" x14ac:dyDescent="0.3">
      <c r="A143">
        <v>142</v>
      </c>
      <c r="B143" s="9">
        <f t="shared" ca="1" si="11"/>
        <v>16924</v>
      </c>
      <c r="C143" s="9">
        <f t="shared" ca="1" si="12"/>
        <v>16810</v>
      </c>
      <c r="D143" s="9">
        <f t="shared" ca="1" si="13"/>
        <v>30521</v>
      </c>
      <c r="E143" s="9">
        <f t="shared" ca="1" si="14"/>
        <v>140547</v>
      </c>
      <c r="F143" s="9">
        <f t="shared" ca="1" si="15"/>
        <v>1085423</v>
      </c>
    </row>
    <row r="144" spans="1:6" x14ac:dyDescent="0.3">
      <c r="A144">
        <v>143</v>
      </c>
      <c r="B144" s="9">
        <f t="shared" ca="1" si="11"/>
        <v>16716</v>
      </c>
      <c r="C144" s="9">
        <f t="shared" ca="1" si="12"/>
        <v>16453</v>
      </c>
      <c r="D144" s="9">
        <f t="shared" ca="1" si="13"/>
        <v>31319</v>
      </c>
      <c r="E144" s="9">
        <f t="shared" ca="1" si="14"/>
        <v>140857</v>
      </c>
      <c r="F144" s="9">
        <f t="shared" ca="1" si="15"/>
        <v>1060376</v>
      </c>
    </row>
    <row r="145" spans="1:6" x14ac:dyDescent="0.3">
      <c r="A145">
        <v>144</v>
      </c>
      <c r="B145" s="9">
        <f t="shared" ca="1" si="11"/>
        <v>16788</v>
      </c>
      <c r="C145" s="9">
        <f t="shared" ca="1" si="12"/>
        <v>16302</v>
      </c>
      <c r="D145" s="9">
        <f t="shared" ca="1" si="13"/>
        <v>31073</v>
      </c>
      <c r="E145" s="9">
        <f t="shared" ca="1" si="14"/>
        <v>137975</v>
      </c>
      <c r="F145" s="9">
        <f t="shared" ca="1" si="15"/>
        <v>1069285</v>
      </c>
    </row>
    <row r="146" spans="1:6" x14ac:dyDescent="0.3">
      <c r="A146">
        <v>145</v>
      </c>
      <c r="B146" s="9">
        <f t="shared" ca="1" si="11"/>
        <v>16843</v>
      </c>
      <c r="C146" s="9">
        <f t="shared" ca="1" si="12"/>
        <v>16153</v>
      </c>
      <c r="D146" s="9">
        <f t="shared" ca="1" si="13"/>
        <v>30231</v>
      </c>
      <c r="E146" s="9">
        <f t="shared" ca="1" si="14"/>
        <v>134086</v>
      </c>
      <c r="F146" s="9">
        <f t="shared" ca="1" si="15"/>
        <v>1079193</v>
      </c>
    </row>
    <row r="147" spans="1:6" x14ac:dyDescent="0.3">
      <c r="A147">
        <v>146</v>
      </c>
      <c r="B147" s="9">
        <f t="shared" ca="1" si="11"/>
        <v>16717</v>
      </c>
      <c r="C147" s="9">
        <f t="shared" ca="1" si="12"/>
        <v>16068</v>
      </c>
      <c r="D147" s="9">
        <f t="shared" ca="1" si="13"/>
        <v>30032</v>
      </c>
      <c r="E147" s="9">
        <f t="shared" ca="1" si="14"/>
        <v>136600</v>
      </c>
      <c r="F147" s="9">
        <f t="shared" ca="1" si="15"/>
        <v>1112527</v>
      </c>
    </row>
    <row r="148" spans="1:6" x14ac:dyDescent="0.3">
      <c r="A148">
        <v>147</v>
      </c>
      <c r="B148" s="9">
        <f t="shared" ca="1" si="11"/>
        <v>16632</v>
      </c>
      <c r="C148" s="9">
        <f t="shared" ca="1" si="12"/>
        <v>16544</v>
      </c>
      <c r="D148" s="9">
        <f t="shared" ca="1" si="13"/>
        <v>29602</v>
      </c>
      <c r="E148" s="9">
        <f t="shared" ca="1" si="14"/>
        <v>133535</v>
      </c>
      <c r="F148" s="9">
        <f t="shared" ca="1" si="15"/>
        <v>1130025</v>
      </c>
    </row>
    <row r="149" spans="1:6" x14ac:dyDescent="0.3">
      <c r="A149">
        <v>148</v>
      </c>
      <c r="B149" s="9">
        <f t="shared" ca="1" si="11"/>
        <v>17139</v>
      </c>
      <c r="C149" s="9">
        <f t="shared" ca="1" si="12"/>
        <v>16660</v>
      </c>
      <c r="D149" s="9">
        <f t="shared" ca="1" si="13"/>
        <v>29610</v>
      </c>
      <c r="E149" s="9">
        <f t="shared" ca="1" si="14"/>
        <v>134258</v>
      </c>
      <c r="F149" s="9">
        <f t="shared" ca="1" si="15"/>
        <v>1120578</v>
      </c>
    </row>
    <row r="150" spans="1:6" x14ac:dyDescent="0.3">
      <c r="A150">
        <v>149</v>
      </c>
      <c r="B150" s="9">
        <f t="shared" ca="1" si="11"/>
        <v>16954</v>
      </c>
      <c r="C150" s="9">
        <f t="shared" ca="1" si="12"/>
        <v>16423</v>
      </c>
      <c r="D150" s="9">
        <f t="shared" ca="1" si="13"/>
        <v>29558</v>
      </c>
      <c r="E150" s="9">
        <f t="shared" ca="1" si="14"/>
        <v>133799</v>
      </c>
      <c r="F150" s="9">
        <f t="shared" ca="1" si="15"/>
        <v>1154061</v>
      </c>
    </row>
    <row r="151" spans="1:6" x14ac:dyDescent="0.3">
      <c r="A151">
        <v>150</v>
      </c>
      <c r="B151" s="9">
        <f t="shared" ca="1" si="11"/>
        <v>17000</v>
      </c>
      <c r="C151" s="9">
        <f t="shared" ca="1" si="12"/>
        <v>16942</v>
      </c>
      <c r="D151" s="9">
        <f t="shared" ca="1" si="13"/>
        <v>28763</v>
      </c>
      <c r="E151" s="9">
        <f t="shared" ca="1" si="14"/>
        <v>138084</v>
      </c>
      <c r="F151" s="9">
        <f t="shared" ca="1" si="15"/>
        <v>1120332</v>
      </c>
    </row>
    <row r="152" spans="1:6" x14ac:dyDescent="0.3">
      <c r="A152">
        <v>151</v>
      </c>
      <c r="B152" s="9">
        <f t="shared" ca="1" si="11"/>
        <v>17325</v>
      </c>
      <c r="C152" s="9">
        <f t="shared" ca="1" si="12"/>
        <v>16552</v>
      </c>
      <c r="D152" s="9">
        <f t="shared" ca="1" si="13"/>
        <v>28433</v>
      </c>
      <c r="E152" s="9">
        <f t="shared" ca="1" si="14"/>
        <v>138612</v>
      </c>
      <c r="F152" s="9">
        <f t="shared" ca="1" si="15"/>
        <v>1128467</v>
      </c>
    </row>
    <row r="153" spans="1:6" x14ac:dyDescent="0.3">
      <c r="A153">
        <v>152</v>
      </c>
      <c r="B153" s="9">
        <f t="shared" ca="1" si="11"/>
        <v>16972</v>
      </c>
      <c r="C153" s="9">
        <f t="shared" ca="1" si="12"/>
        <v>16171</v>
      </c>
      <c r="D153" s="9">
        <f t="shared" ca="1" si="13"/>
        <v>28694</v>
      </c>
      <c r="E153" s="9">
        <f t="shared" ca="1" si="14"/>
        <v>139372</v>
      </c>
      <c r="F153" s="9">
        <f t="shared" ca="1" si="15"/>
        <v>1157439</v>
      </c>
    </row>
    <row r="154" spans="1:6" x14ac:dyDescent="0.3">
      <c r="A154">
        <v>153</v>
      </c>
      <c r="B154" s="9">
        <f t="shared" ca="1" si="11"/>
        <v>16939</v>
      </c>
      <c r="C154" s="9">
        <f t="shared" ca="1" si="12"/>
        <v>16528</v>
      </c>
      <c r="D154" s="9">
        <f t="shared" ca="1" si="13"/>
        <v>29538</v>
      </c>
      <c r="E154" s="9">
        <f t="shared" ca="1" si="14"/>
        <v>140204</v>
      </c>
      <c r="F154" s="9">
        <f t="shared" ca="1" si="15"/>
        <v>1175852</v>
      </c>
    </row>
    <row r="155" spans="1:6" x14ac:dyDescent="0.3">
      <c r="A155">
        <v>154</v>
      </c>
      <c r="B155" s="9">
        <f t="shared" ca="1" si="11"/>
        <v>16897</v>
      </c>
      <c r="C155" s="9">
        <f t="shared" ca="1" si="12"/>
        <v>16944</v>
      </c>
      <c r="D155" s="9">
        <f t="shared" ca="1" si="13"/>
        <v>29432</v>
      </c>
      <c r="E155" s="9">
        <f t="shared" ca="1" si="14"/>
        <v>136076</v>
      </c>
      <c r="F155" s="9">
        <f t="shared" ca="1" si="15"/>
        <v>1165039</v>
      </c>
    </row>
    <row r="156" spans="1:6" x14ac:dyDescent="0.3">
      <c r="A156">
        <v>155</v>
      </c>
      <c r="B156" s="9">
        <f t="shared" ca="1" si="11"/>
        <v>17037</v>
      </c>
      <c r="C156" s="9">
        <f t="shared" ca="1" si="12"/>
        <v>16522</v>
      </c>
      <c r="D156" s="9">
        <f t="shared" ca="1" si="13"/>
        <v>29819</v>
      </c>
      <c r="E156" s="9">
        <f t="shared" ca="1" si="14"/>
        <v>139924</v>
      </c>
      <c r="F156" s="9">
        <f t="shared" ca="1" si="15"/>
        <v>1137298</v>
      </c>
    </row>
    <row r="157" spans="1:6" x14ac:dyDescent="0.3">
      <c r="A157">
        <v>156</v>
      </c>
      <c r="B157" s="9">
        <f t="shared" ca="1" si="11"/>
        <v>17371</v>
      </c>
      <c r="C157" s="9">
        <f t="shared" ca="1" si="12"/>
        <v>16835</v>
      </c>
      <c r="D157" s="9">
        <f t="shared" ca="1" si="13"/>
        <v>30770</v>
      </c>
      <c r="E157" s="9">
        <f t="shared" ca="1" si="14"/>
        <v>142618</v>
      </c>
      <c r="F157" s="9">
        <f t="shared" ca="1" si="15"/>
        <v>1147086</v>
      </c>
    </row>
    <row r="158" spans="1:6" x14ac:dyDescent="0.3">
      <c r="A158">
        <v>157</v>
      </c>
      <c r="B158" s="9">
        <f t="shared" ca="1" si="11"/>
        <v>17358</v>
      </c>
      <c r="C158" s="9">
        <f t="shared" ca="1" si="12"/>
        <v>17218</v>
      </c>
      <c r="D158" s="9">
        <f t="shared" ca="1" si="13"/>
        <v>30193</v>
      </c>
      <c r="E158" s="9">
        <f t="shared" ca="1" si="14"/>
        <v>142667</v>
      </c>
      <c r="F158" s="9">
        <f t="shared" ca="1" si="15"/>
        <v>1168624</v>
      </c>
    </row>
    <row r="159" spans="1:6" x14ac:dyDescent="0.3">
      <c r="A159">
        <v>158</v>
      </c>
      <c r="B159" s="9">
        <f t="shared" ca="1" si="11"/>
        <v>17428</v>
      </c>
      <c r="C159" s="9">
        <f t="shared" ca="1" si="12"/>
        <v>17767</v>
      </c>
      <c r="D159" s="9">
        <f t="shared" ca="1" si="13"/>
        <v>29772</v>
      </c>
      <c r="E159" s="9">
        <f t="shared" ca="1" si="14"/>
        <v>144899</v>
      </c>
      <c r="F159" s="9">
        <f t="shared" ca="1" si="15"/>
        <v>1203750</v>
      </c>
    </row>
    <row r="160" spans="1:6" x14ac:dyDescent="0.3">
      <c r="A160">
        <v>159</v>
      </c>
      <c r="B160" s="9">
        <f t="shared" ca="1" si="11"/>
        <v>17269</v>
      </c>
      <c r="C160" s="9">
        <f t="shared" ca="1" si="12"/>
        <v>17899</v>
      </c>
      <c r="D160" s="9">
        <f t="shared" ca="1" si="13"/>
        <v>30731</v>
      </c>
      <c r="E160" s="9">
        <f t="shared" ca="1" si="14"/>
        <v>141869</v>
      </c>
      <c r="F160" s="9">
        <f t="shared" ca="1" si="15"/>
        <v>1188210</v>
      </c>
    </row>
    <row r="161" spans="1:6" x14ac:dyDescent="0.3">
      <c r="A161">
        <v>160</v>
      </c>
      <c r="B161" s="9">
        <f t="shared" ca="1" si="11"/>
        <v>17303</v>
      </c>
      <c r="C161" s="9">
        <f t="shared" ca="1" si="12"/>
        <v>18169</v>
      </c>
      <c r="D161" s="9">
        <f t="shared" ca="1" si="13"/>
        <v>30336</v>
      </c>
      <c r="E161" s="9">
        <f t="shared" ca="1" si="14"/>
        <v>144285</v>
      </c>
      <c r="F161" s="9">
        <f t="shared" ca="1" si="15"/>
        <v>1174407</v>
      </c>
    </row>
    <row r="162" spans="1:6" x14ac:dyDescent="0.3">
      <c r="A162">
        <v>161</v>
      </c>
      <c r="B162" s="9">
        <f t="shared" ca="1" si="11"/>
        <v>17212</v>
      </c>
      <c r="C162" s="9">
        <f t="shared" ca="1" si="12"/>
        <v>18333</v>
      </c>
      <c r="D162" s="9">
        <f t="shared" ca="1" si="13"/>
        <v>30596</v>
      </c>
      <c r="E162" s="9">
        <f t="shared" ca="1" si="14"/>
        <v>146328</v>
      </c>
      <c r="F162" s="9">
        <f t="shared" ca="1" si="15"/>
        <v>1143235</v>
      </c>
    </row>
    <row r="163" spans="1:6" x14ac:dyDescent="0.3">
      <c r="A163">
        <v>162</v>
      </c>
      <c r="B163" s="9">
        <f t="shared" ca="1" si="11"/>
        <v>17085</v>
      </c>
      <c r="C163" s="9">
        <f t="shared" ca="1" si="12"/>
        <v>17977</v>
      </c>
      <c r="D163" s="9">
        <f t="shared" ca="1" si="13"/>
        <v>31545</v>
      </c>
      <c r="E163" s="9">
        <f t="shared" ca="1" si="14"/>
        <v>149989</v>
      </c>
      <c r="F163" s="9">
        <f t="shared" ca="1" si="15"/>
        <v>1148621</v>
      </c>
    </row>
    <row r="164" spans="1:6" x14ac:dyDescent="0.3">
      <c r="A164">
        <v>163</v>
      </c>
      <c r="B164" s="9">
        <f t="shared" ca="1" si="11"/>
        <v>17406</v>
      </c>
      <c r="C164" s="9">
        <f t="shared" ca="1" si="12"/>
        <v>17523</v>
      </c>
      <c r="D164" s="9">
        <f t="shared" ca="1" si="13"/>
        <v>31724</v>
      </c>
      <c r="E164" s="9">
        <f t="shared" ca="1" si="14"/>
        <v>153567</v>
      </c>
      <c r="F164" s="9">
        <f t="shared" ca="1" si="15"/>
        <v>1139044</v>
      </c>
    </row>
    <row r="165" spans="1:6" x14ac:dyDescent="0.3">
      <c r="A165">
        <v>164</v>
      </c>
      <c r="B165" s="9">
        <f t="shared" ca="1" si="11"/>
        <v>17488</v>
      </c>
      <c r="C165" s="9">
        <f t="shared" ca="1" si="12"/>
        <v>17042</v>
      </c>
      <c r="D165" s="9">
        <f t="shared" ca="1" si="13"/>
        <v>32332</v>
      </c>
      <c r="E165" s="9">
        <f t="shared" ca="1" si="14"/>
        <v>151243</v>
      </c>
      <c r="F165" s="9">
        <f t="shared" ca="1" si="15"/>
        <v>1128013</v>
      </c>
    </row>
    <row r="166" spans="1:6" x14ac:dyDescent="0.3">
      <c r="A166">
        <v>165</v>
      </c>
      <c r="B166" s="9">
        <f t="shared" ca="1" si="11"/>
        <v>17069</v>
      </c>
      <c r="C166" s="9">
        <f t="shared" ca="1" si="12"/>
        <v>17151</v>
      </c>
      <c r="D166" s="9">
        <f t="shared" ca="1" si="13"/>
        <v>33315</v>
      </c>
      <c r="E166" s="9">
        <f t="shared" ca="1" si="14"/>
        <v>150624</v>
      </c>
      <c r="F166" s="9">
        <f t="shared" ca="1" si="15"/>
        <v>1150875</v>
      </c>
    </row>
    <row r="167" spans="1:6" x14ac:dyDescent="0.3">
      <c r="A167">
        <v>166</v>
      </c>
      <c r="B167" s="9">
        <f t="shared" ca="1" si="11"/>
        <v>16887</v>
      </c>
      <c r="C167" s="9">
        <f t="shared" ca="1" si="12"/>
        <v>17107</v>
      </c>
      <c r="D167" s="9">
        <f t="shared" ca="1" si="13"/>
        <v>34076</v>
      </c>
      <c r="E167" s="9">
        <f t="shared" ca="1" si="14"/>
        <v>147100</v>
      </c>
      <c r="F167" s="9">
        <f t="shared" ca="1" si="15"/>
        <v>1165199</v>
      </c>
    </row>
    <row r="168" spans="1:6" x14ac:dyDescent="0.3">
      <c r="A168">
        <v>167</v>
      </c>
      <c r="B168" s="9">
        <f t="shared" ca="1" si="11"/>
        <v>17408</v>
      </c>
      <c r="C168" s="9">
        <f t="shared" ca="1" si="12"/>
        <v>17234</v>
      </c>
      <c r="D168" s="9">
        <f t="shared" ca="1" si="13"/>
        <v>33187</v>
      </c>
      <c r="E168" s="9">
        <f t="shared" ca="1" si="14"/>
        <v>151498</v>
      </c>
      <c r="F168" s="9">
        <f t="shared" ca="1" si="15"/>
        <v>1199809</v>
      </c>
    </row>
    <row r="169" spans="1:6" x14ac:dyDescent="0.3">
      <c r="A169">
        <v>168</v>
      </c>
      <c r="B169" s="9">
        <f t="shared" ca="1" si="11"/>
        <v>17382</v>
      </c>
      <c r="C169" s="9">
        <f t="shared" ca="1" si="12"/>
        <v>16788</v>
      </c>
      <c r="D169" s="9">
        <f t="shared" ca="1" si="13"/>
        <v>34173</v>
      </c>
      <c r="E169" s="9">
        <f t="shared" ca="1" si="14"/>
        <v>148282</v>
      </c>
      <c r="F169" s="9">
        <f t="shared" ca="1" si="15"/>
        <v>1230441</v>
      </c>
    </row>
    <row r="170" spans="1:6" x14ac:dyDescent="0.3">
      <c r="A170">
        <v>169</v>
      </c>
      <c r="B170" s="9">
        <f t="shared" ca="1" si="11"/>
        <v>17459</v>
      </c>
      <c r="C170" s="9">
        <f t="shared" ca="1" si="12"/>
        <v>16368</v>
      </c>
      <c r="D170" s="9">
        <f t="shared" ca="1" si="13"/>
        <v>34995</v>
      </c>
      <c r="E170" s="9">
        <f t="shared" ca="1" si="14"/>
        <v>146365</v>
      </c>
      <c r="F170" s="9">
        <f t="shared" ca="1" si="15"/>
        <v>1260624</v>
      </c>
    </row>
    <row r="171" spans="1:6" x14ac:dyDescent="0.3">
      <c r="A171">
        <v>170</v>
      </c>
      <c r="B171" s="9">
        <f t="shared" ca="1" si="11"/>
        <v>17968</v>
      </c>
      <c r="C171" s="9">
        <f t="shared" ca="1" si="12"/>
        <v>15990</v>
      </c>
      <c r="D171" s="9">
        <f t="shared" ca="1" si="13"/>
        <v>33969</v>
      </c>
      <c r="E171" s="9">
        <f t="shared" ca="1" si="14"/>
        <v>148444</v>
      </c>
      <c r="F171" s="9">
        <f t="shared" ca="1" si="15"/>
        <v>1251817</v>
      </c>
    </row>
    <row r="172" spans="1:6" x14ac:dyDescent="0.3">
      <c r="A172">
        <v>171</v>
      </c>
      <c r="B172" s="9">
        <f t="shared" ca="1" si="11"/>
        <v>18139</v>
      </c>
      <c r="C172" s="9">
        <f t="shared" ca="1" si="12"/>
        <v>16277</v>
      </c>
      <c r="D172" s="9">
        <f t="shared" ca="1" si="13"/>
        <v>34397</v>
      </c>
      <c r="E172" s="9">
        <f t="shared" ca="1" si="14"/>
        <v>146292</v>
      </c>
      <c r="F172" s="9">
        <f t="shared" ca="1" si="15"/>
        <v>1262979</v>
      </c>
    </row>
    <row r="173" spans="1:6" x14ac:dyDescent="0.3">
      <c r="A173">
        <v>172</v>
      </c>
      <c r="B173" s="9">
        <f t="shared" ca="1" si="11"/>
        <v>18053</v>
      </c>
      <c r="C173" s="9">
        <f t="shared" ca="1" si="12"/>
        <v>16295</v>
      </c>
      <c r="D173" s="9">
        <f t="shared" ca="1" si="13"/>
        <v>34260</v>
      </c>
      <c r="E173" s="9">
        <f t="shared" ca="1" si="14"/>
        <v>143435</v>
      </c>
      <c r="F173" s="9">
        <f t="shared" ca="1" si="15"/>
        <v>1243411</v>
      </c>
    </row>
    <row r="174" spans="1:6" x14ac:dyDescent="0.3">
      <c r="A174">
        <v>173</v>
      </c>
      <c r="B174" s="9">
        <f t="shared" ca="1" si="11"/>
        <v>18577</v>
      </c>
      <c r="C174" s="9">
        <f t="shared" ca="1" si="12"/>
        <v>16046</v>
      </c>
      <c r="D174" s="9">
        <f t="shared" ca="1" si="13"/>
        <v>34327</v>
      </c>
      <c r="E174" s="9">
        <f t="shared" ca="1" si="14"/>
        <v>140936</v>
      </c>
      <c r="F174" s="9">
        <f t="shared" ca="1" si="15"/>
        <v>1274051</v>
      </c>
    </row>
    <row r="175" spans="1:6" x14ac:dyDescent="0.3">
      <c r="A175">
        <v>174</v>
      </c>
      <c r="B175" s="9">
        <f t="shared" ca="1" si="11"/>
        <v>18042</v>
      </c>
      <c r="C175" s="9">
        <f t="shared" ca="1" si="12"/>
        <v>16024</v>
      </c>
      <c r="D175" s="9">
        <f t="shared" ca="1" si="13"/>
        <v>34166</v>
      </c>
      <c r="E175" s="9">
        <f t="shared" ca="1" si="14"/>
        <v>140684</v>
      </c>
      <c r="F175" s="9">
        <f t="shared" ca="1" si="15"/>
        <v>1250267</v>
      </c>
    </row>
    <row r="176" spans="1:6" x14ac:dyDescent="0.3">
      <c r="A176">
        <v>175</v>
      </c>
      <c r="B176" s="9">
        <f t="shared" ca="1" si="11"/>
        <v>18135</v>
      </c>
      <c r="C176" s="9">
        <f t="shared" ca="1" si="12"/>
        <v>15729</v>
      </c>
      <c r="D176" s="9">
        <f t="shared" ca="1" si="13"/>
        <v>33844</v>
      </c>
      <c r="E176" s="9">
        <f t="shared" ca="1" si="14"/>
        <v>140830</v>
      </c>
      <c r="F176" s="9">
        <f t="shared" ca="1" si="15"/>
        <v>1256821</v>
      </c>
    </row>
    <row r="177" spans="1:6" x14ac:dyDescent="0.3">
      <c r="A177">
        <v>176</v>
      </c>
      <c r="B177" s="9">
        <f t="shared" ca="1" si="11"/>
        <v>18173</v>
      </c>
      <c r="C177" s="9">
        <f t="shared" ca="1" si="12"/>
        <v>15902</v>
      </c>
      <c r="D177" s="9">
        <f t="shared" ca="1" si="13"/>
        <v>33831</v>
      </c>
      <c r="E177" s="9">
        <f t="shared" ca="1" si="14"/>
        <v>143534</v>
      </c>
      <c r="F177" s="9">
        <f t="shared" ca="1" si="15"/>
        <v>1243373</v>
      </c>
    </row>
    <row r="178" spans="1:6" x14ac:dyDescent="0.3">
      <c r="A178">
        <v>177</v>
      </c>
      <c r="B178" s="9">
        <f t="shared" ca="1" si="11"/>
        <v>18354</v>
      </c>
      <c r="C178" s="9">
        <f t="shared" ca="1" si="12"/>
        <v>16403</v>
      </c>
      <c r="D178" s="9">
        <f t="shared" ca="1" si="13"/>
        <v>34082</v>
      </c>
      <c r="E178" s="9">
        <f t="shared" ca="1" si="14"/>
        <v>142707</v>
      </c>
      <c r="F178" s="9">
        <f t="shared" ca="1" si="15"/>
        <v>1233096</v>
      </c>
    </row>
    <row r="179" spans="1:6" x14ac:dyDescent="0.3">
      <c r="A179">
        <v>178</v>
      </c>
      <c r="B179" s="9">
        <f t="shared" ca="1" si="11"/>
        <v>17875</v>
      </c>
      <c r="C179" s="9">
        <f t="shared" ca="1" si="12"/>
        <v>16349</v>
      </c>
      <c r="D179" s="9">
        <f t="shared" ca="1" si="13"/>
        <v>34838</v>
      </c>
      <c r="E179" s="9">
        <f t="shared" ca="1" si="14"/>
        <v>139986</v>
      </c>
      <c r="F179" s="9">
        <f t="shared" ca="1" si="15"/>
        <v>1273208</v>
      </c>
    </row>
    <row r="180" spans="1:6" x14ac:dyDescent="0.3">
      <c r="A180">
        <v>179</v>
      </c>
      <c r="B180" s="9">
        <f t="shared" ca="1" si="11"/>
        <v>17575</v>
      </c>
      <c r="C180" s="9">
        <f t="shared" ca="1" si="12"/>
        <v>15880</v>
      </c>
      <c r="D180" s="9">
        <f t="shared" ca="1" si="13"/>
        <v>34338</v>
      </c>
      <c r="E180" s="9">
        <f t="shared" ca="1" si="14"/>
        <v>138715</v>
      </c>
      <c r="F180" s="9">
        <f t="shared" ca="1" si="15"/>
        <v>1275334</v>
      </c>
    </row>
    <row r="181" spans="1:6" x14ac:dyDescent="0.3">
      <c r="A181">
        <v>180</v>
      </c>
      <c r="B181" s="9">
        <f t="shared" ca="1" si="11"/>
        <v>17762</v>
      </c>
      <c r="C181" s="9">
        <f t="shared" ca="1" si="12"/>
        <v>16216</v>
      </c>
      <c r="D181" s="9">
        <f t="shared" ca="1" si="13"/>
        <v>33770</v>
      </c>
      <c r="E181" s="9">
        <f t="shared" ca="1" si="14"/>
        <v>139724</v>
      </c>
      <c r="F181" s="9">
        <f t="shared" ca="1" si="15"/>
        <v>1265140</v>
      </c>
    </row>
    <row r="182" spans="1:6" x14ac:dyDescent="0.3">
      <c r="A182">
        <v>181</v>
      </c>
      <c r="B182" s="9">
        <f t="shared" ca="1" si="11"/>
        <v>17307</v>
      </c>
      <c r="C182" s="9">
        <f t="shared" ca="1" si="12"/>
        <v>15730</v>
      </c>
      <c r="D182" s="9">
        <f t="shared" ca="1" si="13"/>
        <v>34250</v>
      </c>
      <c r="E182" s="9">
        <f t="shared" ca="1" si="14"/>
        <v>136560</v>
      </c>
      <c r="F182" s="9">
        <f t="shared" ca="1" si="15"/>
        <v>1292688</v>
      </c>
    </row>
    <row r="183" spans="1:6" x14ac:dyDescent="0.3">
      <c r="A183">
        <v>182</v>
      </c>
      <c r="B183" s="9">
        <f t="shared" ca="1" si="11"/>
        <v>17329</v>
      </c>
      <c r="C183" s="9">
        <f t="shared" ca="1" si="12"/>
        <v>15536</v>
      </c>
      <c r="D183" s="9">
        <f t="shared" ca="1" si="13"/>
        <v>33918</v>
      </c>
      <c r="E183" s="9">
        <f t="shared" ca="1" si="14"/>
        <v>139291</v>
      </c>
      <c r="F183" s="9">
        <f t="shared" ca="1" si="15"/>
        <v>1309855</v>
      </c>
    </row>
    <row r="184" spans="1:6" x14ac:dyDescent="0.3">
      <c r="A184">
        <v>183</v>
      </c>
      <c r="B184" s="9">
        <f t="shared" ca="1" si="11"/>
        <v>16812</v>
      </c>
      <c r="C184" s="9">
        <f t="shared" ca="1" si="12"/>
        <v>15857</v>
      </c>
      <c r="D184" s="9">
        <f t="shared" ca="1" si="13"/>
        <v>33282</v>
      </c>
      <c r="E184" s="9">
        <f t="shared" ca="1" si="14"/>
        <v>137049</v>
      </c>
      <c r="F184" s="9">
        <f t="shared" ca="1" si="15"/>
        <v>1294633</v>
      </c>
    </row>
    <row r="185" spans="1:6" x14ac:dyDescent="0.3">
      <c r="A185">
        <v>184</v>
      </c>
      <c r="B185" s="9">
        <f t="shared" ca="1" si="11"/>
        <v>16315</v>
      </c>
      <c r="C185" s="9">
        <f t="shared" ca="1" si="12"/>
        <v>16215</v>
      </c>
      <c r="D185" s="9">
        <f t="shared" ca="1" si="13"/>
        <v>32524</v>
      </c>
      <c r="E185" s="9">
        <f t="shared" ca="1" si="14"/>
        <v>139232</v>
      </c>
      <c r="F185" s="9">
        <f t="shared" ca="1" si="15"/>
        <v>1258230</v>
      </c>
    </row>
    <row r="186" spans="1:6" x14ac:dyDescent="0.3">
      <c r="A186">
        <v>185</v>
      </c>
      <c r="B186" s="9">
        <f t="shared" ca="1" si="11"/>
        <v>16677</v>
      </c>
      <c r="C186" s="9">
        <f t="shared" ca="1" si="12"/>
        <v>16030</v>
      </c>
      <c r="D186" s="9">
        <f t="shared" ca="1" si="13"/>
        <v>32893</v>
      </c>
      <c r="E186" s="9">
        <f t="shared" ca="1" si="14"/>
        <v>137841</v>
      </c>
      <c r="F186" s="9">
        <f t="shared" ca="1" si="15"/>
        <v>1274411</v>
      </c>
    </row>
    <row r="187" spans="1:6" x14ac:dyDescent="0.3">
      <c r="A187">
        <v>186</v>
      </c>
      <c r="B187" s="9">
        <f t="shared" ca="1" si="11"/>
        <v>16676</v>
      </c>
      <c r="C187" s="9">
        <f t="shared" ca="1" si="12"/>
        <v>16138</v>
      </c>
      <c r="D187" s="9">
        <f t="shared" ca="1" si="13"/>
        <v>32974</v>
      </c>
      <c r="E187" s="9">
        <f t="shared" ca="1" si="14"/>
        <v>137519</v>
      </c>
      <c r="F187" s="9">
        <f t="shared" ca="1" si="15"/>
        <v>1278924</v>
      </c>
    </row>
    <row r="188" spans="1:6" x14ac:dyDescent="0.3">
      <c r="A188">
        <v>187</v>
      </c>
      <c r="B188" s="9">
        <f t="shared" ca="1" si="11"/>
        <v>16518</v>
      </c>
      <c r="C188" s="9">
        <f t="shared" ca="1" si="12"/>
        <v>16087</v>
      </c>
      <c r="D188" s="9">
        <f t="shared" ca="1" si="13"/>
        <v>33670</v>
      </c>
      <c r="E188" s="9">
        <f t="shared" ca="1" si="14"/>
        <v>135141</v>
      </c>
      <c r="F188" s="9">
        <f t="shared" ca="1" si="15"/>
        <v>1279495</v>
      </c>
    </row>
    <row r="189" spans="1:6" x14ac:dyDescent="0.3">
      <c r="A189">
        <v>188</v>
      </c>
      <c r="B189" s="9">
        <f t="shared" ca="1" si="11"/>
        <v>16568</v>
      </c>
      <c r="C189" s="9">
        <f t="shared" ca="1" si="12"/>
        <v>16363</v>
      </c>
      <c r="D189" s="9">
        <f t="shared" ca="1" si="13"/>
        <v>34770</v>
      </c>
      <c r="E189" s="9">
        <f t="shared" ca="1" si="14"/>
        <v>133951</v>
      </c>
      <c r="F189" s="9">
        <f t="shared" ca="1" si="15"/>
        <v>1258407</v>
      </c>
    </row>
    <row r="190" spans="1:6" x14ac:dyDescent="0.3">
      <c r="A190">
        <v>189</v>
      </c>
      <c r="B190" s="9">
        <f t="shared" ca="1" si="11"/>
        <v>16815</v>
      </c>
      <c r="C190" s="9">
        <f t="shared" ca="1" si="12"/>
        <v>16197</v>
      </c>
      <c r="D190" s="9">
        <f t="shared" ca="1" si="13"/>
        <v>35497</v>
      </c>
      <c r="E190" s="9">
        <f t="shared" ca="1" si="14"/>
        <v>136301</v>
      </c>
      <c r="F190" s="9">
        <f t="shared" ca="1" si="15"/>
        <v>1241946</v>
      </c>
    </row>
    <row r="191" spans="1:6" x14ac:dyDescent="0.3">
      <c r="A191">
        <v>190</v>
      </c>
      <c r="B191" s="9">
        <f t="shared" ca="1" si="11"/>
        <v>17360</v>
      </c>
      <c r="C191" s="9">
        <f t="shared" ca="1" si="12"/>
        <v>15949</v>
      </c>
      <c r="D191" s="9">
        <f t="shared" ca="1" si="13"/>
        <v>35724</v>
      </c>
      <c r="E191" s="9">
        <f t="shared" ca="1" si="14"/>
        <v>134109</v>
      </c>
      <c r="F191" s="9">
        <f t="shared" ca="1" si="15"/>
        <v>1220698</v>
      </c>
    </row>
    <row r="192" spans="1:6" x14ac:dyDescent="0.3">
      <c r="A192">
        <v>191</v>
      </c>
      <c r="B192" s="9">
        <f t="shared" ca="1" si="11"/>
        <v>17401</v>
      </c>
      <c r="C192" s="9">
        <f t="shared" ca="1" si="12"/>
        <v>15621</v>
      </c>
      <c r="D192" s="9">
        <f t="shared" ca="1" si="13"/>
        <v>34881</v>
      </c>
      <c r="E192" s="9">
        <f t="shared" ca="1" si="14"/>
        <v>136652</v>
      </c>
      <c r="F192" s="9">
        <f t="shared" ca="1" si="15"/>
        <v>1220482</v>
      </c>
    </row>
    <row r="193" spans="1:6" x14ac:dyDescent="0.3">
      <c r="A193">
        <v>192</v>
      </c>
      <c r="B193" s="9">
        <f t="shared" ca="1" si="11"/>
        <v>17938</v>
      </c>
      <c r="C193" s="9">
        <f t="shared" ca="1" si="12"/>
        <v>15756</v>
      </c>
      <c r="D193" s="9">
        <f t="shared" ca="1" si="13"/>
        <v>34880</v>
      </c>
      <c r="E193" s="9">
        <f t="shared" ca="1" si="14"/>
        <v>136332</v>
      </c>
      <c r="F193" s="9">
        <f t="shared" ca="1" si="15"/>
        <v>1242098</v>
      </c>
    </row>
    <row r="194" spans="1:6" x14ac:dyDescent="0.3">
      <c r="A194">
        <v>193</v>
      </c>
      <c r="B194" s="9">
        <f t="shared" ca="1" si="11"/>
        <v>17725</v>
      </c>
      <c r="C194" s="9">
        <f t="shared" ca="1" si="12"/>
        <v>15950</v>
      </c>
      <c r="D194" s="9">
        <f t="shared" ca="1" si="13"/>
        <v>34279</v>
      </c>
      <c r="E194" s="9">
        <f t="shared" ca="1" si="14"/>
        <v>133824</v>
      </c>
      <c r="F194" s="9">
        <f t="shared" ca="1" si="15"/>
        <v>1211557</v>
      </c>
    </row>
    <row r="195" spans="1:6" x14ac:dyDescent="0.3">
      <c r="A195">
        <v>194</v>
      </c>
      <c r="B195" s="9">
        <f t="shared" ca="1" si="11"/>
        <v>17419</v>
      </c>
      <c r="C195" s="9">
        <f t="shared" ca="1" si="12"/>
        <v>15940</v>
      </c>
      <c r="D195" s="9">
        <f t="shared" ca="1" si="13"/>
        <v>34710</v>
      </c>
      <c r="E195" s="9">
        <f t="shared" ca="1" si="14"/>
        <v>131018</v>
      </c>
      <c r="F195" s="9">
        <f t="shared" ca="1" si="15"/>
        <v>1213686</v>
      </c>
    </row>
    <row r="196" spans="1:6" x14ac:dyDescent="0.3">
      <c r="A196">
        <v>195</v>
      </c>
      <c r="B196" s="9">
        <f t="shared" ref="B196:B253" ca="1" si="16">RANDBETWEEN(B195*0.97, B195*1.033)</f>
        <v>17805</v>
      </c>
      <c r="C196" s="9">
        <f t="shared" ref="C196:C253" ca="1" si="17">RANDBETWEEN(C195*0.97, C195*1.033)</f>
        <v>15704</v>
      </c>
      <c r="D196" s="9">
        <f t="shared" ref="D196:D253" ca="1" si="18">RANDBETWEEN(D195*0.97, D195*1.033)</f>
        <v>34035</v>
      </c>
      <c r="E196" s="9">
        <f t="shared" ref="E196:E253" ca="1" si="19">RANDBETWEEN(E195*0.97, E195*1.033)</f>
        <v>127350</v>
      </c>
      <c r="F196" s="9">
        <f t="shared" ref="F196:F253" ca="1" si="20">RANDBETWEEN(F195*0.97, F195*1.033)</f>
        <v>1205618</v>
      </c>
    </row>
    <row r="197" spans="1:6" x14ac:dyDescent="0.3">
      <c r="A197">
        <v>196</v>
      </c>
      <c r="B197" s="9">
        <f t="shared" ca="1" si="16"/>
        <v>17471</v>
      </c>
      <c r="C197" s="9">
        <f t="shared" ca="1" si="17"/>
        <v>15304</v>
      </c>
      <c r="D197" s="9">
        <f t="shared" ca="1" si="18"/>
        <v>33703</v>
      </c>
      <c r="E197" s="9">
        <f t="shared" ca="1" si="19"/>
        <v>124385</v>
      </c>
      <c r="F197" s="9">
        <f t="shared" ca="1" si="20"/>
        <v>1172865</v>
      </c>
    </row>
    <row r="198" spans="1:6" x14ac:dyDescent="0.3">
      <c r="A198">
        <v>197</v>
      </c>
      <c r="B198" s="9">
        <f t="shared" ca="1" si="16"/>
        <v>17233</v>
      </c>
      <c r="C198" s="9">
        <f t="shared" ca="1" si="17"/>
        <v>15261</v>
      </c>
      <c r="D198" s="9">
        <f t="shared" ca="1" si="18"/>
        <v>33329</v>
      </c>
      <c r="E198" s="9">
        <f t="shared" ca="1" si="19"/>
        <v>123190</v>
      </c>
      <c r="F198" s="9">
        <f t="shared" ca="1" si="20"/>
        <v>1138813</v>
      </c>
    </row>
    <row r="199" spans="1:6" x14ac:dyDescent="0.3">
      <c r="A199">
        <v>198</v>
      </c>
      <c r="B199" s="9">
        <f t="shared" ca="1" si="16"/>
        <v>17476</v>
      </c>
      <c r="C199" s="9">
        <f t="shared" ca="1" si="17"/>
        <v>15489</v>
      </c>
      <c r="D199" s="9">
        <f t="shared" ca="1" si="18"/>
        <v>33439</v>
      </c>
      <c r="E199" s="9">
        <f t="shared" ca="1" si="19"/>
        <v>126779</v>
      </c>
      <c r="F199" s="9">
        <f t="shared" ca="1" si="20"/>
        <v>1142553</v>
      </c>
    </row>
    <row r="200" spans="1:6" x14ac:dyDescent="0.3">
      <c r="A200">
        <v>199</v>
      </c>
      <c r="B200" s="9">
        <f t="shared" ca="1" si="16"/>
        <v>17808</v>
      </c>
      <c r="C200" s="9">
        <f t="shared" ca="1" si="17"/>
        <v>15261</v>
      </c>
      <c r="D200" s="9">
        <f t="shared" ca="1" si="18"/>
        <v>33705</v>
      </c>
      <c r="E200" s="9">
        <f t="shared" ca="1" si="19"/>
        <v>123126</v>
      </c>
      <c r="F200" s="9">
        <f t="shared" ca="1" si="20"/>
        <v>1164082</v>
      </c>
    </row>
    <row r="201" spans="1:6" x14ac:dyDescent="0.3">
      <c r="A201">
        <v>200</v>
      </c>
      <c r="B201" s="9">
        <f t="shared" ca="1" si="16"/>
        <v>17346</v>
      </c>
      <c r="C201" s="9">
        <f t="shared" ca="1" si="17"/>
        <v>14936</v>
      </c>
      <c r="D201" s="9">
        <f t="shared" ca="1" si="18"/>
        <v>33049</v>
      </c>
      <c r="E201" s="9">
        <f t="shared" ca="1" si="19"/>
        <v>123955</v>
      </c>
      <c r="F201" s="9">
        <f t="shared" ca="1" si="20"/>
        <v>1198411</v>
      </c>
    </row>
    <row r="202" spans="1:6" x14ac:dyDescent="0.3">
      <c r="A202">
        <v>201</v>
      </c>
      <c r="B202" s="9">
        <f t="shared" ca="1" si="16"/>
        <v>16851</v>
      </c>
      <c r="C202" s="9">
        <f t="shared" ca="1" si="17"/>
        <v>15245</v>
      </c>
      <c r="D202" s="9">
        <f t="shared" ca="1" si="18"/>
        <v>33253</v>
      </c>
      <c r="E202" s="9">
        <f t="shared" ca="1" si="19"/>
        <v>126649</v>
      </c>
      <c r="F202" s="9">
        <f t="shared" ca="1" si="20"/>
        <v>1166261</v>
      </c>
    </row>
    <row r="203" spans="1:6" x14ac:dyDescent="0.3">
      <c r="A203">
        <v>202</v>
      </c>
      <c r="B203" s="9">
        <f t="shared" ca="1" si="16"/>
        <v>17120</v>
      </c>
      <c r="C203" s="9">
        <f t="shared" ca="1" si="17"/>
        <v>15267</v>
      </c>
      <c r="D203" s="9">
        <f t="shared" ca="1" si="18"/>
        <v>32611</v>
      </c>
      <c r="E203" s="9">
        <f t="shared" ca="1" si="19"/>
        <v>126260</v>
      </c>
      <c r="F203" s="9">
        <f t="shared" ca="1" si="20"/>
        <v>1164399</v>
      </c>
    </row>
    <row r="204" spans="1:6" x14ac:dyDescent="0.3">
      <c r="A204">
        <v>203</v>
      </c>
      <c r="B204" s="9">
        <f t="shared" ca="1" si="16"/>
        <v>17433</v>
      </c>
      <c r="C204" s="9">
        <f t="shared" ca="1" si="17"/>
        <v>15306</v>
      </c>
      <c r="D204" s="9">
        <f t="shared" ca="1" si="18"/>
        <v>32317</v>
      </c>
      <c r="E204" s="9">
        <f t="shared" ca="1" si="19"/>
        <v>126208</v>
      </c>
      <c r="F204" s="9">
        <f t="shared" ca="1" si="20"/>
        <v>1176137</v>
      </c>
    </row>
    <row r="205" spans="1:6" x14ac:dyDescent="0.3">
      <c r="A205">
        <v>204</v>
      </c>
      <c r="B205" s="9">
        <f t="shared" ca="1" si="16"/>
        <v>17411</v>
      </c>
      <c r="C205" s="9">
        <f t="shared" ca="1" si="17"/>
        <v>15126</v>
      </c>
      <c r="D205" s="9">
        <f t="shared" ca="1" si="18"/>
        <v>31417</v>
      </c>
      <c r="E205" s="9">
        <f t="shared" ca="1" si="19"/>
        <v>126912</v>
      </c>
      <c r="F205" s="9">
        <f t="shared" ca="1" si="20"/>
        <v>1210436</v>
      </c>
    </row>
    <row r="206" spans="1:6" x14ac:dyDescent="0.3">
      <c r="A206">
        <v>205</v>
      </c>
      <c r="B206" s="9">
        <f t="shared" ca="1" si="16"/>
        <v>17036</v>
      </c>
      <c r="C206" s="9">
        <f t="shared" ca="1" si="17"/>
        <v>15015</v>
      </c>
      <c r="D206" s="9">
        <f t="shared" ca="1" si="18"/>
        <v>30726</v>
      </c>
      <c r="E206" s="9">
        <f t="shared" ca="1" si="19"/>
        <v>127385</v>
      </c>
      <c r="F206" s="9">
        <f t="shared" ca="1" si="20"/>
        <v>1236074</v>
      </c>
    </row>
    <row r="207" spans="1:6" x14ac:dyDescent="0.3">
      <c r="A207">
        <v>206</v>
      </c>
      <c r="B207" s="9">
        <f t="shared" ca="1" si="16"/>
        <v>17177</v>
      </c>
      <c r="C207" s="9">
        <f t="shared" ca="1" si="17"/>
        <v>14986</v>
      </c>
      <c r="D207" s="9">
        <f t="shared" ca="1" si="18"/>
        <v>31161</v>
      </c>
      <c r="E207" s="9">
        <f t="shared" ca="1" si="19"/>
        <v>129873</v>
      </c>
      <c r="F207" s="9">
        <f t="shared" ca="1" si="20"/>
        <v>1226737</v>
      </c>
    </row>
    <row r="208" spans="1:6" x14ac:dyDescent="0.3">
      <c r="A208">
        <v>207</v>
      </c>
      <c r="B208" s="9">
        <f t="shared" ca="1" si="16"/>
        <v>17606</v>
      </c>
      <c r="C208" s="9">
        <f t="shared" ca="1" si="17"/>
        <v>14844</v>
      </c>
      <c r="D208" s="9">
        <f t="shared" ca="1" si="18"/>
        <v>31908</v>
      </c>
      <c r="E208" s="9">
        <f t="shared" ca="1" si="19"/>
        <v>130053</v>
      </c>
      <c r="F208" s="9">
        <f t="shared" ca="1" si="20"/>
        <v>1197626</v>
      </c>
    </row>
    <row r="209" spans="1:6" x14ac:dyDescent="0.3">
      <c r="A209">
        <v>208</v>
      </c>
      <c r="B209" s="9">
        <f t="shared" ca="1" si="16"/>
        <v>17916</v>
      </c>
      <c r="C209" s="9">
        <f t="shared" ca="1" si="17"/>
        <v>15195</v>
      </c>
      <c r="D209" s="9">
        <f t="shared" ca="1" si="18"/>
        <v>32162</v>
      </c>
      <c r="E209" s="9">
        <f t="shared" ca="1" si="19"/>
        <v>128944</v>
      </c>
      <c r="F209" s="9">
        <f t="shared" ca="1" si="20"/>
        <v>1219852</v>
      </c>
    </row>
    <row r="210" spans="1:6" x14ac:dyDescent="0.3">
      <c r="A210">
        <v>209</v>
      </c>
      <c r="B210" s="9">
        <f t="shared" ca="1" si="16"/>
        <v>18106</v>
      </c>
      <c r="C210" s="9">
        <f t="shared" ca="1" si="17"/>
        <v>14805</v>
      </c>
      <c r="D210" s="9">
        <f t="shared" ca="1" si="18"/>
        <v>31450</v>
      </c>
      <c r="E210" s="9">
        <f t="shared" ca="1" si="19"/>
        <v>126134</v>
      </c>
      <c r="F210" s="9">
        <f t="shared" ca="1" si="20"/>
        <v>1222381</v>
      </c>
    </row>
    <row r="211" spans="1:6" x14ac:dyDescent="0.3">
      <c r="A211">
        <v>210</v>
      </c>
      <c r="B211" s="9">
        <f t="shared" ca="1" si="16"/>
        <v>18315</v>
      </c>
      <c r="C211" s="9">
        <f t="shared" ca="1" si="17"/>
        <v>15098</v>
      </c>
      <c r="D211" s="9">
        <f t="shared" ca="1" si="18"/>
        <v>32210</v>
      </c>
      <c r="E211" s="9">
        <f t="shared" ca="1" si="19"/>
        <v>123536</v>
      </c>
      <c r="F211" s="9">
        <f t="shared" ca="1" si="20"/>
        <v>1204339</v>
      </c>
    </row>
    <row r="212" spans="1:6" x14ac:dyDescent="0.3">
      <c r="A212">
        <v>211</v>
      </c>
      <c r="B212" s="9">
        <f t="shared" ca="1" si="16"/>
        <v>18818</v>
      </c>
      <c r="C212" s="9">
        <f t="shared" ca="1" si="17"/>
        <v>14655</v>
      </c>
      <c r="D212" s="9">
        <f t="shared" ca="1" si="18"/>
        <v>31301</v>
      </c>
      <c r="E212" s="9">
        <f t="shared" ca="1" si="19"/>
        <v>120672</v>
      </c>
      <c r="F212" s="9">
        <f t="shared" ca="1" si="20"/>
        <v>1196210</v>
      </c>
    </row>
    <row r="213" spans="1:6" x14ac:dyDescent="0.3">
      <c r="A213">
        <v>212</v>
      </c>
      <c r="B213" s="9">
        <f t="shared" ca="1" si="16"/>
        <v>18936</v>
      </c>
      <c r="C213" s="9">
        <f t="shared" ca="1" si="17"/>
        <v>14551</v>
      </c>
      <c r="D213" s="9">
        <f t="shared" ca="1" si="18"/>
        <v>32125</v>
      </c>
      <c r="E213" s="9">
        <f t="shared" ca="1" si="19"/>
        <v>118606</v>
      </c>
      <c r="F213" s="9">
        <f t="shared" ca="1" si="20"/>
        <v>1230592</v>
      </c>
    </row>
    <row r="214" spans="1:6" x14ac:dyDescent="0.3">
      <c r="A214">
        <v>213</v>
      </c>
      <c r="B214" s="9">
        <f t="shared" ca="1" si="16"/>
        <v>18565</v>
      </c>
      <c r="C214" s="9">
        <f t="shared" ca="1" si="17"/>
        <v>14209</v>
      </c>
      <c r="D214" s="9">
        <f t="shared" ca="1" si="18"/>
        <v>31458</v>
      </c>
      <c r="E214" s="9">
        <f t="shared" ca="1" si="19"/>
        <v>117938</v>
      </c>
      <c r="F214" s="9">
        <f t="shared" ca="1" si="20"/>
        <v>1258484</v>
      </c>
    </row>
    <row r="215" spans="1:6" x14ac:dyDescent="0.3">
      <c r="A215">
        <v>214</v>
      </c>
      <c r="B215" s="9">
        <f t="shared" ca="1" si="16"/>
        <v>18627</v>
      </c>
      <c r="C215" s="9">
        <f t="shared" ca="1" si="17"/>
        <v>14102</v>
      </c>
      <c r="D215" s="9">
        <f t="shared" ca="1" si="18"/>
        <v>31304</v>
      </c>
      <c r="E215" s="9">
        <f t="shared" ca="1" si="19"/>
        <v>120683</v>
      </c>
      <c r="F215" s="9">
        <f t="shared" ca="1" si="20"/>
        <v>1269575</v>
      </c>
    </row>
    <row r="216" spans="1:6" x14ac:dyDescent="0.3">
      <c r="A216">
        <v>215</v>
      </c>
      <c r="B216" s="9">
        <f t="shared" ca="1" si="16"/>
        <v>19174</v>
      </c>
      <c r="C216" s="9">
        <f t="shared" ca="1" si="17"/>
        <v>13921</v>
      </c>
      <c r="D216" s="9">
        <f t="shared" ca="1" si="18"/>
        <v>31668</v>
      </c>
      <c r="E216" s="9">
        <f t="shared" ca="1" si="19"/>
        <v>117819</v>
      </c>
      <c r="F216" s="9">
        <f t="shared" ca="1" si="20"/>
        <v>1260842</v>
      </c>
    </row>
    <row r="217" spans="1:6" x14ac:dyDescent="0.3">
      <c r="A217">
        <v>216</v>
      </c>
      <c r="B217" s="9">
        <f t="shared" ca="1" si="16"/>
        <v>18992</v>
      </c>
      <c r="C217" s="9">
        <f t="shared" ca="1" si="17"/>
        <v>13533</v>
      </c>
      <c r="D217" s="9">
        <f t="shared" ca="1" si="18"/>
        <v>31148</v>
      </c>
      <c r="E217" s="9">
        <f t="shared" ca="1" si="19"/>
        <v>117877</v>
      </c>
      <c r="F217" s="9">
        <f t="shared" ca="1" si="20"/>
        <v>1272909</v>
      </c>
    </row>
    <row r="218" spans="1:6" x14ac:dyDescent="0.3">
      <c r="A218">
        <v>217</v>
      </c>
      <c r="B218" s="9">
        <f t="shared" ca="1" si="16"/>
        <v>19005</v>
      </c>
      <c r="C218" s="9">
        <f t="shared" ca="1" si="17"/>
        <v>13486</v>
      </c>
      <c r="D218" s="9">
        <f t="shared" ca="1" si="18"/>
        <v>31042</v>
      </c>
      <c r="E218" s="9">
        <f t="shared" ca="1" si="19"/>
        <v>119829</v>
      </c>
      <c r="F218" s="9">
        <f t="shared" ca="1" si="20"/>
        <v>1291842</v>
      </c>
    </row>
    <row r="219" spans="1:6" x14ac:dyDescent="0.3">
      <c r="A219">
        <v>218</v>
      </c>
      <c r="B219" s="9">
        <f t="shared" ca="1" si="16"/>
        <v>19611</v>
      </c>
      <c r="C219" s="9">
        <f t="shared" ca="1" si="17"/>
        <v>13710</v>
      </c>
      <c r="D219" s="9">
        <f t="shared" ca="1" si="18"/>
        <v>31794</v>
      </c>
      <c r="E219" s="9">
        <f t="shared" ca="1" si="19"/>
        <v>121482</v>
      </c>
      <c r="F219" s="9">
        <f t="shared" ca="1" si="20"/>
        <v>1324964</v>
      </c>
    </row>
    <row r="220" spans="1:6" x14ac:dyDescent="0.3">
      <c r="A220">
        <v>219</v>
      </c>
      <c r="B220" s="9">
        <f t="shared" ca="1" si="16"/>
        <v>20149</v>
      </c>
      <c r="C220" s="9">
        <f t="shared" ca="1" si="17"/>
        <v>13966</v>
      </c>
      <c r="D220" s="9">
        <f t="shared" ca="1" si="18"/>
        <v>32650</v>
      </c>
      <c r="E220" s="9">
        <f t="shared" ca="1" si="19"/>
        <v>118778</v>
      </c>
      <c r="F220" s="9">
        <f t="shared" ca="1" si="20"/>
        <v>1323772</v>
      </c>
    </row>
    <row r="221" spans="1:6" x14ac:dyDescent="0.3">
      <c r="A221">
        <v>220</v>
      </c>
      <c r="B221" s="9">
        <f t="shared" ca="1" si="16"/>
        <v>19734</v>
      </c>
      <c r="C221" s="9">
        <f t="shared" ca="1" si="17"/>
        <v>14130</v>
      </c>
      <c r="D221" s="9">
        <f t="shared" ca="1" si="18"/>
        <v>32302</v>
      </c>
      <c r="E221" s="9">
        <f t="shared" ca="1" si="19"/>
        <v>119178</v>
      </c>
      <c r="F221" s="9">
        <f t="shared" ca="1" si="20"/>
        <v>1322517</v>
      </c>
    </row>
    <row r="222" spans="1:6" x14ac:dyDescent="0.3">
      <c r="A222">
        <v>221</v>
      </c>
      <c r="B222" s="9">
        <f t="shared" ca="1" si="16"/>
        <v>19965</v>
      </c>
      <c r="C222" s="9">
        <f t="shared" ca="1" si="17"/>
        <v>14255</v>
      </c>
      <c r="D222" s="9">
        <f t="shared" ca="1" si="18"/>
        <v>33349</v>
      </c>
      <c r="E222" s="9">
        <f t="shared" ca="1" si="19"/>
        <v>119933</v>
      </c>
      <c r="F222" s="9">
        <f t="shared" ca="1" si="20"/>
        <v>1313060</v>
      </c>
    </row>
    <row r="223" spans="1:6" x14ac:dyDescent="0.3">
      <c r="A223">
        <v>222</v>
      </c>
      <c r="B223" s="9">
        <f t="shared" ca="1" si="16"/>
        <v>20326</v>
      </c>
      <c r="C223" s="9">
        <f t="shared" ca="1" si="17"/>
        <v>14621</v>
      </c>
      <c r="D223" s="9">
        <f t="shared" ca="1" si="18"/>
        <v>33116</v>
      </c>
      <c r="E223" s="9">
        <f t="shared" ca="1" si="19"/>
        <v>116678</v>
      </c>
      <c r="F223" s="9">
        <f t="shared" ca="1" si="20"/>
        <v>1302901</v>
      </c>
    </row>
    <row r="224" spans="1:6" x14ac:dyDescent="0.3">
      <c r="A224">
        <v>223</v>
      </c>
      <c r="B224" s="9">
        <f t="shared" ca="1" si="16"/>
        <v>20712</v>
      </c>
      <c r="C224" s="9">
        <f t="shared" ca="1" si="17"/>
        <v>14598</v>
      </c>
      <c r="D224" s="9">
        <f t="shared" ca="1" si="18"/>
        <v>33058</v>
      </c>
      <c r="E224" s="9">
        <f t="shared" ca="1" si="19"/>
        <v>116854</v>
      </c>
      <c r="F224" s="9">
        <f t="shared" ca="1" si="20"/>
        <v>1284419</v>
      </c>
    </row>
    <row r="225" spans="1:6" x14ac:dyDescent="0.3">
      <c r="A225">
        <v>224</v>
      </c>
      <c r="B225" s="9">
        <f t="shared" ca="1" si="16"/>
        <v>20748</v>
      </c>
      <c r="C225" s="9">
        <f t="shared" ca="1" si="17"/>
        <v>14597</v>
      </c>
      <c r="D225" s="9">
        <f t="shared" ca="1" si="18"/>
        <v>33044</v>
      </c>
      <c r="E225" s="9">
        <f t="shared" ca="1" si="19"/>
        <v>117170</v>
      </c>
      <c r="F225" s="9">
        <f t="shared" ca="1" si="20"/>
        <v>1310270</v>
      </c>
    </row>
    <row r="226" spans="1:6" x14ac:dyDescent="0.3">
      <c r="A226">
        <v>225</v>
      </c>
      <c r="B226" s="9">
        <f t="shared" ca="1" si="16"/>
        <v>21063</v>
      </c>
      <c r="C226" s="9">
        <f t="shared" ca="1" si="17"/>
        <v>15002</v>
      </c>
      <c r="D226" s="9">
        <f t="shared" ca="1" si="18"/>
        <v>33135</v>
      </c>
      <c r="E226" s="9">
        <f t="shared" ca="1" si="19"/>
        <v>120739</v>
      </c>
      <c r="F226" s="9">
        <f t="shared" ca="1" si="20"/>
        <v>1314316</v>
      </c>
    </row>
    <row r="227" spans="1:6" x14ac:dyDescent="0.3">
      <c r="A227">
        <v>226</v>
      </c>
      <c r="B227" s="9">
        <f t="shared" ca="1" si="16"/>
        <v>20940</v>
      </c>
      <c r="C227" s="9">
        <f t="shared" ca="1" si="17"/>
        <v>14661</v>
      </c>
      <c r="D227" s="9">
        <f t="shared" ca="1" si="18"/>
        <v>32955</v>
      </c>
      <c r="E227" s="9">
        <f t="shared" ca="1" si="19"/>
        <v>123765</v>
      </c>
      <c r="F227" s="9">
        <f t="shared" ca="1" si="20"/>
        <v>1352187</v>
      </c>
    </row>
    <row r="228" spans="1:6" x14ac:dyDescent="0.3">
      <c r="A228">
        <v>227</v>
      </c>
      <c r="B228" s="9">
        <f t="shared" ca="1" si="16"/>
        <v>20564</v>
      </c>
      <c r="C228" s="9">
        <f t="shared" ca="1" si="17"/>
        <v>14482</v>
      </c>
      <c r="D228" s="9">
        <f t="shared" ca="1" si="18"/>
        <v>33501</v>
      </c>
      <c r="E228" s="9">
        <f t="shared" ca="1" si="19"/>
        <v>120423</v>
      </c>
      <c r="F228" s="9">
        <f t="shared" ca="1" si="20"/>
        <v>1369352</v>
      </c>
    </row>
    <row r="229" spans="1:6" x14ac:dyDescent="0.3">
      <c r="A229">
        <v>228</v>
      </c>
      <c r="B229" s="9">
        <f t="shared" ca="1" si="16"/>
        <v>20904</v>
      </c>
      <c r="C229" s="9">
        <f t="shared" ca="1" si="17"/>
        <v>14956</v>
      </c>
      <c r="D229" s="9">
        <f t="shared" ca="1" si="18"/>
        <v>32605</v>
      </c>
      <c r="E229" s="9">
        <f t="shared" ca="1" si="19"/>
        <v>118787</v>
      </c>
      <c r="F229" s="9">
        <f t="shared" ca="1" si="20"/>
        <v>1400304</v>
      </c>
    </row>
    <row r="230" spans="1:6" x14ac:dyDescent="0.3">
      <c r="A230">
        <v>229</v>
      </c>
      <c r="B230" s="9">
        <f t="shared" ca="1" si="16"/>
        <v>20676</v>
      </c>
      <c r="C230" s="9">
        <f t="shared" ca="1" si="17"/>
        <v>15423</v>
      </c>
      <c r="D230" s="9">
        <f t="shared" ca="1" si="18"/>
        <v>32021</v>
      </c>
      <c r="E230" s="9">
        <f t="shared" ca="1" si="19"/>
        <v>116900</v>
      </c>
      <c r="F230" s="9">
        <f t="shared" ca="1" si="20"/>
        <v>1440319</v>
      </c>
    </row>
    <row r="231" spans="1:6" x14ac:dyDescent="0.3">
      <c r="A231">
        <v>230</v>
      </c>
      <c r="B231" s="9">
        <f t="shared" ca="1" si="16"/>
        <v>20263</v>
      </c>
      <c r="C231" s="9">
        <f t="shared" ca="1" si="17"/>
        <v>15299</v>
      </c>
      <c r="D231" s="9">
        <f t="shared" ca="1" si="18"/>
        <v>32670</v>
      </c>
      <c r="E231" s="9">
        <f t="shared" ca="1" si="19"/>
        <v>117325</v>
      </c>
      <c r="F231" s="9">
        <f t="shared" ca="1" si="20"/>
        <v>1466980</v>
      </c>
    </row>
    <row r="232" spans="1:6" x14ac:dyDescent="0.3">
      <c r="A232">
        <v>231</v>
      </c>
      <c r="B232" s="9">
        <f t="shared" ca="1" si="16"/>
        <v>20551</v>
      </c>
      <c r="C232" s="9">
        <f t="shared" ca="1" si="17"/>
        <v>15593</v>
      </c>
      <c r="D232" s="9">
        <f t="shared" ca="1" si="18"/>
        <v>32896</v>
      </c>
      <c r="E232" s="9">
        <f t="shared" ca="1" si="19"/>
        <v>120900</v>
      </c>
      <c r="F232" s="9">
        <f t="shared" ca="1" si="20"/>
        <v>1504985</v>
      </c>
    </row>
    <row r="233" spans="1:6" x14ac:dyDescent="0.3">
      <c r="A233">
        <v>232</v>
      </c>
      <c r="B233" s="9">
        <f t="shared" ca="1" si="16"/>
        <v>21115</v>
      </c>
      <c r="C233" s="9">
        <f t="shared" ca="1" si="17"/>
        <v>15229</v>
      </c>
      <c r="D233" s="9">
        <f t="shared" ca="1" si="18"/>
        <v>32612</v>
      </c>
      <c r="E233" s="9">
        <f t="shared" ca="1" si="19"/>
        <v>123963</v>
      </c>
      <c r="F233" s="9">
        <f t="shared" ca="1" si="20"/>
        <v>1551942</v>
      </c>
    </row>
    <row r="234" spans="1:6" x14ac:dyDescent="0.3">
      <c r="A234">
        <v>233</v>
      </c>
      <c r="B234" s="9">
        <f t="shared" ca="1" si="16"/>
        <v>21158</v>
      </c>
      <c r="C234" s="9">
        <f t="shared" ca="1" si="17"/>
        <v>15686</v>
      </c>
      <c r="D234" s="9">
        <f t="shared" ca="1" si="18"/>
        <v>33267</v>
      </c>
      <c r="E234" s="9">
        <f t="shared" ca="1" si="19"/>
        <v>121882</v>
      </c>
      <c r="F234" s="9">
        <f t="shared" ca="1" si="20"/>
        <v>1541099</v>
      </c>
    </row>
    <row r="235" spans="1:6" x14ac:dyDescent="0.3">
      <c r="A235">
        <v>234</v>
      </c>
      <c r="B235" s="9">
        <f t="shared" ca="1" si="16"/>
        <v>21556</v>
      </c>
      <c r="C235" s="9">
        <f t="shared" ca="1" si="17"/>
        <v>15786</v>
      </c>
      <c r="D235" s="9">
        <f t="shared" ca="1" si="18"/>
        <v>32329</v>
      </c>
      <c r="E235" s="9">
        <f t="shared" ca="1" si="19"/>
        <v>118909</v>
      </c>
      <c r="F235" s="9">
        <f t="shared" ca="1" si="20"/>
        <v>1579991</v>
      </c>
    </row>
    <row r="236" spans="1:6" x14ac:dyDescent="0.3">
      <c r="A236">
        <v>235</v>
      </c>
      <c r="B236" s="9">
        <f t="shared" ca="1" si="16"/>
        <v>22221</v>
      </c>
      <c r="C236" s="9">
        <f t="shared" ca="1" si="17"/>
        <v>16121</v>
      </c>
      <c r="D236" s="9">
        <f t="shared" ca="1" si="18"/>
        <v>32299</v>
      </c>
      <c r="E236" s="9">
        <f t="shared" ca="1" si="19"/>
        <v>120772</v>
      </c>
      <c r="F236" s="9">
        <f t="shared" ca="1" si="20"/>
        <v>1586216</v>
      </c>
    </row>
    <row r="237" spans="1:6" x14ac:dyDescent="0.3">
      <c r="A237">
        <v>236</v>
      </c>
      <c r="B237" s="9">
        <f t="shared" ca="1" si="16"/>
        <v>21938</v>
      </c>
      <c r="C237" s="9">
        <f t="shared" ca="1" si="17"/>
        <v>15879</v>
      </c>
      <c r="D237" s="9">
        <f t="shared" ca="1" si="18"/>
        <v>31621</v>
      </c>
      <c r="E237" s="9">
        <f t="shared" ca="1" si="19"/>
        <v>123865</v>
      </c>
      <c r="F237" s="9">
        <f t="shared" ca="1" si="20"/>
        <v>1561523</v>
      </c>
    </row>
    <row r="238" spans="1:6" x14ac:dyDescent="0.3">
      <c r="A238">
        <v>237</v>
      </c>
      <c r="B238" s="9">
        <f t="shared" ca="1" si="16"/>
        <v>22393</v>
      </c>
      <c r="C238" s="9">
        <f t="shared" ca="1" si="17"/>
        <v>15481</v>
      </c>
      <c r="D238" s="9">
        <f t="shared" ca="1" si="18"/>
        <v>31499</v>
      </c>
      <c r="E238" s="9">
        <f t="shared" ca="1" si="19"/>
        <v>120363</v>
      </c>
      <c r="F238" s="9">
        <f t="shared" ca="1" si="20"/>
        <v>1590675</v>
      </c>
    </row>
    <row r="239" spans="1:6" x14ac:dyDescent="0.3">
      <c r="A239">
        <v>238</v>
      </c>
      <c r="B239" s="9">
        <f t="shared" ca="1" si="16"/>
        <v>22671</v>
      </c>
      <c r="C239" s="9">
        <f t="shared" ca="1" si="17"/>
        <v>15989</v>
      </c>
      <c r="D239" s="9">
        <f t="shared" ca="1" si="18"/>
        <v>31288</v>
      </c>
      <c r="E239" s="9">
        <f t="shared" ca="1" si="19"/>
        <v>123660</v>
      </c>
      <c r="F239" s="9">
        <f t="shared" ca="1" si="20"/>
        <v>1633242</v>
      </c>
    </row>
    <row r="240" spans="1:6" x14ac:dyDescent="0.3">
      <c r="A240">
        <v>239</v>
      </c>
      <c r="B240" s="9">
        <f t="shared" ca="1" si="16"/>
        <v>23380</v>
      </c>
      <c r="C240" s="9">
        <f t="shared" ca="1" si="17"/>
        <v>16078</v>
      </c>
      <c r="D240" s="9">
        <f t="shared" ca="1" si="18"/>
        <v>30432</v>
      </c>
      <c r="E240" s="9">
        <f t="shared" ca="1" si="19"/>
        <v>124800</v>
      </c>
      <c r="F240" s="9">
        <f t="shared" ca="1" si="20"/>
        <v>1621220</v>
      </c>
    </row>
    <row r="241" spans="1:6" x14ac:dyDescent="0.3">
      <c r="A241">
        <v>240</v>
      </c>
      <c r="B241" s="9">
        <f t="shared" ca="1" si="16"/>
        <v>23915</v>
      </c>
      <c r="C241" s="9">
        <f t="shared" ca="1" si="17"/>
        <v>15718</v>
      </c>
      <c r="D241" s="9">
        <f t="shared" ca="1" si="18"/>
        <v>31399</v>
      </c>
      <c r="E241" s="9">
        <f t="shared" ca="1" si="19"/>
        <v>126668</v>
      </c>
      <c r="F241" s="9">
        <f t="shared" ca="1" si="20"/>
        <v>1581455</v>
      </c>
    </row>
    <row r="242" spans="1:6" x14ac:dyDescent="0.3">
      <c r="A242">
        <v>241</v>
      </c>
      <c r="B242" s="9">
        <f t="shared" ca="1" si="16"/>
        <v>24337</v>
      </c>
      <c r="C242" s="9">
        <f t="shared" ca="1" si="17"/>
        <v>15676</v>
      </c>
      <c r="D242" s="9">
        <f t="shared" ca="1" si="18"/>
        <v>31100</v>
      </c>
      <c r="E242" s="9">
        <f t="shared" ca="1" si="19"/>
        <v>126166</v>
      </c>
      <c r="F242" s="9">
        <f t="shared" ca="1" si="20"/>
        <v>1604265</v>
      </c>
    </row>
    <row r="243" spans="1:6" x14ac:dyDescent="0.3">
      <c r="A243">
        <v>242</v>
      </c>
      <c r="B243" s="9">
        <f t="shared" ca="1" si="16"/>
        <v>24010</v>
      </c>
      <c r="C243" s="9">
        <f t="shared" ca="1" si="17"/>
        <v>16101</v>
      </c>
      <c r="D243" s="9">
        <f t="shared" ca="1" si="18"/>
        <v>31921</v>
      </c>
      <c r="E243" s="9">
        <f t="shared" ca="1" si="19"/>
        <v>126304</v>
      </c>
      <c r="F243" s="9">
        <f t="shared" ca="1" si="20"/>
        <v>1594728</v>
      </c>
    </row>
    <row r="244" spans="1:6" x14ac:dyDescent="0.3">
      <c r="A244">
        <v>243</v>
      </c>
      <c r="B244" s="9">
        <f t="shared" ca="1" si="16"/>
        <v>23360</v>
      </c>
      <c r="C244" s="9">
        <f t="shared" ca="1" si="17"/>
        <v>16023</v>
      </c>
      <c r="D244" s="9">
        <f t="shared" ca="1" si="18"/>
        <v>32248</v>
      </c>
      <c r="E244" s="9">
        <f t="shared" ca="1" si="19"/>
        <v>129091</v>
      </c>
      <c r="F244" s="9">
        <f t="shared" ca="1" si="20"/>
        <v>1568406</v>
      </c>
    </row>
    <row r="245" spans="1:6" x14ac:dyDescent="0.3">
      <c r="A245">
        <v>244</v>
      </c>
      <c r="B245" s="9">
        <f t="shared" ca="1" si="16"/>
        <v>22805</v>
      </c>
      <c r="C245" s="9">
        <f t="shared" ca="1" si="17"/>
        <v>15633</v>
      </c>
      <c r="D245" s="9">
        <f t="shared" ca="1" si="18"/>
        <v>32151</v>
      </c>
      <c r="E245" s="9">
        <f t="shared" ca="1" si="19"/>
        <v>126093</v>
      </c>
      <c r="F245" s="9">
        <f t="shared" ca="1" si="20"/>
        <v>1576002</v>
      </c>
    </row>
    <row r="246" spans="1:6" x14ac:dyDescent="0.3">
      <c r="A246">
        <v>245</v>
      </c>
      <c r="B246" s="9">
        <f t="shared" ca="1" si="16"/>
        <v>22266</v>
      </c>
      <c r="C246" s="9">
        <f t="shared" ca="1" si="17"/>
        <v>15682</v>
      </c>
      <c r="D246" s="9">
        <f t="shared" ca="1" si="18"/>
        <v>31418</v>
      </c>
      <c r="E246" s="9">
        <f t="shared" ca="1" si="19"/>
        <v>124817</v>
      </c>
      <c r="F246" s="9">
        <f t="shared" ca="1" si="20"/>
        <v>1587998</v>
      </c>
    </row>
    <row r="247" spans="1:6" x14ac:dyDescent="0.3">
      <c r="A247">
        <v>246</v>
      </c>
      <c r="B247" s="9">
        <f t="shared" ca="1" si="16"/>
        <v>21665</v>
      </c>
      <c r="C247" s="9">
        <f t="shared" ca="1" si="17"/>
        <v>15827</v>
      </c>
      <c r="D247" s="9">
        <f t="shared" ca="1" si="18"/>
        <v>31638</v>
      </c>
      <c r="E247" s="9">
        <f t="shared" ca="1" si="19"/>
        <v>124034</v>
      </c>
      <c r="F247" s="9">
        <f t="shared" ca="1" si="20"/>
        <v>1564152</v>
      </c>
    </row>
    <row r="248" spans="1:6" x14ac:dyDescent="0.3">
      <c r="A248">
        <v>247</v>
      </c>
      <c r="B248" s="9">
        <f t="shared" ca="1" si="16"/>
        <v>21256</v>
      </c>
      <c r="C248" s="9">
        <f t="shared" ca="1" si="17"/>
        <v>16078</v>
      </c>
      <c r="D248" s="9">
        <f t="shared" ca="1" si="18"/>
        <v>32368</v>
      </c>
      <c r="E248" s="9">
        <f t="shared" ca="1" si="19"/>
        <v>127767</v>
      </c>
      <c r="F248" s="9">
        <f t="shared" ca="1" si="20"/>
        <v>1557066</v>
      </c>
    </row>
    <row r="249" spans="1:6" x14ac:dyDescent="0.3">
      <c r="A249">
        <v>248</v>
      </c>
      <c r="B249" s="9">
        <f t="shared" ca="1" si="16"/>
        <v>20821</v>
      </c>
      <c r="C249" s="9">
        <f t="shared" ca="1" si="17"/>
        <v>16240</v>
      </c>
      <c r="D249" s="9">
        <f t="shared" ca="1" si="18"/>
        <v>33147</v>
      </c>
      <c r="E249" s="9">
        <f t="shared" ca="1" si="19"/>
        <v>129406</v>
      </c>
      <c r="F249" s="9">
        <f t="shared" ca="1" si="20"/>
        <v>1606596</v>
      </c>
    </row>
    <row r="250" spans="1:6" x14ac:dyDescent="0.3">
      <c r="A250">
        <v>249</v>
      </c>
      <c r="B250" s="9">
        <f t="shared" ca="1" si="16"/>
        <v>20943</v>
      </c>
      <c r="C250" s="9">
        <f t="shared" ca="1" si="17"/>
        <v>15792</v>
      </c>
      <c r="D250" s="9">
        <f t="shared" ca="1" si="18"/>
        <v>32730</v>
      </c>
      <c r="E250" s="9">
        <f t="shared" ca="1" si="19"/>
        <v>129086</v>
      </c>
      <c r="F250" s="9">
        <f t="shared" ca="1" si="20"/>
        <v>1577067</v>
      </c>
    </row>
    <row r="251" spans="1:6" x14ac:dyDescent="0.3">
      <c r="A251">
        <v>250</v>
      </c>
      <c r="B251" s="9">
        <f t="shared" ca="1" si="16"/>
        <v>20643</v>
      </c>
      <c r="C251" s="9">
        <f t="shared" ca="1" si="17"/>
        <v>15878</v>
      </c>
      <c r="D251" s="9">
        <f t="shared" ca="1" si="18"/>
        <v>31937</v>
      </c>
      <c r="E251" s="9">
        <f t="shared" ca="1" si="19"/>
        <v>128858</v>
      </c>
      <c r="F251" s="9">
        <f t="shared" ca="1" si="20"/>
        <v>1568698</v>
      </c>
    </row>
    <row r="252" spans="1:6" x14ac:dyDescent="0.3">
      <c r="A252">
        <v>251</v>
      </c>
      <c r="B252" s="9">
        <f t="shared" ca="1" si="16"/>
        <v>20028</v>
      </c>
      <c r="C252" s="9">
        <f t="shared" ca="1" si="17"/>
        <v>15479</v>
      </c>
      <c r="D252" s="9">
        <f t="shared" ca="1" si="18"/>
        <v>32642</v>
      </c>
      <c r="E252" s="9">
        <f t="shared" ca="1" si="19"/>
        <v>130336</v>
      </c>
      <c r="F252" s="9">
        <f t="shared" ca="1" si="20"/>
        <v>1552790</v>
      </c>
    </row>
    <row r="253" spans="1:6" x14ac:dyDescent="0.3">
      <c r="A253">
        <v>252</v>
      </c>
      <c r="B253" s="9">
        <f t="shared" ca="1" si="16"/>
        <v>19914</v>
      </c>
      <c r="C253" s="9">
        <f t="shared" ca="1" si="17"/>
        <v>15384</v>
      </c>
      <c r="D253" s="9">
        <f t="shared" ca="1" si="18"/>
        <v>32591</v>
      </c>
      <c r="E253" s="9">
        <f t="shared" ca="1" si="19"/>
        <v>130691</v>
      </c>
      <c r="F253" s="9">
        <f t="shared" ca="1" si="20"/>
        <v>1562105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G13" sqref="G1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 ca="1">'일자별 주가'!B3*'종목 기본정보'!B$2*'종목 기본정보'!B$3</f>
        <v>72930000000</v>
      </c>
      <c r="C3" s="9">
        <f ca="1">'일자별 주가'!C3*'종목 기본정보'!C$2*'종목 기본정보'!C$3</f>
        <v>90342000000</v>
      </c>
      <c r="D3" s="9">
        <f ca="1">'일자별 주가'!D3*'종목 기본정보'!D$2*'종목 기본정보'!D$3</f>
        <v>503234000000</v>
      </c>
      <c r="E3" s="9">
        <f ca="1">'일자별 주가'!E3*'종목 기본정보'!E$2*'종목 기본정보'!E$3</f>
        <v>90224640000</v>
      </c>
      <c r="F3" s="9">
        <f ca="1">'일자별 주가'!F3*'종목 기본정보'!F$2*'종목 기본정보'!F$3</f>
        <v>499254500000</v>
      </c>
      <c r="G3" s="9">
        <f t="shared" ref="G3:G66" ca="1" si="0">SUM(B3:F3)</f>
        <v>1255985140000</v>
      </c>
      <c r="H3" s="7">
        <f t="shared" ref="H3:H66" ca="1" si="1">G3/G$2*100</f>
        <v>100.88234056224901</v>
      </c>
    </row>
    <row r="4" spans="1:8" x14ac:dyDescent="0.3">
      <c r="A4">
        <v>3</v>
      </c>
      <c r="B4" s="9">
        <f ca="1">'일자별 주가'!B4*'종목 기본정보'!B$2*'종목 기본정보'!B$3</f>
        <v>74407500000</v>
      </c>
      <c r="C4" s="9">
        <f ca="1">'일자별 주가'!C4*'종목 기본정보'!C$2*'종목 기본정보'!C$3</f>
        <v>92191500000</v>
      </c>
      <c r="D4" s="9">
        <f ca="1">'일자별 주가'!D4*'종목 기본정보'!D$2*'종목 기본정보'!D$3</f>
        <v>495017600000</v>
      </c>
      <c r="E4" s="9">
        <f ca="1">'일자별 주가'!E4*'종목 기본정보'!E$2*'종목 기본정보'!E$3</f>
        <v>92672800000</v>
      </c>
      <c r="F4" s="9">
        <f ca="1">'일자별 주가'!F4*'종목 기본정보'!F$2*'종목 기본정보'!F$3</f>
        <v>484997000000</v>
      </c>
      <c r="G4" s="9">
        <f t="shared" ca="1" si="0"/>
        <v>1239286400000</v>
      </c>
      <c r="H4" s="7">
        <f t="shared" ca="1" si="1"/>
        <v>99.541076305220884</v>
      </c>
    </row>
    <row r="5" spans="1:8" x14ac:dyDescent="0.3">
      <c r="A5">
        <v>4</v>
      </c>
      <c r="B5" s="9">
        <f ca="1">'일자별 주가'!B5*'종목 기본정보'!B$2*'종목 기본정보'!B$3</f>
        <v>75877500000</v>
      </c>
      <c r="C5" s="9">
        <f ca="1">'일자별 주가'!C5*'종목 기본정보'!C$2*'종목 기본정보'!C$3</f>
        <v>89491500000</v>
      </c>
      <c r="D5" s="9">
        <f ca="1">'일자별 주가'!D5*'종목 기본정보'!D$2*'종목 기본정보'!D$3</f>
        <v>502463200000</v>
      </c>
      <c r="E5" s="9">
        <f ca="1">'일자별 주가'!E5*'종목 기본정보'!E$2*'종목 기본정보'!E$3</f>
        <v>92546080000</v>
      </c>
      <c r="F5" s="9">
        <f ca="1">'일자별 주가'!F5*'종목 기본정보'!F$2*'종목 기본정보'!F$3</f>
        <v>485302000000</v>
      </c>
      <c r="G5" s="9">
        <f t="shared" ca="1" si="0"/>
        <v>1245680280000</v>
      </c>
      <c r="H5" s="7">
        <f t="shared" ca="1" si="1"/>
        <v>100.05464096385541</v>
      </c>
    </row>
    <row r="6" spans="1:8" x14ac:dyDescent="0.3">
      <c r="A6">
        <v>5</v>
      </c>
      <c r="B6" s="9">
        <f ca="1">'일자별 주가'!B6*'종목 기본정보'!B$2*'종목 기본정보'!B$3</f>
        <v>75570000000</v>
      </c>
      <c r="C6" s="9">
        <f ca="1">'일자별 주가'!C6*'종목 기본정보'!C$2*'종목 기본정보'!C$3</f>
        <v>86899500000</v>
      </c>
      <c r="D6" s="9">
        <f ca="1">'일자별 주가'!D6*'종목 기본정보'!D$2*'종목 기본정보'!D$3</f>
        <v>510548400000</v>
      </c>
      <c r="E6" s="9">
        <f ca="1">'일자별 주가'!E6*'종목 기본정보'!E$2*'종목 기본정보'!E$3</f>
        <v>94336880000</v>
      </c>
      <c r="F6" s="9">
        <f ca="1">'일자별 주가'!F6*'종목 기본정보'!F$2*'종목 기본정보'!F$3</f>
        <v>482217500000</v>
      </c>
      <c r="G6" s="9">
        <f t="shared" ca="1" si="0"/>
        <v>1249572280000</v>
      </c>
      <c r="H6" s="7">
        <f t="shared" ca="1" si="1"/>
        <v>100.36725140562248</v>
      </c>
    </row>
    <row r="7" spans="1:8" x14ac:dyDescent="0.3">
      <c r="A7">
        <v>6</v>
      </c>
      <c r="B7" s="9">
        <f ca="1">'일자별 주가'!B7*'종목 기본정보'!B$2*'종목 기본정보'!B$3</f>
        <v>76365000000</v>
      </c>
      <c r="C7" s="9">
        <f ca="1">'일자별 주가'!C7*'종목 기본정보'!C$2*'종목 기본정보'!C$3</f>
        <v>87876000000</v>
      </c>
      <c r="D7" s="9">
        <f ca="1">'일자별 주가'!D7*'종목 기본정보'!D$2*'종목 기본정보'!D$3</f>
        <v>498642000000</v>
      </c>
      <c r="E7" s="9">
        <f ca="1">'일자별 주가'!E7*'종목 기본정보'!E$2*'종목 기본정보'!E$3</f>
        <v>92183520000</v>
      </c>
      <c r="F7" s="9">
        <f ca="1">'일자별 주가'!F7*'종목 기본정보'!F$2*'종목 기본정보'!F$3</f>
        <v>490503500000</v>
      </c>
      <c r="G7" s="9">
        <f t="shared" ca="1" si="0"/>
        <v>1245570020000</v>
      </c>
      <c r="H7" s="7">
        <f t="shared" ca="1" si="1"/>
        <v>100.04578473895582</v>
      </c>
    </row>
    <row r="8" spans="1:8" x14ac:dyDescent="0.3">
      <c r="A8">
        <v>7</v>
      </c>
      <c r="B8" s="9">
        <f ca="1">'일자별 주가'!B8*'종목 기본정보'!B$2*'종목 기본정보'!B$3</f>
        <v>77250000000</v>
      </c>
      <c r="C8" s="9">
        <f ca="1">'일자별 주가'!C8*'종목 기본정보'!C$2*'종목 기본정보'!C$3</f>
        <v>85293000000</v>
      </c>
      <c r="D8" s="9">
        <f ca="1">'일자별 주가'!D8*'종목 기본정보'!D$2*'종목 기본정보'!D$3</f>
        <v>492934800000</v>
      </c>
      <c r="E8" s="9">
        <f ca="1">'일자별 주가'!E8*'종목 기본정보'!E$2*'종목 기본정보'!E$3</f>
        <v>91067680000</v>
      </c>
      <c r="F8" s="9">
        <f ca="1">'일자별 주가'!F8*'종목 기본정보'!F$2*'종목 기본정보'!F$3</f>
        <v>499152500000</v>
      </c>
      <c r="G8" s="9">
        <f t="shared" ca="1" si="0"/>
        <v>1245697980000</v>
      </c>
      <c r="H8" s="7">
        <f t="shared" ca="1" si="1"/>
        <v>100.0560626506024</v>
      </c>
    </row>
    <row r="9" spans="1:8" x14ac:dyDescent="0.3">
      <c r="A9">
        <v>8</v>
      </c>
      <c r="B9" s="9">
        <f ca="1">'일자별 주가'!B9*'종목 기본정보'!B$2*'종목 기본정보'!B$3</f>
        <v>79792500000</v>
      </c>
      <c r="C9" s="9">
        <f ca="1">'일자별 주가'!C9*'종목 기본정보'!C$2*'종목 기본정보'!C$3</f>
        <v>87340500000</v>
      </c>
      <c r="D9" s="9">
        <f ca="1">'일자별 주가'!D9*'종목 기본정보'!D$2*'종목 기본정보'!D$3</f>
        <v>505808800000</v>
      </c>
      <c r="E9" s="9">
        <f ca="1">'일자별 주가'!E9*'종목 기본정보'!E$2*'종목 기본정보'!E$3</f>
        <v>88564960000</v>
      </c>
      <c r="F9" s="9">
        <f ca="1">'일자별 주가'!F9*'종목 기본정보'!F$2*'종목 기본정보'!F$3</f>
        <v>513925000000</v>
      </c>
      <c r="G9" s="9">
        <f t="shared" ca="1" si="0"/>
        <v>1275431760000</v>
      </c>
      <c r="H9" s="7">
        <f t="shared" ca="1" si="1"/>
        <v>102.44431807228915</v>
      </c>
    </row>
    <row r="10" spans="1:8" x14ac:dyDescent="0.3">
      <c r="A10">
        <v>9</v>
      </c>
      <c r="B10" s="9">
        <f ca="1">'일자별 주가'!B10*'종목 기본정보'!B$2*'종목 기본정보'!B$3</f>
        <v>78285000000</v>
      </c>
      <c r="C10" s="9">
        <f ca="1">'일자별 주가'!C10*'종목 기본정보'!C$2*'종목 기본정보'!C$3</f>
        <v>87444000000</v>
      </c>
      <c r="D10" s="9">
        <f ca="1">'일자별 주가'!D10*'종목 기본정보'!D$2*'종목 기본정보'!D$3</f>
        <v>514041599999.99994</v>
      </c>
      <c r="E10" s="9">
        <f ca="1">'일자별 주가'!E10*'종목 기본정보'!E$2*'종목 기본정보'!E$3</f>
        <v>86553280000</v>
      </c>
      <c r="F10" s="9">
        <f ca="1">'일자별 주가'!F10*'종목 기본정보'!F$2*'종목 기본정보'!F$3</f>
        <v>503508000000</v>
      </c>
      <c r="G10" s="9">
        <f t="shared" ca="1" si="0"/>
        <v>1269831880000</v>
      </c>
      <c r="H10" s="7">
        <f t="shared" ca="1" si="1"/>
        <v>101.99452851405621</v>
      </c>
    </row>
    <row r="11" spans="1:8" x14ac:dyDescent="0.3">
      <c r="A11">
        <v>10</v>
      </c>
      <c r="B11" s="9">
        <f ca="1">'일자별 주가'!B11*'종목 기본정보'!B$2*'종목 기본정보'!B$3</f>
        <v>77130000000</v>
      </c>
      <c r="C11" s="9">
        <f ca="1">'일자별 주가'!C11*'종목 기본정보'!C$2*'종목 기본정보'!C$3</f>
        <v>87619500000</v>
      </c>
      <c r="D11" s="9">
        <f ca="1">'일자별 주가'!D11*'종목 기본정보'!D$2*'종목 기본정보'!D$3</f>
        <v>507301200000</v>
      </c>
      <c r="E11" s="9">
        <f ca="1">'일자별 주가'!E11*'종목 기본정보'!E$2*'종목 기본정보'!E$3</f>
        <v>84157920000</v>
      </c>
      <c r="F11" s="9">
        <f ca="1">'일자별 주가'!F11*'종목 기본정보'!F$2*'종목 기본정보'!F$3</f>
        <v>498167500000</v>
      </c>
      <c r="G11" s="9">
        <f t="shared" ca="1" si="0"/>
        <v>1254376120000</v>
      </c>
      <c r="H11" s="7">
        <f t="shared" ca="1" si="1"/>
        <v>100.75310200803213</v>
      </c>
    </row>
    <row r="12" spans="1:8" x14ac:dyDescent="0.3">
      <c r="A12">
        <v>11</v>
      </c>
      <c r="B12" s="9">
        <f ca="1">'일자별 주가'!B12*'종목 기본정보'!B$2*'종목 기본정보'!B$3</f>
        <v>76702500000</v>
      </c>
      <c r="C12" s="9">
        <f ca="1">'일자별 주가'!C12*'종목 기본정보'!C$2*'종목 기본정보'!C$3</f>
        <v>88263000000</v>
      </c>
      <c r="D12" s="9">
        <f ca="1">'일자별 주가'!D12*'종목 기본정보'!D$2*'종목 기본정보'!D$3</f>
        <v>522897599999.99994</v>
      </c>
      <c r="E12" s="9">
        <f ca="1">'일자별 주가'!E12*'종목 기본정보'!E$2*'종목 기본정보'!E$3</f>
        <v>83600880000</v>
      </c>
      <c r="F12" s="9">
        <f ca="1">'일자별 주가'!F12*'종목 기본정보'!F$2*'종목 기본정보'!F$3</f>
        <v>493705500000</v>
      </c>
      <c r="G12" s="9">
        <f t="shared" ca="1" si="0"/>
        <v>1265169480000</v>
      </c>
      <c r="H12" s="7">
        <f t="shared" ca="1" si="1"/>
        <v>101.62003855421686</v>
      </c>
    </row>
    <row r="13" spans="1:8" x14ac:dyDescent="0.3">
      <c r="A13">
        <v>12</v>
      </c>
      <c r="B13" s="9">
        <f ca="1">'일자별 주가'!B13*'종목 기본정보'!B$2*'종목 기본정보'!B$3</f>
        <v>78607500000</v>
      </c>
      <c r="C13" s="9">
        <f ca="1">'일자별 주가'!C13*'종목 기본정보'!C$2*'종목 기본정보'!C$3</f>
        <v>86476500000</v>
      </c>
      <c r="D13" s="9">
        <f ca="1">'일자별 주가'!D13*'종목 기본정보'!D$2*'종목 기본정보'!D$3</f>
        <v>517813599999.99994</v>
      </c>
      <c r="E13" s="9">
        <f ca="1">'일자별 주가'!E13*'종목 기본정보'!E$2*'종목 기본정보'!E$3</f>
        <v>82364480000</v>
      </c>
      <c r="F13" s="9">
        <f ca="1">'일자별 주가'!F13*'종목 기본정보'!F$2*'종목 기본정보'!F$3</f>
        <v>500810000000</v>
      </c>
      <c r="G13" s="9">
        <f t="shared" ca="1" si="0"/>
        <v>1266072080000</v>
      </c>
      <c r="H13" s="7">
        <f t="shared" ca="1" si="1"/>
        <v>101.69253654618473</v>
      </c>
    </row>
    <row r="14" spans="1:8" x14ac:dyDescent="0.3">
      <c r="A14">
        <v>13</v>
      </c>
      <c r="B14" s="9">
        <f ca="1">'일자별 주가'!B14*'종목 기본정보'!B$2*'종목 기본정보'!B$3</f>
        <v>78900000000</v>
      </c>
      <c r="C14" s="9">
        <f ca="1">'일자별 주가'!C14*'종목 기본정보'!C$2*'종목 기본정보'!C$3</f>
        <v>88488000000</v>
      </c>
      <c r="D14" s="9">
        <f ca="1">'일자별 주가'!D14*'종목 기본정보'!D$2*'종목 기본정보'!D$3</f>
        <v>502578000000</v>
      </c>
      <c r="E14" s="9">
        <f ca="1">'일자별 주가'!E14*'종목 기본정보'!E$2*'종목 기본정보'!E$3</f>
        <v>80005200000</v>
      </c>
      <c r="F14" s="9">
        <f ca="1">'일자별 주가'!F14*'종목 기본정보'!F$2*'종목 기본정보'!F$3</f>
        <v>515914000000</v>
      </c>
      <c r="G14" s="9">
        <f t="shared" ca="1" si="0"/>
        <v>1265885200000</v>
      </c>
      <c r="H14" s="7">
        <f t="shared" ca="1" si="1"/>
        <v>101.67752610441767</v>
      </c>
    </row>
    <row r="15" spans="1:8" x14ac:dyDescent="0.3">
      <c r="A15">
        <v>14</v>
      </c>
      <c r="B15" s="9">
        <f ca="1">'일자별 주가'!B15*'종목 기본정보'!B$2*'종목 기본정보'!B$3</f>
        <v>80632500000</v>
      </c>
      <c r="C15" s="9">
        <f ca="1">'일자별 주가'!C15*'종목 기본정보'!C$2*'종목 기본정보'!C$3</f>
        <v>88789500000</v>
      </c>
      <c r="D15" s="9">
        <f ca="1">'일자별 주가'!D15*'종목 기본정보'!D$2*'종목 기본정보'!D$3</f>
        <v>498182800000</v>
      </c>
      <c r="E15" s="9">
        <f ca="1">'일자별 주가'!E15*'종목 기본정보'!E$2*'종목 기본정보'!E$3</f>
        <v>82260640000</v>
      </c>
      <c r="F15" s="9">
        <f ca="1">'일자별 주가'!F15*'종목 기본정보'!F$2*'종목 기본정보'!F$3</f>
        <v>511720500000</v>
      </c>
      <c r="G15" s="9">
        <f t="shared" ca="1" si="0"/>
        <v>1261585940000</v>
      </c>
      <c r="H15" s="7">
        <f t="shared" ca="1" si="1"/>
        <v>101.33220401606427</v>
      </c>
    </row>
    <row r="16" spans="1:8" x14ac:dyDescent="0.3">
      <c r="A16">
        <v>15</v>
      </c>
      <c r="B16" s="9">
        <f ca="1">'일자별 주가'!B16*'종목 기본정보'!B$2*'종목 기본정보'!B$3</f>
        <v>80392500000</v>
      </c>
      <c r="C16" s="9">
        <f ca="1">'일자별 주가'!C16*'종목 기본정보'!C$2*'종목 기본정보'!C$3</f>
        <v>89446500000</v>
      </c>
      <c r="D16" s="9">
        <f ca="1">'일자별 주가'!D16*'종목 기본정보'!D$2*'종목 기본정보'!D$3</f>
        <v>499150400000</v>
      </c>
      <c r="E16" s="9">
        <f ca="1">'일자별 주가'!E16*'종목 기본정보'!E$2*'종목 기본정보'!E$3</f>
        <v>83748720000</v>
      </c>
      <c r="F16" s="9">
        <f ca="1">'일자별 주가'!F16*'종목 기본정보'!F$2*'종목 기본정보'!F$3</f>
        <v>519533500000</v>
      </c>
      <c r="G16" s="9">
        <f t="shared" ca="1" si="0"/>
        <v>1272271620000</v>
      </c>
      <c r="H16" s="7">
        <f t="shared" ca="1" si="1"/>
        <v>102.19049156626505</v>
      </c>
    </row>
    <row r="17" spans="1:8" x14ac:dyDescent="0.3">
      <c r="A17">
        <v>16</v>
      </c>
      <c r="B17" s="9">
        <f ca="1">'일자별 주가'!B17*'종목 기본정보'!B$2*'종목 기본정보'!B$3</f>
        <v>78097500000</v>
      </c>
      <c r="C17" s="9">
        <f ca="1">'일자별 주가'!C17*'종목 기본정보'!C$2*'종목 기본정보'!C$3</f>
        <v>90198000000</v>
      </c>
      <c r="D17" s="9">
        <f ca="1">'일자별 주가'!D17*'종목 기본정보'!D$2*'종목 기본정보'!D$3</f>
        <v>496854400000</v>
      </c>
      <c r="E17" s="9">
        <f ca="1">'일자별 주가'!E17*'종목 기본정보'!E$2*'종목 기본정보'!E$3</f>
        <v>85338000000</v>
      </c>
      <c r="F17" s="9">
        <f ca="1">'일자별 주가'!F17*'종목 기본정보'!F$2*'종목 기본정보'!F$3</f>
        <v>515293500000</v>
      </c>
      <c r="G17" s="9">
        <f t="shared" ca="1" si="0"/>
        <v>1265781400000</v>
      </c>
      <c r="H17" s="7">
        <f t="shared" ca="1" si="1"/>
        <v>101.66918875502009</v>
      </c>
    </row>
    <row r="18" spans="1:8" x14ac:dyDescent="0.3">
      <c r="A18">
        <v>17</v>
      </c>
      <c r="B18" s="9">
        <f ca="1">'일자별 주가'!B18*'종목 기본정보'!B$2*'종목 기본정보'!B$3</f>
        <v>79882500000</v>
      </c>
      <c r="C18" s="9">
        <f ca="1">'일자별 주가'!C18*'종목 기본정보'!C$2*'종목 기본정보'!C$3</f>
        <v>92394000000</v>
      </c>
      <c r="D18" s="9">
        <f ca="1">'일자별 주가'!D18*'종목 기본정보'!D$2*'종목 기본정보'!D$3</f>
        <v>502676400000</v>
      </c>
      <c r="E18" s="9">
        <f ca="1">'일자별 주가'!E18*'종목 기본정보'!E$2*'종목 기본정보'!E$3</f>
        <v>86772400000</v>
      </c>
      <c r="F18" s="9">
        <f ca="1">'일자별 주가'!F18*'종목 기본정보'!F$2*'종목 기본정보'!F$3</f>
        <v>523510000000</v>
      </c>
      <c r="G18" s="9">
        <f t="shared" ca="1" si="0"/>
        <v>1285235300000</v>
      </c>
      <c r="H18" s="7">
        <f t="shared" ca="1" si="1"/>
        <v>103.23175100401608</v>
      </c>
    </row>
    <row r="19" spans="1:8" x14ac:dyDescent="0.3">
      <c r="A19">
        <v>18</v>
      </c>
      <c r="B19" s="9">
        <f ca="1">'일자별 주가'!B19*'종목 기본정보'!B$2*'종목 기본정보'!B$3</f>
        <v>81232500000</v>
      </c>
      <c r="C19" s="9">
        <f ca="1">'일자별 주가'!C19*'종목 기본정보'!C$2*'종목 기본정보'!C$3</f>
        <v>91030500000</v>
      </c>
      <c r="D19" s="9">
        <f ca="1">'일자별 주가'!D19*'종목 기본정보'!D$2*'종목 기본정보'!D$3</f>
        <v>488228000000</v>
      </c>
      <c r="E19" s="9">
        <f ca="1">'일자별 주가'!E19*'종목 기본정보'!E$2*'종목 기본정보'!E$3</f>
        <v>88332640000</v>
      </c>
      <c r="F19" s="9">
        <f ca="1">'일자별 주가'!F19*'종목 기본정보'!F$2*'종목 기본정보'!F$3</f>
        <v>523403000000</v>
      </c>
      <c r="G19" s="9">
        <f t="shared" ca="1" si="0"/>
        <v>1272226640000</v>
      </c>
      <c r="H19" s="7">
        <f t="shared" ca="1" si="1"/>
        <v>102.18687871485943</v>
      </c>
    </row>
    <row r="20" spans="1:8" x14ac:dyDescent="0.3">
      <c r="A20">
        <v>19</v>
      </c>
      <c r="B20" s="9">
        <f ca="1">'일자별 주가'!B20*'종목 기본정보'!B$2*'종목 기본정보'!B$3</f>
        <v>83730000000</v>
      </c>
      <c r="C20" s="9">
        <f ca="1">'일자별 주가'!C20*'종목 기본정보'!C$2*'종목 기본정보'!C$3</f>
        <v>89397000000</v>
      </c>
      <c r="D20" s="9">
        <f ca="1">'일자별 주가'!D20*'종목 기본정보'!D$2*'종목 기본정보'!D$3</f>
        <v>478273200000</v>
      </c>
      <c r="E20" s="9">
        <f ca="1">'일자별 주가'!E20*'종목 기본정보'!E$2*'종목 기본정보'!E$3</f>
        <v>90663760000</v>
      </c>
      <c r="F20" s="9">
        <f ca="1">'일자별 주가'!F20*'종목 기본정보'!F$2*'종목 기본정보'!F$3</f>
        <v>515060500000</v>
      </c>
      <c r="G20" s="9">
        <f t="shared" ca="1" si="0"/>
        <v>1257124460000</v>
      </c>
      <c r="H20" s="7">
        <f t="shared" ca="1" si="1"/>
        <v>100.97385220883535</v>
      </c>
    </row>
    <row r="21" spans="1:8" x14ac:dyDescent="0.3">
      <c r="A21">
        <v>20</v>
      </c>
      <c r="B21" s="9">
        <f ca="1">'일자별 주가'!B21*'종목 기본정보'!B$2*'종목 기본정보'!B$3</f>
        <v>84502500000</v>
      </c>
      <c r="C21" s="9">
        <f ca="1">'일자별 주가'!C21*'종목 기본정보'!C$2*'종목 기본정보'!C$3</f>
        <v>86958000000</v>
      </c>
      <c r="D21" s="9">
        <f ca="1">'일자별 주가'!D21*'종목 기본정보'!D$2*'종목 기본정보'!D$3</f>
        <v>464054400000</v>
      </c>
      <c r="E21" s="9">
        <f ca="1">'일자별 주가'!E21*'종목 기본정보'!E$2*'종목 기본정보'!E$3</f>
        <v>88304480000</v>
      </c>
      <c r="F21" s="9">
        <f ca="1">'일자별 주가'!F21*'종목 기본정보'!F$2*'종목 기본정보'!F$3</f>
        <v>508449500000</v>
      </c>
      <c r="G21" s="9">
        <f t="shared" ca="1" si="0"/>
        <v>1232268880000</v>
      </c>
      <c r="H21" s="7">
        <f t="shared" ca="1" si="1"/>
        <v>98.977420080321281</v>
      </c>
    </row>
    <row r="22" spans="1:8" x14ac:dyDescent="0.3">
      <c r="A22">
        <v>21</v>
      </c>
      <c r="B22" s="9">
        <f ca="1">'일자별 주가'!B22*'종목 기본정보'!B$2*'종목 기본정보'!B$3</f>
        <v>83355000000</v>
      </c>
      <c r="C22" s="9">
        <f ca="1">'일자별 주가'!C22*'종목 기본정보'!C$2*'종목 기본정보'!C$3</f>
        <v>87804000000</v>
      </c>
      <c r="D22" s="9">
        <f ca="1">'일자별 주가'!D22*'종목 기본정보'!D$2*'종목 기본정보'!D$3</f>
        <v>461774800000</v>
      </c>
      <c r="E22" s="9">
        <f ca="1">'일자별 주가'!E22*'종목 기본정보'!E$2*'종목 기본정보'!E$3</f>
        <v>89841840000</v>
      </c>
      <c r="F22" s="9">
        <f ca="1">'일자별 주가'!F22*'종목 기본정보'!F$2*'종목 기본정보'!F$3</f>
        <v>511378500000</v>
      </c>
      <c r="G22" s="9">
        <f t="shared" ca="1" si="0"/>
        <v>1234154140000</v>
      </c>
      <c r="H22" s="7">
        <f t="shared" ca="1" si="1"/>
        <v>99.128846586345375</v>
      </c>
    </row>
    <row r="23" spans="1:8" x14ac:dyDescent="0.3">
      <c r="A23">
        <v>22</v>
      </c>
      <c r="B23" s="9">
        <f ca="1">'일자별 주가'!B23*'종목 기본정보'!B$2*'종목 기본정보'!B$3</f>
        <v>82455000000</v>
      </c>
      <c r="C23" s="9">
        <f ca="1">'일자별 주가'!C23*'종목 기본정보'!C$2*'종목 기본정보'!C$3</f>
        <v>85288500000</v>
      </c>
      <c r="D23" s="9">
        <f ca="1">'일자별 주가'!D23*'종목 기본정보'!D$2*'종목 기본정보'!D$3</f>
        <v>469138400000</v>
      </c>
      <c r="E23" s="9">
        <f ca="1">'일자별 주가'!E23*'종목 기본정보'!E$2*'종목 기본정보'!E$3</f>
        <v>87626880000</v>
      </c>
      <c r="F23" s="9">
        <f ca="1">'일자별 주가'!F23*'종목 기본정보'!F$2*'종목 기본정보'!F$3</f>
        <v>514623000000</v>
      </c>
      <c r="G23" s="9">
        <f t="shared" ca="1" si="0"/>
        <v>1239131780000</v>
      </c>
      <c r="H23" s="7">
        <f t="shared" ca="1" si="1"/>
        <v>99.528657028112448</v>
      </c>
    </row>
    <row r="24" spans="1:8" x14ac:dyDescent="0.3">
      <c r="A24">
        <v>23</v>
      </c>
      <c r="B24" s="9">
        <f ca="1">'일자별 주가'!B24*'종목 기본정보'!B$2*'종목 기본정보'!B$3</f>
        <v>84075000000</v>
      </c>
      <c r="C24" s="9">
        <f ca="1">'일자별 주가'!C24*'종목 기본정보'!C$2*'종목 기본정보'!C$3</f>
        <v>84348000000</v>
      </c>
      <c r="D24" s="9">
        <f ca="1">'일자별 주가'!D24*'종목 기본정보'!D$2*'종목 기본정보'!D$3</f>
        <v>463890400000</v>
      </c>
      <c r="E24" s="9">
        <f ca="1">'일자별 주가'!E24*'종목 기본정보'!E$2*'종목 기본정보'!E$3</f>
        <v>86844560000</v>
      </c>
      <c r="F24" s="9">
        <f ca="1">'일자별 주가'!F24*'종목 기본정보'!F$2*'종목 기본정보'!F$3</f>
        <v>514440500000</v>
      </c>
      <c r="G24" s="9">
        <f t="shared" ca="1" si="0"/>
        <v>1233598460000</v>
      </c>
      <c r="H24" s="7">
        <f t="shared" ca="1" si="1"/>
        <v>99.084213654618466</v>
      </c>
    </row>
    <row r="25" spans="1:8" x14ac:dyDescent="0.3">
      <c r="A25">
        <v>24</v>
      </c>
      <c r="B25" s="9">
        <f ca="1">'일자별 주가'!B25*'종목 기본정보'!B$2*'종목 기본정보'!B$3</f>
        <v>86610000000</v>
      </c>
      <c r="C25" s="9">
        <f ca="1">'일자별 주가'!C25*'종목 기본정보'!C$2*'종목 기본정보'!C$3</f>
        <v>82687500000</v>
      </c>
      <c r="D25" s="9">
        <f ca="1">'일자별 주가'!D25*'종목 기본정보'!D$2*'종목 기본정보'!D$3</f>
        <v>473697600000</v>
      </c>
      <c r="E25" s="9">
        <f ca="1">'일자별 주가'!E25*'종목 기본정보'!E$2*'종목 기본정보'!E$3</f>
        <v>86163440000</v>
      </c>
      <c r="F25" s="9">
        <f ca="1">'일자별 주가'!F25*'종목 기본정보'!F$2*'종목 기본정보'!F$3</f>
        <v>510067500000</v>
      </c>
      <c r="G25" s="9">
        <f t="shared" ca="1" si="0"/>
        <v>1239226040000</v>
      </c>
      <c r="H25" s="7">
        <f t="shared" ca="1" si="1"/>
        <v>99.536228112449805</v>
      </c>
    </row>
    <row r="26" spans="1:8" x14ac:dyDescent="0.3">
      <c r="A26">
        <v>25</v>
      </c>
      <c r="B26" s="9">
        <f ca="1">'일자별 주가'!B26*'종목 기본정보'!B$2*'종목 기본정보'!B$3</f>
        <v>87270000000</v>
      </c>
      <c r="C26" s="9">
        <f ca="1">'일자별 주가'!C26*'종목 기본정보'!C$2*'종목 기본정보'!C$3</f>
        <v>80284500000</v>
      </c>
      <c r="D26" s="9">
        <f ca="1">'일자별 주가'!D26*'종목 기본정보'!D$2*'종목 기본정보'!D$3</f>
        <v>473681200000</v>
      </c>
      <c r="E26" s="9">
        <f ca="1">'일자별 주가'!E26*'종목 기본정보'!E$2*'종목 기본정보'!E$3</f>
        <v>86535680000</v>
      </c>
      <c r="F26" s="9">
        <f ca="1">'일자별 주가'!F26*'종목 기본정보'!F$2*'종목 기본정보'!F$3</f>
        <v>518671000000</v>
      </c>
      <c r="G26" s="9">
        <f t="shared" ca="1" si="0"/>
        <v>1246442380000</v>
      </c>
      <c r="H26" s="7">
        <f t="shared" ca="1" si="1"/>
        <v>100.11585381526105</v>
      </c>
    </row>
    <row r="27" spans="1:8" x14ac:dyDescent="0.3">
      <c r="A27">
        <v>26</v>
      </c>
      <c r="B27" s="9">
        <f ca="1">'일자별 주가'!B27*'종목 기본정보'!B$2*'종목 기본정보'!B$3</f>
        <v>89400000000</v>
      </c>
      <c r="C27" s="9">
        <f ca="1">'일자별 주가'!C27*'종목 기본정보'!C$2*'종목 기본정보'!C$3</f>
        <v>78831000000</v>
      </c>
      <c r="D27" s="9">
        <f ca="1">'일자별 주가'!D27*'종목 기본정보'!D$2*'종목 기본정보'!D$3</f>
        <v>471368800000</v>
      </c>
      <c r="E27" s="9">
        <f ca="1">'일자별 주가'!E27*'종목 기본정보'!E$2*'종목 기본정보'!E$3</f>
        <v>85072240000</v>
      </c>
      <c r="F27" s="9">
        <f ca="1">'일자별 주가'!F27*'종목 기본정보'!F$2*'종목 기본정보'!F$3</f>
        <v>527461000000</v>
      </c>
      <c r="G27" s="9">
        <f t="shared" ca="1" si="0"/>
        <v>1252133040000</v>
      </c>
      <c r="H27" s="7">
        <f t="shared" ca="1" si="1"/>
        <v>100.57293493975902</v>
      </c>
    </row>
    <row r="28" spans="1:8" x14ac:dyDescent="0.3">
      <c r="A28">
        <v>27</v>
      </c>
      <c r="B28" s="9">
        <f ca="1">'일자별 주가'!B28*'종목 기본정보'!B$2*'종목 기본정보'!B$3</f>
        <v>91282500000</v>
      </c>
      <c r="C28" s="9">
        <f ca="1">'일자별 주가'!C28*'종목 기본정보'!C$2*'종목 기본정보'!C$3</f>
        <v>77683500000</v>
      </c>
      <c r="D28" s="9">
        <f ca="1">'일자별 주가'!D28*'종목 기본정보'!D$2*'종목 기본정보'!D$3</f>
        <v>483373600000</v>
      </c>
      <c r="E28" s="9">
        <f ca="1">'일자별 주가'!E28*'종목 기본정보'!E$2*'종목 기본정보'!E$3</f>
        <v>83270000000</v>
      </c>
      <c r="F28" s="9">
        <f ca="1">'일자별 주가'!F28*'종목 기본정보'!F$2*'종목 기본정보'!F$3</f>
        <v>520789500000</v>
      </c>
      <c r="G28" s="9">
        <f t="shared" ca="1" si="0"/>
        <v>1256399100000</v>
      </c>
      <c r="H28" s="7">
        <f t="shared" ca="1" si="1"/>
        <v>100.91559036144577</v>
      </c>
    </row>
    <row r="29" spans="1:8" x14ac:dyDescent="0.3">
      <c r="A29">
        <v>28</v>
      </c>
      <c r="B29" s="9">
        <f ca="1">'일자별 주가'!B29*'종목 기본정보'!B$2*'종목 기본정보'!B$3</f>
        <v>92482500000</v>
      </c>
      <c r="C29" s="9">
        <f ca="1">'일자별 주가'!C29*'종목 기본정보'!C$2*'종목 기본정보'!C$3</f>
        <v>78691500000</v>
      </c>
      <c r="D29" s="9">
        <f ca="1">'일자별 주가'!D29*'종목 기본정보'!D$2*'종목 기본정보'!D$3</f>
        <v>475632800000</v>
      </c>
      <c r="E29" s="9">
        <f ca="1">'일자별 주가'!E29*'종목 기본정보'!E$2*'종목 기본정보'!E$3</f>
        <v>82769280000</v>
      </c>
      <c r="F29" s="9">
        <f ca="1">'일자별 주가'!F29*'종목 기본정보'!F$2*'종목 기본정보'!F$3</f>
        <v>507588500000</v>
      </c>
      <c r="G29" s="9">
        <f t="shared" ca="1" si="0"/>
        <v>1237164580000</v>
      </c>
      <c r="H29" s="7">
        <f t="shared" ca="1" si="1"/>
        <v>99.370648995983942</v>
      </c>
    </row>
    <row r="30" spans="1:8" x14ac:dyDescent="0.3">
      <c r="A30">
        <v>29</v>
      </c>
      <c r="B30" s="9">
        <f ca="1">'일자별 주가'!B30*'종목 기본정보'!B$2*'종목 기본정보'!B$3</f>
        <v>90390000000</v>
      </c>
      <c r="C30" s="9">
        <f ca="1">'일자별 주가'!C30*'종목 기본정보'!C$2*'종목 기본정보'!C$3</f>
        <v>80545500000</v>
      </c>
      <c r="D30" s="9">
        <f ca="1">'일자별 주가'!D30*'종목 기본정보'!D$2*'종목 기본정보'!D$3</f>
        <v>471254000000</v>
      </c>
      <c r="E30" s="9">
        <f ca="1">'일자별 주가'!E30*'종목 기본정보'!E$2*'종목 기본정보'!E$3</f>
        <v>81410560000</v>
      </c>
      <c r="F30" s="9">
        <f ca="1">'일자별 주가'!F30*'종목 기본정보'!F$2*'종목 기본정보'!F$3</f>
        <v>504891000000</v>
      </c>
      <c r="G30" s="9">
        <f t="shared" ca="1" si="0"/>
        <v>1228491060000</v>
      </c>
      <c r="H30" s="7">
        <f t="shared" ca="1" si="1"/>
        <v>98.673980722891557</v>
      </c>
    </row>
    <row r="31" spans="1:8" x14ac:dyDescent="0.3">
      <c r="A31">
        <v>30</v>
      </c>
      <c r="B31" s="9">
        <f ca="1">'일자별 주가'!B31*'종목 기본정보'!B$2*'종목 기본정보'!B$3</f>
        <v>91470000000</v>
      </c>
      <c r="C31" s="9">
        <f ca="1">'일자별 주가'!C31*'종목 기본정보'!C$2*'종목 기본정보'!C$3</f>
        <v>81193500000</v>
      </c>
      <c r="D31" s="9">
        <f ca="1">'일자별 주가'!D31*'종목 기본정보'!D$2*'종목 기본정보'!D$3</f>
        <v>481651600000</v>
      </c>
      <c r="E31" s="9">
        <f ca="1">'일자별 주가'!E31*'종목 기본정보'!E$2*'종목 기본정보'!E$3</f>
        <v>79772880000</v>
      </c>
      <c r="F31" s="9">
        <f ca="1">'일자별 주가'!F31*'종목 기본정보'!F$2*'종목 기본정보'!F$3</f>
        <v>510614500000</v>
      </c>
      <c r="G31" s="9">
        <f t="shared" ca="1" si="0"/>
        <v>1244702480000</v>
      </c>
      <c r="H31" s="7">
        <f t="shared" ca="1" si="1"/>
        <v>99.976102811244985</v>
      </c>
    </row>
    <row r="32" spans="1:8" x14ac:dyDescent="0.3">
      <c r="A32">
        <v>31</v>
      </c>
      <c r="B32" s="9">
        <f ca="1">'일자별 주가'!B32*'종목 기본정보'!B$2*'종목 기본정보'!B$3</f>
        <v>90292500000</v>
      </c>
      <c r="C32" s="9">
        <f ca="1">'일자별 주가'!C32*'종목 기본정보'!C$2*'종목 기본정보'!C$3</f>
        <v>81859500000</v>
      </c>
      <c r="D32" s="9">
        <f ca="1">'일자별 주가'!D32*'종목 기본정보'!D$2*'종목 기본정보'!D$3</f>
        <v>486456800000</v>
      </c>
      <c r="E32" s="9">
        <f ca="1">'일자별 주가'!E32*'종목 기본정보'!E$2*'종목 기본정보'!E$3</f>
        <v>81435200000</v>
      </c>
      <c r="F32" s="9">
        <f ca="1">'일자별 주가'!F32*'종목 기본정보'!F$2*'종목 기본정보'!F$3</f>
        <v>515758000000</v>
      </c>
      <c r="G32" s="9">
        <f t="shared" ca="1" si="0"/>
        <v>1255802000000</v>
      </c>
      <c r="H32" s="7">
        <f t="shared" ca="1" si="1"/>
        <v>100.86763052208836</v>
      </c>
    </row>
    <row r="33" spans="1:8" x14ac:dyDescent="0.3">
      <c r="A33">
        <v>32</v>
      </c>
      <c r="B33" s="9">
        <f ca="1">'일자별 주가'!B33*'종목 기본정보'!B$2*'종목 기본정보'!B$3</f>
        <v>90397500000</v>
      </c>
      <c r="C33" s="9">
        <f ca="1">'일자별 주가'!C33*'종목 기본정보'!C$2*'종목 기본정보'!C$3</f>
        <v>81859500000</v>
      </c>
      <c r="D33" s="9">
        <f ca="1">'일자별 주가'!D33*'종목 기본정보'!D$2*'종목 기본정보'!D$3</f>
        <v>492852800000</v>
      </c>
      <c r="E33" s="9">
        <f ca="1">'일자별 주가'!E33*'종목 기본정보'!E$2*'종목 기본정보'!E$3</f>
        <v>82289680000</v>
      </c>
      <c r="F33" s="9">
        <f ca="1">'일자별 주가'!F33*'종목 기본정보'!F$2*'종목 기본정보'!F$3</f>
        <v>509842000000</v>
      </c>
      <c r="G33" s="9">
        <f t="shared" ca="1" si="0"/>
        <v>1257241480000</v>
      </c>
      <c r="H33" s="7">
        <f t="shared" ca="1" si="1"/>
        <v>100.9832514056225</v>
      </c>
    </row>
    <row r="34" spans="1:8" x14ac:dyDescent="0.3">
      <c r="A34">
        <v>33</v>
      </c>
      <c r="B34" s="9">
        <f ca="1">'일자별 주가'!B34*'종목 기본정보'!B$2*'종목 기본정보'!B$3</f>
        <v>93037500000</v>
      </c>
      <c r="C34" s="9">
        <f ca="1">'일자별 주가'!C34*'종목 기본정보'!C$2*'종목 기본정보'!C$3</f>
        <v>80104500000</v>
      </c>
      <c r="D34" s="9">
        <f ca="1">'일자별 주가'!D34*'종목 기본정보'!D$2*'종목 기본정보'!D$3</f>
        <v>489376000000</v>
      </c>
      <c r="E34" s="9">
        <f ca="1">'일자별 주가'!E34*'종목 기본정보'!E$2*'종목 기본정보'!E$3</f>
        <v>83475040000</v>
      </c>
      <c r="F34" s="9">
        <f ca="1">'일자별 주가'!F34*'종목 기본정보'!F$2*'종목 기본정보'!F$3</f>
        <v>502266500000</v>
      </c>
      <c r="G34" s="9">
        <f t="shared" ca="1" si="0"/>
        <v>1248259540000</v>
      </c>
      <c r="H34" s="7">
        <f t="shared" ca="1" si="1"/>
        <v>100.26181044176707</v>
      </c>
    </row>
    <row r="35" spans="1:8" x14ac:dyDescent="0.3">
      <c r="A35">
        <v>34</v>
      </c>
      <c r="B35" s="9">
        <f ca="1">'일자별 주가'!B35*'종목 기본정보'!B$2*'종목 기본정보'!B$3</f>
        <v>94852500000</v>
      </c>
      <c r="C35" s="9">
        <f ca="1">'일자별 주가'!C35*'종목 기본정보'!C$2*'종목 기본정보'!C$3</f>
        <v>79690500000</v>
      </c>
      <c r="D35" s="9">
        <f ca="1">'일자별 주가'!D35*'종목 기본정보'!D$2*'종목 기본정보'!D$3</f>
        <v>486342000000</v>
      </c>
      <c r="E35" s="9">
        <f ca="1">'일자별 주가'!E35*'종목 기본정보'!E$2*'종목 기본정보'!E$3</f>
        <v>81412320000</v>
      </c>
      <c r="F35" s="9">
        <f ca="1">'일자별 주가'!F35*'종목 기본정보'!F$2*'종목 기본정보'!F$3</f>
        <v>517577000000</v>
      </c>
      <c r="G35" s="9">
        <f t="shared" ca="1" si="0"/>
        <v>1259874320000</v>
      </c>
      <c r="H35" s="7">
        <f t="shared" ca="1" si="1"/>
        <v>101.19472449799196</v>
      </c>
    </row>
    <row r="36" spans="1:8" x14ac:dyDescent="0.3">
      <c r="A36">
        <v>35</v>
      </c>
      <c r="B36" s="9">
        <f ca="1">'일자별 주가'!B36*'종목 기본정보'!B$2*'종목 기본정보'!B$3</f>
        <v>93577500000</v>
      </c>
      <c r="C36" s="9">
        <f ca="1">'일자별 주가'!C36*'종목 기본정보'!C$2*'종목 기본정보'!C$3</f>
        <v>78034500000</v>
      </c>
      <c r="D36" s="9">
        <f ca="1">'일자별 주가'!D36*'종목 기본정보'!D$2*'종목 기본정보'!D$3</f>
        <v>497936800000</v>
      </c>
      <c r="E36" s="9">
        <f ca="1">'일자별 주가'!E36*'종목 기본정보'!E$2*'종목 기본정보'!E$3</f>
        <v>79924240000</v>
      </c>
      <c r="F36" s="9">
        <f ca="1">'일자별 주가'!F36*'종목 기본정보'!F$2*'종목 기본정보'!F$3</f>
        <v>521987500000</v>
      </c>
      <c r="G36" s="9">
        <f t="shared" ca="1" si="0"/>
        <v>1271460540000</v>
      </c>
      <c r="H36" s="7">
        <f t="shared" ca="1" si="1"/>
        <v>102.12534457831326</v>
      </c>
    </row>
    <row r="37" spans="1:8" x14ac:dyDescent="0.3">
      <c r="A37">
        <v>36</v>
      </c>
      <c r="B37" s="9">
        <f ca="1">'일자별 주가'!B37*'종목 기본정보'!B$2*'종목 기본정보'!B$3</f>
        <v>94627500000</v>
      </c>
      <c r="C37" s="9">
        <f ca="1">'일자별 주가'!C37*'종목 기본정보'!C$2*'종목 기본정보'!C$3</f>
        <v>79546500000</v>
      </c>
      <c r="D37" s="9">
        <f ca="1">'일자별 주가'!D37*'종목 기본정보'!D$2*'종목 기본정보'!D$3</f>
        <v>508465600000</v>
      </c>
      <c r="E37" s="9">
        <f ca="1">'일자별 주가'!E37*'종목 기본정보'!E$2*'종목 기본정보'!E$3</f>
        <v>80578960000</v>
      </c>
      <c r="F37" s="9">
        <f ca="1">'일자별 주가'!F37*'종목 기본정보'!F$2*'종목 기본정보'!F$3</f>
        <v>513727500000</v>
      </c>
      <c r="G37" s="9">
        <f t="shared" ca="1" si="0"/>
        <v>1276946060000</v>
      </c>
      <c r="H37" s="7">
        <f t="shared" ca="1" si="1"/>
        <v>102.56594859437752</v>
      </c>
    </row>
    <row r="38" spans="1:8" x14ac:dyDescent="0.3">
      <c r="A38">
        <v>37</v>
      </c>
      <c r="B38" s="9">
        <f ca="1">'일자별 주가'!B38*'종목 기본정보'!B$2*'종목 기본정보'!B$3</f>
        <v>94770000000</v>
      </c>
      <c r="C38" s="9">
        <f ca="1">'일자별 주가'!C38*'종목 기본정보'!C$2*'종목 기본정보'!C$3</f>
        <v>81427500000</v>
      </c>
      <c r="D38" s="9">
        <f ca="1">'일자별 주가'!D38*'종목 기본정보'!D$2*'종목 기본정보'!D$3</f>
        <v>520863999999.99994</v>
      </c>
      <c r="E38" s="9">
        <f ca="1">'일자별 주가'!E38*'종목 기본정보'!E$2*'종목 기본정보'!E$3</f>
        <v>79291520000</v>
      </c>
      <c r="F38" s="9">
        <f ca="1">'일자별 주가'!F38*'종목 기본정보'!F$2*'종목 기본정보'!F$3</f>
        <v>523221000000</v>
      </c>
      <c r="G38" s="9">
        <f t="shared" ca="1" si="0"/>
        <v>1299574020000</v>
      </c>
      <c r="H38" s="7">
        <f t="shared" ca="1" si="1"/>
        <v>104.38345542168675</v>
      </c>
    </row>
    <row r="39" spans="1:8" x14ac:dyDescent="0.3">
      <c r="A39">
        <v>38</v>
      </c>
      <c r="B39" s="9">
        <f ca="1">'일자별 주가'!B39*'종목 기본정보'!B$2*'종목 기본정보'!B$3</f>
        <v>94620000000</v>
      </c>
      <c r="C39" s="9">
        <f ca="1">'일자별 주가'!C39*'종목 기본정보'!C$2*'종목 기본정보'!C$3</f>
        <v>83875500000</v>
      </c>
      <c r="D39" s="9">
        <f ca="1">'일자별 주가'!D39*'종목 기본정보'!D$2*'종목 기본정보'!D$3</f>
        <v>508416400000</v>
      </c>
      <c r="E39" s="9">
        <f ca="1">'일자별 주가'!E39*'종목 기본정보'!E$2*'종목 기본정보'!E$3</f>
        <v>81592720000</v>
      </c>
      <c r="F39" s="9">
        <f ca="1">'일자별 주가'!F39*'종목 기본정보'!F$2*'종목 기본정보'!F$3</f>
        <v>528659500000</v>
      </c>
      <c r="G39" s="9">
        <f t="shared" ca="1" si="0"/>
        <v>1297164120000</v>
      </c>
      <c r="H39" s="7">
        <f t="shared" ca="1" si="1"/>
        <v>104.18988915662651</v>
      </c>
    </row>
    <row r="40" spans="1:8" x14ac:dyDescent="0.3">
      <c r="A40">
        <v>39</v>
      </c>
      <c r="B40" s="9">
        <f ca="1">'일자별 주가'!B40*'종목 기본정보'!B$2*'종목 기본정보'!B$3</f>
        <v>93412500000</v>
      </c>
      <c r="C40" s="9">
        <f ca="1">'일자별 주가'!C40*'종목 기본정보'!C$2*'종목 기본정보'!C$3</f>
        <v>84280500000</v>
      </c>
      <c r="D40" s="9">
        <f ca="1">'일자별 주가'!D40*'종목 기본정보'!D$2*'종목 기본정보'!D$3</f>
        <v>512877199999.99994</v>
      </c>
      <c r="E40" s="9">
        <f ca="1">'일자별 주가'!E40*'종목 기본정보'!E$2*'종목 기본정보'!E$3</f>
        <v>83764560000</v>
      </c>
      <c r="F40" s="9">
        <f ca="1">'일자별 주가'!F40*'종목 기본정보'!F$2*'종목 기본정보'!F$3</f>
        <v>513213500000</v>
      </c>
      <c r="G40" s="9">
        <f t="shared" ca="1" si="0"/>
        <v>1287548260000</v>
      </c>
      <c r="H40" s="7">
        <f t="shared" ca="1" si="1"/>
        <v>103.41753092369478</v>
      </c>
    </row>
    <row r="41" spans="1:8" x14ac:dyDescent="0.3">
      <c r="A41">
        <v>40</v>
      </c>
      <c r="B41" s="9">
        <f ca="1">'일자별 주가'!B41*'종목 기본정보'!B$2*'종목 기본정보'!B$3</f>
        <v>92565000000</v>
      </c>
      <c r="C41" s="9">
        <f ca="1">'일자별 주가'!C41*'종목 기본정보'!C$2*'종목 기본정보'!C$3</f>
        <v>86688000000</v>
      </c>
      <c r="D41" s="9">
        <f ca="1">'일자별 주가'!D41*'종목 기본정보'!D$2*'종목 기본정보'!D$3</f>
        <v>524373599999.99994</v>
      </c>
      <c r="E41" s="9">
        <f ca="1">'일자별 주가'!E41*'종목 기본정보'!E$2*'종목 기본정보'!E$3</f>
        <v>83030640000</v>
      </c>
      <c r="F41" s="9">
        <f ca="1">'일자별 주가'!F41*'종목 기본정보'!F$2*'종목 기본정보'!F$3</f>
        <v>508144000000</v>
      </c>
      <c r="G41" s="9">
        <f t="shared" ca="1" si="0"/>
        <v>1294801240000</v>
      </c>
      <c r="H41" s="7">
        <f t="shared" ca="1" si="1"/>
        <v>104.00009959839358</v>
      </c>
    </row>
    <row r="42" spans="1:8" x14ac:dyDescent="0.3">
      <c r="A42">
        <v>41</v>
      </c>
      <c r="B42" s="9">
        <f ca="1">'일자별 주가'!B42*'종목 기본정보'!B$2*'종목 기본정보'!B$3</f>
        <v>93307500000</v>
      </c>
      <c r="C42" s="9">
        <f ca="1">'일자별 주가'!C42*'종목 기본정보'!C$2*'종목 기본정보'!C$3</f>
        <v>84528000000</v>
      </c>
      <c r="D42" s="9">
        <f ca="1">'일자별 주가'!D42*'종목 기본정보'!D$2*'종목 기본정보'!D$3</f>
        <v>518289199999.99994</v>
      </c>
      <c r="E42" s="9">
        <f ca="1">'일자별 주가'!E42*'종목 기본정보'!E$2*'종목 기본정보'!E$3</f>
        <v>84616400000</v>
      </c>
      <c r="F42" s="9">
        <f ca="1">'일자별 주가'!F42*'종목 기본정보'!F$2*'종목 기본정보'!F$3</f>
        <v>493820000000</v>
      </c>
      <c r="G42" s="9">
        <f t="shared" ca="1" si="0"/>
        <v>1274561100000</v>
      </c>
      <c r="H42" s="7">
        <f t="shared" ca="1" si="1"/>
        <v>102.37438554216867</v>
      </c>
    </row>
    <row r="43" spans="1:8" x14ac:dyDescent="0.3">
      <c r="A43">
        <v>42</v>
      </c>
      <c r="B43" s="9">
        <f ca="1">'일자별 주가'!B43*'종목 기본정보'!B$2*'종목 기본정보'!B$3</f>
        <v>90780000000</v>
      </c>
      <c r="C43" s="9">
        <f ca="1">'일자별 주가'!C43*'종목 기본정보'!C$2*'종목 기본정보'!C$3</f>
        <v>86490000000</v>
      </c>
      <c r="D43" s="9">
        <f ca="1">'일자별 주가'!D43*'종목 기본정보'!D$2*'종목 기본정보'!D$3</f>
        <v>514385999999.99994</v>
      </c>
      <c r="E43" s="9">
        <f ca="1">'일자별 주가'!E43*'종목 기본정보'!E$2*'종목 기본정보'!E$3</f>
        <v>85357360000</v>
      </c>
      <c r="F43" s="9">
        <f ca="1">'일자별 주가'!F43*'종목 기본정보'!F$2*'종목 기본정보'!F$3</f>
        <v>481945000000</v>
      </c>
      <c r="G43" s="9">
        <f t="shared" ca="1" si="0"/>
        <v>1258958360000</v>
      </c>
      <c r="H43" s="7">
        <f t="shared" ca="1" si="1"/>
        <v>101.12115341365462</v>
      </c>
    </row>
    <row r="44" spans="1:8" x14ac:dyDescent="0.3">
      <c r="A44">
        <v>43</v>
      </c>
      <c r="B44" s="9">
        <f ca="1">'일자별 주가'!B44*'종목 기본정보'!B$2*'종목 기본정보'!B$3</f>
        <v>91897500000</v>
      </c>
      <c r="C44" s="9">
        <f ca="1">'일자별 주가'!C44*'종목 기본정보'!C$2*'종목 기본정보'!C$3</f>
        <v>86656500000</v>
      </c>
      <c r="D44" s="9">
        <f ca="1">'일자별 주가'!D44*'종목 기본정보'!D$2*'종목 기본정보'!D$3</f>
        <v>511122400000</v>
      </c>
      <c r="E44" s="9">
        <f ca="1">'일자별 주가'!E44*'종목 기본정보'!E$2*'종목 기본정보'!E$3</f>
        <v>84824960000</v>
      </c>
      <c r="F44" s="9">
        <f ca="1">'일자별 주가'!F44*'종목 기본정보'!F$2*'종목 기본정보'!F$3</f>
        <v>492861000000</v>
      </c>
      <c r="G44" s="9">
        <f t="shared" ca="1" si="0"/>
        <v>1267362360000</v>
      </c>
      <c r="H44" s="7">
        <f t="shared" ca="1" si="1"/>
        <v>101.7961734939759</v>
      </c>
    </row>
    <row r="45" spans="1:8" x14ac:dyDescent="0.3">
      <c r="A45">
        <v>44</v>
      </c>
      <c r="B45" s="9">
        <f ca="1">'일자별 주가'!B45*'종목 기본정보'!B$2*'종목 기본정보'!B$3</f>
        <v>90877500000</v>
      </c>
      <c r="C45" s="9">
        <f ca="1">'일자별 주가'!C45*'종목 기본정보'!C$2*'종목 기본정보'!C$3</f>
        <v>86697000000</v>
      </c>
      <c r="D45" s="9">
        <f ca="1">'일자별 주가'!D45*'종목 기본정보'!D$2*'종목 기본정보'!D$3</f>
        <v>509252800000</v>
      </c>
      <c r="E45" s="9">
        <f ca="1">'일자별 주가'!E45*'종목 기본정보'!E$2*'종목 기본정보'!E$3</f>
        <v>87115600000</v>
      </c>
      <c r="F45" s="9">
        <f ca="1">'일자별 주가'!F45*'종목 기본정보'!F$2*'종목 기본정보'!F$3</f>
        <v>484441000000</v>
      </c>
      <c r="G45" s="9">
        <f t="shared" ca="1" si="0"/>
        <v>1258383900000</v>
      </c>
      <c r="H45" s="7">
        <f t="shared" ca="1" si="1"/>
        <v>101.07501204819278</v>
      </c>
    </row>
    <row r="46" spans="1:8" x14ac:dyDescent="0.3">
      <c r="A46">
        <v>45</v>
      </c>
      <c r="B46" s="9">
        <f ca="1">'일자별 주가'!B46*'종목 기본정보'!B$2*'종목 기본정보'!B$3</f>
        <v>90037500000</v>
      </c>
      <c r="C46" s="9">
        <f ca="1">'일자별 주가'!C46*'종목 기본정보'!C$2*'종목 기본정보'!C$3</f>
        <v>88353000000</v>
      </c>
      <c r="D46" s="9">
        <f ca="1">'일자별 주가'!D46*'종목 기본정보'!D$2*'종목 기본정보'!D$3</f>
        <v>515747199999.99994</v>
      </c>
      <c r="E46" s="9">
        <f ca="1">'일자별 주가'!E46*'종목 기본정보'!E$2*'종목 기본정보'!E$3</f>
        <v>88917840000</v>
      </c>
      <c r="F46" s="9">
        <f ca="1">'일자별 주가'!F46*'종목 기본정보'!F$2*'종목 기본정보'!F$3</f>
        <v>498957500000</v>
      </c>
      <c r="G46" s="9">
        <f t="shared" ca="1" si="0"/>
        <v>1282013040000</v>
      </c>
      <c r="H46" s="7">
        <f t="shared" ca="1" si="1"/>
        <v>102.97293493975903</v>
      </c>
    </row>
    <row r="47" spans="1:8" x14ac:dyDescent="0.3">
      <c r="A47">
        <v>46</v>
      </c>
      <c r="B47" s="9">
        <f ca="1">'일자별 주가'!B47*'종목 기본정보'!B$2*'종목 기본정보'!B$3</f>
        <v>88687500000</v>
      </c>
      <c r="C47" s="9">
        <f ca="1">'일자별 주가'!C47*'종목 기본정보'!C$2*'종목 기본정보'!C$3</f>
        <v>86935500000</v>
      </c>
      <c r="D47" s="9">
        <f ca="1">'일자별 주가'!D47*'종목 기본정보'!D$2*'종목 기본정보'!D$3</f>
        <v>529441199999.99994</v>
      </c>
      <c r="E47" s="9">
        <f ca="1">'일자별 주가'!E47*'종목 기본정보'!E$2*'종목 기본정보'!E$3</f>
        <v>90787840000</v>
      </c>
      <c r="F47" s="9">
        <f ca="1">'일자별 주가'!F47*'종목 기본정보'!F$2*'종목 기본정보'!F$3</f>
        <v>509853000000</v>
      </c>
      <c r="G47" s="9">
        <f t="shared" ca="1" si="0"/>
        <v>1305705040000</v>
      </c>
      <c r="H47" s="7">
        <f t="shared" ca="1" si="1"/>
        <v>104.87590682730922</v>
      </c>
    </row>
    <row r="48" spans="1:8" x14ac:dyDescent="0.3">
      <c r="A48">
        <v>47</v>
      </c>
      <c r="B48" s="9">
        <f ca="1">'일자별 주가'!B48*'종목 기본정보'!B$2*'종목 기본정보'!B$3</f>
        <v>86730000000</v>
      </c>
      <c r="C48" s="9">
        <f ca="1">'일자별 주가'!C48*'종목 기본정보'!C$2*'종목 기본정보'!C$3</f>
        <v>86283000000</v>
      </c>
      <c r="D48" s="9">
        <f ca="1">'일자별 주가'!D48*'종목 기본정보'!D$2*'종목 기본정보'!D$3</f>
        <v>529359199999.99994</v>
      </c>
      <c r="E48" s="9">
        <f ca="1">'일자별 주가'!E48*'종목 기본정보'!E$2*'종목 기본정보'!E$3</f>
        <v>90833600000</v>
      </c>
      <c r="F48" s="9">
        <f ca="1">'일자별 주가'!F48*'종목 기본정보'!F$2*'종목 기본정보'!F$3</f>
        <v>522501500000</v>
      </c>
      <c r="G48" s="9">
        <f t="shared" ca="1" si="0"/>
        <v>1315707300000</v>
      </c>
      <c r="H48" s="7">
        <f t="shared" ca="1" si="1"/>
        <v>105.67930120481928</v>
      </c>
    </row>
    <row r="49" spans="1:8" x14ac:dyDescent="0.3">
      <c r="A49">
        <v>48</v>
      </c>
      <c r="B49" s="9">
        <f ca="1">'일자별 주가'!B49*'종목 기본정보'!B$2*'종목 기본정보'!B$3</f>
        <v>88740000000</v>
      </c>
      <c r="C49" s="9">
        <f ca="1">'일자별 주가'!C49*'종목 기본정보'!C$2*'종목 기본정보'!C$3</f>
        <v>85657500000</v>
      </c>
      <c r="D49" s="9">
        <f ca="1">'일자별 주가'!D49*'종목 기본정보'!D$2*'종목 기본정보'!D$3</f>
        <v>517961199999.99994</v>
      </c>
      <c r="E49" s="9">
        <f ca="1">'일자별 주가'!E49*'종목 기본정보'!E$2*'종목 기본정보'!E$3</f>
        <v>89735360000</v>
      </c>
      <c r="F49" s="9">
        <f ca="1">'일자별 주가'!F49*'종목 기본정보'!F$2*'종목 기본정보'!F$3</f>
        <v>524715500000</v>
      </c>
      <c r="G49" s="9">
        <f t="shared" ca="1" si="0"/>
        <v>1306809560000</v>
      </c>
      <c r="H49" s="7">
        <f t="shared" ca="1" si="1"/>
        <v>104.96462329317269</v>
      </c>
    </row>
    <row r="50" spans="1:8" x14ac:dyDescent="0.3">
      <c r="A50">
        <v>49</v>
      </c>
      <c r="B50" s="9">
        <f ca="1">'일자별 주가'!B50*'종목 기본정보'!B$2*'종목 기본정보'!B$3</f>
        <v>90577500000</v>
      </c>
      <c r="C50" s="9">
        <f ca="1">'일자별 주가'!C50*'종목 기본정보'!C$2*'종목 기본정보'!C$3</f>
        <v>86139000000</v>
      </c>
      <c r="D50" s="9">
        <f ca="1">'일자별 주가'!D50*'종목 기본정보'!D$2*'종목 기본정보'!D$3</f>
        <v>515189599999.99994</v>
      </c>
      <c r="E50" s="9">
        <f ca="1">'일자별 주가'!E50*'종목 기본정보'!E$2*'종목 기본정보'!E$3</f>
        <v>90068880000</v>
      </c>
      <c r="F50" s="9">
        <f ca="1">'일자별 주가'!F50*'종목 기본정보'!F$2*'종목 기본정보'!F$3</f>
        <v>532790000000</v>
      </c>
      <c r="G50" s="9">
        <f t="shared" ca="1" si="0"/>
        <v>1314764980000</v>
      </c>
      <c r="H50" s="7">
        <f t="shared" ca="1" si="1"/>
        <v>105.60361285140563</v>
      </c>
    </row>
    <row r="51" spans="1:8" x14ac:dyDescent="0.3">
      <c r="A51">
        <v>50</v>
      </c>
      <c r="B51" s="9">
        <f ca="1">'일자별 주가'!B51*'종목 기본정보'!B$2*'종목 기본정보'!B$3</f>
        <v>90262500000</v>
      </c>
      <c r="C51" s="9">
        <f ca="1">'일자별 주가'!C51*'종목 기본정보'!C$2*'종목 기본정보'!C$3</f>
        <v>87646500000</v>
      </c>
      <c r="D51" s="9">
        <f ca="1">'일자별 주가'!D51*'종목 기본정보'!D$2*'종목 기본정보'!D$3</f>
        <v>506300800000</v>
      </c>
      <c r="E51" s="9">
        <f ca="1">'일자별 주가'!E51*'종목 기본정보'!E$2*'종목 기본정보'!E$3</f>
        <v>92193200000</v>
      </c>
      <c r="F51" s="9">
        <f ca="1">'일자별 주가'!F51*'종목 기본정보'!F$2*'종목 기본정보'!F$3</f>
        <v>524650000000</v>
      </c>
      <c r="G51" s="9">
        <f t="shared" ca="1" si="0"/>
        <v>1301053000000</v>
      </c>
      <c r="H51" s="7">
        <f t="shared" ca="1" si="1"/>
        <v>104.50224899598393</v>
      </c>
    </row>
    <row r="52" spans="1:8" x14ac:dyDescent="0.3">
      <c r="A52">
        <v>51</v>
      </c>
      <c r="B52" s="9">
        <f ca="1">'일자별 주가'!B52*'종목 기본정보'!B$2*'종목 기본정보'!B$3</f>
        <v>92257500000</v>
      </c>
      <c r="C52" s="9">
        <f ca="1">'일자별 주가'!C52*'종목 기본정보'!C$2*'종목 기본정보'!C$3</f>
        <v>86931000000</v>
      </c>
      <c r="D52" s="9">
        <f ca="1">'일자별 주가'!D52*'종목 기본정보'!D$2*'종목 기본정보'!D$3</f>
        <v>493590800000</v>
      </c>
      <c r="E52" s="9">
        <f ca="1">'일자별 주가'!E52*'종목 기본정보'!E$2*'종목 기본정보'!E$3</f>
        <v>92339280000</v>
      </c>
      <c r="F52" s="9">
        <f ca="1">'일자별 주가'!F52*'종목 기본정보'!F$2*'종목 기본정보'!F$3</f>
        <v>538615000000</v>
      </c>
      <c r="G52" s="9">
        <f t="shared" ca="1" si="0"/>
        <v>1303733580000</v>
      </c>
      <c r="H52" s="7">
        <f t="shared" ca="1" si="1"/>
        <v>104.71755662650601</v>
      </c>
    </row>
    <row r="53" spans="1:8" x14ac:dyDescent="0.3">
      <c r="A53">
        <v>52</v>
      </c>
      <c r="B53" s="9">
        <f ca="1">'일자별 주가'!B53*'종목 기본정보'!B$2*'종목 기본정보'!B$3</f>
        <v>92452500000</v>
      </c>
      <c r="C53" s="9">
        <f ca="1">'일자별 주가'!C53*'종목 기본정보'!C$2*'종목 기본정보'!C$3</f>
        <v>85950000000</v>
      </c>
      <c r="D53" s="9">
        <f ca="1">'일자별 주가'!D53*'종목 기본정보'!D$2*'종목 기본정보'!D$3</f>
        <v>502217200000</v>
      </c>
      <c r="E53" s="9">
        <f ca="1">'일자별 주가'!E53*'종목 기본정보'!E$2*'종목 기본정보'!E$3</f>
        <v>92678960000</v>
      </c>
      <c r="F53" s="9">
        <f ca="1">'일자별 주가'!F53*'종목 기본정보'!F$2*'종목 기본정보'!F$3</f>
        <v>549459000000</v>
      </c>
      <c r="G53" s="9">
        <f t="shared" ca="1" si="0"/>
        <v>1322757660000</v>
      </c>
      <c r="H53" s="7">
        <f t="shared" ca="1" si="1"/>
        <v>106.2455951807229</v>
      </c>
    </row>
    <row r="54" spans="1:8" x14ac:dyDescent="0.3">
      <c r="A54">
        <v>53</v>
      </c>
      <c r="B54" s="9">
        <f ca="1">'일자별 주가'!B54*'종목 기본정보'!B$2*'종목 기본정보'!B$3</f>
        <v>92565000000</v>
      </c>
      <c r="C54" s="9">
        <f ca="1">'일자별 주가'!C54*'종목 기본정보'!C$2*'종목 기본정보'!C$3</f>
        <v>87039000000</v>
      </c>
      <c r="D54" s="9">
        <f ca="1">'일자별 주가'!D54*'종목 기본정보'!D$2*'종목 기본정보'!D$3</f>
        <v>511663600000</v>
      </c>
      <c r="E54" s="9">
        <f ca="1">'일자별 주가'!E54*'종목 기본정보'!E$2*'종목 기본정보'!E$3</f>
        <v>93670720000</v>
      </c>
      <c r="F54" s="9">
        <f ca="1">'일자별 주가'!F54*'종목 기본정보'!F$2*'종목 기본정보'!F$3</f>
        <v>560497000000</v>
      </c>
      <c r="G54" s="9">
        <f t="shared" ca="1" si="0"/>
        <v>1345435320000</v>
      </c>
      <c r="H54" s="7">
        <f t="shared" ca="1" si="1"/>
        <v>108.06709397590362</v>
      </c>
    </row>
    <row r="55" spans="1:8" x14ac:dyDescent="0.3">
      <c r="A55">
        <v>54</v>
      </c>
      <c r="B55" s="9">
        <f ca="1">'일자별 주가'!B55*'종목 기본정보'!B$2*'종목 기본정보'!B$3</f>
        <v>95040000000</v>
      </c>
      <c r="C55" s="9">
        <f ca="1">'일자별 주가'!C55*'종목 기본정보'!C$2*'종목 기본정보'!C$3</f>
        <v>84505500000</v>
      </c>
      <c r="D55" s="9">
        <f ca="1">'일자별 주가'!D55*'종목 기본정보'!D$2*'종목 기본정보'!D$3</f>
        <v>497887600000</v>
      </c>
      <c r="E55" s="9">
        <f ca="1">'일자별 주가'!E55*'종목 기본정보'!E$2*'종목 기본정보'!E$3</f>
        <v>92031280000</v>
      </c>
      <c r="F55" s="9">
        <f ca="1">'일자별 주가'!F55*'종목 기본정보'!F$2*'종목 기본정보'!F$3</f>
        <v>552796500000</v>
      </c>
      <c r="G55" s="9">
        <f t="shared" ca="1" si="0"/>
        <v>1322260880000</v>
      </c>
      <c r="H55" s="7">
        <f t="shared" ca="1" si="1"/>
        <v>106.20569317269077</v>
      </c>
    </row>
    <row r="56" spans="1:8" x14ac:dyDescent="0.3">
      <c r="A56">
        <v>55</v>
      </c>
      <c r="B56" s="9">
        <f ca="1">'일자별 주가'!B56*'종목 기본정보'!B$2*'종목 기본정보'!B$3</f>
        <v>97282500000</v>
      </c>
      <c r="C56" s="9">
        <f ca="1">'일자별 주가'!C56*'종목 기본정보'!C$2*'종목 기본정보'!C$3</f>
        <v>83821500000</v>
      </c>
      <c r="D56" s="9">
        <f ca="1">'일자별 주가'!D56*'종목 기본정보'!D$2*'종목 기본정보'!D$3</f>
        <v>484357600000</v>
      </c>
      <c r="E56" s="9">
        <f ca="1">'일자별 주가'!E56*'종목 기본정보'!E$2*'종목 기본정보'!E$3</f>
        <v>94537520000</v>
      </c>
      <c r="F56" s="9">
        <f ca="1">'일자별 주가'!F56*'종목 기본정보'!F$2*'종목 기본정보'!F$3</f>
        <v>558670500000</v>
      </c>
      <c r="G56" s="9">
        <f t="shared" ca="1" si="0"/>
        <v>1318669620000</v>
      </c>
      <c r="H56" s="7">
        <f t="shared" ca="1" si="1"/>
        <v>105.91723855421687</v>
      </c>
    </row>
    <row r="57" spans="1:8" x14ac:dyDescent="0.3">
      <c r="A57">
        <v>56</v>
      </c>
      <c r="B57" s="9">
        <f ca="1">'일자별 주가'!B57*'종목 기본정보'!B$2*'종목 기본정보'!B$3</f>
        <v>100020000000</v>
      </c>
      <c r="C57" s="9">
        <f ca="1">'일자별 주가'!C57*'종목 기본정보'!C$2*'종목 기본정보'!C$3</f>
        <v>83061000000</v>
      </c>
      <c r="D57" s="9">
        <f ca="1">'일자별 주가'!D57*'종목 기본정보'!D$2*'종목 기본정보'!D$3</f>
        <v>492656000000</v>
      </c>
      <c r="E57" s="9">
        <f ca="1">'일자별 주가'!E57*'종목 기본정보'!E$2*'종목 기본정보'!E$3</f>
        <v>94951120000</v>
      </c>
      <c r="F57" s="9">
        <f ca="1">'일자별 주가'!F57*'종목 기본정보'!F$2*'종목 기본정보'!F$3</f>
        <v>554962500000</v>
      </c>
      <c r="G57" s="9">
        <f t="shared" ca="1" si="0"/>
        <v>1325650620000</v>
      </c>
      <c r="H57" s="7">
        <f t="shared" ca="1" si="1"/>
        <v>106.47796144578314</v>
      </c>
    </row>
    <row r="58" spans="1:8" x14ac:dyDescent="0.3">
      <c r="A58">
        <v>57</v>
      </c>
      <c r="B58" s="9">
        <f ca="1">'일자별 주가'!B58*'종목 기본정보'!B$2*'종목 기본정보'!B$3</f>
        <v>101272500000</v>
      </c>
      <c r="C58" s="9">
        <f ca="1">'일자별 주가'!C58*'종목 기본정보'!C$2*'종목 기본정보'!C$3</f>
        <v>81306000000</v>
      </c>
      <c r="D58" s="9">
        <f ca="1">'일자별 주가'!D58*'종목 기본정보'!D$2*'종목 기본정보'!D$3</f>
        <v>485669600000</v>
      </c>
      <c r="E58" s="9">
        <f ca="1">'일자별 주가'!E58*'종목 기본정보'!E$2*'종목 기본정보'!E$3</f>
        <v>97452960000</v>
      </c>
      <c r="F58" s="9">
        <f ca="1">'일자별 주가'!F58*'종목 기본정보'!F$2*'종목 기본정보'!F$3</f>
        <v>569941000000</v>
      </c>
      <c r="G58" s="9">
        <f t="shared" ca="1" si="0"/>
        <v>1335642060000</v>
      </c>
      <c r="H58" s="7">
        <f t="shared" ca="1" si="1"/>
        <v>107.28048674698796</v>
      </c>
    </row>
    <row r="59" spans="1:8" x14ac:dyDescent="0.3">
      <c r="A59">
        <v>58</v>
      </c>
      <c r="B59" s="9">
        <f ca="1">'일자별 주가'!B59*'종목 기본정보'!B$2*'종목 기본정보'!B$3</f>
        <v>100282500000</v>
      </c>
      <c r="C59" s="9">
        <f ca="1">'일자별 주가'!C59*'종목 기본정보'!C$2*'종목 기본정보'!C$3</f>
        <v>79947000000</v>
      </c>
      <c r="D59" s="9">
        <f ca="1">'일자별 주가'!D59*'종목 기본정보'!D$2*'종목 기본정보'!D$3</f>
        <v>497854800000</v>
      </c>
      <c r="E59" s="9">
        <f ca="1">'일자별 주가'!E59*'종목 기본정보'!E$2*'종목 기본정보'!E$3</f>
        <v>95885680000</v>
      </c>
      <c r="F59" s="9">
        <f ca="1">'일자별 주가'!F59*'종목 기본정보'!F$2*'종목 기본정보'!F$3</f>
        <v>560422000000</v>
      </c>
      <c r="G59" s="9">
        <f t="shared" ca="1" si="0"/>
        <v>1334391980000</v>
      </c>
      <c r="H59" s="7">
        <f t="shared" ca="1" si="1"/>
        <v>107.18007871485943</v>
      </c>
    </row>
    <row r="60" spans="1:8" x14ac:dyDescent="0.3">
      <c r="A60">
        <v>59</v>
      </c>
      <c r="B60" s="9">
        <f ca="1">'일자별 주가'!B60*'종목 기본정보'!B$2*'종목 기본정보'!B$3</f>
        <v>97425000000</v>
      </c>
      <c r="C60" s="9">
        <f ca="1">'일자별 주가'!C60*'종목 기본정보'!C$2*'종목 기본정보'!C$3</f>
        <v>79006500000</v>
      </c>
      <c r="D60" s="9">
        <f ca="1">'일자별 주가'!D60*'종목 기본정보'!D$2*'종목 기본정보'!D$3</f>
        <v>502807600000</v>
      </c>
      <c r="E60" s="9">
        <f ca="1">'일자별 주가'!E60*'종목 기본정보'!E$2*'종목 기본정보'!E$3</f>
        <v>93488560000</v>
      </c>
      <c r="F60" s="9">
        <f ca="1">'일자별 주가'!F60*'종목 기본정보'!F$2*'종목 기본정보'!F$3</f>
        <v>566707500000</v>
      </c>
      <c r="G60" s="9">
        <f t="shared" ca="1" si="0"/>
        <v>1339435160000</v>
      </c>
      <c r="H60" s="7">
        <f t="shared" ca="1" si="1"/>
        <v>107.58515341365462</v>
      </c>
    </row>
    <row r="61" spans="1:8" x14ac:dyDescent="0.3">
      <c r="A61">
        <v>60</v>
      </c>
      <c r="B61" s="9">
        <f ca="1">'일자별 주가'!B61*'종목 기본정보'!B$2*'종목 기본정보'!B$3</f>
        <v>99352500000</v>
      </c>
      <c r="C61" s="9">
        <f ca="1">'일자별 주가'!C61*'종목 기본정보'!C$2*'종목 기본정보'!C$3</f>
        <v>81315000000</v>
      </c>
      <c r="D61" s="9">
        <f ca="1">'일자별 주가'!D61*'종목 기본정보'!D$2*'종목 기본정보'!D$3</f>
        <v>491688400000</v>
      </c>
      <c r="E61" s="9">
        <f ca="1">'일자별 주가'!E61*'종목 기본정보'!E$2*'종목 기본정보'!E$3</f>
        <v>95438640000</v>
      </c>
      <c r="F61" s="9">
        <f ca="1">'일자별 주가'!F61*'종목 기본정보'!F$2*'종목 기본정보'!F$3</f>
        <v>564486000000</v>
      </c>
      <c r="G61" s="9">
        <f t="shared" ca="1" si="0"/>
        <v>1332280540000</v>
      </c>
      <c r="H61" s="7">
        <f t="shared" ca="1" si="1"/>
        <v>107.01048514056224</v>
      </c>
    </row>
    <row r="62" spans="1:8" x14ac:dyDescent="0.3">
      <c r="A62">
        <v>61</v>
      </c>
      <c r="B62" s="9">
        <f ca="1">'일자별 주가'!B62*'종목 기본정보'!B$2*'종목 기본정보'!B$3</f>
        <v>97260000000</v>
      </c>
      <c r="C62" s="9">
        <f ca="1">'일자별 주가'!C62*'종목 기본정보'!C$2*'종목 기본정보'!C$3</f>
        <v>83439000000</v>
      </c>
      <c r="D62" s="9">
        <f ca="1">'일자별 주가'!D62*'종목 기본정보'!D$2*'종목 기본정보'!D$3</f>
        <v>499937600000</v>
      </c>
      <c r="E62" s="9">
        <f ca="1">'일자별 주가'!E62*'종목 기본정보'!E$2*'종목 기본정보'!E$3</f>
        <v>92832960000</v>
      </c>
      <c r="F62" s="9">
        <f ca="1">'일자별 주가'!F62*'종목 기본정보'!F$2*'종목 기본정보'!F$3</f>
        <v>565953500000</v>
      </c>
      <c r="G62" s="9">
        <f t="shared" ca="1" si="0"/>
        <v>1339423060000</v>
      </c>
      <c r="H62" s="7">
        <f t="shared" ca="1" si="1"/>
        <v>107.58418152610443</v>
      </c>
    </row>
    <row r="63" spans="1:8" x14ac:dyDescent="0.3">
      <c r="A63">
        <v>62</v>
      </c>
      <c r="B63" s="9">
        <f ca="1">'일자별 주가'!B63*'종목 기본정보'!B$2*'종목 기본정보'!B$3</f>
        <v>98175000000</v>
      </c>
      <c r="C63" s="9">
        <f ca="1">'일자별 주가'!C63*'종목 기본정보'!C$2*'종목 기본정보'!C$3</f>
        <v>83898000000</v>
      </c>
      <c r="D63" s="9">
        <f ca="1">'일자별 주가'!D63*'종목 기본정보'!D$2*'종목 기본정보'!D$3</f>
        <v>489950000000</v>
      </c>
      <c r="E63" s="9">
        <f ca="1">'일자별 주가'!E63*'종목 기본정보'!E$2*'종목 기본정보'!E$3</f>
        <v>93811520000</v>
      </c>
      <c r="F63" s="9">
        <f ca="1">'일자별 주가'!F63*'종목 기본정보'!F$2*'종목 기본정보'!F$3</f>
        <v>576187500000</v>
      </c>
      <c r="G63" s="9">
        <f t="shared" ca="1" si="0"/>
        <v>1342022020000</v>
      </c>
      <c r="H63" s="7">
        <f t="shared" ca="1" si="1"/>
        <v>107.79293333333332</v>
      </c>
    </row>
    <row r="64" spans="1:8" x14ac:dyDescent="0.3">
      <c r="A64">
        <v>63</v>
      </c>
      <c r="B64" s="9">
        <f ca="1">'일자별 주가'!B64*'종목 기본정보'!B$2*'종목 기본정보'!B$3</f>
        <v>95797500000</v>
      </c>
      <c r="C64" s="9">
        <f ca="1">'일자별 주가'!C64*'종목 기본정보'!C$2*'종목 기본정보'!C$3</f>
        <v>81814500000</v>
      </c>
      <c r="D64" s="9">
        <f ca="1">'일자별 주가'!D64*'종목 기본정보'!D$2*'종목 기본정보'!D$3</f>
        <v>478191200000</v>
      </c>
      <c r="E64" s="9">
        <f ca="1">'일자별 주가'!E64*'종목 기본정보'!E$2*'종목 기본정보'!E$3</f>
        <v>94130080000</v>
      </c>
      <c r="F64" s="9">
        <f ca="1">'일자별 주가'!F64*'종목 기본정보'!F$2*'종목 기본정보'!F$3</f>
        <v>588583000000</v>
      </c>
      <c r="G64" s="9">
        <f t="shared" ca="1" si="0"/>
        <v>1338516280000</v>
      </c>
      <c r="H64" s="7">
        <f t="shared" ca="1" si="1"/>
        <v>107.51134779116467</v>
      </c>
    </row>
    <row r="65" spans="1:8" x14ac:dyDescent="0.3">
      <c r="A65">
        <v>64</v>
      </c>
      <c r="B65" s="9">
        <f ca="1">'일자별 주가'!B65*'종목 기본정보'!B$2*'종목 기본정보'!B$3</f>
        <v>95100000000</v>
      </c>
      <c r="C65" s="9">
        <f ca="1">'일자별 주가'!C65*'종목 기본정보'!C$2*'종목 기본정보'!C$3</f>
        <v>80721000000</v>
      </c>
      <c r="D65" s="9">
        <f ca="1">'일자별 주가'!D65*'종목 기본정보'!D$2*'종목 기본정보'!D$3</f>
        <v>477059600000</v>
      </c>
      <c r="E65" s="9">
        <f ca="1">'일자별 주가'!E65*'종목 기본정보'!E$2*'종목 기본정보'!E$3</f>
        <v>96462960000</v>
      </c>
      <c r="F65" s="9">
        <f ca="1">'일자별 주가'!F65*'종목 기본정보'!F$2*'종목 기본정보'!F$3</f>
        <v>598516500000</v>
      </c>
      <c r="G65" s="9">
        <f t="shared" ca="1" si="0"/>
        <v>1347860060000</v>
      </c>
      <c r="H65" s="7">
        <f t="shared" ca="1" si="1"/>
        <v>108.26185220883535</v>
      </c>
    </row>
    <row r="66" spans="1:8" x14ac:dyDescent="0.3">
      <c r="A66">
        <v>65</v>
      </c>
      <c r="B66" s="9">
        <f ca="1">'일자별 주가'!B66*'종목 기본정보'!B$2*'종목 기본정보'!B$3</f>
        <v>97545000000</v>
      </c>
      <c r="C66" s="9">
        <f ca="1">'일자별 주가'!C66*'종목 기본정보'!C$2*'종목 기본정보'!C$3</f>
        <v>79272000000</v>
      </c>
      <c r="D66" s="9">
        <f ca="1">'일자별 주가'!D66*'종목 기본정보'!D$2*'종목 기본정보'!D$3</f>
        <v>468334800000</v>
      </c>
      <c r="E66" s="9">
        <f ca="1">'일자별 주가'!E66*'종목 기본정보'!E$2*'종목 기본정보'!E$3</f>
        <v>96509600000</v>
      </c>
      <c r="F66" s="9">
        <f ca="1">'일자별 주가'!F66*'종목 기본정보'!F$2*'종목 기본정보'!F$3</f>
        <v>594823000000</v>
      </c>
      <c r="G66" s="9">
        <f t="shared" ca="1" si="0"/>
        <v>1336484400000</v>
      </c>
      <c r="H66" s="7">
        <f t="shared" ca="1" si="1"/>
        <v>107.34814457831325</v>
      </c>
    </row>
    <row r="67" spans="1:8" x14ac:dyDescent="0.3">
      <c r="A67">
        <v>66</v>
      </c>
      <c r="B67" s="9">
        <f ca="1">'일자별 주가'!B67*'종목 기본정보'!B$2*'종목 기본정보'!B$3</f>
        <v>95512500000</v>
      </c>
      <c r="C67" s="9">
        <f ca="1">'일자별 주가'!C67*'종목 기본정보'!C$2*'종목 기본정보'!C$3</f>
        <v>81666000000</v>
      </c>
      <c r="D67" s="9">
        <f ca="1">'일자별 주가'!D67*'종목 기본정보'!D$2*'종목 기본정보'!D$3</f>
        <v>457527200000</v>
      </c>
      <c r="E67" s="9">
        <f ca="1">'일자별 주가'!E67*'종목 기본정보'!E$2*'종목 기본정보'!E$3</f>
        <v>99484880000</v>
      </c>
      <c r="F67" s="9">
        <f ca="1">'일자별 주가'!F67*'종목 기본정보'!F$2*'종목 기본정보'!F$3</f>
        <v>592128500000</v>
      </c>
      <c r="G67" s="9">
        <f t="shared" ref="G67:G130" ca="1" si="2">SUM(B67:F67)</f>
        <v>1326319080000</v>
      </c>
      <c r="H67" s="7">
        <f t="shared" ref="H67:H130" ca="1" si="3">G67/G$2*100</f>
        <v>106.5316530120482</v>
      </c>
    </row>
    <row r="68" spans="1:8" x14ac:dyDescent="0.3">
      <c r="A68">
        <v>67</v>
      </c>
      <c r="B68" s="9">
        <f ca="1">'일자별 주가'!B68*'종목 기본정보'!B$2*'종목 기본정보'!B$3</f>
        <v>96622500000</v>
      </c>
      <c r="C68" s="9">
        <f ca="1">'일자별 주가'!C68*'종목 기본정보'!C$2*'종목 기본정보'!C$3</f>
        <v>83394000000</v>
      </c>
      <c r="D68" s="9">
        <f ca="1">'일자별 주가'!D68*'종목 기본정보'!D$2*'종목 기본정보'!D$3</f>
        <v>470220800000</v>
      </c>
      <c r="E68" s="9">
        <f ca="1">'일자별 주가'!E68*'종목 기본정보'!E$2*'종목 기본정보'!E$3</f>
        <v>101908400000</v>
      </c>
      <c r="F68" s="9">
        <f ca="1">'일자별 주가'!F68*'종목 기본정보'!F$2*'종목 기본정보'!F$3</f>
        <v>580878000000</v>
      </c>
      <c r="G68" s="9">
        <f t="shared" ca="1" si="2"/>
        <v>1333023700000</v>
      </c>
      <c r="H68" s="7">
        <f t="shared" ca="1" si="3"/>
        <v>107.0701767068273</v>
      </c>
    </row>
    <row r="69" spans="1:8" x14ac:dyDescent="0.3">
      <c r="A69">
        <v>68</v>
      </c>
      <c r="B69" s="9">
        <f ca="1">'일자별 주가'!B69*'종목 기본정보'!B$2*'종목 기본정보'!B$3</f>
        <v>96682500000</v>
      </c>
      <c r="C69" s="9">
        <f ca="1">'일자별 주가'!C69*'종목 기본정보'!C$2*'종목 기본정보'!C$3</f>
        <v>83646000000</v>
      </c>
      <c r="D69" s="9">
        <f ca="1">'일자별 주가'!D69*'종목 기본정보'!D$2*'종목 기본정보'!D$3</f>
        <v>469007200000</v>
      </c>
      <c r="E69" s="9">
        <f ca="1">'일자별 주가'!E69*'종목 기본정보'!E$2*'종목 기본정보'!E$3</f>
        <v>104349520000</v>
      </c>
      <c r="F69" s="9">
        <f ca="1">'일자별 주가'!F69*'종목 기본정보'!F$2*'종목 기본정보'!F$3</f>
        <v>563719000000</v>
      </c>
      <c r="G69" s="9">
        <f t="shared" ca="1" si="2"/>
        <v>1317404220000</v>
      </c>
      <c r="H69" s="7">
        <f t="shared" ca="1" si="3"/>
        <v>105.8156</v>
      </c>
    </row>
    <row r="70" spans="1:8" x14ac:dyDescent="0.3">
      <c r="A70">
        <v>69</v>
      </c>
      <c r="B70" s="9">
        <f ca="1">'일자별 주가'!B70*'종목 기본정보'!B$2*'종목 기본정보'!B$3</f>
        <v>97642500000</v>
      </c>
      <c r="C70" s="9">
        <f ca="1">'일자별 주가'!C70*'종목 기본정보'!C$2*'종목 기본정보'!C$3</f>
        <v>82026000000</v>
      </c>
      <c r="D70" s="9">
        <f ca="1">'일자별 주가'!D70*'종목 기본정보'!D$2*'종목 기본정보'!D$3</f>
        <v>469220400000</v>
      </c>
      <c r="E70" s="9">
        <f ca="1">'일자별 주가'!E70*'종목 기본정보'!E$2*'종목 기본정보'!E$3</f>
        <v>101505360000</v>
      </c>
      <c r="F70" s="9">
        <f ca="1">'일자별 주가'!F70*'종목 기본정보'!F$2*'종목 기본정보'!F$3</f>
        <v>561682500000</v>
      </c>
      <c r="G70" s="9">
        <f t="shared" ca="1" si="2"/>
        <v>1312076760000</v>
      </c>
      <c r="H70" s="7">
        <f t="shared" ca="1" si="3"/>
        <v>105.38769156626506</v>
      </c>
    </row>
    <row r="71" spans="1:8" x14ac:dyDescent="0.3">
      <c r="A71">
        <v>70</v>
      </c>
      <c r="B71" s="9">
        <f ca="1">'일자별 주가'!B71*'종목 기본정보'!B$2*'종목 기본정보'!B$3</f>
        <v>100395000000</v>
      </c>
      <c r="C71" s="9">
        <f ca="1">'일자별 주가'!C71*'종목 기본정보'!C$2*'종목 기본정보'!C$3</f>
        <v>81468000000</v>
      </c>
      <c r="D71" s="9">
        <f ca="1">'일자별 주가'!D71*'종목 기본정보'!D$2*'종목 기본정보'!D$3</f>
        <v>475731200000</v>
      </c>
      <c r="E71" s="9">
        <f ca="1">'일자별 주가'!E71*'종목 기본정보'!E$2*'종목 기본정보'!E$3</f>
        <v>101779920000</v>
      </c>
      <c r="F71" s="9">
        <f ca="1">'일자별 주가'!F71*'종목 기본정보'!F$2*'종목 기본정보'!F$3</f>
        <v>556527500000</v>
      </c>
      <c r="G71" s="9">
        <f t="shared" ca="1" si="2"/>
        <v>1315901620000</v>
      </c>
      <c r="H71" s="7">
        <f t="shared" ca="1" si="3"/>
        <v>105.69490923694779</v>
      </c>
    </row>
    <row r="72" spans="1:8" x14ac:dyDescent="0.3">
      <c r="A72">
        <v>71</v>
      </c>
      <c r="B72" s="9">
        <f ca="1">'일자별 주가'!B72*'종목 기본정보'!B$2*'종목 기본정보'!B$3</f>
        <v>99007500000</v>
      </c>
      <c r="C72" s="9">
        <f ca="1">'일자별 주가'!C72*'종목 기본정보'!C$2*'종목 기본정보'!C$3</f>
        <v>82588500000</v>
      </c>
      <c r="D72" s="9">
        <f ca="1">'일자별 주가'!D72*'종목 기본정보'!D$2*'종목 기본정보'!D$3</f>
        <v>463086800000</v>
      </c>
      <c r="E72" s="9">
        <f ca="1">'일자별 주가'!E72*'종목 기본정보'!E$2*'종목 기본정보'!E$3</f>
        <v>103297920000</v>
      </c>
      <c r="F72" s="9">
        <f ca="1">'일자별 주가'!F72*'종목 기본정보'!F$2*'종목 기본정보'!F$3</f>
        <v>547643000000</v>
      </c>
      <c r="G72" s="9">
        <f t="shared" ca="1" si="2"/>
        <v>1295623720000</v>
      </c>
      <c r="H72" s="7">
        <f t="shared" ca="1" si="3"/>
        <v>104.06616224899598</v>
      </c>
    </row>
    <row r="73" spans="1:8" x14ac:dyDescent="0.3">
      <c r="A73">
        <v>72</v>
      </c>
      <c r="B73" s="9">
        <f ca="1">'일자별 주가'!B73*'종목 기본정보'!B$2*'종목 기본정보'!B$3</f>
        <v>98662500000</v>
      </c>
      <c r="C73" s="9">
        <f ca="1">'일자별 주가'!C73*'종목 기본정보'!C$2*'종목 기본정보'!C$3</f>
        <v>81288000000</v>
      </c>
      <c r="D73" s="9">
        <f ca="1">'일자별 주가'!D73*'종목 기본정보'!D$2*'종목 기본정보'!D$3</f>
        <v>456034800000</v>
      </c>
      <c r="E73" s="9">
        <f ca="1">'일자별 주가'!E73*'종목 기본정보'!E$2*'종목 기본정보'!E$3</f>
        <v>103693920000</v>
      </c>
      <c r="F73" s="9">
        <f ca="1">'일자별 주가'!F73*'종목 기본정보'!F$2*'종목 기본정보'!F$3</f>
        <v>562135500000</v>
      </c>
      <c r="G73" s="9">
        <f t="shared" ca="1" si="2"/>
        <v>1301814720000</v>
      </c>
      <c r="H73" s="7">
        <f t="shared" ca="1" si="3"/>
        <v>104.56343132530121</v>
      </c>
    </row>
    <row r="74" spans="1:8" x14ac:dyDescent="0.3">
      <c r="A74">
        <v>73</v>
      </c>
      <c r="B74" s="9">
        <f ca="1">'일자별 주가'!B74*'종목 기본정보'!B$2*'종목 기본정보'!B$3</f>
        <v>98880000000</v>
      </c>
      <c r="C74" s="9">
        <f ca="1">'일자별 주가'!C74*'종목 기본정보'!C$2*'종목 기본정보'!C$3</f>
        <v>80766000000</v>
      </c>
      <c r="D74" s="9">
        <f ca="1">'일자별 주가'!D74*'종목 기본정보'!D$2*'종목 기본정보'!D$3</f>
        <v>456986000000</v>
      </c>
      <c r="E74" s="9">
        <f ca="1">'일자별 주가'!E74*'종목 기본정보'!E$2*'종목 기본정보'!E$3</f>
        <v>102983760000</v>
      </c>
      <c r="F74" s="9">
        <f ca="1">'일자별 주가'!F74*'종목 기본정보'!F$2*'종목 기본정보'!F$3</f>
        <v>566625500000</v>
      </c>
      <c r="G74" s="9">
        <f t="shared" ca="1" si="2"/>
        <v>1306241260000</v>
      </c>
      <c r="H74" s="7">
        <f t="shared" ca="1" si="3"/>
        <v>104.91897670682731</v>
      </c>
    </row>
    <row r="75" spans="1:8" x14ac:dyDescent="0.3">
      <c r="A75">
        <v>74</v>
      </c>
      <c r="B75" s="9">
        <f ca="1">'일자별 주가'!B75*'종목 기본정보'!B$2*'종목 기본정보'!B$3</f>
        <v>98250000000</v>
      </c>
      <c r="C75" s="9">
        <f ca="1">'일자별 주가'!C75*'종목 기본정보'!C$2*'종목 기본정보'!C$3</f>
        <v>78795000000</v>
      </c>
      <c r="D75" s="9">
        <f ca="1">'일자별 주가'!D75*'종목 기본정보'!D$2*'종목 기본정보'!D$3</f>
        <v>469171200000</v>
      </c>
      <c r="E75" s="9">
        <f ca="1">'일자별 주가'!E75*'종목 기본정보'!E$2*'종목 기본정보'!E$3</f>
        <v>101945360000</v>
      </c>
      <c r="F75" s="9">
        <f ca="1">'일자별 주가'!F75*'종목 기본정보'!F$2*'종목 기본정보'!F$3</f>
        <v>563865000000</v>
      </c>
      <c r="G75" s="9">
        <f t="shared" ca="1" si="2"/>
        <v>1312026560000</v>
      </c>
      <c r="H75" s="7">
        <f t="shared" ca="1" si="3"/>
        <v>105.38365943775101</v>
      </c>
    </row>
    <row r="76" spans="1:8" x14ac:dyDescent="0.3">
      <c r="A76">
        <v>75</v>
      </c>
      <c r="B76" s="9">
        <f ca="1">'일자별 주가'!B76*'종목 기본정보'!B$2*'종목 기본정보'!B$3</f>
        <v>97312500000</v>
      </c>
      <c r="C76" s="9">
        <f ca="1">'일자별 주가'!C76*'종목 기본정보'!C$2*'종목 기본정보'!C$3</f>
        <v>76540500000</v>
      </c>
      <c r="D76" s="9">
        <f ca="1">'일자별 주가'!D76*'종목 기본정보'!D$2*'종목 기본정보'!D$3</f>
        <v>464464400000</v>
      </c>
      <c r="E76" s="9">
        <f ca="1">'일자별 주가'!E76*'종목 기본정보'!E$2*'종목 기본정보'!E$3</f>
        <v>104008960000</v>
      </c>
      <c r="F76" s="9">
        <f ca="1">'일자별 주가'!F76*'종목 기본정보'!F$2*'종목 기본정보'!F$3</f>
        <v>581744500000</v>
      </c>
      <c r="G76" s="9">
        <f t="shared" ca="1" si="2"/>
        <v>1324070860000</v>
      </c>
      <c r="H76" s="7">
        <f t="shared" ca="1" si="3"/>
        <v>106.35107309236949</v>
      </c>
    </row>
    <row r="77" spans="1:8" x14ac:dyDescent="0.3">
      <c r="A77">
        <v>76</v>
      </c>
      <c r="B77" s="9">
        <f ca="1">'일자별 주가'!B77*'종목 기본정보'!B$2*'종목 기본정보'!B$3</f>
        <v>97387500000</v>
      </c>
      <c r="C77" s="9">
        <f ca="1">'일자별 주가'!C77*'종목 기본정보'!C$2*'종목 기본정보'!C$3</f>
        <v>78151500000</v>
      </c>
      <c r="D77" s="9">
        <f ca="1">'일자별 주가'!D77*'종목 기본정보'!D$2*'종목 기본정보'!D$3</f>
        <v>461332000000</v>
      </c>
      <c r="E77" s="9">
        <f ca="1">'일자별 주가'!E77*'종목 기본정보'!E$2*'종목 기본정보'!E$3</f>
        <v>102945040000</v>
      </c>
      <c r="F77" s="9">
        <f ca="1">'일자별 주가'!F77*'종목 기본정보'!F$2*'종목 기본정보'!F$3</f>
        <v>569547000000</v>
      </c>
      <c r="G77" s="9">
        <f t="shared" ca="1" si="2"/>
        <v>1309363040000</v>
      </c>
      <c r="H77" s="7">
        <f t="shared" ca="1" si="3"/>
        <v>105.16972208835342</v>
      </c>
    </row>
    <row r="78" spans="1:8" x14ac:dyDescent="0.3">
      <c r="A78">
        <v>77</v>
      </c>
      <c r="B78" s="9">
        <f ca="1">'일자별 주가'!B78*'종목 기본정보'!B$2*'종목 기본정보'!B$3</f>
        <v>95775000000</v>
      </c>
      <c r="C78" s="9">
        <f ca="1">'일자별 주가'!C78*'종목 기본정보'!C$2*'종목 기본정보'!C$3</f>
        <v>79114500000</v>
      </c>
      <c r="D78" s="9">
        <f ca="1">'일자별 주가'!D78*'종목 기본정보'!D$2*'종목 기본정보'!D$3</f>
        <v>470975200000</v>
      </c>
      <c r="E78" s="9">
        <f ca="1">'일자별 주가'!E78*'종목 기본정보'!E$2*'종목 기본정보'!E$3</f>
        <v>101178000000</v>
      </c>
      <c r="F78" s="9">
        <f ca="1">'일자별 주가'!F78*'종목 기본정보'!F$2*'종목 기본정보'!F$3</f>
        <v>572354000000</v>
      </c>
      <c r="G78" s="9">
        <f t="shared" ca="1" si="2"/>
        <v>1319396700000</v>
      </c>
      <c r="H78" s="7">
        <f t="shared" ca="1" si="3"/>
        <v>105.97563855421687</v>
      </c>
    </row>
    <row r="79" spans="1:8" x14ac:dyDescent="0.3">
      <c r="A79">
        <v>78</v>
      </c>
      <c r="B79" s="9">
        <f ca="1">'일자별 주가'!B79*'종목 기본정보'!B$2*'종목 기본정보'!B$3</f>
        <v>94875000000</v>
      </c>
      <c r="C79" s="9">
        <f ca="1">'일자별 주가'!C79*'종목 기본정보'!C$2*'종목 기본정보'!C$3</f>
        <v>78322500000</v>
      </c>
      <c r="D79" s="9">
        <f ca="1">'일자별 주가'!D79*'종목 기본정보'!D$2*'종목 기본정보'!D$3</f>
        <v>472205200000</v>
      </c>
      <c r="E79" s="9">
        <f ca="1">'일자별 주가'!E79*'종목 기본정보'!E$2*'종목 기본정보'!E$3</f>
        <v>104264160000</v>
      </c>
      <c r="F79" s="9">
        <f ca="1">'일자별 주가'!F79*'종목 기본정보'!F$2*'종목 기본정보'!F$3</f>
        <v>573788500000</v>
      </c>
      <c r="G79" s="9">
        <f t="shared" ca="1" si="2"/>
        <v>1323455360000</v>
      </c>
      <c r="H79" s="7">
        <f t="shared" ca="1" si="3"/>
        <v>106.30163534136545</v>
      </c>
    </row>
    <row r="80" spans="1:8" x14ac:dyDescent="0.3">
      <c r="A80">
        <v>79</v>
      </c>
      <c r="B80" s="9">
        <f ca="1">'일자별 주가'!B80*'종목 기본정보'!B$2*'종목 기본정보'!B$3</f>
        <v>96052500000</v>
      </c>
      <c r="C80" s="9">
        <f ca="1">'일자별 주가'!C80*'종목 기본정보'!C$2*'종목 기본정보'!C$3</f>
        <v>77355000000</v>
      </c>
      <c r="D80" s="9">
        <f ca="1">'일자별 주가'!D80*'종목 기본정보'!D$2*'종목 기본정보'!D$3</f>
        <v>461856800000</v>
      </c>
      <c r="E80" s="9">
        <f ca="1">'일자별 주가'!E80*'종목 기본정보'!E$2*'종목 기본정보'!E$3</f>
        <v>105785680000</v>
      </c>
      <c r="F80" s="9">
        <f ca="1">'일자별 주가'!F80*'종목 기본정보'!F$2*'종목 기본정보'!F$3</f>
        <v>559295500000</v>
      </c>
      <c r="G80" s="9">
        <f t="shared" ca="1" si="2"/>
        <v>1300345480000</v>
      </c>
      <c r="H80" s="7">
        <f t="shared" ca="1" si="3"/>
        <v>104.4454200803213</v>
      </c>
    </row>
    <row r="81" spans="1:8" x14ac:dyDescent="0.3">
      <c r="A81">
        <v>80</v>
      </c>
      <c r="B81" s="9">
        <f ca="1">'일자별 주가'!B81*'종목 기본정보'!B$2*'종목 기본정보'!B$3</f>
        <v>98287500000</v>
      </c>
      <c r="C81" s="9">
        <f ca="1">'일자별 주가'!C81*'종목 기본정보'!C$2*'종목 기본정보'!C$3</f>
        <v>79483500000</v>
      </c>
      <c r="D81" s="9">
        <f ca="1">'일자별 주가'!D81*'종목 기본정보'!D$2*'종목 기본정보'!D$3</f>
        <v>465202400000</v>
      </c>
      <c r="E81" s="9">
        <f ca="1">'일자별 주가'!E81*'종목 기본정보'!E$2*'종목 기본정보'!E$3</f>
        <v>108932560000</v>
      </c>
      <c r="F81" s="9">
        <f ca="1">'일자별 주가'!F81*'종목 기본정보'!F$2*'종목 기본정보'!F$3</f>
        <v>543929500000</v>
      </c>
      <c r="G81" s="9">
        <f t="shared" ca="1" si="2"/>
        <v>1295835460000</v>
      </c>
      <c r="H81" s="7">
        <f t="shared" ca="1" si="3"/>
        <v>104.08316947791165</v>
      </c>
    </row>
    <row r="82" spans="1:8" x14ac:dyDescent="0.3">
      <c r="A82">
        <v>81</v>
      </c>
      <c r="B82" s="9">
        <f ca="1">'일자별 주가'!B82*'종목 기본정보'!B$2*'종목 기본정보'!B$3</f>
        <v>99652500000</v>
      </c>
      <c r="C82" s="9">
        <f ca="1">'일자별 주가'!C82*'종목 기본정보'!C$2*'종목 기본정보'!C$3</f>
        <v>82044000000</v>
      </c>
      <c r="D82" s="9">
        <f ca="1">'일자별 주가'!D82*'종목 기본정보'!D$2*'종목 기본정보'!D$3</f>
        <v>469974800000</v>
      </c>
      <c r="E82" s="9">
        <f ca="1">'일자별 주가'!E82*'종목 기본정보'!E$2*'종목 기본정보'!E$3</f>
        <v>105706480000</v>
      </c>
      <c r="F82" s="9">
        <f ca="1">'일자별 주가'!F82*'종목 기본정보'!F$2*'종목 기본정보'!F$3</f>
        <v>561426000000</v>
      </c>
      <c r="G82" s="9">
        <f t="shared" ca="1" si="2"/>
        <v>1318803780000</v>
      </c>
      <c r="H82" s="7">
        <f t="shared" ca="1" si="3"/>
        <v>105.92801445783134</v>
      </c>
    </row>
    <row r="83" spans="1:8" x14ac:dyDescent="0.3">
      <c r="A83">
        <v>82</v>
      </c>
      <c r="B83" s="9">
        <f ca="1">'일자별 주가'!B83*'종목 기본정보'!B$2*'종목 기본정보'!B$3</f>
        <v>102405000000</v>
      </c>
      <c r="C83" s="9">
        <f ca="1">'일자별 주가'!C83*'종목 기본정보'!C$2*'종목 기본정보'!C$3</f>
        <v>82773000000</v>
      </c>
      <c r="D83" s="9">
        <f ca="1">'일자별 주가'!D83*'종목 기본정보'!D$2*'종목 기본정보'!D$3</f>
        <v>459872400000</v>
      </c>
      <c r="E83" s="9">
        <f ca="1">'일자별 주가'!E83*'종목 기본정보'!E$2*'종목 기본정보'!E$3</f>
        <v>106406960000</v>
      </c>
      <c r="F83" s="9">
        <f ca="1">'일자별 주가'!F83*'종목 기본정보'!F$2*'종목 기본정보'!F$3</f>
        <v>559861500000</v>
      </c>
      <c r="G83" s="9">
        <f t="shared" ca="1" si="2"/>
        <v>1311318860000</v>
      </c>
      <c r="H83" s="7">
        <f t="shared" ca="1" si="3"/>
        <v>105.32681606425702</v>
      </c>
    </row>
    <row r="84" spans="1:8" x14ac:dyDescent="0.3">
      <c r="A84">
        <v>83</v>
      </c>
      <c r="B84" s="9">
        <f ca="1">'일자별 주가'!B84*'종목 기본정보'!B$2*'종목 기본정보'!B$3</f>
        <v>104970000000</v>
      </c>
      <c r="C84" s="9">
        <f ca="1">'일자별 주가'!C84*'종목 기본정보'!C$2*'종목 기본정보'!C$3</f>
        <v>84640500000</v>
      </c>
      <c r="D84" s="9">
        <f ca="1">'일자별 주가'!D84*'종목 기본정보'!D$2*'종목 기본정보'!D$3</f>
        <v>446949200000</v>
      </c>
      <c r="E84" s="9">
        <f ca="1">'일자별 주가'!E84*'종목 기본정보'!E$2*'종목 기본정보'!E$3</f>
        <v>109019680000</v>
      </c>
      <c r="F84" s="9">
        <f ca="1">'일자별 주가'!F84*'종목 기본정보'!F$2*'종목 기본정보'!F$3</f>
        <v>564901000000</v>
      </c>
      <c r="G84" s="9">
        <f t="shared" ca="1" si="2"/>
        <v>1310480380000</v>
      </c>
      <c r="H84" s="7">
        <f t="shared" ca="1" si="3"/>
        <v>105.25946827309237</v>
      </c>
    </row>
    <row r="85" spans="1:8" x14ac:dyDescent="0.3">
      <c r="A85">
        <v>84</v>
      </c>
      <c r="B85" s="9">
        <f ca="1">'일자별 주가'!B85*'종목 기본정보'!B$2*'종목 기본정보'!B$3</f>
        <v>104977500000</v>
      </c>
      <c r="C85" s="9">
        <f ca="1">'일자별 주가'!C85*'종목 기본정보'!C$2*'종목 기본정보'!C$3</f>
        <v>85270500000</v>
      </c>
      <c r="D85" s="9">
        <f ca="1">'일자별 주가'!D85*'종목 기본정보'!D$2*'종목 기본정보'!D$3</f>
        <v>458363600000</v>
      </c>
      <c r="E85" s="9">
        <f ca="1">'일자별 주가'!E85*'종목 기본정보'!E$2*'종목 기본정보'!E$3</f>
        <v>109272240000</v>
      </c>
      <c r="F85" s="9">
        <f ca="1">'일자별 주가'!F85*'종목 기본정보'!F$2*'종목 기본정보'!F$3</f>
        <v>578242000000</v>
      </c>
      <c r="G85" s="9">
        <f t="shared" ca="1" si="2"/>
        <v>1336125840000</v>
      </c>
      <c r="H85" s="7">
        <f t="shared" ca="1" si="3"/>
        <v>107.31934457831325</v>
      </c>
    </row>
    <row r="86" spans="1:8" x14ac:dyDescent="0.3">
      <c r="A86">
        <v>85</v>
      </c>
      <c r="B86" s="9">
        <f ca="1">'일자별 주가'!B86*'종목 기본정보'!B$2*'종목 기본정보'!B$3</f>
        <v>105090000000</v>
      </c>
      <c r="C86" s="9">
        <f ca="1">'일자별 주가'!C86*'종목 기본정보'!C$2*'종목 기본정보'!C$3</f>
        <v>84640500000</v>
      </c>
      <c r="D86" s="9">
        <f ca="1">'일자별 주가'!D86*'종목 기본정보'!D$2*'종목 기본정보'!D$3</f>
        <v>460085600000</v>
      </c>
      <c r="E86" s="9">
        <f ca="1">'일자별 주가'!E86*'종목 기본정보'!E$2*'종목 기본정보'!E$3</f>
        <v>106950800000</v>
      </c>
      <c r="F86" s="9">
        <f ca="1">'일자별 주가'!F86*'종목 기본정보'!F$2*'종목 기본정보'!F$3</f>
        <v>564093000000</v>
      </c>
      <c r="G86" s="9">
        <f t="shared" ca="1" si="2"/>
        <v>1320859900000</v>
      </c>
      <c r="H86" s="7">
        <f t="shared" ca="1" si="3"/>
        <v>106.09316465863455</v>
      </c>
    </row>
    <row r="87" spans="1:8" x14ac:dyDescent="0.3">
      <c r="A87">
        <v>86</v>
      </c>
      <c r="B87" s="9">
        <f ca="1">'일자별 주가'!B87*'종목 기본정보'!B$2*'종목 기본정보'!B$3</f>
        <v>105322500000</v>
      </c>
      <c r="C87" s="9">
        <f ca="1">'일자별 주가'!C87*'종목 기본정보'!C$2*'종목 기본정보'!C$3</f>
        <v>83821500000</v>
      </c>
      <c r="D87" s="9">
        <f ca="1">'일자별 주가'!D87*'종목 기본정보'!D$2*'종목 기본정보'!D$3</f>
        <v>462414400000</v>
      </c>
      <c r="E87" s="9">
        <f ca="1">'일자별 주가'!E87*'종목 기본정보'!E$2*'종목 기본정보'!E$3</f>
        <v>106292560000</v>
      </c>
      <c r="F87" s="9">
        <f ca="1">'일자별 주가'!F87*'종목 기본정보'!F$2*'종목 기본정보'!F$3</f>
        <v>566674000000</v>
      </c>
      <c r="G87" s="9">
        <f t="shared" ca="1" si="2"/>
        <v>1324524960000</v>
      </c>
      <c r="H87" s="7">
        <f t="shared" ca="1" si="3"/>
        <v>106.38754698795181</v>
      </c>
    </row>
    <row r="88" spans="1:8" x14ac:dyDescent="0.3">
      <c r="A88">
        <v>87</v>
      </c>
      <c r="B88" s="9">
        <f ca="1">'일자별 주가'!B88*'종목 기본정보'!B$2*'종목 기본정보'!B$3</f>
        <v>103665000000</v>
      </c>
      <c r="C88" s="9">
        <f ca="1">'일자별 주가'!C88*'종목 기본정보'!C$2*'종목 기본정보'!C$3</f>
        <v>83763000000</v>
      </c>
      <c r="D88" s="9">
        <f ca="1">'일자별 주가'!D88*'종목 기본정보'!D$2*'종목 기본정보'!D$3</f>
        <v>449245200000</v>
      </c>
      <c r="E88" s="9">
        <f ca="1">'일자별 주가'!E88*'종목 기본정보'!E$2*'종목 기본정보'!E$3</f>
        <v>109574960000</v>
      </c>
      <c r="F88" s="9">
        <f ca="1">'일자별 주가'!F88*'종목 기본정보'!F$2*'종목 기본정보'!F$3</f>
        <v>554264000000</v>
      </c>
      <c r="G88" s="9">
        <f t="shared" ca="1" si="2"/>
        <v>1300512160000</v>
      </c>
      <c r="H88" s="7">
        <f t="shared" ca="1" si="3"/>
        <v>104.45880803212853</v>
      </c>
    </row>
    <row r="89" spans="1:8" x14ac:dyDescent="0.3">
      <c r="A89">
        <v>88</v>
      </c>
      <c r="B89" s="9">
        <f ca="1">'일자별 주가'!B89*'종목 기본정보'!B$2*'종목 기본정보'!B$3</f>
        <v>101557500000</v>
      </c>
      <c r="C89" s="9">
        <f ca="1">'일자별 주가'!C89*'종목 기본정보'!C$2*'종목 기본정보'!C$3</f>
        <v>82755000000</v>
      </c>
      <c r="D89" s="9">
        <f ca="1">'일자별 주가'!D89*'종목 기본정보'!D$2*'종목 기본정보'!D$3</f>
        <v>456034800000</v>
      </c>
      <c r="E89" s="9">
        <f ca="1">'일자별 주가'!E89*'종목 기본정보'!E$2*'종목 기본정보'!E$3</f>
        <v>111586640000</v>
      </c>
      <c r="F89" s="9">
        <f ca="1">'일자별 주가'!F89*'종목 기본정보'!F$2*'종목 기본정보'!F$3</f>
        <v>558573000000</v>
      </c>
      <c r="G89" s="9">
        <f t="shared" ca="1" si="2"/>
        <v>1310506940000</v>
      </c>
      <c r="H89" s="7">
        <f t="shared" ca="1" si="3"/>
        <v>105.2616016064257</v>
      </c>
    </row>
    <row r="90" spans="1:8" x14ac:dyDescent="0.3">
      <c r="A90">
        <v>89</v>
      </c>
      <c r="B90" s="9">
        <f ca="1">'일자별 주가'!B90*'종목 기본정보'!B$2*'종목 기본정보'!B$3</f>
        <v>100125000000</v>
      </c>
      <c r="C90" s="9">
        <f ca="1">'일자별 주가'!C90*'종목 기본정보'!C$2*'종목 기본정보'!C$3</f>
        <v>83101500000</v>
      </c>
      <c r="D90" s="9">
        <f ca="1">'일자별 주가'!D90*'종목 기본정보'!D$2*'종목 기본정보'!D$3</f>
        <v>450901600000</v>
      </c>
      <c r="E90" s="9">
        <f ca="1">'일자별 주가'!E90*'종목 기본정보'!E$2*'종목 기본정보'!E$3</f>
        <v>114494160000</v>
      </c>
      <c r="F90" s="9">
        <f ca="1">'일자별 주가'!F90*'종목 기본정보'!F$2*'종목 기본정보'!F$3</f>
        <v>559750500000</v>
      </c>
      <c r="G90" s="9">
        <f t="shared" ca="1" si="2"/>
        <v>1308372760000</v>
      </c>
      <c r="H90" s="7">
        <f t="shared" ca="1" si="3"/>
        <v>105.0901815261044</v>
      </c>
    </row>
    <row r="91" spans="1:8" x14ac:dyDescent="0.3">
      <c r="A91">
        <v>90</v>
      </c>
      <c r="B91" s="9">
        <f ca="1">'일자별 주가'!B91*'종목 기본정보'!B$2*'종목 기본정보'!B$3</f>
        <v>102862500000</v>
      </c>
      <c r="C91" s="9">
        <f ca="1">'일자별 주가'!C91*'종목 기본정보'!C$2*'종목 기본정보'!C$3</f>
        <v>84658500000</v>
      </c>
      <c r="D91" s="9">
        <f ca="1">'일자별 주가'!D91*'종목 기본정보'!D$2*'종목 기본정보'!D$3</f>
        <v>463004800000</v>
      </c>
      <c r="E91" s="9">
        <f ca="1">'일자별 주가'!E91*'종목 기본정보'!E$2*'종목 기본정보'!E$3</f>
        <v>113323760000</v>
      </c>
      <c r="F91" s="9">
        <f ca="1">'일자별 주가'!F91*'종목 기본정보'!F$2*'종목 기본정보'!F$3</f>
        <v>571232000000</v>
      </c>
      <c r="G91" s="9">
        <f t="shared" ca="1" si="2"/>
        <v>1335081560000</v>
      </c>
      <c r="H91" s="7">
        <f t="shared" ca="1" si="3"/>
        <v>107.23546666666665</v>
      </c>
    </row>
    <row r="92" spans="1:8" x14ac:dyDescent="0.3">
      <c r="A92">
        <v>91</v>
      </c>
      <c r="B92" s="9">
        <f ca="1">'일자별 주가'!B92*'종목 기본정보'!B$2*'종목 기본정보'!B$3</f>
        <v>105877500000</v>
      </c>
      <c r="C92" s="9">
        <f ca="1">'일자별 주가'!C92*'종목 기본정보'!C$2*'종목 기본정보'!C$3</f>
        <v>83362500000</v>
      </c>
      <c r="D92" s="9">
        <f ca="1">'일자별 주가'!D92*'종목 기본정보'!D$2*'종목 기본정보'!D$3</f>
        <v>466186400000</v>
      </c>
      <c r="E92" s="9">
        <f ca="1">'일자별 주가'!E92*'종목 기본정보'!E$2*'종목 기본정보'!E$3</f>
        <v>110883520000</v>
      </c>
      <c r="F92" s="9">
        <f ca="1">'일자별 주가'!F92*'종목 기본정보'!F$2*'종목 기본정보'!F$3</f>
        <v>563320000000</v>
      </c>
      <c r="G92" s="9">
        <f t="shared" ca="1" si="2"/>
        <v>1329629920000</v>
      </c>
      <c r="H92" s="7">
        <f t="shared" ca="1" si="3"/>
        <v>106.79758393574296</v>
      </c>
    </row>
    <row r="93" spans="1:8" x14ac:dyDescent="0.3">
      <c r="A93">
        <v>92</v>
      </c>
      <c r="B93" s="9">
        <f ca="1">'일자별 주가'!B93*'종목 기본정보'!B$2*'종목 기본정보'!B$3</f>
        <v>103380000000</v>
      </c>
      <c r="C93" s="9">
        <f ca="1">'일자별 주가'!C93*'종목 기본정보'!C$2*'종목 기본정보'!C$3</f>
        <v>83605500000</v>
      </c>
      <c r="D93" s="9">
        <f ca="1">'일자별 주가'!D93*'종목 기본정보'!D$2*'종목 기본정보'!D$3</f>
        <v>463972400000</v>
      </c>
      <c r="E93" s="9">
        <f ca="1">'일자별 주가'!E93*'종목 기본정보'!E$2*'종목 기본정보'!E$3</f>
        <v>110734800000</v>
      </c>
      <c r="F93" s="9">
        <f ca="1">'일자별 주가'!F93*'종목 기본정보'!F$2*'종목 기본정보'!F$3</f>
        <v>578808000000</v>
      </c>
      <c r="G93" s="9">
        <f t="shared" ca="1" si="2"/>
        <v>1340500700000</v>
      </c>
      <c r="H93" s="7">
        <f t="shared" ca="1" si="3"/>
        <v>107.67073895582328</v>
      </c>
    </row>
    <row r="94" spans="1:8" x14ac:dyDescent="0.3">
      <c r="A94">
        <v>93</v>
      </c>
      <c r="B94" s="9">
        <f ca="1">'일자별 주가'!B94*'종목 기본정보'!B$2*'종목 기본정보'!B$3</f>
        <v>102225000000</v>
      </c>
      <c r="C94" s="9">
        <f ca="1">'일자별 주가'!C94*'종목 기본정보'!C$2*'종목 기본정보'!C$3</f>
        <v>83394000000</v>
      </c>
      <c r="D94" s="9">
        <f ca="1">'일자별 주가'!D94*'종목 기본정보'!D$2*'종목 기본정보'!D$3</f>
        <v>475567200000</v>
      </c>
      <c r="E94" s="9">
        <f ca="1">'일자별 주가'!E94*'종목 기본정보'!E$2*'종목 기본정보'!E$3</f>
        <v>107684720000</v>
      </c>
      <c r="F94" s="9">
        <f ca="1">'일자별 주가'!F94*'종목 기본정보'!F$2*'종목 기본정보'!F$3</f>
        <v>571654000000</v>
      </c>
      <c r="G94" s="9">
        <f t="shared" ca="1" si="2"/>
        <v>1340524920000</v>
      </c>
      <c r="H94" s="7">
        <f t="shared" ca="1" si="3"/>
        <v>107.67268433734939</v>
      </c>
    </row>
    <row r="95" spans="1:8" x14ac:dyDescent="0.3">
      <c r="A95">
        <v>94</v>
      </c>
      <c r="B95" s="9">
        <f ca="1">'일자별 주가'!B95*'종목 기본정보'!B$2*'종목 기본정보'!B$3</f>
        <v>104362500000</v>
      </c>
      <c r="C95" s="9">
        <f ca="1">'일자별 주가'!C95*'종목 기본정보'!C$2*'종목 기본정보'!C$3</f>
        <v>83299500000</v>
      </c>
      <c r="D95" s="9">
        <f ca="1">'일자별 주가'!D95*'종목 기본정보'!D$2*'종목 기본정보'!D$3</f>
        <v>463283600000</v>
      </c>
      <c r="E95" s="9">
        <f ca="1">'일자별 주가'!E95*'종목 기본정보'!E$2*'종목 기본정보'!E$3</f>
        <v>109926960000</v>
      </c>
      <c r="F95" s="9">
        <f ca="1">'일자별 주가'!F95*'종목 기본정보'!F$2*'종목 기본정보'!F$3</f>
        <v>573340500000</v>
      </c>
      <c r="G95" s="9">
        <f t="shared" ca="1" si="2"/>
        <v>1334213060000</v>
      </c>
      <c r="H95" s="7">
        <f t="shared" ca="1" si="3"/>
        <v>107.16570763052209</v>
      </c>
    </row>
    <row r="96" spans="1:8" x14ac:dyDescent="0.3">
      <c r="A96">
        <v>95</v>
      </c>
      <c r="B96" s="9">
        <f ca="1">'일자별 주가'!B96*'종목 기본정보'!B$2*'종목 기본정보'!B$3</f>
        <v>105855000000</v>
      </c>
      <c r="C96" s="9">
        <f ca="1">'일자별 주가'!C96*'종목 기본정보'!C$2*'종목 기본정보'!C$3</f>
        <v>82363500000</v>
      </c>
      <c r="D96" s="9">
        <f ca="1">'일자별 주가'!D96*'종목 기본정보'!D$2*'종목 기본정보'!D$3</f>
        <v>461610800000</v>
      </c>
      <c r="E96" s="9">
        <f ca="1">'일자별 주가'!E96*'종목 기본정보'!E$2*'종목 기본정보'!E$3</f>
        <v>111161600000</v>
      </c>
      <c r="F96" s="9">
        <f ca="1">'일자별 주가'!F96*'종목 기본정보'!F$2*'종목 기본정보'!F$3</f>
        <v>589443500000</v>
      </c>
      <c r="G96" s="9">
        <f t="shared" ca="1" si="2"/>
        <v>1350434400000</v>
      </c>
      <c r="H96" s="7">
        <f t="shared" ca="1" si="3"/>
        <v>108.46862650602409</v>
      </c>
    </row>
    <row r="97" spans="1:8" x14ac:dyDescent="0.3">
      <c r="A97">
        <v>96</v>
      </c>
      <c r="B97" s="9">
        <f ca="1">'일자별 주가'!B97*'종목 기본정보'!B$2*'종목 기본정보'!B$3</f>
        <v>104962500000</v>
      </c>
      <c r="C97" s="9">
        <f ca="1">'일자별 주가'!C97*'종목 기본정보'!C$2*'종목 기본정보'!C$3</f>
        <v>84492000000</v>
      </c>
      <c r="D97" s="9">
        <f ca="1">'일자별 주가'!D97*'종목 기본정보'!D$2*'종목 기본정보'!D$3</f>
        <v>455165600000</v>
      </c>
      <c r="E97" s="9">
        <f ca="1">'일자별 주가'!E97*'종목 기본정보'!E$2*'종목 기본정보'!E$3</f>
        <v>111820720000</v>
      </c>
      <c r="F97" s="9">
        <f ca="1">'일자별 주가'!F97*'종목 기본정보'!F$2*'종목 기본정보'!F$3</f>
        <v>590290000000</v>
      </c>
      <c r="G97" s="9">
        <f t="shared" ca="1" si="2"/>
        <v>1346730820000</v>
      </c>
      <c r="H97" s="7">
        <f t="shared" ca="1" si="3"/>
        <v>108.17115020080321</v>
      </c>
    </row>
    <row r="98" spans="1:8" x14ac:dyDescent="0.3">
      <c r="A98">
        <v>97</v>
      </c>
      <c r="B98" s="9">
        <f ca="1">'일자별 주가'!B98*'종목 기본정보'!B$2*'종목 기본정보'!B$3</f>
        <v>103612500000</v>
      </c>
      <c r="C98" s="9">
        <f ca="1">'일자별 주가'!C98*'종목 기본정보'!C$2*'종목 기본정보'!C$3</f>
        <v>83569500000</v>
      </c>
      <c r="D98" s="9">
        <f ca="1">'일자별 주가'!D98*'종목 기본정보'!D$2*'종목 기본정보'!D$3</f>
        <v>463054000000</v>
      </c>
      <c r="E98" s="9">
        <f ca="1">'일자별 주가'!E98*'종목 기본정보'!E$2*'종목 기본정보'!E$3</f>
        <v>112093520000</v>
      </c>
      <c r="F98" s="9">
        <f ca="1">'일자별 주가'!F98*'종목 기본정보'!F$2*'종목 기본정보'!F$3</f>
        <v>602955500000</v>
      </c>
      <c r="G98" s="9">
        <f t="shared" ca="1" si="2"/>
        <v>1365285020000</v>
      </c>
      <c r="H98" s="7">
        <f t="shared" ca="1" si="3"/>
        <v>109.66144738955823</v>
      </c>
    </row>
    <row r="99" spans="1:8" x14ac:dyDescent="0.3">
      <c r="A99">
        <v>98</v>
      </c>
      <c r="B99" s="9">
        <f ca="1">'일자별 주가'!B99*'종목 기본정보'!B$2*'종목 기본정보'!B$3</f>
        <v>106095000000</v>
      </c>
      <c r="C99" s="9">
        <f ca="1">'일자별 주가'!C99*'종목 기본정보'!C$2*'종목 기본정보'!C$3</f>
        <v>85500000000</v>
      </c>
      <c r="D99" s="9">
        <f ca="1">'일자별 주가'!D99*'종목 기본정보'!D$2*'종목 기본정보'!D$3</f>
        <v>460971200000</v>
      </c>
      <c r="E99" s="9">
        <f ca="1">'일자별 주가'!E99*'종목 기본정보'!E$2*'종목 기본정보'!E$3</f>
        <v>114373600000</v>
      </c>
      <c r="F99" s="9">
        <f ca="1">'일자별 주가'!F99*'종목 기본정보'!F$2*'종목 기본정보'!F$3</f>
        <v>615486500000</v>
      </c>
      <c r="G99" s="9">
        <f t="shared" ca="1" si="2"/>
        <v>1382426300000</v>
      </c>
      <c r="H99" s="7">
        <f t="shared" ca="1" si="3"/>
        <v>111.03825702811245</v>
      </c>
    </row>
    <row r="100" spans="1:8" x14ac:dyDescent="0.3">
      <c r="A100">
        <v>99</v>
      </c>
      <c r="B100" s="9">
        <f ca="1">'일자별 주가'!B100*'종목 기본정보'!B$2*'종목 기본정보'!B$3</f>
        <v>104565000000</v>
      </c>
      <c r="C100" s="9">
        <f ca="1">'일자별 주가'!C100*'종목 기본정보'!C$2*'종목 기본정보'!C$3</f>
        <v>86593500000</v>
      </c>
      <c r="D100" s="9">
        <f ca="1">'일자별 주가'!D100*'종목 기본정보'!D$2*'종목 기본정보'!D$3</f>
        <v>466760400000</v>
      </c>
      <c r="E100" s="9">
        <f ca="1">'일자별 주가'!E100*'종목 기본정보'!E$2*'종목 기본정보'!E$3</f>
        <v>113687200000</v>
      </c>
      <c r="F100" s="9">
        <f ca="1">'일자별 주가'!F100*'종목 기본정보'!F$2*'종목 기본정보'!F$3</f>
        <v>608861000000</v>
      </c>
      <c r="G100" s="9">
        <f t="shared" ca="1" si="2"/>
        <v>1380467100000</v>
      </c>
      <c r="H100" s="7">
        <f t="shared" ca="1" si="3"/>
        <v>110.88089156626506</v>
      </c>
    </row>
    <row r="101" spans="1:8" x14ac:dyDescent="0.3">
      <c r="A101">
        <v>100</v>
      </c>
      <c r="B101" s="9">
        <f ca="1">'일자별 주가'!B101*'종목 기본정보'!B$2*'종목 기본정보'!B$3</f>
        <v>104325000000</v>
      </c>
      <c r="C101" s="9">
        <f ca="1">'일자별 주가'!C101*'종목 기본정보'!C$2*'종목 기본정보'!C$3</f>
        <v>86935500000</v>
      </c>
      <c r="D101" s="9">
        <f ca="1">'일자별 주가'!D101*'종목 기본정보'!D$2*'종목 기본정보'!D$3</f>
        <v>456904000000</v>
      </c>
      <c r="E101" s="9">
        <f ca="1">'일자별 주가'!E101*'종목 기본정보'!E$2*'종목 기본정보'!E$3</f>
        <v>114222240000</v>
      </c>
      <c r="F101" s="9">
        <f ca="1">'일자별 주가'!F101*'종목 기본정보'!F$2*'종목 기본정보'!F$3</f>
        <v>616450000000</v>
      </c>
      <c r="G101" s="9">
        <f t="shared" ca="1" si="2"/>
        <v>1378836740000</v>
      </c>
      <c r="H101" s="7">
        <f t="shared" ca="1" si="3"/>
        <v>110.7499389558233</v>
      </c>
    </row>
    <row r="102" spans="1:8" x14ac:dyDescent="0.3">
      <c r="A102">
        <v>101</v>
      </c>
      <c r="B102" s="9">
        <f ca="1">'일자별 주가'!B102*'종목 기본정보'!B$2*'종목 기본정보'!B$3</f>
        <v>105607500000</v>
      </c>
      <c r="C102" s="9">
        <f ca="1">'일자별 주가'!C102*'종목 기본정보'!C$2*'종목 기본정보'!C$3</f>
        <v>86472000000</v>
      </c>
      <c r="D102" s="9">
        <f ca="1">'일자별 주가'!D102*'종목 기본정보'!D$2*'종목 기본정보'!D$3</f>
        <v>471319600000</v>
      </c>
      <c r="E102" s="9">
        <f ca="1">'일자별 주가'!E102*'종목 기본정보'!E$2*'종목 기본정보'!E$3</f>
        <v>116023600000</v>
      </c>
      <c r="F102" s="9">
        <f ca="1">'일자별 주가'!F102*'종목 기본정보'!F$2*'종목 기본정보'!F$3</f>
        <v>613215500000</v>
      </c>
      <c r="G102" s="9">
        <f t="shared" ca="1" si="2"/>
        <v>1392638200000</v>
      </c>
      <c r="H102" s="7">
        <f t="shared" ca="1" si="3"/>
        <v>111.85848995983936</v>
      </c>
    </row>
    <row r="103" spans="1:8" x14ac:dyDescent="0.3">
      <c r="A103">
        <v>102</v>
      </c>
      <c r="B103" s="9">
        <f ca="1">'일자별 주가'!B103*'종목 기본정보'!B$2*'종목 기본정보'!B$3</f>
        <v>103402500000</v>
      </c>
      <c r="C103" s="9">
        <f ca="1">'일자별 주가'!C103*'종목 기본정보'!C$2*'종목 기본정보'!C$3</f>
        <v>84771000000</v>
      </c>
      <c r="D103" s="9">
        <f ca="1">'일자별 주가'!D103*'종목 기본정보'!D$2*'종목 기본정보'!D$3</f>
        <v>481864800000</v>
      </c>
      <c r="E103" s="9">
        <f ca="1">'일자별 주가'!E103*'종목 기본정보'!E$2*'종목 기본정보'!E$3</f>
        <v>113957360000</v>
      </c>
      <c r="F103" s="9">
        <f ca="1">'일자별 주가'!F103*'종목 기본정보'!F$2*'종목 기본정보'!F$3</f>
        <v>604880500000</v>
      </c>
      <c r="G103" s="9">
        <f t="shared" ca="1" si="2"/>
        <v>1388876160000</v>
      </c>
      <c r="H103" s="7">
        <f t="shared" ca="1" si="3"/>
        <v>111.55631807228916</v>
      </c>
    </row>
    <row r="104" spans="1:8" x14ac:dyDescent="0.3">
      <c r="A104">
        <v>103</v>
      </c>
      <c r="B104" s="9">
        <f ca="1">'일자별 주가'!B104*'종목 기본정보'!B$2*'종목 기본정보'!B$3</f>
        <v>102277500000</v>
      </c>
      <c r="C104" s="9">
        <f ca="1">'일자별 주가'!C104*'종목 기본정보'!C$2*'종목 기본정보'!C$3</f>
        <v>84519000000</v>
      </c>
      <c r="D104" s="9">
        <f ca="1">'일자별 주가'!D104*'종목 기본정보'!D$2*'종목 기본정보'!D$3</f>
        <v>487276800000</v>
      </c>
      <c r="E104" s="9">
        <f ca="1">'일자별 주가'!E104*'종목 기본정보'!E$2*'종목 기본정보'!E$3</f>
        <v>114248640000</v>
      </c>
      <c r="F104" s="9">
        <f ca="1">'일자별 주가'!F104*'종목 기본정보'!F$2*'종목 기본정보'!F$3</f>
        <v>595183000000</v>
      </c>
      <c r="G104" s="9">
        <f t="shared" ca="1" si="2"/>
        <v>1383504940000</v>
      </c>
      <c r="H104" s="7">
        <f t="shared" ca="1" si="3"/>
        <v>111.12489477911647</v>
      </c>
    </row>
    <row r="105" spans="1:8" x14ac:dyDescent="0.3">
      <c r="A105">
        <v>104</v>
      </c>
      <c r="B105" s="9">
        <f ca="1">'일자별 주가'!B105*'종목 기본정보'!B$2*'종목 기본정보'!B$3</f>
        <v>100020000000</v>
      </c>
      <c r="C105" s="9">
        <f ca="1">'일자별 주가'!C105*'종목 기본정보'!C$2*'종목 기본정보'!C$3</f>
        <v>85756500000</v>
      </c>
      <c r="D105" s="9">
        <f ca="1">'일자별 주가'!D105*'종목 기본정보'!D$2*'종목 기본정보'!D$3</f>
        <v>488982400000</v>
      </c>
      <c r="E105" s="9">
        <f ca="1">'일자별 주가'!E105*'종목 기본정보'!E$2*'종목 기본정보'!E$3</f>
        <v>114187040000</v>
      </c>
      <c r="F105" s="9">
        <f ca="1">'일자별 주가'!F105*'종목 기본정보'!F$2*'종목 기본정보'!F$3</f>
        <v>611704000000</v>
      </c>
      <c r="G105" s="9">
        <f t="shared" ca="1" si="2"/>
        <v>1400649940000</v>
      </c>
      <c r="H105" s="7">
        <f t="shared" ca="1" si="3"/>
        <v>112.50200321285139</v>
      </c>
    </row>
    <row r="106" spans="1:8" x14ac:dyDescent="0.3">
      <c r="A106">
        <v>105</v>
      </c>
      <c r="B106" s="9">
        <f ca="1">'일자별 주가'!B106*'종목 기본정보'!B$2*'종목 기본정보'!B$3</f>
        <v>101835000000</v>
      </c>
      <c r="C106" s="9">
        <f ca="1">'일자별 주가'!C106*'종목 기본정보'!C$2*'종목 기본정보'!C$3</f>
        <v>87106500000</v>
      </c>
      <c r="D106" s="9">
        <f ca="1">'일자별 주가'!D106*'종목 기본정보'!D$2*'종목 기본정보'!D$3</f>
        <v>489343200000</v>
      </c>
      <c r="E106" s="9">
        <f ca="1">'일자별 주가'!E106*'종목 기본정보'!E$2*'종목 기본정보'!E$3</f>
        <v>112222000000</v>
      </c>
      <c r="F106" s="9">
        <f ca="1">'일자별 주가'!F106*'종목 기본정보'!F$2*'종목 기본정보'!F$3</f>
        <v>620485000000</v>
      </c>
      <c r="G106" s="9">
        <f t="shared" ca="1" si="2"/>
        <v>1410991700000</v>
      </c>
      <c r="H106" s="7">
        <f t="shared" ca="1" si="3"/>
        <v>113.33266666666665</v>
      </c>
    </row>
    <row r="107" spans="1:8" x14ac:dyDescent="0.3">
      <c r="A107">
        <v>106</v>
      </c>
      <c r="B107" s="9">
        <f ca="1">'일자별 주가'!B107*'종목 기본정보'!B$2*'종목 기본정보'!B$3</f>
        <v>104745000000</v>
      </c>
      <c r="C107" s="9">
        <f ca="1">'일자별 주가'!C107*'종목 기본정보'!C$2*'종목 기본정보'!C$3</f>
        <v>85594500000</v>
      </c>
      <c r="D107" s="9">
        <f ca="1">'일자별 주가'!D107*'종목 기본정보'!D$2*'종목 기본정보'!D$3</f>
        <v>505054400000</v>
      </c>
      <c r="E107" s="9">
        <f ca="1">'일자별 주가'!E107*'종목 기본정보'!E$2*'종목 기본정보'!E$3</f>
        <v>113279760000</v>
      </c>
      <c r="F107" s="9">
        <f ca="1">'일자별 주가'!F107*'종목 기본정보'!F$2*'종목 기본정보'!F$3</f>
        <v>626111500000</v>
      </c>
      <c r="G107" s="9">
        <f t="shared" ca="1" si="2"/>
        <v>1434785160000</v>
      </c>
      <c r="H107" s="7">
        <f t="shared" ca="1" si="3"/>
        <v>115.24378795180724</v>
      </c>
    </row>
    <row r="108" spans="1:8" x14ac:dyDescent="0.3">
      <c r="A108">
        <v>107</v>
      </c>
      <c r="B108" s="9">
        <f ca="1">'일자별 주가'!B108*'종목 기본정보'!B$2*'종목 기본정보'!B$3</f>
        <v>107235000000</v>
      </c>
      <c r="C108" s="9">
        <f ca="1">'일자별 주가'!C108*'종목 기본정보'!C$2*'종목 기본정보'!C$3</f>
        <v>86881500000</v>
      </c>
      <c r="D108" s="9">
        <f ca="1">'일자별 주가'!D108*'종목 기본정보'!D$2*'종목 기본정보'!D$3</f>
        <v>512500000000</v>
      </c>
      <c r="E108" s="9">
        <f ca="1">'일자별 주가'!E108*'종목 기본정보'!E$2*'종목 기본정보'!E$3</f>
        <v>112850320000</v>
      </c>
      <c r="F108" s="9">
        <f ca="1">'일자별 주가'!F108*'종목 기본정보'!F$2*'종목 기본정보'!F$3</f>
        <v>643225500000</v>
      </c>
      <c r="G108" s="9">
        <f t="shared" ca="1" si="2"/>
        <v>1462692320000</v>
      </c>
      <c r="H108" s="7">
        <f t="shared" ca="1" si="3"/>
        <v>117.48532690763052</v>
      </c>
    </row>
    <row r="109" spans="1:8" x14ac:dyDescent="0.3">
      <c r="A109">
        <v>108</v>
      </c>
      <c r="B109" s="9">
        <f ca="1">'일자별 주가'!B109*'종목 기본정보'!B$2*'종목 기본정보'!B$3</f>
        <v>110745000000</v>
      </c>
      <c r="C109" s="9">
        <f ca="1">'일자별 주가'!C109*'종목 기본정보'!C$2*'종목 기본정보'!C$3</f>
        <v>85374000000</v>
      </c>
      <c r="D109" s="9">
        <f ca="1">'일자별 주가'!D109*'종목 기본정보'!D$2*'종목 기본정보'!D$3</f>
        <v>519158399999.99994</v>
      </c>
      <c r="E109" s="9">
        <f ca="1">'일자별 주가'!E109*'종목 기본정보'!E$2*'종목 기본정보'!E$3</f>
        <v>110530640000</v>
      </c>
      <c r="F109" s="9">
        <f ca="1">'일자별 주가'!F109*'종목 기본정보'!F$2*'종목 기본정보'!F$3</f>
        <v>628488500000</v>
      </c>
      <c r="G109" s="9">
        <f t="shared" ca="1" si="2"/>
        <v>1454296540000</v>
      </c>
      <c r="H109" s="7">
        <f t="shared" ca="1" si="3"/>
        <v>116.8109670682731</v>
      </c>
    </row>
    <row r="110" spans="1:8" x14ac:dyDescent="0.3">
      <c r="A110">
        <v>109</v>
      </c>
      <c r="B110" s="9">
        <f ca="1">'일자별 주가'!B110*'종목 기본정보'!B$2*'종목 기본정보'!B$3</f>
        <v>113085000000</v>
      </c>
      <c r="C110" s="9">
        <f ca="1">'일자별 주가'!C110*'종목 기본정보'!C$2*'종목 기본정보'!C$3</f>
        <v>83965500000</v>
      </c>
      <c r="D110" s="9">
        <f ca="1">'일자별 주가'!D110*'종목 기본정보'!D$2*'종목 기본정보'!D$3</f>
        <v>514582799999.99994</v>
      </c>
      <c r="E110" s="9">
        <f ca="1">'일자별 주가'!E110*'종목 기본정보'!E$2*'종목 기본정보'!E$3</f>
        <v>112730640000</v>
      </c>
      <c r="F110" s="9">
        <f ca="1">'일자별 주가'!F110*'종목 기본정보'!F$2*'종목 기본정보'!F$3</f>
        <v>612480000000</v>
      </c>
      <c r="G110" s="9">
        <f t="shared" ca="1" si="2"/>
        <v>1436843940000</v>
      </c>
      <c r="H110" s="7">
        <f t="shared" ca="1" si="3"/>
        <v>115.40915180722891</v>
      </c>
    </row>
    <row r="111" spans="1:8" x14ac:dyDescent="0.3">
      <c r="A111">
        <v>110</v>
      </c>
      <c r="B111" s="9">
        <f ca="1">'일자별 주가'!B111*'종목 기본정보'!B$2*'종목 기본정보'!B$3</f>
        <v>113827500000</v>
      </c>
      <c r="C111" s="9">
        <f ca="1">'일자별 주가'!C111*'종목 기본정보'!C$2*'종목 기본정보'!C$3</f>
        <v>85594500000</v>
      </c>
      <c r="D111" s="9">
        <f ca="1">'일자별 주가'!D111*'종목 기본정보'!D$2*'종목 기본정보'!D$3</f>
        <v>503217600000</v>
      </c>
      <c r="E111" s="9">
        <f ca="1">'일자별 주가'!E111*'종목 기본정보'!E$2*'종목 기본정보'!E$3</f>
        <v>111685200000</v>
      </c>
      <c r="F111" s="9">
        <f ca="1">'일자별 주가'!F111*'종목 기본정보'!F$2*'종목 기본정보'!F$3</f>
        <v>625381500000</v>
      </c>
      <c r="G111" s="9">
        <f t="shared" ca="1" si="2"/>
        <v>1439706300000</v>
      </c>
      <c r="H111" s="7">
        <f t="shared" ca="1" si="3"/>
        <v>115.63906024096386</v>
      </c>
    </row>
    <row r="112" spans="1:8" x14ac:dyDescent="0.3">
      <c r="A112">
        <v>111</v>
      </c>
      <c r="B112" s="9">
        <f ca="1">'일자별 주가'!B112*'종목 기본정보'!B$2*'종목 기본정보'!B$3</f>
        <v>113707500000</v>
      </c>
      <c r="C112" s="9">
        <f ca="1">'일자별 주가'!C112*'종목 기본정보'!C$2*'종목 기본정보'!C$3</f>
        <v>83695500000</v>
      </c>
      <c r="D112" s="9">
        <f ca="1">'일자별 주가'!D112*'종목 기본정보'!D$2*'종목 기본정보'!D$3</f>
        <v>504398400000</v>
      </c>
      <c r="E112" s="9">
        <f ca="1">'일자별 주가'!E112*'종목 기본정보'!E$2*'종목 기본정보'!E$3</f>
        <v>108379040000</v>
      </c>
      <c r="F112" s="9">
        <f ca="1">'일자별 주가'!F112*'종목 기본정보'!F$2*'종목 기본정보'!F$3</f>
        <v>615741000000</v>
      </c>
      <c r="G112" s="9">
        <f t="shared" ca="1" si="2"/>
        <v>1425921440000</v>
      </c>
      <c r="H112" s="7">
        <f t="shared" ca="1" si="3"/>
        <v>114.53184257028113</v>
      </c>
    </row>
    <row r="113" spans="1:8" x14ac:dyDescent="0.3">
      <c r="A113">
        <v>112</v>
      </c>
      <c r="B113" s="9">
        <f ca="1">'일자별 주가'!B113*'종목 기본정보'!B$2*'종목 기본정보'!B$3</f>
        <v>111945000000</v>
      </c>
      <c r="C113" s="9">
        <f ca="1">'일자별 주가'!C113*'종목 기본정보'!C$2*'종목 기본정보'!C$3</f>
        <v>83493000000</v>
      </c>
      <c r="D113" s="9">
        <f ca="1">'일자별 주가'!D113*'종목 기본정보'!D$2*'종목 기본정보'!D$3</f>
        <v>517600399999.99994</v>
      </c>
      <c r="E113" s="9">
        <f ca="1">'일자별 주가'!E113*'종목 기본정보'!E$2*'종목 기본정보'!E$3</f>
        <v>110768240000</v>
      </c>
      <c r="F113" s="9">
        <f ca="1">'일자별 주가'!F113*'종목 기본정보'!F$2*'종목 기본정보'!F$3</f>
        <v>610435500000</v>
      </c>
      <c r="G113" s="9">
        <f t="shared" ca="1" si="2"/>
        <v>1434242140000</v>
      </c>
      <c r="H113" s="7">
        <f t="shared" ca="1" si="3"/>
        <v>115.20017188755021</v>
      </c>
    </row>
    <row r="114" spans="1:8" x14ac:dyDescent="0.3">
      <c r="A114">
        <v>113</v>
      </c>
      <c r="B114" s="9">
        <f ca="1">'일자별 주가'!B114*'종목 기본정보'!B$2*'종목 기본정보'!B$3</f>
        <v>110017500000</v>
      </c>
      <c r="C114" s="9">
        <f ca="1">'일자별 주가'!C114*'종목 기본정보'!C$2*'종목 기본정보'!C$3</f>
        <v>83965500000</v>
      </c>
      <c r="D114" s="9">
        <f ca="1">'일자별 주가'!D114*'종목 기본정보'!D$2*'종목 기본정보'!D$3</f>
        <v>512237600000</v>
      </c>
      <c r="E114" s="9">
        <f ca="1">'일자별 주가'!E114*'종목 기본정보'!E$2*'종목 기본정보'!E$3</f>
        <v>113939760000</v>
      </c>
      <c r="F114" s="9">
        <f ca="1">'일자별 주가'!F114*'종목 기본정보'!F$2*'종목 기본정보'!F$3</f>
        <v>595163500000</v>
      </c>
      <c r="G114" s="9">
        <f t="shared" ca="1" si="2"/>
        <v>1415323860000</v>
      </c>
      <c r="H114" s="7">
        <f t="shared" ca="1" si="3"/>
        <v>113.68063132530119</v>
      </c>
    </row>
    <row r="115" spans="1:8" x14ac:dyDescent="0.3">
      <c r="A115">
        <v>114</v>
      </c>
      <c r="B115" s="9">
        <f ca="1">'일자별 주가'!B115*'종목 기본정보'!B$2*'종목 기본정보'!B$3</f>
        <v>109057500000</v>
      </c>
      <c r="C115" s="9">
        <f ca="1">'일자별 주가'!C115*'종목 기본정보'!C$2*'종목 기본정보'!C$3</f>
        <v>81841500000</v>
      </c>
      <c r="D115" s="9">
        <f ca="1">'일자별 주가'!D115*'종목 기본정보'!D$2*'종목 기본정보'!D$3</f>
        <v>504136000000</v>
      </c>
      <c r="E115" s="9">
        <f ca="1">'일자별 주가'!E115*'종목 기본정보'!E$2*'종목 기본정보'!E$3</f>
        <v>114137760000</v>
      </c>
      <c r="F115" s="9">
        <f ca="1">'일자별 주가'!F115*'종목 기본정보'!F$2*'종목 기본정보'!F$3</f>
        <v>578496000000</v>
      </c>
      <c r="G115" s="9">
        <f t="shared" ca="1" si="2"/>
        <v>1387668760000</v>
      </c>
      <c r="H115" s="7">
        <f t="shared" ca="1" si="3"/>
        <v>111.45933815261044</v>
      </c>
    </row>
    <row r="116" spans="1:8" x14ac:dyDescent="0.3">
      <c r="A116">
        <v>115</v>
      </c>
      <c r="B116" s="9">
        <f ca="1">'일자별 주가'!B116*'종목 기본정보'!B$2*'종목 기본정보'!B$3</f>
        <v>112372500000</v>
      </c>
      <c r="C116" s="9">
        <f ca="1">'일자별 주가'!C116*'종목 기본정보'!C$2*'종목 기본정보'!C$3</f>
        <v>80541000000</v>
      </c>
      <c r="D116" s="9">
        <f ca="1">'일자별 주가'!D116*'종목 기본정보'!D$2*'종목 기본정보'!D$3</f>
        <v>495394800000</v>
      </c>
      <c r="E116" s="9">
        <f ca="1">'일자별 주가'!E116*'종목 기본정보'!E$2*'종목 기본정보'!E$3</f>
        <v>116111600000</v>
      </c>
      <c r="F116" s="9">
        <f ca="1">'일자별 주가'!F116*'종목 기본정보'!F$2*'종목 기본정보'!F$3</f>
        <v>597404000000</v>
      </c>
      <c r="G116" s="9">
        <f t="shared" ca="1" si="2"/>
        <v>1401823900000</v>
      </c>
      <c r="H116" s="7">
        <f t="shared" ca="1" si="3"/>
        <v>112.59629718875502</v>
      </c>
    </row>
    <row r="117" spans="1:8" x14ac:dyDescent="0.3">
      <c r="A117">
        <v>116</v>
      </c>
      <c r="B117" s="9">
        <f ca="1">'일자별 주가'!B117*'종목 기본정보'!B$2*'종목 기본정보'!B$3</f>
        <v>115095000000</v>
      </c>
      <c r="C117" s="9">
        <f ca="1">'일자별 주가'!C117*'종목 기본정보'!C$2*'종목 기본정보'!C$3</f>
        <v>78520500000</v>
      </c>
      <c r="D117" s="9">
        <f ca="1">'일자별 주가'!D117*'종목 기본정보'!D$2*'종목 기본정보'!D$3</f>
        <v>484521600000</v>
      </c>
      <c r="E117" s="9">
        <f ca="1">'일자별 주가'!E117*'종목 기본정보'!E$2*'종목 기본정보'!E$3</f>
        <v>119506640000</v>
      </c>
      <c r="F117" s="9">
        <f ca="1">'일자별 주가'!F117*'종목 기본정보'!F$2*'종목 기본정보'!F$3</f>
        <v>582597000000</v>
      </c>
      <c r="G117" s="9">
        <f t="shared" ca="1" si="2"/>
        <v>1380240740000</v>
      </c>
      <c r="H117" s="7">
        <f t="shared" ca="1" si="3"/>
        <v>110.86271004016064</v>
      </c>
    </row>
    <row r="118" spans="1:8" x14ac:dyDescent="0.3">
      <c r="A118">
        <v>117</v>
      </c>
      <c r="B118" s="9">
        <f ca="1">'일자별 주가'!B118*'종목 기본정보'!B$2*'종목 기본정보'!B$3</f>
        <v>115177500000</v>
      </c>
      <c r="C118" s="9">
        <f ca="1">'일자별 주가'!C118*'종목 기본정보'!C$2*'종목 기본정보'!C$3</f>
        <v>77242500000</v>
      </c>
      <c r="D118" s="9">
        <f ca="1">'일자별 주가'!D118*'종목 기본정보'!D$2*'종목 기본정보'!D$3</f>
        <v>478174800000</v>
      </c>
      <c r="E118" s="9">
        <f ca="1">'일자별 주가'!E118*'종목 기본정보'!E$2*'종목 기본정보'!E$3</f>
        <v>118255280000</v>
      </c>
      <c r="F118" s="9">
        <f ca="1">'일자별 주가'!F118*'종목 기본정보'!F$2*'종목 기본정보'!F$3</f>
        <v>568063000000</v>
      </c>
      <c r="G118" s="9">
        <f t="shared" ca="1" si="2"/>
        <v>1356913080000</v>
      </c>
      <c r="H118" s="7">
        <f t="shared" ca="1" si="3"/>
        <v>108.98900240963856</v>
      </c>
    </row>
    <row r="119" spans="1:8" x14ac:dyDescent="0.3">
      <c r="A119">
        <v>118</v>
      </c>
      <c r="B119" s="9">
        <f ca="1">'일자별 주가'!B119*'종목 기본정보'!B$2*'종목 기본정보'!B$3</f>
        <v>113347500000</v>
      </c>
      <c r="C119" s="9">
        <f ca="1">'일자별 주가'!C119*'종목 기본정보'!C$2*'종목 기본정보'!C$3</f>
        <v>77544000000</v>
      </c>
      <c r="D119" s="9">
        <f ca="1">'일자별 주가'!D119*'종목 기본정보'!D$2*'종목 기본정보'!D$3</f>
        <v>477125200000</v>
      </c>
      <c r="E119" s="9">
        <f ca="1">'일자별 주가'!E119*'종목 기본정보'!E$2*'종목 기본정보'!E$3</f>
        <v>121254320000</v>
      </c>
      <c r="F119" s="9">
        <f ca="1">'일자별 주가'!F119*'종목 기본정보'!F$2*'종목 기본정보'!F$3</f>
        <v>585502000000</v>
      </c>
      <c r="G119" s="9">
        <f t="shared" ca="1" si="2"/>
        <v>1374773020000</v>
      </c>
      <c r="H119" s="7">
        <f t="shared" ca="1" si="3"/>
        <v>110.42353574297188</v>
      </c>
    </row>
    <row r="120" spans="1:8" x14ac:dyDescent="0.3">
      <c r="A120">
        <v>119</v>
      </c>
      <c r="B120" s="9">
        <f ca="1">'일자별 주가'!B120*'종목 기본정보'!B$2*'종목 기본정보'!B$3</f>
        <v>112267500000</v>
      </c>
      <c r="C120" s="9">
        <f ca="1">'일자별 주가'!C120*'종목 기본정보'!C$2*'종목 기본정보'!C$3</f>
        <v>76968000000</v>
      </c>
      <c r="D120" s="9">
        <f ca="1">'일자별 주가'!D120*'종목 기본정보'!D$2*'종목 기본정보'!D$3</f>
        <v>484423200000</v>
      </c>
      <c r="E120" s="9">
        <f ca="1">'일자별 주가'!E120*'종목 기본정보'!E$2*'종목 기본정보'!E$3</f>
        <v>118669760000</v>
      </c>
      <c r="F120" s="9">
        <f ca="1">'일자별 주가'!F120*'종목 기본정보'!F$2*'종목 기본정보'!F$3</f>
        <v>594448000000</v>
      </c>
      <c r="G120" s="9">
        <f t="shared" ca="1" si="2"/>
        <v>1386776460000</v>
      </c>
      <c r="H120" s="7">
        <f t="shared" ca="1" si="3"/>
        <v>111.38766746987952</v>
      </c>
    </row>
    <row r="121" spans="1:8" x14ac:dyDescent="0.3">
      <c r="A121">
        <v>120</v>
      </c>
      <c r="B121" s="9">
        <f ca="1">'일자별 주가'!B121*'종목 기본정보'!B$2*'종목 기본정보'!B$3</f>
        <v>115162500000</v>
      </c>
      <c r="C121" s="9">
        <f ca="1">'일자별 주가'!C121*'종목 기본정보'!C$2*'종목 기본정보'!C$3</f>
        <v>77364000000</v>
      </c>
      <c r="D121" s="9">
        <f ca="1">'일자별 주가'!D121*'종목 기본정보'!D$2*'종목 기본정보'!D$3</f>
        <v>494755200000</v>
      </c>
      <c r="E121" s="9">
        <f ca="1">'일자별 주가'!E121*'종목 기본정보'!E$2*'종목 기본정보'!E$3</f>
        <v>118096880000</v>
      </c>
      <c r="F121" s="9">
        <f ca="1">'일자별 주가'!F121*'종목 기본정보'!F$2*'종목 기본정보'!F$3</f>
        <v>585193000000</v>
      </c>
      <c r="G121" s="9">
        <f t="shared" ca="1" si="2"/>
        <v>1390571580000</v>
      </c>
      <c r="H121" s="7">
        <f t="shared" ca="1" si="3"/>
        <v>111.69249638554217</v>
      </c>
    </row>
    <row r="122" spans="1:8" x14ac:dyDescent="0.3">
      <c r="A122">
        <v>121</v>
      </c>
      <c r="B122" s="9">
        <f ca="1">'일자별 주가'!B122*'종목 기본정보'!B$2*'종목 기본정보'!B$3</f>
        <v>112687500000</v>
      </c>
      <c r="C122" s="9">
        <f ca="1">'일자별 주가'!C122*'종목 기본정보'!C$2*'종목 기본정보'!C$3</f>
        <v>78732000000</v>
      </c>
      <c r="D122" s="9">
        <f ca="1">'일자별 주가'!D122*'종목 기본정보'!D$2*'종목 기본정보'!D$3</f>
        <v>506005600000</v>
      </c>
      <c r="E122" s="9">
        <f ca="1">'일자별 주가'!E122*'종목 기본정보'!E$2*'종목 기본정보'!E$3</f>
        <v>120321520000</v>
      </c>
      <c r="F122" s="9">
        <f ca="1">'일자별 주가'!F122*'종목 기본정보'!F$2*'종목 기본정보'!F$3</f>
        <v>582156000000</v>
      </c>
      <c r="G122" s="9">
        <f t="shared" ca="1" si="2"/>
        <v>1399902620000</v>
      </c>
      <c r="H122" s="7">
        <f t="shared" ca="1" si="3"/>
        <v>112.44197751004018</v>
      </c>
    </row>
    <row r="123" spans="1:8" x14ac:dyDescent="0.3">
      <c r="A123">
        <v>122</v>
      </c>
      <c r="B123" s="9">
        <f ca="1">'일자별 주가'!B123*'종목 기본정보'!B$2*'종목 기본정보'!B$3</f>
        <v>114337500000</v>
      </c>
      <c r="C123" s="9">
        <f ca="1">'일자별 주가'!C123*'종목 기본정보'!C$2*'종목 기본정보'!C$3</f>
        <v>77647500000</v>
      </c>
      <c r="D123" s="9">
        <f ca="1">'일자별 주가'!D123*'종목 기본정보'!D$2*'종목 기본정보'!D$3</f>
        <v>516025999999.99994</v>
      </c>
      <c r="E123" s="9">
        <f ca="1">'일자별 주가'!E123*'종목 기본정보'!E$2*'종목 기본정보'!E$3</f>
        <v>118607280000</v>
      </c>
      <c r="F123" s="9">
        <f ca="1">'일자별 주가'!F123*'종목 기본정보'!F$2*'종목 기본정보'!F$3</f>
        <v>577427500000</v>
      </c>
      <c r="G123" s="9">
        <f t="shared" ca="1" si="2"/>
        <v>1404045780000</v>
      </c>
      <c r="H123" s="7">
        <f t="shared" ca="1" si="3"/>
        <v>112.77476144578313</v>
      </c>
    </row>
    <row r="124" spans="1:8" x14ac:dyDescent="0.3">
      <c r="A124">
        <v>123</v>
      </c>
      <c r="B124" s="9">
        <f ca="1">'일자별 주가'!B124*'종목 기본정보'!B$2*'종목 기본정보'!B$3</f>
        <v>115672500000</v>
      </c>
      <c r="C124" s="9">
        <f ca="1">'일자별 주가'!C124*'종목 기본정보'!C$2*'종목 기본정보'!C$3</f>
        <v>76005000000</v>
      </c>
      <c r="D124" s="9">
        <f ca="1">'일자별 주가'!D124*'종목 기본정보'!D$2*'종목 기본정보'!D$3</f>
        <v>511417600000</v>
      </c>
      <c r="E124" s="9">
        <f ca="1">'일자별 주가'!E124*'종목 기본정보'!E$2*'종목 기본정보'!E$3</f>
        <v>119670320000</v>
      </c>
      <c r="F124" s="9">
        <f ca="1">'일자별 주가'!F124*'종목 기본정보'!F$2*'종목 기본정보'!F$3</f>
        <v>596066500000</v>
      </c>
      <c r="G124" s="9">
        <f t="shared" ca="1" si="2"/>
        <v>1418831920000</v>
      </c>
      <c r="H124" s="7">
        <f t="shared" ca="1" si="3"/>
        <v>113.9624032128514</v>
      </c>
    </row>
    <row r="125" spans="1:8" x14ac:dyDescent="0.3">
      <c r="A125">
        <v>124</v>
      </c>
      <c r="B125" s="9">
        <f ca="1">'일자별 주가'!B125*'종목 기본정보'!B$2*'종목 기본정보'!B$3</f>
        <v>114112500000</v>
      </c>
      <c r="C125" s="9">
        <f ca="1">'일자별 주가'!C125*'종목 기본정보'!C$2*'종목 기본정보'!C$3</f>
        <v>74362500000</v>
      </c>
      <c r="D125" s="9">
        <f ca="1">'일자별 주가'!D125*'종목 기본정보'!D$2*'종목 기본정보'!D$3</f>
        <v>508154000000</v>
      </c>
      <c r="E125" s="9">
        <f ca="1">'일자별 주가'!E125*'종목 기본정보'!E$2*'종목 기본정보'!E$3</f>
        <v>116565680000</v>
      </c>
      <c r="F125" s="9">
        <f ca="1">'일자별 주가'!F125*'종목 기본정보'!F$2*'종목 기본정보'!F$3</f>
        <v>590185000000</v>
      </c>
      <c r="G125" s="9">
        <f t="shared" ca="1" si="2"/>
        <v>1403379680000</v>
      </c>
      <c r="H125" s="7">
        <f t="shared" ca="1" si="3"/>
        <v>112.721259437751</v>
      </c>
    </row>
    <row r="126" spans="1:8" x14ac:dyDescent="0.3">
      <c r="A126">
        <v>125</v>
      </c>
      <c r="B126" s="9">
        <f ca="1">'일자별 주가'!B126*'종목 기본정보'!B$2*'종목 기본정보'!B$3</f>
        <v>112740000000</v>
      </c>
      <c r="C126" s="9">
        <f ca="1">'일자별 주가'!C126*'종목 기본정보'!C$2*'종목 기본정보'!C$3</f>
        <v>74227500000</v>
      </c>
      <c r="D126" s="9">
        <f ca="1">'일자별 주가'!D126*'종목 기본정보'!D$2*'종목 기본정보'!D$3</f>
        <v>514697599999.99994</v>
      </c>
      <c r="E126" s="9">
        <f ca="1">'일자별 주가'!E126*'종목 기본정보'!E$2*'종목 기본정보'!E$3</f>
        <v>117742240000</v>
      </c>
      <c r="F126" s="9">
        <f ca="1">'일자별 주가'!F126*'종목 기본정보'!F$2*'종목 기본정보'!F$3</f>
        <v>583604500000</v>
      </c>
      <c r="G126" s="9">
        <f t="shared" ca="1" si="2"/>
        <v>1403011840000</v>
      </c>
      <c r="H126" s="7">
        <f t="shared" ca="1" si="3"/>
        <v>112.6917140562249</v>
      </c>
    </row>
    <row r="127" spans="1:8" x14ac:dyDescent="0.3">
      <c r="A127">
        <v>126</v>
      </c>
      <c r="B127" s="9">
        <f ca="1">'일자별 주가'!B127*'종목 기본정보'!B$2*'종목 기본정보'!B$3</f>
        <v>111960000000</v>
      </c>
      <c r="C127" s="9">
        <f ca="1">'일자별 주가'!C127*'종목 기본정보'!C$2*'종목 기본정보'!C$3</f>
        <v>74497500000</v>
      </c>
      <c r="D127" s="9">
        <f ca="1">'일자별 주가'!D127*'종목 기본정보'!D$2*'종목 기본정보'!D$3</f>
        <v>511942400000</v>
      </c>
      <c r="E127" s="9">
        <f ca="1">'일자별 주가'!E127*'종목 기본정보'!E$2*'종목 기본정보'!E$3</f>
        <v>120608400000</v>
      </c>
      <c r="F127" s="9">
        <f ca="1">'일자별 주가'!F127*'종목 기본정보'!F$2*'종목 기본정보'!F$3</f>
        <v>600056000000</v>
      </c>
      <c r="G127" s="9">
        <f t="shared" ca="1" si="2"/>
        <v>1419064300000</v>
      </c>
      <c r="H127" s="7">
        <f t="shared" ca="1" si="3"/>
        <v>113.98106827309238</v>
      </c>
    </row>
    <row r="128" spans="1:8" x14ac:dyDescent="0.3">
      <c r="A128">
        <v>127</v>
      </c>
      <c r="B128" s="9">
        <f ca="1">'일자별 주가'!B128*'종목 기본정보'!B$2*'종목 기본정보'!B$3</f>
        <v>113032500000</v>
      </c>
      <c r="C128" s="9">
        <f ca="1">'일자별 주가'!C128*'종목 기본정보'!C$2*'종목 기본정보'!C$3</f>
        <v>76140000000</v>
      </c>
      <c r="D128" s="9">
        <f ca="1">'일자별 주가'!D128*'종목 기본정보'!D$2*'종목 기본정보'!D$3</f>
        <v>511220800000</v>
      </c>
      <c r="E128" s="9">
        <f ca="1">'일자별 주가'!E128*'종목 기본정보'!E$2*'종목 기본정보'!E$3</f>
        <v>123559920000</v>
      </c>
      <c r="F128" s="9">
        <f ca="1">'일자별 주가'!F128*'종목 기본정보'!F$2*'종목 기본정보'!F$3</f>
        <v>600978000000</v>
      </c>
      <c r="G128" s="9">
        <f t="shared" ca="1" si="2"/>
        <v>1424931220000</v>
      </c>
      <c r="H128" s="7">
        <f t="shared" ca="1" si="3"/>
        <v>114.45230682730924</v>
      </c>
    </row>
    <row r="129" spans="1:8" x14ac:dyDescent="0.3">
      <c r="A129">
        <v>128</v>
      </c>
      <c r="B129" s="9">
        <f ca="1">'일자별 주가'!B129*'종목 기본정보'!B$2*'종목 기본정보'!B$3</f>
        <v>111217500000</v>
      </c>
      <c r="C129" s="9">
        <f ca="1">'일자별 주가'!C129*'종목 기본정보'!C$2*'종목 기본정보'!C$3</f>
        <v>75078000000</v>
      </c>
      <c r="D129" s="9">
        <f ca="1">'일자별 주가'!D129*'종목 기본정보'!D$2*'종목 기본정보'!D$3</f>
        <v>525767599999.99994</v>
      </c>
      <c r="E129" s="9">
        <f ca="1">'일자별 주가'!E129*'종목 기본정보'!E$2*'종목 기본정보'!E$3</f>
        <v>122860320000</v>
      </c>
      <c r="F129" s="9">
        <f ca="1">'일자별 주가'!F129*'종목 기본정보'!F$2*'종목 기본정보'!F$3</f>
        <v>584760500000</v>
      </c>
      <c r="G129" s="9">
        <f t="shared" ca="1" si="2"/>
        <v>1419683920000</v>
      </c>
      <c r="H129" s="7">
        <f t="shared" ca="1" si="3"/>
        <v>114.03083694779117</v>
      </c>
    </row>
    <row r="130" spans="1:8" x14ac:dyDescent="0.3">
      <c r="A130">
        <v>129</v>
      </c>
      <c r="B130" s="9">
        <f ca="1">'일자별 주가'!B130*'종목 기본정보'!B$2*'종목 기본정보'!B$3</f>
        <v>108307500000</v>
      </c>
      <c r="C130" s="9">
        <f ca="1">'일자별 주가'!C130*'종목 기본정보'!C$2*'종목 기본정보'!C$3</f>
        <v>72855000000</v>
      </c>
      <c r="D130" s="9">
        <f ca="1">'일자별 주가'!D130*'종목 기본정보'!D$2*'종목 기본정보'!D$3</f>
        <v>531425599999.99994</v>
      </c>
      <c r="E130" s="9">
        <f ca="1">'일자별 주가'!E130*'종목 기본정보'!E$2*'종목 기본정보'!E$3</f>
        <v>121958320000</v>
      </c>
      <c r="F130" s="9">
        <f ca="1">'일자별 주가'!F130*'종목 기본정보'!F$2*'종목 기본정보'!F$3</f>
        <v>570323000000</v>
      </c>
      <c r="G130" s="9">
        <f t="shared" ca="1" si="2"/>
        <v>1404869420000</v>
      </c>
      <c r="H130" s="7">
        <f t="shared" ca="1" si="3"/>
        <v>112.8409172690763</v>
      </c>
    </row>
    <row r="131" spans="1:8" x14ac:dyDescent="0.3">
      <c r="A131">
        <v>130</v>
      </c>
      <c r="B131" s="9">
        <f ca="1">'일자별 주가'!B131*'종목 기본정보'!B$2*'종목 기본정보'!B$3</f>
        <v>109905000000</v>
      </c>
      <c r="C131" s="9">
        <f ca="1">'일자별 주가'!C131*'종목 기본정보'!C$2*'종목 기본정보'!C$3</f>
        <v>72193500000</v>
      </c>
      <c r="D131" s="9">
        <f ca="1">'일자별 주가'!D131*'종목 기본정보'!D$2*'종목 기본정보'!D$3</f>
        <v>524455599999.99994</v>
      </c>
      <c r="E131" s="9">
        <f ca="1">'일자별 주가'!E131*'종목 기본정보'!E$2*'종목 기본정보'!E$3</f>
        <v>121203280000</v>
      </c>
      <c r="F131" s="9">
        <f ca="1">'일자별 주가'!F131*'종목 기본정보'!F$2*'종목 기본정보'!F$3</f>
        <v>560287000000</v>
      </c>
      <c r="G131" s="9">
        <f t="shared" ref="G131:G194" ca="1" si="4">SUM(B131:F131)</f>
        <v>1388044380000</v>
      </c>
      <c r="H131" s="7">
        <f t="shared" ref="H131:H194" ca="1" si="5">G131/G$2*100</f>
        <v>111.48950843373493</v>
      </c>
    </row>
    <row r="132" spans="1:8" x14ac:dyDescent="0.3">
      <c r="A132">
        <v>131</v>
      </c>
      <c r="B132" s="9">
        <f ca="1">'일자별 주가'!B132*'종목 기본정보'!B$2*'종목 기본정보'!B$3</f>
        <v>109717500000</v>
      </c>
      <c r="C132" s="9">
        <f ca="1">'일자별 주가'!C132*'종목 기본정보'!C$2*'종목 기본정보'!C$3</f>
        <v>73336500000</v>
      </c>
      <c r="D132" s="9">
        <f ca="1">'일자별 주가'!D132*'종목 기본정보'!D$2*'종목 기본정보'!D$3</f>
        <v>511565200000</v>
      </c>
      <c r="E132" s="9">
        <f ca="1">'일자별 주가'!E132*'종목 기본정보'!E$2*'종목 기본정보'!E$3</f>
        <v>118651280000</v>
      </c>
      <c r="F132" s="9">
        <f ca="1">'일자별 주가'!F132*'종목 기본정보'!F$2*'종목 기본정보'!F$3</f>
        <v>555330000000</v>
      </c>
      <c r="G132" s="9">
        <f t="shared" ca="1" si="4"/>
        <v>1368600480000</v>
      </c>
      <c r="H132" s="7">
        <f t="shared" ca="1" si="5"/>
        <v>109.92774939759036</v>
      </c>
    </row>
    <row r="133" spans="1:8" x14ac:dyDescent="0.3">
      <c r="A133">
        <v>132</v>
      </c>
      <c r="B133" s="9">
        <f ca="1">'일자별 주가'!B133*'종목 기본정보'!B$2*'종목 기본정보'!B$3</f>
        <v>110640000000</v>
      </c>
      <c r="C133" s="9">
        <f ca="1">'일자별 주가'!C133*'종목 기본정보'!C$2*'종목 기본정보'!C$3</f>
        <v>75271500000</v>
      </c>
      <c r="D133" s="9">
        <f ca="1">'일자별 주가'!D133*'종목 기본정보'!D$2*'종목 기본정보'!D$3</f>
        <v>503480000000</v>
      </c>
      <c r="E133" s="9">
        <f ca="1">'일자별 주가'!E133*'종목 기본정보'!E$2*'종목 기본정보'!E$3</f>
        <v>121274560000</v>
      </c>
      <c r="F133" s="9">
        <f ca="1">'일자별 주가'!F133*'종목 기본정보'!F$2*'종목 기본정보'!F$3</f>
        <v>557254500000</v>
      </c>
      <c r="G133" s="9">
        <f t="shared" ca="1" si="4"/>
        <v>1367920560000</v>
      </c>
      <c r="H133" s="7">
        <f t="shared" ca="1" si="5"/>
        <v>109.87313734939758</v>
      </c>
    </row>
    <row r="134" spans="1:8" x14ac:dyDescent="0.3">
      <c r="A134">
        <v>133</v>
      </c>
      <c r="B134" s="9">
        <f ca="1">'일자별 주가'!B134*'종목 기본정보'!B$2*'종목 기본정보'!B$3</f>
        <v>113025000000</v>
      </c>
      <c r="C134" s="9">
        <f ca="1">'일자별 주가'!C134*'종목 기본정보'!C$2*'종목 기본정보'!C$3</f>
        <v>77647500000</v>
      </c>
      <c r="D134" s="9">
        <f ca="1">'일자별 주가'!D134*'종목 기본정보'!D$2*'종목 기본정보'!D$3</f>
        <v>506481200000</v>
      </c>
      <c r="E134" s="9">
        <f ca="1">'일자별 주가'!E134*'종목 기본정보'!E$2*'종목 기본정보'!E$3</f>
        <v>121158400000</v>
      </c>
      <c r="F134" s="9">
        <f ca="1">'일자별 주가'!F134*'종목 기본정보'!F$2*'종목 기본정보'!F$3</f>
        <v>570238500000</v>
      </c>
      <c r="G134" s="9">
        <f t="shared" ca="1" si="4"/>
        <v>1388550600000</v>
      </c>
      <c r="H134" s="7">
        <f t="shared" ca="1" si="5"/>
        <v>111.5301686746988</v>
      </c>
    </row>
    <row r="135" spans="1:8" x14ac:dyDescent="0.3">
      <c r="A135">
        <v>134</v>
      </c>
      <c r="B135" s="9">
        <f ca="1">'일자별 주가'!B135*'종목 기본정보'!B$2*'종목 기본정보'!B$3</f>
        <v>116055000000</v>
      </c>
      <c r="C135" s="9">
        <f ca="1">'일자별 주가'!C135*'종목 기본정보'!C$2*'종목 기본정보'!C$3</f>
        <v>79960500000</v>
      </c>
      <c r="D135" s="9">
        <f ca="1">'일자별 주가'!D135*'종목 기본정보'!D$2*'종목 기본정보'!D$3</f>
        <v>507383200000</v>
      </c>
      <c r="E135" s="9">
        <f ca="1">'일자별 주가'!E135*'종목 기본정보'!E$2*'종목 기본정보'!E$3</f>
        <v>122033120000</v>
      </c>
      <c r="F135" s="9">
        <f ca="1">'일자별 주가'!F135*'종목 기본정보'!F$2*'종목 기본정보'!F$3</f>
        <v>556966500000</v>
      </c>
      <c r="G135" s="9">
        <f t="shared" ca="1" si="4"/>
        <v>1382398320000</v>
      </c>
      <c r="H135" s="7">
        <f t="shared" ca="1" si="5"/>
        <v>111.03600963855422</v>
      </c>
    </row>
    <row r="136" spans="1:8" x14ac:dyDescent="0.3">
      <c r="A136">
        <v>135</v>
      </c>
      <c r="B136" s="9">
        <f ca="1">'일자별 주가'!B136*'종목 기본정보'!B$2*'종목 기본정보'!B$3</f>
        <v>115080000000</v>
      </c>
      <c r="C136" s="9">
        <f ca="1">'일자별 주가'!C136*'종목 기본정보'!C$2*'종목 기본정보'!C$3</f>
        <v>77832000000</v>
      </c>
      <c r="D136" s="9">
        <f ca="1">'일자별 주가'!D136*'종목 기본정보'!D$2*'종목 기본정보'!D$3</f>
        <v>520453999999.99994</v>
      </c>
      <c r="E136" s="9">
        <f ca="1">'일자별 주가'!E136*'종목 기본정보'!E$2*'종목 기본정보'!E$3</f>
        <v>123258080000</v>
      </c>
      <c r="F136" s="9">
        <f ca="1">'일자별 주가'!F136*'종목 기본정보'!F$2*'종목 기본정보'!F$3</f>
        <v>569471000000</v>
      </c>
      <c r="G136" s="9">
        <f t="shared" ca="1" si="4"/>
        <v>1406095080000</v>
      </c>
      <c r="H136" s="7">
        <f t="shared" ca="1" si="5"/>
        <v>112.93936385542169</v>
      </c>
    </row>
    <row r="137" spans="1:8" x14ac:dyDescent="0.3">
      <c r="A137">
        <v>136</v>
      </c>
      <c r="B137" s="9">
        <f ca="1">'일자별 주가'!B137*'종목 기본정보'!B$2*'종목 기본정보'!B$3</f>
        <v>117172500000</v>
      </c>
      <c r="C137" s="9">
        <f ca="1">'일자별 주가'!C137*'종목 기본정보'!C$2*'종목 기본정보'!C$3</f>
        <v>76869000000</v>
      </c>
      <c r="D137" s="9">
        <f ca="1">'일자별 주가'!D137*'종목 기본정보'!D$2*'종목 기본정보'!D$3</f>
        <v>508104800000</v>
      </c>
      <c r="E137" s="9">
        <f ca="1">'일자별 주가'!E137*'종목 기본정보'!E$2*'종목 기본정보'!E$3</f>
        <v>122436160000</v>
      </c>
      <c r="F137" s="9">
        <f ca="1">'일자별 주가'!F137*'종목 기본정보'!F$2*'종목 기본정보'!F$3</f>
        <v>560845000000</v>
      </c>
      <c r="G137" s="9">
        <f t="shared" ca="1" si="4"/>
        <v>1385427460000</v>
      </c>
      <c r="H137" s="7">
        <f t="shared" ca="1" si="5"/>
        <v>111.27931405622491</v>
      </c>
    </row>
    <row r="138" spans="1:8" x14ac:dyDescent="0.3">
      <c r="A138">
        <v>137</v>
      </c>
      <c r="B138" s="9">
        <f ca="1">'일자별 주가'!B138*'종목 기본정보'!B$2*'종목 기본정보'!B$3</f>
        <v>120862500000</v>
      </c>
      <c r="C138" s="9">
        <f ca="1">'일자별 주가'!C138*'종목 기본정보'!C$2*'종목 기본정보'!C$3</f>
        <v>78745500000</v>
      </c>
      <c r="D138" s="9">
        <f ca="1">'일자별 주가'!D138*'종목 기본정보'!D$2*'종목 기본정보'!D$3</f>
        <v>500872400000</v>
      </c>
      <c r="E138" s="9">
        <f ca="1">'일자별 주가'!E138*'종목 기본정보'!E$2*'종목 기본정보'!E$3</f>
        <v>121071280000</v>
      </c>
      <c r="F138" s="9">
        <f ca="1">'일자별 주가'!F138*'종목 기본정보'!F$2*'종목 기본정보'!F$3</f>
        <v>566717000000</v>
      </c>
      <c r="G138" s="9">
        <f t="shared" ca="1" si="4"/>
        <v>1388268680000</v>
      </c>
      <c r="H138" s="7">
        <f t="shared" ca="1" si="5"/>
        <v>111.50752449799197</v>
      </c>
    </row>
    <row r="139" spans="1:8" x14ac:dyDescent="0.3">
      <c r="A139">
        <v>138</v>
      </c>
      <c r="B139" s="9">
        <f ca="1">'일자별 주가'!B139*'종목 기본정보'!B$2*'종목 기본정보'!B$3</f>
        <v>118725000000</v>
      </c>
      <c r="C139" s="9">
        <f ca="1">'일자별 주가'!C139*'종목 기본정보'!C$2*'종목 기본정보'!C$3</f>
        <v>78390000000</v>
      </c>
      <c r="D139" s="9">
        <f ca="1">'일자별 주가'!D139*'종목 기본정보'!D$2*'종목 기본정보'!D$3</f>
        <v>489818800000</v>
      </c>
      <c r="E139" s="9">
        <f ca="1">'일자별 주가'!E139*'종목 기본정보'!E$2*'종목 기본정보'!E$3</f>
        <v>124504160000</v>
      </c>
      <c r="F139" s="9">
        <f ca="1">'일자별 주가'!F139*'종목 기본정보'!F$2*'종목 기본정보'!F$3</f>
        <v>549743000000</v>
      </c>
      <c r="G139" s="9">
        <f t="shared" ca="1" si="4"/>
        <v>1361180960000</v>
      </c>
      <c r="H139" s="7">
        <f t="shared" ca="1" si="5"/>
        <v>109.33180401606425</v>
      </c>
    </row>
    <row r="140" spans="1:8" x14ac:dyDescent="0.3">
      <c r="A140">
        <v>139</v>
      </c>
      <c r="B140" s="9">
        <f ca="1">'일자별 주가'!B140*'종목 기본정보'!B$2*'종목 기본정보'!B$3</f>
        <v>122190000000</v>
      </c>
      <c r="C140" s="9">
        <f ca="1">'일자별 주가'!C140*'종목 기본정보'!C$2*'종목 기본정보'!C$3</f>
        <v>76054500000</v>
      </c>
      <c r="D140" s="9">
        <f ca="1">'일자별 주가'!D140*'종목 기본정보'!D$2*'종목 기본정보'!D$3</f>
        <v>491737600000</v>
      </c>
      <c r="E140" s="9">
        <f ca="1">'일자별 주가'!E140*'종목 기본정보'!E$2*'종목 기본정보'!E$3</f>
        <v>122276000000</v>
      </c>
      <c r="F140" s="9">
        <f ca="1">'일자별 주가'!F140*'종목 기본정보'!F$2*'종목 기본정보'!F$3</f>
        <v>543004500000</v>
      </c>
      <c r="G140" s="9">
        <f t="shared" ca="1" si="4"/>
        <v>1355262600000</v>
      </c>
      <c r="H140" s="7">
        <f t="shared" ca="1" si="5"/>
        <v>108.85643373493976</v>
      </c>
    </row>
    <row r="141" spans="1:8" x14ac:dyDescent="0.3">
      <c r="A141">
        <v>140</v>
      </c>
      <c r="B141" s="9">
        <f ca="1">'일자별 주가'!B141*'종목 기본정보'!B$2*'종목 기본정보'!B$3</f>
        <v>121927500000</v>
      </c>
      <c r="C141" s="9">
        <f ca="1">'일자별 주가'!C141*'종목 기본정보'!C$2*'종목 기본정보'!C$3</f>
        <v>74007000000</v>
      </c>
      <c r="D141" s="9">
        <f ca="1">'일자별 주가'!D141*'종목 기본정보'!D$2*'종목 기본정보'!D$3</f>
        <v>491852400000</v>
      </c>
      <c r="E141" s="9">
        <f ca="1">'일자별 주가'!E141*'종목 기본정보'!E$2*'종목 기본정보'!E$3</f>
        <v>125084960000</v>
      </c>
      <c r="F141" s="9">
        <f ca="1">'일자별 주가'!F141*'종목 기본정보'!F$2*'종목 기본정보'!F$3</f>
        <v>536466500000</v>
      </c>
      <c r="G141" s="9">
        <f t="shared" ca="1" si="4"/>
        <v>1349338360000</v>
      </c>
      <c r="H141" s="7">
        <f t="shared" ca="1" si="5"/>
        <v>108.38059116465864</v>
      </c>
    </row>
    <row r="142" spans="1:8" x14ac:dyDescent="0.3">
      <c r="A142">
        <v>141</v>
      </c>
      <c r="B142" s="9">
        <f ca="1">'일자별 주가'!B142*'종목 기본정보'!B$2*'종목 기본정보'!B$3</f>
        <v>124005000000</v>
      </c>
      <c r="C142" s="9">
        <f ca="1">'일자별 주가'!C142*'종목 기본정보'!C$2*'종목 기본정보'!C$3</f>
        <v>73881000000</v>
      </c>
      <c r="D142" s="9">
        <f ca="1">'일자별 주가'!D142*'종목 기본정보'!D$2*'종목 기본정보'!D$3</f>
        <v>488933200000</v>
      </c>
      <c r="E142" s="9">
        <f ca="1">'일자별 주가'!E142*'종목 기본정보'!E$2*'종목 기본정보'!E$3</f>
        <v>122218800000</v>
      </c>
      <c r="F142" s="9">
        <f ca="1">'일자별 주가'!F142*'종목 기본정보'!F$2*'종목 기본정보'!F$3</f>
        <v>527669000000</v>
      </c>
      <c r="G142" s="9">
        <f t="shared" ca="1" si="4"/>
        <v>1336707000000</v>
      </c>
      <c r="H142" s="7">
        <f t="shared" ca="1" si="5"/>
        <v>107.36602409638553</v>
      </c>
    </row>
    <row r="143" spans="1:8" x14ac:dyDescent="0.3">
      <c r="A143">
        <v>142</v>
      </c>
      <c r="B143" s="9">
        <f ca="1">'일자별 주가'!B143*'종목 기본정보'!B$2*'종목 기본정보'!B$3</f>
        <v>126930000000</v>
      </c>
      <c r="C143" s="9">
        <f ca="1">'일자별 주가'!C143*'종목 기본정보'!C$2*'종목 기본정보'!C$3</f>
        <v>75645000000</v>
      </c>
      <c r="D143" s="9">
        <f ca="1">'일자별 주가'!D143*'종목 기본정보'!D$2*'종목 기본정보'!D$3</f>
        <v>500544400000</v>
      </c>
      <c r="E143" s="9">
        <f ca="1">'일자별 주가'!E143*'종목 기본정보'!E$2*'종목 기본정보'!E$3</f>
        <v>123681360000</v>
      </c>
      <c r="F143" s="9">
        <f ca="1">'일자별 주가'!F143*'종목 기본정보'!F$2*'종목 기본정보'!F$3</f>
        <v>542711500000</v>
      </c>
      <c r="G143" s="9">
        <f t="shared" ca="1" si="4"/>
        <v>1369512260000</v>
      </c>
      <c r="H143" s="7">
        <f t="shared" ca="1" si="5"/>
        <v>110.00098473895584</v>
      </c>
    </row>
    <row r="144" spans="1:8" x14ac:dyDescent="0.3">
      <c r="A144">
        <v>143</v>
      </c>
      <c r="B144" s="9">
        <f ca="1">'일자별 주가'!B144*'종목 기본정보'!B$2*'종목 기본정보'!B$3</f>
        <v>125370000000</v>
      </c>
      <c r="C144" s="9">
        <f ca="1">'일자별 주가'!C144*'종목 기본정보'!C$2*'종목 기본정보'!C$3</f>
        <v>74038500000</v>
      </c>
      <c r="D144" s="9">
        <f ca="1">'일자별 주가'!D144*'종목 기본정보'!D$2*'종목 기본정보'!D$3</f>
        <v>513631599999.99994</v>
      </c>
      <c r="E144" s="9">
        <f ca="1">'일자별 주가'!E144*'종목 기본정보'!E$2*'종목 기본정보'!E$3</f>
        <v>123954160000</v>
      </c>
      <c r="F144" s="9">
        <f ca="1">'일자별 주가'!F144*'종목 기본정보'!F$2*'종목 기본정보'!F$3</f>
        <v>530188000000</v>
      </c>
      <c r="G144" s="9">
        <f t="shared" ca="1" si="4"/>
        <v>1367182260000</v>
      </c>
      <c r="H144" s="7">
        <f t="shared" ca="1" si="5"/>
        <v>109.81383614457832</v>
      </c>
    </row>
    <row r="145" spans="1:8" x14ac:dyDescent="0.3">
      <c r="A145">
        <v>144</v>
      </c>
      <c r="B145" s="9">
        <f ca="1">'일자별 주가'!B145*'종목 기본정보'!B$2*'종목 기본정보'!B$3</f>
        <v>125910000000</v>
      </c>
      <c r="C145" s="9">
        <f ca="1">'일자별 주가'!C145*'종목 기본정보'!C$2*'종목 기본정보'!C$3</f>
        <v>73359000000</v>
      </c>
      <c r="D145" s="9">
        <f ca="1">'일자별 주가'!D145*'종목 기본정보'!D$2*'종목 기본정보'!D$3</f>
        <v>509597200000</v>
      </c>
      <c r="E145" s="9">
        <f ca="1">'일자별 주가'!E145*'종목 기본정보'!E$2*'종목 기본정보'!E$3</f>
        <v>121418000000</v>
      </c>
      <c r="F145" s="9">
        <f ca="1">'일자별 주가'!F145*'종목 기본정보'!F$2*'종목 기본정보'!F$3</f>
        <v>534642500000</v>
      </c>
      <c r="G145" s="9">
        <f t="shared" ca="1" si="4"/>
        <v>1364926700000</v>
      </c>
      <c r="H145" s="7">
        <f t="shared" ca="1" si="5"/>
        <v>109.63266666666667</v>
      </c>
    </row>
    <row r="146" spans="1:8" x14ac:dyDescent="0.3">
      <c r="A146">
        <v>145</v>
      </c>
      <c r="B146" s="9">
        <f ca="1">'일자별 주가'!B146*'종목 기본정보'!B$2*'종목 기본정보'!B$3</f>
        <v>126322500000</v>
      </c>
      <c r="C146" s="9">
        <f ca="1">'일자별 주가'!C146*'종목 기본정보'!C$2*'종목 기본정보'!C$3</f>
        <v>72688500000</v>
      </c>
      <c r="D146" s="9">
        <f ca="1">'일자별 주가'!D146*'종목 기본정보'!D$2*'종목 기본정보'!D$3</f>
        <v>495788400000</v>
      </c>
      <c r="E146" s="9">
        <f ca="1">'일자별 주가'!E146*'종목 기본정보'!E$2*'종목 기본정보'!E$3</f>
        <v>117995680000</v>
      </c>
      <c r="F146" s="9">
        <f ca="1">'일자별 주가'!F146*'종목 기본정보'!F$2*'종목 기본정보'!F$3</f>
        <v>539596500000</v>
      </c>
      <c r="G146" s="9">
        <f t="shared" ca="1" si="4"/>
        <v>1352391580000</v>
      </c>
      <c r="H146" s="7">
        <f t="shared" ca="1" si="5"/>
        <v>108.62582971887551</v>
      </c>
    </row>
    <row r="147" spans="1:8" x14ac:dyDescent="0.3">
      <c r="A147">
        <v>146</v>
      </c>
      <c r="B147" s="9">
        <f ca="1">'일자별 주가'!B147*'종목 기본정보'!B$2*'종목 기본정보'!B$3</f>
        <v>125377500000</v>
      </c>
      <c r="C147" s="9">
        <f ca="1">'일자별 주가'!C147*'종목 기본정보'!C$2*'종목 기본정보'!C$3</f>
        <v>72306000000</v>
      </c>
      <c r="D147" s="9">
        <f ca="1">'일자별 주가'!D147*'종목 기본정보'!D$2*'종목 기본정보'!D$3</f>
        <v>492524800000</v>
      </c>
      <c r="E147" s="9">
        <f ca="1">'일자별 주가'!E147*'종목 기본정보'!E$2*'종목 기본정보'!E$3</f>
        <v>120208000000</v>
      </c>
      <c r="F147" s="9">
        <f ca="1">'일자별 주가'!F147*'종목 기본정보'!F$2*'종목 기본정보'!F$3</f>
        <v>556263500000</v>
      </c>
      <c r="G147" s="9">
        <f t="shared" ca="1" si="4"/>
        <v>1366679800000</v>
      </c>
      <c r="H147" s="7">
        <f t="shared" ca="1" si="5"/>
        <v>109.77347791164658</v>
      </c>
    </row>
    <row r="148" spans="1:8" x14ac:dyDescent="0.3">
      <c r="A148">
        <v>147</v>
      </c>
      <c r="B148" s="9">
        <f ca="1">'일자별 주가'!B148*'종목 기본정보'!B$2*'종목 기본정보'!B$3</f>
        <v>124740000000</v>
      </c>
      <c r="C148" s="9">
        <f ca="1">'일자별 주가'!C148*'종목 기본정보'!C$2*'종목 기본정보'!C$3</f>
        <v>74448000000</v>
      </c>
      <c r="D148" s="9">
        <f ca="1">'일자별 주가'!D148*'종목 기본정보'!D$2*'종목 기본정보'!D$3</f>
        <v>485472800000</v>
      </c>
      <c r="E148" s="9">
        <f ca="1">'일자별 주가'!E148*'종목 기본정보'!E$2*'종목 기본정보'!E$3</f>
        <v>117510800000</v>
      </c>
      <c r="F148" s="9">
        <f ca="1">'일자별 주가'!F148*'종목 기본정보'!F$2*'종목 기본정보'!F$3</f>
        <v>565012500000</v>
      </c>
      <c r="G148" s="9">
        <f t="shared" ca="1" si="4"/>
        <v>1367184100000</v>
      </c>
      <c r="H148" s="7">
        <f t="shared" ca="1" si="5"/>
        <v>109.81398393574298</v>
      </c>
    </row>
    <row r="149" spans="1:8" x14ac:dyDescent="0.3">
      <c r="A149">
        <v>148</v>
      </c>
      <c r="B149" s="9">
        <f ca="1">'일자별 주가'!B149*'종목 기본정보'!B$2*'종목 기본정보'!B$3</f>
        <v>128542500000</v>
      </c>
      <c r="C149" s="9">
        <f ca="1">'일자별 주가'!C149*'종목 기본정보'!C$2*'종목 기본정보'!C$3</f>
        <v>74970000000</v>
      </c>
      <c r="D149" s="9">
        <f ca="1">'일자별 주가'!D149*'종목 기본정보'!D$2*'종목 기본정보'!D$3</f>
        <v>485604000000</v>
      </c>
      <c r="E149" s="9">
        <f ca="1">'일자별 주가'!E149*'종목 기본정보'!E$2*'종목 기본정보'!E$3</f>
        <v>118147040000</v>
      </c>
      <c r="F149" s="9">
        <f ca="1">'일자별 주가'!F149*'종목 기본정보'!F$2*'종목 기본정보'!F$3</f>
        <v>560289000000</v>
      </c>
      <c r="G149" s="9">
        <f t="shared" ca="1" si="4"/>
        <v>1367552540000</v>
      </c>
      <c r="H149" s="7">
        <f t="shared" ca="1" si="5"/>
        <v>109.84357751004016</v>
      </c>
    </row>
    <row r="150" spans="1:8" x14ac:dyDescent="0.3">
      <c r="A150">
        <v>149</v>
      </c>
      <c r="B150" s="9">
        <f ca="1">'일자별 주가'!B150*'종목 기본정보'!B$2*'종목 기본정보'!B$3</f>
        <v>127155000000</v>
      </c>
      <c r="C150" s="9">
        <f ca="1">'일자별 주가'!C150*'종목 기본정보'!C$2*'종목 기본정보'!C$3</f>
        <v>73903500000</v>
      </c>
      <c r="D150" s="9">
        <f ca="1">'일자별 주가'!D150*'종목 기본정보'!D$2*'종목 기본정보'!D$3</f>
        <v>484751200000</v>
      </c>
      <c r="E150" s="9">
        <f ca="1">'일자별 주가'!E150*'종목 기본정보'!E$2*'종목 기본정보'!E$3</f>
        <v>117743120000</v>
      </c>
      <c r="F150" s="9">
        <f ca="1">'일자별 주가'!F150*'종목 기본정보'!F$2*'종목 기본정보'!F$3</f>
        <v>577030500000</v>
      </c>
      <c r="G150" s="9">
        <f t="shared" ca="1" si="4"/>
        <v>1380583320000</v>
      </c>
      <c r="H150" s="7">
        <f t="shared" ca="1" si="5"/>
        <v>110.89022650602409</v>
      </c>
    </row>
    <row r="151" spans="1:8" x14ac:dyDescent="0.3">
      <c r="A151">
        <v>150</v>
      </c>
      <c r="B151" s="9">
        <f ca="1">'일자별 주가'!B151*'종목 기본정보'!B$2*'종목 기본정보'!B$3</f>
        <v>127500000000</v>
      </c>
      <c r="C151" s="9">
        <f ca="1">'일자별 주가'!C151*'종목 기본정보'!C$2*'종목 기본정보'!C$3</f>
        <v>76239000000</v>
      </c>
      <c r="D151" s="9">
        <f ca="1">'일자별 주가'!D151*'종목 기본정보'!D$2*'종목 기본정보'!D$3</f>
        <v>471713200000</v>
      </c>
      <c r="E151" s="9">
        <f ca="1">'일자별 주가'!E151*'종목 기본정보'!E$2*'종목 기본정보'!E$3</f>
        <v>121513920000</v>
      </c>
      <c r="F151" s="9">
        <f ca="1">'일자별 주가'!F151*'종목 기본정보'!F$2*'종목 기본정보'!F$3</f>
        <v>560166000000</v>
      </c>
      <c r="G151" s="9">
        <f t="shared" ca="1" si="4"/>
        <v>1357132120000</v>
      </c>
      <c r="H151" s="7">
        <f t="shared" ca="1" si="5"/>
        <v>109.00659598393574</v>
      </c>
    </row>
    <row r="152" spans="1:8" x14ac:dyDescent="0.3">
      <c r="A152">
        <v>151</v>
      </c>
      <c r="B152" s="9">
        <f ca="1">'일자별 주가'!B152*'종목 기본정보'!B$2*'종목 기본정보'!B$3</f>
        <v>129937500000</v>
      </c>
      <c r="C152" s="9">
        <f ca="1">'일자별 주가'!C152*'종목 기본정보'!C$2*'종목 기본정보'!C$3</f>
        <v>74484000000</v>
      </c>
      <c r="D152" s="9">
        <f ca="1">'일자별 주가'!D152*'종목 기본정보'!D$2*'종목 기본정보'!D$3</f>
        <v>466301200000</v>
      </c>
      <c r="E152" s="9">
        <f ca="1">'일자별 주가'!E152*'종목 기본정보'!E$2*'종목 기본정보'!E$3</f>
        <v>121978560000</v>
      </c>
      <c r="F152" s="9">
        <f ca="1">'일자별 주가'!F152*'종목 기본정보'!F$2*'종목 기본정보'!F$3</f>
        <v>564233500000</v>
      </c>
      <c r="G152" s="9">
        <f t="shared" ca="1" si="4"/>
        <v>1356934760000</v>
      </c>
      <c r="H152" s="7">
        <f t="shared" ca="1" si="5"/>
        <v>108.99074377510041</v>
      </c>
    </row>
    <row r="153" spans="1:8" x14ac:dyDescent="0.3">
      <c r="A153">
        <v>152</v>
      </c>
      <c r="B153" s="9">
        <f ca="1">'일자별 주가'!B153*'종목 기본정보'!B$2*'종목 기본정보'!B$3</f>
        <v>127290000000</v>
      </c>
      <c r="C153" s="9">
        <f ca="1">'일자별 주가'!C153*'종목 기본정보'!C$2*'종목 기본정보'!C$3</f>
        <v>72769500000</v>
      </c>
      <c r="D153" s="9">
        <f ca="1">'일자별 주가'!D153*'종목 기본정보'!D$2*'종목 기본정보'!D$3</f>
        <v>470581600000</v>
      </c>
      <c r="E153" s="9">
        <f ca="1">'일자별 주가'!E153*'종목 기본정보'!E$2*'종목 기본정보'!E$3</f>
        <v>122647360000</v>
      </c>
      <c r="F153" s="9">
        <f ca="1">'일자별 주가'!F153*'종목 기본정보'!F$2*'종목 기본정보'!F$3</f>
        <v>578719500000</v>
      </c>
      <c r="G153" s="9">
        <f t="shared" ca="1" si="4"/>
        <v>1372007960000</v>
      </c>
      <c r="H153" s="7">
        <f t="shared" ca="1" si="5"/>
        <v>110.20144257028113</v>
      </c>
    </row>
    <row r="154" spans="1:8" x14ac:dyDescent="0.3">
      <c r="A154">
        <v>153</v>
      </c>
      <c r="B154" s="9">
        <f ca="1">'일자별 주가'!B154*'종목 기본정보'!B$2*'종목 기본정보'!B$3</f>
        <v>127042500000</v>
      </c>
      <c r="C154" s="9">
        <f ca="1">'일자별 주가'!C154*'종목 기본정보'!C$2*'종목 기본정보'!C$3</f>
        <v>74376000000</v>
      </c>
      <c r="D154" s="9">
        <f ca="1">'일자별 주가'!D154*'종목 기본정보'!D$2*'종목 기본정보'!D$3</f>
        <v>484423200000</v>
      </c>
      <c r="E154" s="9">
        <f ca="1">'일자별 주가'!E154*'종목 기본정보'!E$2*'종목 기본정보'!E$3</f>
        <v>123379520000</v>
      </c>
      <c r="F154" s="9">
        <f ca="1">'일자별 주가'!F154*'종목 기본정보'!F$2*'종목 기본정보'!F$3</f>
        <v>587926000000</v>
      </c>
      <c r="G154" s="9">
        <f t="shared" ca="1" si="4"/>
        <v>1397147220000</v>
      </c>
      <c r="H154" s="7">
        <f t="shared" ca="1" si="5"/>
        <v>112.22066024096387</v>
      </c>
    </row>
    <row r="155" spans="1:8" x14ac:dyDescent="0.3">
      <c r="A155">
        <v>154</v>
      </c>
      <c r="B155" s="9">
        <f ca="1">'일자별 주가'!B155*'종목 기본정보'!B$2*'종목 기본정보'!B$3</f>
        <v>126727500000</v>
      </c>
      <c r="C155" s="9">
        <f ca="1">'일자별 주가'!C155*'종목 기본정보'!C$2*'종목 기본정보'!C$3</f>
        <v>76248000000</v>
      </c>
      <c r="D155" s="9">
        <f ca="1">'일자별 주가'!D155*'종목 기본정보'!D$2*'종목 기본정보'!D$3</f>
        <v>482684800000</v>
      </c>
      <c r="E155" s="9">
        <f ca="1">'일자별 주가'!E155*'종목 기본정보'!E$2*'종목 기본정보'!E$3</f>
        <v>119746880000</v>
      </c>
      <c r="F155" s="9">
        <f ca="1">'일자별 주가'!F155*'종목 기본정보'!F$2*'종목 기본정보'!F$3</f>
        <v>582519500000</v>
      </c>
      <c r="G155" s="9">
        <f t="shared" ca="1" si="4"/>
        <v>1387926680000</v>
      </c>
      <c r="H155" s="7">
        <f t="shared" ca="1" si="5"/>
        <v>111.4800546184739</v>
      </c>
    </row>
    <row r="156" spans="1:8" x14ac:dyDescent="0.3">
      <c r="A156">
        <v>155</v>
      </c>
      <c r="B156" s="9">
        <f ca="1">'일자별 주가'!B156*'종목 기본정보'!B$2*'종목 기본정보'!B$3</f>
        <v>127777500000</v>
      </c>
      <c r="C156" s="9">
        <f ca="1">'일자별 주가'!C156*'종목 기본정보'!C$2*'종목 기본정보'!C$3</f>
        <v>74349000000</v>
      </c>
      <c r="D156" s="9">
        <f ca="1">'일자별 주가'!D156*'종목 기본정보'!D$2*'종목 기본정보'!D$3</f>
        <v>489031600000</v>
      </c>
      <c r="E156" s="9">
        <f ca="1">'일자별 주가'!E156*'종목 기본정보'!E$2*'종목 기본정보'!E$3</f>
        <v>123133120000</v>
      </c>
      <c r="F156" s="9">
        <f ca="1">'일자별 주가'!F156*'종목 기본정보'!F$2*'종목 기본정보'!F$3</f>
        <v>568649000000</v>
      </c>
      <c r="G156" s="9">
        <f t="shared" ca="1" si="4"/>
        <v>1382940220000</v>
      </c>
      <c r="H156" s="7">
        <f t="shared" ca="1" si="5"/>
        <v>111.07953574297188</v>
      </c>
    </row>
    <row r="157" spans="1:8" x14ac:dyDescent="0.3">
      <c r="A157">
        <v>156</v>
      </c>
      <c r="B157" s="9">
        <f ca="1">'일자별 주가'!B157*'종목 기본정보'!B$2*'종목 기본정보'!B$3</f>
        <v>130282500000</v>
      </c>
      <c r="C157" s="9">
        <f ca="1">'일자별 주가'!C157*'종목 기본정보'!C$2*'종목 기본정보'!C$3</f>
        <v>75757500000</v>
      </c>
      <c r="D157" s="9">
        <f ca="1">'일자별 주가'!D157*'종목 기본정보'!D$2*'종목 기본정보'!D$3</f>
        <v>504628000000</v>
      </c>
      <c r="E157" s="9">
        <f ca="1">'일자별 주가'!E157*'종목 기본정보'!E$2*'종목 기본정보'!E$3</f>
        <v>125503840000</v>
      </c>
      <c r="F157" s="9">
        <f ca="1">'일자별 주가'!F157*'종목 기본정보'!F$2*'종목 기본정보'!F$3</f>
        <v>573543000000</v>
      </c>
      <c r="G157" s="9">
        <f t="shared" ca="1" si="4"/>
        <v>1409714840000</v>
      </c>
      <c r="H157" s="7">
        <f t="shared" ca="1" si="5"/>
        <v>113.23010763052208</v>
      </c>
    </row>
    <row r="158" spans="1:8" x14ac:dyDescent="0.3">
      <c r="A158">
        <v>157</v>
      </c>
      <c r="B158" s="9">
        <f ca="1">'일자별 주가'!B158*'종목 기본정보'!B$2*'종목 기본정보'!B$3</f>
        <v>130185000000</v>
      </c>
      <c r="C158" s="9">
        <f ca="1">'일자별 주가'!C158*'종목 기본정보'!C$2*'종목 기본정보'!C$3</f>
        <v>77481000000</v>
      </c>
      <c r="D158" s="9">
        <f ca="1">'일자별 주가'!D158*'종목 기본정보'!D$2*'종목 기본정보'!D$3</f>
        <v>495165200000</v>
      </c>
      <c r="E158" s="9">
        <f ca="1">'일자별 주가'!E158*'종목 기본정보'!E$2*'종목 기본정보'!E$3</f>
        <v>125546960000</v>
      </c>
      <c r="F158" s="9">
        <f ca="1">'일자별 주가'!F158*'종목 기본정보'!F$2*'종목 기본정보'!F$3</f>
        <v>584312000000</v>
      </c>
      <c r="G158" s="9">
        <f t="shared" ca="1" si="4"/>
        <v>1412690160000</v>
      </c>
      <c r="H158" s="7">
        <f t="shared" ca="1" si="5"/>
        <v>113.4690891566265</v>
      </c>
    </row>
    <row r="159" spans="1:8" x14ac:dyDescent="0.3">
      <c r="A159">
        <v>158</v>
      </c>
      <c r="B159" s="9">
        <f ca="1">'일자별 주가'!B159*'종목 기본정보'!B$2*'종목 기본정보'!B$3</f>
        <v>130710000000</v>
      </c>
      <c r="C159" s="9">
        <f ca="1">'일자별 주가'!C159*'종목 기본정보'!C$2*'종목 기본정보'!C$3</f>
        <v>79951500000</v>
      </c>
      <c r="D159" s="9">
        <f ca="1">'일자별 주가'!D159*'종목 기본정보'!D$2*'종목 기본정보'!D$3</f>
        <v>488260800000</v>
      </c>
      <c r="E159" s="9">
        <f ca="1">'일자별 주가'!E159*'종목 기본정보'!E$2*'종목 기본정보'!E$3</f>
        <v>127511120000</v>
      </c>
      <c r="F159" s="9">
        <f ca="1">'일자별 주가'!F159*'종목 기본정보'!F$2*'종목 기본정보'!F$3</f>
        <v>601875000000</v>
      </c>
      <c r="G159" s="9">
        <f t="shared" ca="1" si="4"/>
        <v>1428308420000</v>
      </c>
      <c r="H159" s="7">
        <f t="shared" ca="1" si="5"/>
        <v>114.72356787148594</v>
      </c>
    </row>
    <row r="160" spans="1:8" x14ac:dyDescent="0.3">
      <c r="A160">
        <v>159</v>
      </c>
      <c r="B160" s="9">
        <f ca="1">'일자별 주가'!B160*'종목 기본정보'!B$2*'종목 기본정보'!B$3</f>
        <v>129517500000</v>
      </c>
      <c r="C160" s="9">
        <f ca="1">'일자별 주가'!C160*'종목 기본정보'!C$2*'종목 기본정보'!C$3</f>
        <v>80545500000</v>
      </c>
      <c r="D160" s="9">
        <f ca="1">'일자별 주가'!D160*'종목 기본정보'!D$2*'종목 기본정보'!D$3</f>
        <v>503988400000</v>
      </c>
      <c r="E160" s="9">
        <f ca="1">'일자별 주가'!E160*'종목 기본정보'!E$2*'종목 기본정보'!E$3</f>
        <v>124844720000</v>
      </c>
      <c r="F160" s="9">
        <f ca="1">'일자별 주가'!F160*'종목 기본정보'!F$2*'종목 기본정보'!F$3</f>
        <v>594105000000</v>
      </c>
      <c r="G160" s="9">
        <f t="shared" ca="1" si="4"/>
        <v>1433001120000</v>
      </c>
      <c r="H160" s="7">
        <f t="shared" ca="1" si="5"/>
        <v>115.10049156626505</v>
      </c>
    </row>
    <row r="161" spans="1:8" x14ac:dyDescent="0.3">
      <c r="A161">
        <v>160</v>
      </c>
      <c r="B161" s="9">
        <f ca="1">'일자별 주가'!B161*'종목 기본정보'!B$2*'종목 기본정보'!B$3</f>
        <v>129772500000</v>
      </c>
      <c r="C161" s="9">
        <f ca="1">'일자별 주가'!C161*'종목 기본정보'!C$2*'종목 기본정보'!C$3</f>
        <v>81760500000</v>
      </c>
      <c r="D161" s="9">
        <f ca="1">'일자별 주가'!D161*'종목 기본정보'!D$2*'종목 기본정보'!D$3</f>
        <v>497510400000</v>
      </c>
      <c r="E161" s="9">
        <f ca="1">'일자별 주가'!E161*'종목 기본정보'!E$2*'종목 기본정보'!E$3</f>
        <v>126970800000</v>
      </c>
      <c r="F161" s="9">
        <f ca="1">'일자별 주가'!F161*'종목 기본정보'!F$2*'종목 기본정보'!F$3</f>
        <v>587203500000</v>
      </c>
      <c r="G161" s="9">
        <f t="shared" ca="1" si="4"/>
        <v>1423217700000</v>
      </c>
      <c r="H161" s="7">
        <f t="shared" ca="1" si="5"/>
        <v>114.31467469879517</v>
      </c>
    </row>
    <row r="162" spans="1:8" x14ac:dyDescent="0.3">
      <c r="A162">
        <v>161</v>
      </c>
      <c r="B162" s="9">
        <f ca="1">'일자별 주가'!B162*'종목 기본정보'!B$2*'종목 기본정보'!B$3</f>
        <v>129090000000</v>
      </c>
      <c r="C162" s="9">
        <f ca="1">'일자별 주가'!C162*'종목 기본정보'!C$2*'종목 기본정보'!C$3</f>
        <v>82498500000</v>
      </c>
      <c r="D162" s="9">
        <f ca="1">'일자별 주가'!D162*'종목 기본정보'!D$2*'종목 기본정보'!D$3</f>
        <v>501774400000</v>
      </c>
      <c r="E162" s="9">
        <f ca="1">'일자별 주가'!E162*'종목 기본정보'!E$2*'종목 기본정보'!E$3</f>
        <v>128768640000</v>
      </c>
      <c r="F162" s="9">
        <f ca="1">'일자별 주가'!F162*'종목 기본정보'!F$2*'종목 기본정보'!F$3</f>
        <v>571617500000</v>
      </c>
      <c r="G162" s="9">
        <f t="shared" ca="1" si="4"/>
        <v>1413749040000</v>
      </c>
      <c r="H162" s="7">
        <f t="shared" ca="1" si="5"/>
        <v>113.55413975903615</v>
      </c>
    </row>
    <row r="163" spans="1:8" x14ac:dyDescent="0.3">
      <c r="A163">
        <v>162</v>
      </c>
      <c r="B163" s="9">
        <f ca="1">'일자별 주가'!B163*'종목 기본정보'!B$2*'종목 기본정보'!B$3</f>
        <v>128137500000</v>
      </c>
      <c r="C163" s="9">
        <f ca="1">'일자별 주가'!C163*'종목 기본정보'!C$2*'종목 기본정보'!C$3</f>
        <v>80896500000</v>
      </c>
      <c r="D163" s="9">
        <f ca="1">'일자별 주가'!D163*'종목 기본정보'!D$2*'종목 기본정보'!D$3</f>
        <v>517337999999.99994</v>
      </c>
      <c r="E163" s="9">
        <f ca="1">'일자별 주가'!E163*'종목 기본정보'!E$2*'종목 기본정보'!E$3</f>
        <v>131990320000</v>
      </c>
      <c r="F163" s="9">
        <f ca="1">'일자별 주가'!F163*'종목 기본정보'!F$2*'종목 기본정보'!F$3</f>
        <v>574310500000</v>
      </c>
      <c r="G163" s="9">
        <f t="shared" ca="1" si="4"/>
        <v>1432672820000</v>
      </c>
      <c r="H163" s="7">
        <f t="shared" ca="1" si="5"/>
        <v>115.07412208835342</v>
      </c>
    </row>
    <row r="164" spans="1:8" x14ac:dyDescent="0.3">
      <c r="A164">
        <v>163</v>
      </c>
      <c r="B164" s="9">
        <f ca="1">'일자별 주가'!B164*'종목 기본정보'!B$2*'종목 기본정보'!B$3</f>
        <v>130545000000</v>
      </c>
      <c r="C164" s="9">
        <f ca="1">'일자별 주가'!C164*'종목 기본정보'!C$2*'종목 기본정보'!C$3</f>
        <v>78853500000</v>
      </c>
      <c r="D164" s="9">
        <f ca="1">'일자별 주가'!D164*'종목 기본정보'!D$2*'종목 기본정보'!D$3</f>
        <v>520273599999.99994</v>
      </c>
      <c r="E164" s="9">
        <f ca="1">'일자별 주가'!E164*'종목 기본정보'!E$2*'종목 기본정보'!E$3</f>
        <v>135138960000</v>
      </c>
      <c r="F164" s="9">
        <f ca="1">'일자별 주가'!F164*'종목 기본정보'!F$2*'종목 기본정보'!F$3</f>
        <v>569522000000</v>
      </c>
      <c r="G164" s="9">
        <f t="shared" ca="1" si="4"/>
        <v>1434333060000</v>
      </c>
      <c r="H164" s="7">
        <f t="shared" ca="1" si="5"/>
        <v>115.20747469879518</v>
      </c>
    </row>
    <row r="165" spans="1:8" x14ac:dyDescent="0.3">
      <c r="A165">
        <v>164</v>
      </c>
      <c r="B165" s="9">
        <f ca="1">'일자별 주가'!B165*'종목 기본정보'!B$2*'종목 기본정보'!B$3</f>
        <v>131160000000</v>
      </c>
      <c r="C165" s="9">
        <f ca="1">'일자별 주가'!C165*'종목 기본정보'!C$2*'종목 기본정보'!C$3</f>
        <v>76689000000</v>
      </c>
      <c r="D165" s="9">
        <f ca="1">'일자별 주가'!D165*'종목 기본정보'!D$2*'종목 기본정보'!D$3</f>
        <v>530244799999.99994</v>
      </c>
      <c r="E165" s="9">
        <f ca="1">'일자별 주가'!E165*'종목 기본정보'!E$2*'종목 기본정보'!E$3</f>
        <v>133093840000</v>
      </c>
      <c r="F165" s="9">
        <f ca="1">'일자별 주가'!F165*'종목 기본정보'!F$2*'종목 기본정보'!F$3</f>
        <v>564006500000</v>
      </c>
      <c r="G165" s="9">
        <f t="shared" ca="1" si="4"/>
        <v>1435194140000</v>
      </c>
      <c r="H165" s="7">
        <f t="shared" ca="1" si="5"/>
        <v>115.276637751004</v>
      </c>
    </row>
    <row r="166" spans="1:8" x14ac:dyDescent="0.3">
      <c r="A166">
        <v>165</v>
      </c>
      <c r="B166" s="9">
        <f ca="1">'일자별 주가'!B166*'종목 기본정보'!B$2*'종목 기본정보'!B$3</f>
        <v>128017500000</v>
      </c>
      <c r="C166" s="9">
        <f ca="1">'일자별 주가'!C166*'종목 기본정보'!C$2*'종목 기본정보'!C$3</f>
        <v>77179500000</v>
      </c>
      <c r="D166" s="9">
        <f ca="1">'일자별 주가'!D166*'종목 기본정보'!D$2*'종목 기본정보'!D$3</f>
        <v>546365999999.99994</v>
      </c>
      <c r="E166" s="9">
        <f ca="1">'일자별 주가'!E166*'종목 기본정보'!E$2*'종목 기본정보'!E$3</f>
        <v>132549120000</v>
      </c>
      <c r="F166" s="9">
        <f ca="1">'일자별 주가'!F166*'종목 기본정보'!F$2*'종목 기본정보'!F$3</f>
        <v>575437500000</v>
      </c>
      <c r="G166" s="9">
        <f t="shared" ca="1" si="4"/>
        <v>1459549620000</v>
      </c>
      <c r="H166" s="7">
        <f t="shared" ca="1" si="5"/>
        <v>117.23290120481929</v>
      </c>
    </row>
    <row r="167" spans="1:8" x14ac:dyDescent="0.3">
      <c r="A167">
        <v>166</v>
      </c>
      <c r="B167" s="9">
        <f ca="1">'일자별 주가'!B167*'종목 기본정보'!B$2*'종목 기본정보'!B$3</f>
        <v>126652500000</v>
      </c>
      <c r="C167" s="9">
        <f ca="1">'일자별 주가'!C167*'종목 기본정보'!C$2*'종목 기본정보'!C$3</f>
        <v>76981500000</v>
      </c>
      <c r="D167" s="9">
        <f ca="1">'일자별 주가'!D167*'종목 기본정보'!D$2*'종목 기본정보'!D$3</f>
        <v>558846400000</v>
      </c>
      <c r="E167" s="9">
        <f ca="1">'일자별 주가'!E167*'종목 기본정보'!E$2*'종목 기본정보'!E$3</f>
        <v>129448000000</v>
      </c>
      <c r="F167" s="9">
        <f ca="1">'일자별 주가'!F167*'종목 기본정보'!F$2*'종목 기본정보'!F$3</f>
        <v>582599500000</v>
      </c>
      <c r="G167" s="9">
        <f t="shared" ca="1" si="4"/>
        <v>1474527900000</v>
      </c>
      <c r="H167" s="7">
        <f t="shared" ca="1" si="5"/>
        <v>118.43597590361445</v>
      </c>
    </row>
    <row r="168" spans="1:8" x14ac:dyDescent="0.3">
      <c r="A168">
        <v>167</v>
      </c>
      <c r="B168" s="9">
        <f ca="1">'일자별 주가'!B168*'종목 기본정보'!B$2*'종목 기본정보'!B$3</f>
        <v>130560000000</v>
      </c>
      <c r="C168" s="9">
        <f ca="1">'일자별 주가'!C168*'종목 기본정보'!C$2*'종목 기본정보'!C$3</f>
        <v>77553000000</v>
      </c>
      <c r="D168" s="9">
        <f ca="1">'일자별 주가'!D168*'종목 기본정보'!D$2*'종목 기본정보'!D$3</f>
        <v>544266799999.99994</v>
      </c>
      <c r="E168" s="9">
        <f ca="1">'일자별 주가'!E168*'종목 기본정보'!E$2*'종목 기본정보'!E$3</f>
        <v>133318240000</v>
      </c>
      <c r="F168" s="9">
        <f ca="1">'일자별 주가'!F168*'종목 기본정보'!F$2*'종목 기본정보'!F$3</f>
        <v>599904500000</v>
      </c>
      <c r="G168" s="9">
        <f t="shared" ca="1" si="4"/>
        <v>1485602540000</v>
      </c>
      <c r="H168" s="7">
        <f t="shared" ca="1" si="5"/>
        <v>119.32550522088354</v>
      </c>
    </row>
    <row r="169" spans="1:8" x14ac:dyDescent="0.3">
      <c r="A169">
        <v>168</v>
      </c>
      <c r="B169" s="9">
        <f ca="1">'일자별 주가'!B169*'종목 기본정보'!B$2*'종목 기본정보'!B$3</f>
        <v>130365000000</v>
      </c>
      <c r="C169" s="9">
        <f ca="1">'일자별 주가'!C169*'종목 기본정보'!C$2*'종목 기본정보'!C$3</f>
        <v>75546000000</v>
      </c>
      <c r="D169" s="9">
        <f ca="1">'일자별 주가'!D169*'종목 기본정보'!D$2*'종목 기본정보'!D$3</f>
        <v>560437200000</v>
      </c>
      <c r="E169" s="9">
        <f ca="1">'일자별 주가'!E169*'종목 기본정보'!E$2*'종목 기본정보'!E$3</f>
        <v>130488160000</v>
      </c>
      <c r="F169" s="9">
        <f ca="1">'일자별 주가'!F169*'종목 기본정보'!F$2*'종목 기본정보'!F$3</f>
        <v>615220500000</v>
      </c>
      <c r="G169" s="9">
        <f t="shared" ca="1" si="4"/>
        <v>1512056860000</v>
      </c>
      <c r="H169" s="7">
        <f t="shared" ca="1" si="5"/>
        <v>121.45035020080321</v>
      </c>
    </row>
    <row r="170" spans="1:8" x14ac:dyDescent="0.3">
      <c r="A170">
        <v>169</v>
      </c>
      <c r="B170" s="9">
        <f ca="1">'일자별 주가'!B170*'종목 기본정보'!B$2*'종목 기본정보'!B$3</f>
        <v>130942500000</v>
      </c>
      <c r="C170" s="9">
        <f ca="1">'일자별 주가'!C170*'종목 기본정보'!C$2*'종목 기본정보'!C$3</f>
        <v>73656000000</v>
      </c>
      <c r="D170" s="9">
        <f ca="1">'일자별 주가'!D170*'종목 기본정보'!D$2*'종목 기본정보'!D$3</f>
        <v>573918000000</v>
      </c>
      <c r="E170" s="9">
        <f ca="1">'일자별 주가'!E170*'종목 기본정보'!E$2*'종목 기본정보'!E$3</f>
        <v>128801200000</v>
      </c>
      <c r="F170" s="9">
        <f ca="1">'일자별 주가'!F170*'종목 기본정보'!F$2*'종목 기본정보'!F$3</f>
        <v>630312000000</v>
      </c>
      <c r="G170" s="9">
        <f t="shared" ca="1" si="4"/>
        <v>1537629700000</v>
      </c>
      <c r="H170" s="7">
        <f t="shared" ca="1" si="5"/>
        <v>123.50439357429718</v>
      </c>
    </row>
    <row r="171" spans="1:8" x14ac:dyDescent="0.3">
      <c r="A171">
        <v>170</v>
      </c>
      <c r="B171" s="9">
        <f ca="1">'일자별 주가'!B171*'종목 기본정보'!B$2*'종목 기본정보'!B$3</f>
        <v>134760000000</v>
      </c>
      <c r="C171" s="9">
        <f ca="1">'일자별 주가'!C171*'종목 기본정보'!C$2*'종목 기본정보'!C$3</f>
        <v>71955000000</v>
      </c>
      <c r="D171" s="9">
        <f ca="1">'일자별 주가'!D171*'종목 기본정보'!D$2*'종목 기본정보'!D$3</f>
        <v>557091600000</v>
      </c>
      <c r="E171" s="9">
        <f ca="1">'일자별 주가'!E171*'종목 기본정보'!E$2*'종목 기본정보'!E$3</f>
        <v>130630720000</v>
      </c>
      <c r="F171" s="9">
        <f ca="1">'일자별 주가'!F171*'종목 기본정보'!F$2*'종목 기본정보'!F$3</f>
        <v>625908500000</v>
      </c>
      <c r="G171" s="9">
        <f t="shared" ca="1" si="4"/>
        <v>1520345820000</v>
      </c>
      <c r="H171" s="7">
        <f t="shared" ca="1" si="5"/>
        <v>122.11613012048193</v>
      </c>
    </row>
    <row r="172" spans="1:8" x14ac:dyDescent="0.3">
      <c r="A172">
        <v>171</v>
      </c>
      <c r="B172" s="9">
        <f ca="1">'일자별 주가'!B172*'종목 기본정보'!B$2*'종목 기본정보'!B$3</f>
        <v>136042500000</v>
      </c>
      <c r="C172" s="9">
        <f ca="1">'일자별 주가'!C172*'종목 기본정보'!C$2*'종목 기본정보'!C$3</f>
        <v>73246500000</v>
      </c>
      <c r="D172" s="9">
        <f ca="1">'일자별 주가'!D172*'종목 기본정보'!D$2*'종목 기본정보'!D$3</f>
        <v>564110800000</v>
      </c>
      <c r="E172" s="9">
        <f ca="1">'일자별 주가'!E172*'종목 기본정보'!E$2*'종목 기본정보'!E$3</f>
        <v>128736960000</v>
      </c>
      <c r="F172" s="9">
        <f ca="1">'일자별 주가'!F172*'종목 기본정보'!F$2*'종목 기본정보'!F$3</f>
        <v>631489500000</v>
      </c>
      <c r="G172" s="9">
        <f t="shared" ca="1" si="4"/>
        <v>1533626260000</v>
      </c>
      <c r="H172" s="7">
        <f t="shared" ca="1" si="5"/>
        <v>123.18283212851406</v>
      </c>
    </row>
    <row r="173" spans="1:8" x14ac:dyDescent="0.3">
      <c r="A173">
        <v>172</v>
      </c>
      <c r="B173" s="9">
        <f ca="1">'일자별 주가'!B173*'종목 기본정보'!B$2*'종목 기본정보'!B$3</f>
        <v>135397500000</v>
      </c>
      <c r="C173" s="9">
        <f ca="1">'일자별 주가'!C173*'종목 기본정보'!C$2*'종목 기본정보'!C$3</f>
        <v>73327500000</v>
      </c>
      <c r="D173" s="9">
        <f ca="1">'일자별 주가'!D173*'종목 기본정보'!D$2*'종목 기본정보'!D$3</f>
        <v>561864000000</v>
      </c>
      <c r="E173" s="9">
        <f ca="1">'일자별 주가'!E173*'종목 기본정보'!E$2*'종목 기본정보'!E$3</f>
        <v>126222800000</v>
      </c>
      <c r="F173" s="9">
        <f ca="1">'일자별 주가'!F173*'종목 기본정보'!F$2*'종목 기본정보'!F$3</f>
        <v>621705500000</v>
      </c>
      <c r="G173" s="9">
        <f t="shared" ca="1" si="4"/>
        <v>1518517300000</v>
      </c>
      <c r="H173" s="7">
        <f t="shared" ca="1" si="5"/>
        <v>121.96926104417672</v>
      </c>
    </row>
    <row r="174" spans="1:8" x14ac:dyDescent="0.3">
      <c r="A174">
        <v>173</v>
      </c>
      <c r="B174" s="9">
        <f ca="1">'일자별 주가'!B174*'종목 기본정보'!B$2*'종목 기본정보'!B$3</f>
        <v>139327500000</v>
      </c>
      <c r="C174" s="9">
        <f ca="1">'일자별 주가'!C174*'종목 기본정보'!C$2*'종목 기본정보'!C$3</f>
        <v>72207000000</v>
      </c>
      <c r="D174" s="9">
        <f ca="1">'일자별 주가'!D174*'종목 기본정보'!D$2*'종목 기본정보'!D$3</f>
        <v>562962800000</v>
      </c>
      <c r="E174" s="9">
        <f ca="1">'일자별 주가'!E174*'종목 기본정보'!E$2*'종목 기본정보'!E$3</f>
        <v>124023680000</v>
      </c>
      <c r="F174" s="9">
        <f ca="1">'일자별 주가'!F174*'종목 기본정보'!F$2*'종목 기본정보'!F$3</f>
        <v>637025500000</v>
      </c>
      <c r="G174" s="9">
        <f t="shared" ca="1" si="4"/>
        <v>1535546480000</v>
      </c>
      <c r="H174" s="7">
        <f t="shared" ca="1" si="5"/>
        <v>123.33706666666666</v>
      </c>
    </row>
    <row r="175" spans="1:8" x14ac:dyDescent="0.3">
      <c r="A175">
        <v>174</v>
      </c>
      <c r="B175" s="9">
        <f ca="1">'일자별 주가'!B175*'종목 기본정보'!B$2*'종목 기본정보'!B$3</f>
        <v>135315000000</v>
      </c>
      <c r="C175" s="9">
        <f ca="1">'일자별 주가'!C175*'종목 기본정보'!C$2*'종목 기본정보'!C$3</f>
        <v>72108000000</v>
      </c>
      <c r="D175" s="9">
        <f ca="1">'일자별 주가'!D175*'종목 기본정보'!D$2*'종목 기본정보'!D$3</f>
        <v>560322400000</v>
      </c>
      <c r="E175" s="9">
        <f ca="1">'일자별 주가'!E175*'종목 기본정보'!E$2*'종목 기본정보'!E$3</f>
        <v>123801920000</v>
      </c>
      <c r="F175" s="9">
        <f ca="1">'일자별 주가'!F175*'종목 기본정보'!F$2*'종목 기본정보'!F$3</f>
        <v>625133500000</v>
      </c>
      <c r="G175" s="9">
        <f t="shared" ca="1" si="4"/>
        <v>1516680820000</v>
      </c>
      <c r="H175" s="7">
        <f t="shared" ca="1" si="5"/>
        <v>121.82175261044176</v>
      </c>
    </row>
    <row r="176" spans="1:8" x14ac:dyDescent="0.3">
      <c r="A176">
        <v>175</v>
      </c>
      <c r="B176" s="9">
        <f ca="1">'일자별 주가'!B176*'종목 기본정보'!B$2*'종목 기본정보'!B$3</f>
        <v>136012500000</v>
      </c>
      <c r="C176" s="9">
        <f ca="1">'일자별 주가'!C176*'종목 기본정보'!C$2*'종목 기본정보'!C$3</f>
        <v>70780500000</v>
      </c>
      <c r="D176" s="9">
        <f ca="1">'일자별 주가'!D176*'종목 기본정보'!D$2*'종목 기본정보'!D$3</f>
        <v>555041600000</v>
      </c>
      <c r="E176" s="9">
        <f ca="1">'일자별 주가'!E176*'종목 기본정보'!E$2*'종목 기본정보'!E$3</f>
        <v>123930400000</v>
      </c>
      <c r="F176" s="9">
        <f ca="1">'일자별 주가'!F176*'종목 기본정보'!F$2*'종목 기본정보'!F$3</f>
        <v>628410500000</v>
      </c>
      <c r="G176" s="9">
        <f t="shared" ca="1" si="4"/>
        <v>1514175500000</v>
      </c>
      <c r="H176" s="7">
        <f t="shared" ca="1" si="5"/>
        <v>121.62052208835341</v>
      </c>
    </row>
    <row r="177" spans="1:8" x14ac:dyDescent="0.3">
      <c r="A177">
        <v>176</v>
      </c>
      <c r="B177" s="9">
        <f ca="1">'일자별 주가'!B177*'종목 기본정보'!B$2*'종목 기본정보'!B$3</f>
        <v>136297500000</v>
      </c>
      <c r="C177" s="9">
        <f ca="1">'일자별 주가'!C177*'종목 기본정보'!C$2*'종목 기본정보'!C$3</f>
        <v>71559000000</v>
      </c>
      <c r="D177" s="9">
        <f ca="1">'일자별 주가'!D177*'종목 기본정보'!D$2*'종목 기본정보'!D$3</f>
        <v>554828400000</v>
      </c>
      <c r="E177" s="9">
        <f ca="1">'일자별 주가'!E177*'종목 기본정보'!E$2*'종목 기본정보'!E$3</f>
        <v>126309920000</v>
      </c>
      <c r="F177" s="9">
        <f ca="1">'일자별 주가'!F177*'종목 기본정보'!F$2*'종목 기본정보'!F$3</f>
        <v>621686500000</v>
      </c>
      <c r="G177" s="9">
        <f t="shared" ca="1" si="4"/>
        <v>1510681320000</v>
      </c>
      <c r="H177" s="7">
        <f t="shared" ca="1" si="5"/>
        <v>121.33986506024097</v>
      </c>
    </row>
    <row r="178" spans="1:8" x14ac:dyDescent="0.3">
      <c r="A178">
        <v>177</v>
      </c>
      <c r="B178" s="9">
        <f ca="1">'일자별 주가'!B178*'종목 기본정보'!B$2*'종목 기본정보'!B$3</f>
        <v>137655000000</v>
      </c>
      <c r="C178" s="9">
        <f ca="1">'일자별 주가'!C178*'종목 기본정보'!C$2*'종목 기본정보'!C$3</f>
        <v>73813500000</v>
      </c>
      <c r="D178" s="9">
        <f ca="1">'일자별 주가'!D178*'종목 기본정보'!D$2*'종목 기본정보'!D$3</f>
        <v>558944800000</v>
      </c>
      <c r="E178" s="9">
        <f ca="1">'일자별 주가'!E178*'종목 기본정보'!E$2*'종목 기본정보'!E$3</f>
        <v>125582160000</v>
      </c>
      <c r="F178" s="9">
        <f ca="1">'일자별 주가'!F178*'종목 기본정보'!F$2*'종목 기본정보'!F$3</f>
        <v>616548000000</v>
      </c>
      <c r="G178" s="9">
        <f t="shared" ca="1" si="4"/>
        <v>1512543460000</v>
      </c>
      <c r="H178" s="7">
        <f t="shared" ca="1" si="5"/>
        <v>121.48943453815262</v>
      </c>
    </row>
    <row r="179" spans="1:8" x14ac:dyDescent="0.3">
      <c r="A179">
        <v>178</v>
      </c>
      <c r="B179" s="9">
        <f ca="1">'일자별 주가'!B179*'종목 기본정보'!B$2*'종목 기본정보'!B$3</f>
        <v>134062500000</v>
      </c>
      <c r="C179" s="9">
        <f ca="1">'일자별 주가'!C179*'종목 기본정보'!C$2*'종목 기본정보'!C$3</f>
        <v>73570500000</v>
      </c>
      <c r="D179" s="9">
        <f ca="1">'일자별 주가'!D179*'종목 기본정보'!D$2*'종목 기본정보'!D$3</f>
        <v>571343200000</v>
      </c>
      <c r="E179" s="9">
        <f ca="1">'일자별 주가'!E179*'종목 기본정보'!E$2*'종목 기본정보'!E$3</f>
        <v>123187680000</v>
      </c>
      <c r="F179" s="9">
        <f ca="1">'일자별 주가'!F179*'종목 기본정보'!F$2*'종목 기본정보'!F$3</f>
        <v>636604000000</v>
      </c>
      <c r="G179" s="9">
        <f t="shared" ca="1" si="4"/>
        <v>1538767880000</v>
      </c>
      <c r="H179" s="7">
        <f t="shared" ca="1" si="5"/>
        <v>123.59581365461847</v>
      </c>
    </row>
    <row r="180" spans="1:8" x14ac:dyDescent="0.3">
      <c r="A180">
        <v>179</v>
      </c>
      <c r="B180" s="9">
        <f ca="1">'일자별 주가'!B180*'종목 기본정보'!B$2*'종목 기본정보'!B$3</f>
        <v>131812500000</v>
      </c>
      <c r="C180" s="9">
        <f ca="1">'일자별 주가'!C180*'종목 기본정보'!C$2*'종목 기본정보'!C$3</f>
        <v>71460000000</v>
      </c>
      <c r="D180" s="9">
        <f ca="1">'일자별 주가'!D180*'종목 기본정보'!D$2*'종목 기본정보'!D$3</f>
        <v>563143200000</v>
      </c>
      <c r="E180" s="9">
        <f ca="1">'일자별 주가'!E180*'종목 기본정보'!E$2*'종목 기본정보'!E$3</f>
        <v>122069200000</v>
      </c>
      <c r="F180" s="9">
        <f ca="1">'일자별 주가'!F180*'종목 기본정보'!F$2*'종목 기본정보'!F$3</f>
        <v>637667000000</v>
      </c>
      <c r="G180" s="9">
        <f t="shared" ca="1" si="4"/>
        <v>1526151900000</v>
      </c>
      <c r="H180" s="7">
        <f t="shared" ca="1" si="5"/>
        <v>122.58248192771084</v>
      </c>
    </row>
    <row r="181" spans="1:8" x14ac:dyDescent="0.3">
      <c r="A181">
        <v>180</v>
      </c>
      <c r="B181" s="9">
        <f ca="1">'일자별 주가'!B181*'종목 기본정보'!B$2*'종목 기본정보'!B$3</f>
        <v>133215000000</v>
      </c>
      <c r="C181" s="9">
        <f ca="1">'일자별 주가'!C181*'종목 기본정보'!C$2*'종목 기본정보'!C$3</f>
        <v>72972000000</v>
      </c>
      <c r="D181" s="9">
        <f ca="1">'일자별 주가'!D181*'종목 기본정보'!D$2*'종목 기본정보'!D$3</f>
        <v>553828000000</v>
      </c>
      <c r="E181" s="9">
        <f ca="1">'일자별 주가'!E181*'종목 기본정보'!E$2*'종목 기본정보'!E$3</f>
        <v>122957120000</v>
      </c>
      <c r="F181" s="9">
        <f ca="1">'일자별 주가'!F181*'종목 기본정보'!F$2*'종목 기본정보'!F$3</f>
        <v>632570000000</v>
      </c>
      <c r="G181" s="9">
        <f t="shared" ca="1" si="4"/>
        <v>1515542120000</v>
      </c>
      <c r="H181" s="7">
        <f t="shared" ca="1" si="5"/>
        <v>121.73029076305222</v>
      </c>
    </row>
    <row r="182" spans="1:8" x14ac:dyDescent="0.3">
      <c r="A182">
        <v>181</v>
      </c>
      <c r="B182" s="9">
        <f ca="1">'일자별 주가'!B182*'종목 기본정보'!B$2*'종목 기본정보'!B$3</f>
        <v>129802500000</v>
      </c>
      <c r="C182" s="9">
        <f ca="1">'일자별 주가'!C182*'종목 기본정보'!C$2*'종목 기본정보'!C$3</f>
        <v>70785000000</v>
      </c>
      <c r="D182" s="9">
        <f ca="1">'일자별 주가'!D182*'종목 기본정보'!D$2*'종목 기본정보'!D$3</f>
        <v>561700000000</v>
      </c>
      <c r="E182" s="9">
        <f ca="1">'일자별 주가'!E182*'종목 기본정보'!E$2*'종목 기본정보'!E$3</f>
        <v>120172800000</v>
      </c>
      <c r="F182" s="9">
        <f ca="1">'일자별 주가'!F182*'종목 기본정보'!F$2*'종목 기본정보'!F$3</f>
        <v>646344000000</v>
      </c>
      <c r="G182" s="9">
        <f t="shared" ca="1" si="4"/>
        <v>1528804300000</v>
      </c>
      <c r="H182" s="7">
        <f t="shared" ca="1" si="5"/>
        <v>122.79552610441766</v>
      </c>
    </row>
    <row r="183" spans="1:8" x14ac:dyDescent="0.3">
      <c r="A183">
        <v>182</v>
      </c>
      <c r="B183" s="9">
        <f ca="1">'일자별 주가'!B183*'종목 기본정보'!B$2*'종목 기본정보'!B$3</f>
        <v>129967500000</v>
      </c>
      <c r="C183" s="9">
        <f ca="1">'일자별 주가'!C183*'종목 기본정보'!C$2*'종목 기본정보'!C$3</f>
        <v>69912000000</v>
      </c>
      <c r="D183" s="9">
        <f ca="1">'일자별 주가'!D183*'종목 기본정보'!D$2*'종목 기본정보'!D$3</f>
        <v>556255200000</v>
      </c>
      <c r="E183" s="9">
        <f ca="1">'일자별 주가'!E183*'종목 기본정보'!E$2*'종목 기본정보'!E$3</f>
        <v>122576080000</v>
      </c>
      <c r="F183" s="9">
        <f ca="1">'일자별 주가'!F183*'종목 기본정보'!F$2*'종목 기본정보'!F$3</f>
        <v>654927500000</v>
      </c>
      <c r="G183" s="9">
        <f t="shared" ca="1" si="4"/>
        <v>1533638280000</v>
      </c>
      <c r="H183" s="7">
        <f t="shared" ca="1" si="5"/>
        <v>123.18379759036145</v>
      </c>
    </row>
    <row r="184" spans="1:8" x14ac:dyDescent="0.3">
      <c r="A184">
        <v>183</v>
      </c>
      <c r="B184" s="9">
        <f ca="1">'일자별 주가'!B184*'종목 기본정보'!B$2*'종목 기본정보'!B$3</f>
        <v>126090000000</v>
      </c>
      <c r="C184" s="9">
        <f ca="1">'일자별 주가'!C184*'종목 기본정보'!C$2*'종목 기본정보'!C$3</f>
        <v>71356500000</v>
      </c>
      <c r="D184" s="9">
        <f ca="1">'일자별 주가'!D184*'종목 기본정보'!D$2*'종목 기본정보'!D$3</f>
        <v>545824799999.99994</v>
      </c>
      <c r="E184" s="9">
        <f ca="1">'일자별 주가'!E184*'종목 기본정보'!E$2*'종목 기본정보'!E$3</f>
        <v>120603120000</v>
      </c>
      <c r="F184" s="9">
        <f ca="1">'일자별 주가'!F184*'종목 기본정보'!F$2*'종목 기본정보'!F$3</f>
        <v>647316500000</v>
      </c>
      <c r="G184" s="9">
        <f t="shared" ca="1" si="4"/>
        <v>1511190920000</v>
      </c>
      <c r="H184" s="7">
        <f t="shared" ca="1" si="5"/>
        <v>121.3807967871486</v>
      </c>
    </row>
    <row r="185" spans="1:8" x14ac:dyDescent="0.3">
      <c r="A185">
        <v>184</v>
      </c>
      <c r="B185" s="9">
        <f ca="1">'일자별 주가'!B185*'종목 기본정보'!B$2*'종목 기본정보'!B$3</f>
        <v>122362500000</v>
      </c>
      <c r="C185" s="9">
        <f ca="1">'일자별 주가'!C185*'종목 기본정보'!C$2*'종목 기본정보'!C$3</f>
        <v>72967500000</v>
      </c>
      <c r="D185" s="9">
        <f ca="1">'일자별 주가'!D185*'종목 기본정보'!D$2*'종목 기본정보'!D$3</f>
        <v>533393599999.99994</v>
      </c>
      <c r="E185" s="9">
        <f ca="1">'일자별 주가'!E185*'종목 기본정보'!E$2*'종목 기본정보'!E$3</f>
        <v>122524160000</v>
      </c>
      <c r="F185" s="9">
        <f ca="1">'일자별 주가'!F185*'종목 기본정보'!F$2*'종목 기본정보'!F$3</f>
        <v>629115000000</v>
      </c>
      <c r="G185" s="9">
        <f t="shared" ca="1" si="4"/>
        <v>1480362760000</v>
      </c>
      <c r="H185" s="7">
        <f t="shared" ca="1" si="5"/>
        <v>118.90463935742972</v>
      </c>
    </row>
    <row r="186" spans="1:8" x14ac:dyDescent="0.3">
      <c r="A186">
        <v>185</v>
      </c>
      <c r="B186" s="9">
        <f ca="1">'일자별 주가'!B186*'종목 기본정보'!B$2*'종목 기본정보'!B$3</f>
        <v>125077500000</v>
      </c>
      <c r="C186" s="9">
        <f ca="1">'일자별 주가'!C186*'종목 기본정보'!C$2*'종목 기본정보'!C$3</f>
        <v>72135000000</v>
      </c>
      <c r="D186" s="9">
        <f ca="1">'일자별 주가'!D186*'종목 기본정보'!D$2*'종목 기본정보'!D$3</f>
        <v>539445199999.99994</v>
      </c>
      <c r="E186" s="9">
        <f ca="1">'일자별 주가'!E186*'종목 기본정보'!E$2*'종목 기본정보'!E$3</f>
        <v>121300080000</v>
      </c>
      <c r="F186" s="9">
        <f ca="1">'일자별 주가'!F186*'종목 기본정보'!F$2*'종목 기본정보'!F$3</f>
        <v>637205500000</v>
      </c>
      <c r="G186" s="9">
        <f t="shared" ca="1" si="4"/>
        <v>1495163280000</v>
      </c>
      <c r="H186" s="7">
        <f t="shared" ca="1" si="5"/>
        <v>120.09343614457831</v>
      </c>
    </row>
    <row r="187" spans="1:8" x14ac:dyDescent="0.3">
      <c r="A187">
        <v>186</v>
      </c>
      <c r="B187" s="9">
        <f ca="1">'일자별 주가'!B187*'종목 기본정보'!B$2*'종목 기본정보'!B$3</f>
        <v>125070000000</v>
      </c>
      <c r="C187" s="9">
        <f ca="1">'일자별 주가'!C187*'종목 기본정보'!C$2*'종목 기본정보'!C$3</f>
        <v>72621000000</v>
      </c>
      <c r="D187" s="9">
        <f ca="1">'일자별 주가'!D187*'종목 기본정보'!D$2*'종목 기본정보'!D$3</f>
        <v>540773599999.99994</v>
      </c>
      <c r="E187" s="9">
        <f ca="1">'일자별 주가'!E187*'종목 기본정보'!E$2*'종목 기본정보'!E$3</f>
        <v>121016720000</v>
      </c>
      <c r="F187" s="9">
        <f ca="1">'일자별 주가'!F187*'종목 기본정보'!F$2*'종목 기본정보'!F$3</f>
        <v>639462000000</v>
      </c>
      <c r="G187" s="9">
        <f t="shared" ca="1" si="4"/>
        <v>1498943320000</v>
      </c>
      <c r="H187" s="7">
        <f t="shared" ca="1" si="5"/>
        <v>120.39705381526105</v>
      </c>
    </row>
    <row r="188" spans="1:8" x14ac:dyDescent="0.3">
      <c r="A188">
        <v>187</v>
      </c>
      <c r="B188" s="9">
        <f ca="1">'일자별 주가'!B188*'종목 기본정보'!B$2*'종목 기본정보'!B$3</f>
        <v>123885000000</v>
      </c>
      <c r="C188" s="9">
        <f ca="1">'일자별 주가'!C188*'종목 기본정보'!C$2*'종목 기본정보'!C$3</f>
        <v>72391500000</v>
      </c>
      <c r="D188" s="9">
        <f ca="1">'일자별 주가'!D188*'종목 기본정보'!D$2*'종목 기본정보'!D$3</f>
        <v>552188000000</v>
      </c>
      <c r="E188" s="9">
        <f ca="1">'일자별 주가'!E188*'종목 기본정보'!E$2*'종목 기본정보'!E$3</f>
        <v>118924080000</v>
      </c>
      <c r="F188" s="9">
        <f ca="1">'일자별 주가'!F188*'종목 기본정보'!F$2*'종목 기본정보'!F$3</f>
        <v>639747500000</v>
      </c>
      <c r="G188" s="9">
        <f t="shared" ca="1" si="4"/>
        <v>1507136080000</v>
      </c>
      <c r="H188" s="7">
        <f t="shared" ca="1" si="5"/>
        <v>121.05510682730925</v>
      </c>
    </row>
    <row r="189" spans="1:8" x14ac:dyDescent="0.3">
      <c r="A189">
        <v>188</v>
      </c>
      <c r="B189" s="9">
        <f ca="1">'일자별 주가'!B189*'종목 기본정보'!B$2*'종목 기본정보'!B$3</f>
        <v>124260000000</v>
      </c>
      <c r="C189" s="9">
        <f ca="1">'일자별 주가'!C189*'종목 기본정보'!C$2*'종목 기본정보'!C$3</f>
        <v>73633500000</v>
      </c>
      <c r="D189" s="9">
        <f ca="1">'일자별 주가'!D189*'종목 기본정보'!D$2*'종목 기본정보'!D$3</f>
        <v>570228000000</v>
      </c>
      <c r="E189" s="9">
        <f ca="1">'일자별 주가'!E189*'종목 기본정보'!E$2*'종목 기본정보'!E$3</f>
        <v>117876880000</v>
      </c>
      <c r="F189" s="9">
        <f ca="1">'일자별 주가'!F189*'종목 기본정보'!F$2*'종목 기본정보'!F$3</f>
        <v>629203500000</v>
      </c>
      <c r="G189" s="9">
        <f t="shared" ca="1" si="4"/>
        <v>1515201880000</v>
      </c>
      <c r="H189" s="7">
        <f t="shared" ca="1" si="5"/>
        <v>121.70296224899599</v>
      </c>
    </row>
    <row r="190" spans="1:8" x14ac:dyDescent="0.3">
      <c r="A190">
        <v>189</v>
      </c>
      <c r="B190" s="9">
        <f ca="1">'일자별 주가'!B190*'종목 기본정보'!B$2*'종목 기본정보'!B$3</f>
        <v>126112500000</v>
      </c>
      <c r="C190" s="9">
        <f ca="1">'일자별 주가'!C190*'종목 기본정보'!C$2*'종목 기본정보'!C$3</f>
        <v>72886500000</v>
      </c>
      <c r="D190" s="9">
        <f ca="1">'일자별 주가'!D190*'종목 기본정보'!D$2*'종목 기본정보'!D$3</f>
        <v>582150800000</v>
      </c>
      <c r="E190" s="9">
        <f ca="1">'일자별 주가'!E190*'종목 기본정보'!E$2*'종목 기본정보'!E$3</f>
        <v>119944880000</v>
      </c>
      <c r="F190" s="9">
        <f ca="1">'일자별 주가'!F190*'종목 기본정보'!F$2*'종목 기본정보'!F$3</f>
        <v>620973000000</v>
      </c>
      <c r="G190" s="9">
        <f t="shared" ca="1" si="4"/>
        <v>1522067680000</v>
      </c>
      <c r="H190" s="7">
        <f t="shared" ca="1" si="5"/>
        <v>122.25443212851405</v>
      </c>
    </row>
    <row r="191" spans="1:8" x14ac:dyDescent="0.3">
      <c r="A191">
        <v>190</v>
      </c>
      <c r="B191" s="9">
        <f ca="1">'일자별 주가'!B191*'종목 기본정보'!B$2*'종목 기본정보'!B$3</f>
        <v>130200000000</v>
      </c>
      <c r="C191" s="9">
        <f ca="1">'일자별 주가'!C191*'종목 기본정보'!C$2*'종목 기본정보'!C$3</f>
        <v>71770500000</v>
      </c>
      <c r="D191" s="9">
        <f ca="1">'일자별 주가'!D191*'종목 기본정보'!D$2*'종목 기본정보'!D$3</f>
        <v>585873600000</v>
      </c>
      <c r="E191" s="9">
        <f ca="1">'일자별 주가'!E191*'종목 기본정보'!E$2*'종목 기본정보'!E$3</f>
        <v>118015920000</v>
      </c>
      <c r="F191" s="9">
        <f ca="1">'일자별 주가'!F191*'종목 기본정보'!F$2*'종목 기본정보'!F$3</f>
        <v>610349000000</v>
      </c>
      <c r="G191" s="9">
        <f t="shared" ca="1" si="4"/>
        <v>1516209020000</v>
      </c>
      <c r="H191" s="7">
        <f t="shared" ca="1" si="5"/>
        <v>121.78385702811245</v>
      </c>
    </row>
    <row r="192" spans="1:8" x14ac:dyDescent="0.3">
      <c r="A192">
        <v>191</v>
      </c>
      <c r="B192" s="9">
        <f ca="1">'일자별 주가'!B192*'종목 기본정보'!B$2*'종목 기본정보'!B$3</f>
        <v>130507500000</v>
      </c>
      <c r="C192" s="9">
        <f ca="1">'일자별 주가'!C192*'종목 기본정보'!C$2*'종목 기본정보'!C$3</f>
        <v>70294500000</v>
      </c>
      <c r="D192" s="9">
        <f ca="1">'일자별 주가'!D192*'종목 기본정보'!D$2*'종목 기본정보'!D$3</f>
        <v>572048400000</v>
      </c>
      <c r="E192" s="9">
        <f ca="1">'일자별 주가'!E192*'종목 기본정보'!E$2*'종목 기본정보'!E$3</f>
        <v>120253760000</v>
      </c>
      <c r="F192" s="9">
        <f ca="1">'일자별 주가'!F192*'종목 기본정보'!F$2*'종목 기본정보'!F$3</f>
        <v>610241000000</v>
      </c>
      <c r="G192" s="9">
        <f t="shared" ca="1" si="4"/>
        <v>1503345160000</v>
      </c>
      <c r="H192" s="7">
        <f t="shared" ca="1" si="5"/>
        <v>120.75061526104417</v>
      </c>
    </row>
    <row r="193" spans="1:8" x14ac:dyDescent="0.3">
      <c r="A193">
        <v>192</v>
      </c>
      <c r="B193" s="9">
        <f ca="1">'일자별 주가'!B193*'종목 기본정보'!B$2*'종목 기본정보'!B$3</f>
        <v>134535000000</v>
      </c>
      <c r="C193" s="9">
        <f ca="1">'일자별 주가'!C193*'종목 기본정보'!C$2*'종목 기본정보'!C$3</f>
        <v>70902000000</v>
      </c>
      <c r="D193" s="9">
        <f ca="1">'일자별 주가'!D193*'종목 기본정보'!D$2*'종목 기본정보'!D$3</f>
        <v>572032000000</v>
      </c>
      <c r="E193" s="9">
        <f ca="1">'일자별 주가'!E193*'종목 기본정보'!E$2*'종목 기본정보'!E$3</f>
        <v>119972160000</v>
      </c>
      <c r="F193" s="9">
        <f ca="1">'일자별 주가'!F193*'종목 기본정보'!F$2*'종목 기본정보'!F$3</f>
        <v>621049000000</v>
      </c>
      <c r="G193" s="9">
        <f t="shared" ca="1" si="4"/>
        <v>1518490160000</v>
      </c>
      <c r="H193" s="7">
        <f t="shared" ca="1" si="5"/>
        <v>121.96708112449799</v>
      </c>
    </row>
    <row r="194" spans="1:8" x14ac:dyDescent="0.3">
      <c r="A194">
        <v>193</v>
      </c>
      <c r="B194" s="9">
        <f ca="1">'일자별 주가'!B194*'종목 기본정보'!B$2*'종목 기본정보'!B$3</f>
        <v>132937500000</v>
      </c>
      <c r="C194" s="9">
        <f ca="1">'일자별 주가'!C194*'종목 기본정보'!C$2*'종목 기본정보'!C$3</f>
        <v>71775000000</v>
      </c>
      <c r="D194" s="9">
        <f ca="1">'일자별 주가'!D194*'종목 기본정보'!D$2*'종목 기본정보'!D$3</f>
        <v>562175600000</v>
      </c>
      <c r="E194" s="9">
        <f ca="1">'일자별 주가'!E194*'종목 기본정보'!E$2*'종목 기본정보'!E$3</f>
        <v>117765120000</v>
      </c>
      <c r="F194" s="9">
        <f ca="1">'일자별 주가'!F194*'종목 기본정보'!F$2*'종목 기본정보'!F$3</f>
        <v>605778500000</v>
      </c>
      <c r="G194" s="9">
        <f t="shared" ca="1" si="4"/>
        <v>1490431720000</v>
      </c>
      <c r="H194" s="7">
        <f t="shared" ca="1" si="5"/>
        <v>119.71339116465865</v>
      </c>
    </row>
    <row r="195" spans="1:8" x14ac:dyDescent="0.3">
      <c r="A195">
        <v>194</v>
      </c>
      <c r="B195" s="9">
        <f ca="1">'일자별 주가'!B195*'종목 기본정보'!B$2*'종목 기본정보'!B$3</f>
        <v>130642500000</v>
      </c>
      <c r="C195" s="9">
        <f ca="1">'일자별 주가'!C195*'종목 기본정보'!C$2*'종목 기본정보'!C$3</f>
        <v>71730000000</v>
      </c>
      <c r="D195" s="9">
        <f ca="1">'일자별 주가'!D195*'종목 기본정보'!D$2*'종목 기본정보'!D$3</f>
        <v>569244000000</v>
      </c>
      <c r="E195" s="9">
        <f ca="1">'일자별 주가'!E195*'종목 기본정보'!E$2*'종목 기본정보'!E$3</f>
        <v>115295840000</v>
      </c>
      <c r="F195" s="9">
        <f ca="1">'일자별 주가'!F195*'종목 기본정보'!F$2*'종목 기본정보'!F$3</f>
        <v>606843000000</v>
      </c>
      <c r="G195" s="9">
        <f t="shared" ref="G195:G253" ca="1" si="6">SUM(B195:F195)</f>
        <v>1493755340000</v>
      </c>
      <c r="H195" s="7">
        <f t="shared" ref="H195:H253" ca="1" si="7">G195/G$2*100</f>
        <v>119.98034859437752</v>
      </c>
    </row>
    <row r="196" spans="1:8" x14ac:dyDescent="0.3">
      <c r="A196">
        <v>195</v>
      </c>
      <c r="B196" s="9">
        <f ca="1">'일자별 주가'!B196*'종목 기본정보'!B$2*'종목 기본정보'!B$3</f>
        <v>133537500000</v>
      </c>
      <c r="C196" s="9">
        <f ca="1">'일자별 주가'!C196*'종목 기본정보'!C$2*'종목 기본정보'!C$3</f>
        <v>70668000000</v>
      </c>
      <c r="D196" s="9">
        <f ca="1">'일자별 주가'!D196*'종목 기본정보'!D$2*'종목 기본정보'!D$3</f>
        <v>558174000000</v>
      </c>
      <c r="E196" s="9">
        <f ca="1">'일자별 주가'!E196*'종목 기본정보'!E$2*'종목 기본정보'!E$3</f>
        <v>112068000000</v>
      </c>
      <c r="F196" s="9">
        <f ca="1">'일자별 주가'!F196*'종목 기본정보'!F$2*'종목 기본정보'!F$3</f>
        <v>602809000000</v>
      </c>
      <c r="G196" s="9">
        <f t="shared" ca="1" si="6"/>
        <v>1477256500000</v>
      </c>
      <c r="H196" s="7">
        <f t="shared" ca="1" si="7"/>
        <v>118.65514056224899</v>
      </c>
    </row>
    <row r="197" spans="1:8" x14ac:dyDescent="0.3">
      <c r="A197">
        <v>196</v>
      </c>
      <c r="B197" s="9">
        <f ca="1">'일자별 주가'!B197*'종목 기본정보'!B$2*'종목 기본정보'!B$3</f>
        <v>131032500000</v>
      </c>
      <c r="C197" s="9">
        <f ca="1">'일자별 주가'!C197*'종목 기본정보'!C$2*'종목 기본정보'!C$3</f>
        <v>68868000000</v>
      </c>
      <c r="D197" s="9">
        <f ca="1">'일자별 주가'!D197*'종목 기본정보'!D$2*'종목 기본정보'!D$3</f>
        <v>552729200000</v>
      </c>
      <c r="E197" s="9">
        <f ca="1">'일자별 주가'!E197*'종목 기본정보'!E$2*'종목 기본정보'!E$3</f>
        <v>109458800000</v>
      </c>
      <c r="F197" s="9">
        <f ca="1">'일자별 주가'!F197*'종목 기본정보'!F$2*'종목 기본정보'!F$3</f>
        <v>586432500000</v>
      </c>
      <c r="G197" s="9">
        <f t="shared" ca="1" si="6"/>
        <v>1448521000000</v>
      </c>
      <c r="H197" s="7">
        <f t="shared" ca="1" si="7"/>
        <v>116.34706827309238</v>
      </c>
    </row>
    <row r="198" spans="1:8" x14ac:dyDescent="0.3">
      <c r="A198">
        <v>197</v>
      </c>
      <c r="B198" s="9">
        <f ca="1">'일자별 주가'!B198*'종목 기본정보'!B$2*'종목 기본정보'!B$3</f>
        <v>129247500000</v>
      </c>
      <c r="C198" s="9">
        <f ca="1">'일자별 주가'!C198*'종목 기본정보'!C$2*'종목 기본정보'!C$3</f>
        <v>68674500000</v>
      </c>
      <c r="D198" s="9">
        <f ca="1">'일자별 주가'!D198*'종목 기본정보'!D$2*'종목 기본정보'!D$3</f>
        <v>546595599999.99994</v>
      </c>
      <c r="E198" s="9">
        <f ca="1">'일자별 주가'!E198*'종목 기본정보'!E$2*'종목 기본정보'!E$3</f>
        <v>108407200000</v>
      </c>
      <c r="F198" s="9">
        <f ca="1">'일자별 주가'!F198*'종목 기본정보'!F$2*'종목 기본정보'!F$3</f>
        <v>569406500000</v>
      </c>
      <c r="G198" s="9">
        <f t="shared" ca="1" si="6"/>
        <v>1422331300000</v>
      </c>
      <c r="H198" s="7">
        <f t="shared" ca="1" si="7"/>
        <v>114.24347791164659</v>
      </c>
    </row>
    <row r="199" spans="1:8" x14ac:dyDescent="0.3">
      <c r="A199">
        <v>198</v>
      </c>
      <c r="B199" s="9">
        <f ca="1">'일자별 주가'!B199*'종목 기본정보'!B$2*'종목 기본정보'!B$3</f>
        <v>131070000000</v>
      </c>
      <c r="C199" s="9">
        <f ca="1">'일자별 주가'!C199*'종목 기본정보'!C$2*'종목 기본정보'!C$3</f>
        <v>69700500000</v>
      </c>
      <c r="D199" s="9">
        <f ca="1">'일자별 주가'!D199*'종목 기본정보'!D$2*'종목 기본정보'!D$3</f>
        <v>548399599999.99994</v>
      </c>
      <c r="E199" s="9">
        <f ca="1">'일자별 주가'!E199*'종목 기본정보'!E$2*'종목 기본정보'!E$3</f>
        <v>111565520000</v>
      </c>
      <c r="F199" s="9">
        <f ca="1">'일자별 주가'!F199*'종목 기본정보'!F$2*'종목 기본정보'!F$3</f>
        <v>571276500000</v>
      </c>
      <c r="G199" s="9">
        <f t="shared" ca="1" si="6"/>
        <v>1432012120000</v>
      </c>
      <c r="H199" s="7">
        <f t="shared" ca="1" si="7"/>
        <v>115.02105381526104</v>
      </c>
    </row>
    <row r="200" spans="1:8" x14ac:dyDescent="0.3">
      <c r="A200">
        <v>199</v>
      </c>
      <c r="B200" s="9">
        <f ca="1">'일자별 주가'!B200*'종목 기본정보'!B$2*'종목 기본정보'!B$3</f>
        <v>133560000000</v>
      </c>
      <c r="C200" s="9">
        <f ca="1">'일자별 주가'!C200*'종목 기본정보'!C$2*'종목 기본정보'!C$3</f>
        <v>68674500000</v>
      </c>
      <c r="D200" s="9">
        <f ca="1">'일자별 주가'!D200*'종목 기본정보'!D$2*'종목 기본정보'!D$3</f>
        <v>552762000000</v>
      </c>
      <c r="E200" s="9">
        <f ca="1">'일자별 주가'!E200*'종목 기본정보'!E$2*'종목 기본정보'!E$3</f>
        <v>108350880000</v>
      </c>
      <c r="F200" s="9">
        <f ca="1">'일자별 주가'!F200*'종목 기본정보'!F$2*'종목 기본정보'!F$3</f>
        <v>582041000000</v>
      </c>
      <c r="G200" s="9">
        <f t="shared" ca="1" si="6"/>
        <v>1445388380000</v>
      </c>
      <c r="H200" s="7">
        <f t="shared" ca="1" si="7"/>
        <v>116.09545220883535</v>
      </c>
    </row>
    <row r="201" spans="1:8" x14ac:dyDescent="0.3">
      <c r="A201">
        <v>200</v>
      </c>
      <c r="B201" s="9">
        <f ca="1">'일자별 주가'!B201*'종목 기본정보'!B$2*'종목 기본정보'!B$3</f>
        <v>130095000000</v>
      </c>
      <c r="C201" s="9">
        <f ca="1">'일자별 주가'!C201*'종목 기본정보'!C$2*'종목 기본정보'!C$3</f>
        <v>67212000000</v>
      </c>
      <c r="D201" s="9">
        <f ca="1">'일자별 주가'!D201*'종목 기본정보'!D$2*'종목 기본정보'!D$3</f>
        <v>542003599999.99994</v>
      </c>
      <c r="E201" s="9">
        <f ca="1">'일자별 주가'!E201*'종목 기본정보'!E$2*'종목 기본정보'!E$3</f>
        <v>109080400000</v>
      </c>
      <c r="F201" s="9">
        <f ca="1">'일자별 주가'!F201*'종목 기본정보'!F$2*'종목 기본정보'!F$3</f>
        <v>599205500000</v>
      </c>
      <c r="G201" s="9">
        <f t="shared" ca="1" si="6"/>
        <v>1447596500000</v>
      </c>
      <c r="H201" s="7">
        <f t="shared" ca="1" si="7"/>
        <v>116.27281124497992</v>
      </c>
    </row>
    <row r="202" spans="1:8" x14ac:dyDescent="0.3">
      <c r="A202">
        <v>201</v>
      </c>
      <c r="B202" s="9">
        <f ca="1">'일자별 주가'!B202*'종목 기본정보'!B$2*'종목 기본정보'!B$3</f>
        <v>126382500000</v>
      </c>
      <c r="C202" s="9">
        <f ca="1">'일자별 주가'!C202*'종목 기본정보'!C$2*'종목 기본정보'!C$3</f>
        <v>68602500000</v>
      </c>
      <c r="D202" s="9">
        <f ca="1">'일자별 주가'!D202*'종목 기본정보'!D$2*'종목 기본정보'!D$3</f>
        <v>545349199999.99994</v>
      </c>
      <c r="E202" s="9">
        <f ca="1">'일자별 주가'!E202*'종목 기본정보'!E$2*'종목 기본정보'!E$3</f>
        <v>111451120000</v>
      </c>
      <c r="F202" s="9">
        <f ca="1">'일자별 주가'!F202*'종목 기본정보'!F$2*'종목 기본정보'!F$3</f>
        <v>583130500000</v>
      </c>
      <c r="G202" s="9">
        <f t="shared" ca="1" si="6"/>
        <v>1434915820000</v>
      </c>
      <c r="H202" s="7">
        <f t="shared" ca="1" si="7"/>
        <v>115.25428273092369</v>
      </c>
    </row>
    <row r="203" spans="1:8" x14ac:dyDescent="0.3">
      <c r="A203">
        <v>202</v>
      </c>
      <c r="B203" s="9">
        <f ca="1">'일자별 주가'!B203*'종목 기본정보'!B$2*'종목 기본정보'!B$3</f>
        <v>128400000000</v>
      </c>
      <c r="C203" s="9">
        <f ca="1">'일자별 주가'!C203*'종목 기본정보'!C$2*'종목 기본정보'!C$3</f>
        <v>68701500000</v>
      </c>
      <c r="D203" s="9">
        <f ca="1">'일자별 주가'!D203*'종목 기본정보'!D$2*'종목 기본정보'!D$3</f>
        <v>534820399999.99994</v>
      </c>
      <c r="E203" s="9">
        <f ca="1">'일자별 주가'!E203*'종목 기본정보'!E$2*'종목 기본정보'!E$3</f>
        <v>111108800000</v>
      </c>
      <c r="F203" s="9">
        <f ca="1">'일자별 주가'!F203*'종목 기본정보'!F$2*'종목 기본정보'!F$3</f>
        <v>582199500000</v>
      </c>
      <c r="G203" s="9">
        <f t="shared" ca="1" si="6"/>
        <v>1425230200000</v>
      </c>
      <c r="H203" s="7">
        <f t="shared" ca="1" si="7"/>
        <v>114.47632128514056</v>
      </c>
    </row>
    <row r="204" spans="1:8" x14ac:dyDescent="0.3">
      <c r="A204">
        <v>203</v>
      </c>
      <c r="B204" s="9">
        <f ca="1">'일자별 주가'!B204*'종목 기본정보'!B$2*'종목 기본정보'!B$3</f>
        <v>130747500000</v>
      </c>
      <c r="C204" s="9">
        <f ca="1">'일자별 주가'!C204*'종목 기본정보'!C$2*'종목 기본정보'!C$3</f>
        <v>68877000000</v>
      </c>
      <c r="D204" s="9">
        <f ca="1">'일자별 주가'!D204*'종목 기본정보'!D$2*'종목 기본정보'!D$3</f>
        <v>529998799999.99994</v>
      </c>
      <c r="E204" s="9">
        <f ca="1">'일자별 주가'!E204*'종목 기본정보'!E$2*'종목 기본정보'!E$3</f>
        <v>111063040000</v>
      </c>
      <c r="F204" s="9">
        <f ca="1">'일자별 주가'!F204*'종목 기본정보'!F$2*'종목 기본정보'!F$3</f>
        <v>588068500000</v>
      </c>
      <c r="G204" s="9">
        <f t="shared" ca="1" si="6"/>
        <v>1428754840000</v>
      </c>
      <c r="H204" s="7">
        <f t="shared" ca="1" si="7"/>
        <v>114.75942489959839</v>
      </c>
    </row>
    <row r="205" spans="1:8" x14ac:dyDescent="0.3">
      <c r="A205">
        <v>204</v>
      </c>
      <c r="B205" s="9">
        <f ca="1">'일자별 주가'!B205*'종목 기본정보'!B$2*'종목 기본정보'!B$3</f>
        <v>130582500000</v>
      </c>
      <c r="C205" s="9">
        <f ca="1">'일자별 주가'!C205*'종목 기본정보'!C$2*'종목 기본정보'!C$3</f>
        <v>68067000000</v>
      </c>
      <c r="D205" s="9">
        <f ca="1">'일자별 주가'!D205*'종목 기본정보'!D$2*'종목 기본정보'!D$3</f>
        <v>515238799999.99994</v>
      </c>
      <c r="E205" s="9">
        <f ca="1">'일자별 주가'!E205*'종목 기본정보'!E$2*'종목 기본정보'!E$3</f>
        <v>111682560000</v>
      </c>
      <c r="F205" s="9">
        <f ca="1">'일자별 주가'!F205*'종목 기본정보'!F$2*'종목 기본정보'!F$3</f>
        <v>605218000000</v>
      </c>
      <c r="G205" s="9">
        <f t="shared" ca="1" si="6"/>
        <v>1430788860000</v>
      </c>
      <c r="H205" s="7">
        <f t="shared" ca="1" si="7"/>
        <v>114.9228</v>
      </c>
    </row>
    <row r="206" spans="1:8" x14ac:dyDescent="0.3">
      <c r="A206">
        <v>205</v>
      </c>
      <c r="B206" s="9">
        <f ca="1">'일자별 주가'!B206*'종목 기본정보'!B$2*'종목 기본정보'!B$3</f>
        <v>127770000000</v>
      </c>
      <c r="C206" s="9">
        <f ca="1">'일자별 주가'!C206*'종목 기본정보'!C$2*'종목 기본정보'!C$3</f>
        <v>67567500000</v>
      </c>
      <c r="D206" s="9">
        <f ca="1">'일자별 주가'!D206*'종목 기본정보'!D$2*'종목 기본정보'!D$3</f>
        <v>503906400000</v>
      </c>
      <c r="E206" s="9">
        <f ca="1">'일자별 주가'!E206*'종목 기본정보'!E$2*'종목 기본정보'!E$3</f>
        <v>112098800000</v>
      </c>
      <c r="F206" s="9">
        <f ca="1">'일자별 주가'!F206*'종목 기본정보'!F$2*'종목 기본정보'!F$3</f>
        <v>618037000000</v>
      </c>
      <c r="G206" s="9">
        <f t="shared" ca="1" si="6"/>
        <v>1429379700000</v>
      </c>
      <c r="H206" s="7">
        <f t="shared" ca="1" si="7"/>
        <v>114.80961445783133</v>
      </c>
    </row>
    <row r="207" spans="1:8" x14ac:dyDescent="0.3">
      <c r="A207">
        <v>206</v>
      </c>
      <c r="B207" s="9">
        <f ca="1">'일자별 주가'!B207*'종목 기본정보'!B$2*'종목 기본정보'!B$3</f>
        <v>128827500000</v>
      </c>
      <c r="C207" s="9">
        <f ca="1">'일자별 주가'!C207*'종목 기본정보'!C$2*'종목 기본정보'!C$3</f>
        <v>67437000000</v>
      </c>
      <c r="D207" s="9">
        <f ca="1">'일자별 주가'!D207*'종목 기본정보'!D$2*'종목 기본정보'!D$3</f>
        <v>511040400000</v>
      </c>
      <c r="E207" s="9">
        <f ca="1">'일자별 주가'!E207*'종목 기본정보'!E$2*'종목 기본정보'!E$3</f>
        <v>114288240000</v>
      </c>
      <c r="F207" s="9">
        <f ca="1">'일자별 주가'!F207*'종목 기본정보'!F$2*'종목 기본정보'!F$3</f>
        <v>613368500000</v>
      </c>
      <c r="G207" s="9">
        <f t="shared" ca="1" si="6"/>
        <v>1434961640000</v>
      </c>
      <c r="H207" s="7">
        <f t="shared" ca="1" si="7"/>
        <v>115.25796305220884</v>
      </c>
    </row>
    <row r="208" spans="1:8" x14ac:dyDescent="0.3">
      <c r="A208">
        <v>207</v>
      </c>
      <c r="B208" s="9">
        <f ca="1">'일자별 주가'!B208*'종목 기본정보'!B$2*'종목 기본정보'!B$3</f>
        <v>132045000000</v>
      </c>
      <c r="C208" s="9">
        <f ca="1">'일자별 주가'!C208*'종목 기본정보'!C$2*'종목 기본정보'!C$3</f>
        <v>66798000000</v>
      </c>
      <c r="D208" s="9">
        <f ca="1">'일자별 주가'!D208*'종목 기본정보'!D$2*'종목 기본정보'!D$3</f>
        <v>523291199999.99994</v>
      </c>
      <c r="E208" s="9">
        <f ca="1">'일자별 주가'!E208*'종목 기본정보'!E$2*'종목 기본정보'!E$3</f>
        <v>114446640000</v>
      </c>
      <c r="F208" s="9">
        <f ca="1">'일자별 주가'!F208*'종목 기본정보'!F$2*'종목 기본정보'!F$3</f>
        <v>598813000000</v>
      </c>
      <c r="G208" s="9">
        <f t="shared" ca="1" si="6"/>
        <v>1435393840000</v>
      </c>
      <c r="H208" s="7">
        <f t="shared" ca="1" si="7"/>
        <v>115.29267791164659</v>
      </c>
    </row>
    <row r="209" spans="1:8" x14ac:dyDescent="0.3">
      <c r="A209">
        <v>208</v>
      </c>
      <c r="B209" s="9">
        <f ca="1">'일자별 주가'!B209*'종목 기본정보'!B$2*'종목 기본정보'!B$3</f>
        <v>134370000000</v>
      </c>
      <c r="C209" s="9">
        <f ca="1">'일자별 주가'!C209*'종목 기본정보'!C$2*'종목 기본정보'!C$3</f>
        <v>68377500000</v>
      </c>
      <c r="D209" s="9">
        <f ca="1">'일자별 주가'!D209*'종목 기본정보'!D$2*'종목 기본정보'!D$3</f>
        <v>527456799999.99994</v>
      </c>
      <c r="E209" s="9">
        <f ca="1">'일자별 주가'!E209*'종목 기본정보'!E$2*'종목 기본정보'!E$3</f>
        <v>113470720000</v>
      </c>
      <c r="F209" s="9">
        <f ca="1">'일자별 주가'!F209*'종목 기본정보'!F$2*'종목 기본정보'!F$3</f>
        <v>609926000000</v>
      </c>
      <c r="G209" s="9">
        <f t="shared" ca="1" si="6"/>
        <v>1453601020000</v>
      </c>
      <c r="H209" s="7">
        <f t="shared" ca="1" si="7"/>
        <v>116.75510200803213</v>
      </c>
    </row>
    <row r="210" spans="1:8" x14ac:dyDescent="0.3">
      <c r="A210">
        <v>209</v>
      </c>
      <c r="B210" s="9">
        <f ca="1">'일자별 주가'!B210*'종목 기본정보'!B$2*'종목 기본정보'!B$3</f>
        <v>135795000000</v>
      </c>
      <c r="C210" s="9">
        <f ca="1">'일자별 주가'!C210*'종목 기본정보'!C$2*'종목 기본정보'!C$3</f>
        <v>66622500000</v>
      </c>
      <c r="D210" s="9">
        <f ca="1">'일자별 주가'!D210*'종목 기본정보'!D$2*'종목 기본정보'!D$3</f>
        <v>515779999999.99994</v>
      </c>
      <c r="E210" s="9">
        <f ca="1">'일자별 주가'!E210*'종목 기본정보'!E$2*'종목 기본정보'!E$3</f>
        <v>110997920000</v>
      </c>
      <c r="F210" s="9">
        <f ca="1">'일자별 주가'!F210*'종목 기본정보'!F$2*'종목 기본정보'!F$3</f>
        <v>611190500000</v>
      </c>
      <c r="G210" s="9">
        <f t="shared" ca="1" si="6"/>
        <v>1440385920000</v>
      </c>
      <c r="H210" s="7">
        <f t="shared" ca="1" si="7"/>
        <v>115.69364819277108</v>
      </c>
    </row>
    <row r="211" spans="1:8" x14ac:dyDescent="0.3">
      <c r="A211">
        <v>210</v>
      </c>
      <c r="B211" s="9">
        <f ca="1">'일자별 주가'!B211*'종목 기본정보'!B$2*'종목 기본정보'!B$3</f>
        <v>137362500000</v>
      </c>
      <c r="C211" s="9">
        <f ca="1">'일자별 주가'!C211*'종목 기본정보'!C$2*'종목 기본정보'!C$3</f>
        <v>67941000000</v>
      </c>
      <c r="D211" s="9">
        <f ca="1">'일자별 주가'!D211*'종목 기본정보'!D$2*'종목 기본정보'!D$3</f>
        <v>528243999999.99994</v>
      </c>
      <c r="E211" s="9">
        <f ca="1">'일자별 주가'!E211*'종목 기본정보'!E$2*'종목 기본정보'!E$3</f>
        <v>108711680000</v>
      </c>
      <c r="F211" s="9">
        <f ca="1">'일자별 주가'!F211*'종목 기본정보'!F$2*'종목 기본정보'!F$3</f>
        <v>602169500000</v>
      </c>
      <c r="G211" s="9">
        <f t="shared" ca="1" si="6"/>
        <v>1444428680000</v>
      </c>
      <c r="H211" s="7">
        <f t="shared" ca="1" si="7"/>
        <v>116.01836787148594</v>
      </c>
    </row>
    <row r="212" spans="1:8" x14ac:dyDescent="0.3">
      <c r="A212">
        <v>211</v>
      </c>
      <c r="B212" s="9">
        <f ca="1">'일자별 주가'!B212*'종목 기본정보'!B$2*'종목 기본정보'!B$3</f>
        <v>141135000000</v>
      </c>
      <c r="C212" s="9">
        <f ca="1">'일자별 주가'!C212*'종목 기본정보'!C$2*'종목 기본정보'!C$3</f>
        <v>65947500000</v>
      </c>
      <c r="D212" s="9">
        <f ca="1">'일자별 주가'!D212*'종목 기본정보'!D$2*'종목 기본정보'!D$3</f>
        <v>513336399999.99994</v>
      </c>
      <c r="E212" s="9">
        <f ca="1">'일자별 주가'!E212*'종목 기본정보'!E$2*'종목 기본정보'!E$3</f>
        <v>106191360000</v>
      </c>
      <c r="F212" s="9">
        <f ca="1">'일자별 주가'!F212*'종목 기본정보'!F$2*'종목 기본정보'!F$3</f>
        <v>598105000000</v>
      </c>
      <c r="G212" s="9">
        <f t="shared" ca="1" si="6"/>
        <v>1424715260000</v>
      </c>
      <c r="H212" s="7">
        <f t="shared" ca="1" si="7"/>
        <v>114.43496064257029</v>
      </c>
    </row>
    <row r="213" spans="1:8" x14ac:dyDescent="0.3">
      <c r="A213">
        <v>212</v>
      </c>
      <c r="B213" s="9">
        <f ca="1">'일자별 주가'!B213*'종목 기본정보'!B$2*'종목 기본정보'!B$3</f>
        <v>142020000000</v>
      </c>
      <c r="C213" s="9">
        <f ca="1">'일자별 주가'!C213*'종목 기본정보'!C$2*'종목 기본정보'!C$3</f>
        <v>65479500000</v>
      </c>
      <c r="D213" s="9">
        <f ca="1">'일자별 주가'!D213*'종목 기본정보'!D$2*'종목 기본정보'!D$3</f>
        <v>526849999999.99994</v>
      </c>
      <c r="E213" s="9">
        <f ca="1">'일자별 주가'!E213*'종목 기본정보'!E$2*'종목 기본정보'!E$3</f>
        <v>104373280000</v>
      </c>
      <c r="F213" s="9">
        <f ca="1">'일자별 주가'!F213*'종목 기본정보'!F$2*'종목 기본정보'!F$3</f>
        <v>615296000000</v>
      </c>
      <c r="G213" s="9">
        <f t="shared" ca="1" si="6"/>
        <v>1454018780000</v>
      </c>
      <c r="H213" s="7">
        <f t="shared" ca="1" si="7"/>
        <v>116.78865702811245</v>
      </c>
    </row>
    <row r="214" spans="1:8" x14ac:dyDescent="0.3">
      <c r="A214">
        <v>213</v>
      </c>
      <c r="B214" s="9">
        <f ca="1">'일자별 주가'!B214*'종목 기본정보'!B$2*'종목 기본정보'!B$3</f>
        <v>139237500000</v>
      </c>
      <c r="C214" s="9">
        <f ca="1">'일자별 주가'!C214*'종목 기본정보'!C$2*'종목 기본정보'!C$3</f>
        <v>63940500000</v>
      </c>
      <c r="D214" s="9">
        <f ca="1">'일자별 주가'!D214*'종목 기본정보'!D$2*'종목 기본정보'!D$3</f>
        <v>515911199999.99994</v>
      </c>
      <c r="E214" s="9">
        <f ca="1">'일자별 주가'!E214*'종목 기본정보'!E$2*'종목 기본정보'!E$3</f>
        <v>103785440000</v>
      </c>
      <c r="F214" s="9">
        <f ca="1">'일자별 주가'!F214*'종목 기본정보'!F$2*'종목 기본정보'!F$3</f>
        <v>629242000000</v>
      </c>
      <c r="G214" s="9">
        <f t="shared" ca="1" si="6"/>
        <v>1452116640000</v>
      </c>
      <c r="H214" s="7">
        <f t="shared" ca="1" si="7"/>
        <v>116.63587469879518</v>
      </c>
    </row>
    <row r="215" spans="1:8" x14ac:dyDescent="0.3">
      <c r="A215">
        <v>214</v>
      </c>
      <c r="B215" s="9">
        <f ca="1">'일자별 주가'!B215*'종목 기본정보'!B$2*'종목 기본정보'!B$3</f>
        <v>139702500000</v>
      </c>
      <c r="C215" s="9">
        <f ca="1">'일자별 주가'!C215*'종목 기본정보'!C$2*'종목 기본정보'!C$3</f>
        <v>63459000000</v>
      </c>
      <c r="D215" s="9">
        <f ca="1">'일자별 주가'!D215*'종목 기본정보'!D$2*'종목 기본정보'!D$3</f>
        <v>513385599999.99994</v>
      </c>
      <c r="E215" s="9">
        <f ca="1">'일자별 주가'!E215*'종목 기본정보'!E$2*'종목 기본정보'!E$3</f>
        <v>106201040000</v>
      </c>
      <c r="F215" s="9">
        <f ca="1">'일자별 주가'!F215*'종목 기본정보'!F$2*'종목 기본정보'!F$3</f>
        <v>634787500000</v>
      </c>
      <c r="G215" s="9">
        <f t="shared" ca="1" si="6"/>
        <v>1457535640000</v>
      </c>
      <c r="H215" s="7">
        <f t="shared" ca="1" si="7"/>
        <v>117.07113574297188</v>
      </c>
    </row>
    <row r="216" spans="1:8" x14ac:dyDescent="0.3">
      <c r="A216">
        <v>215</v>
      </c>
      <c r="B216" s="9">
        <f ca="1">'일자별 주가'!B216*'종목 기본정보'!B$2*'종목 기본정보'!B$3</f>
        <v>143805000000</v>
      </c>
      <c r="C216" s="9">
        <f ca="1">'일자별 주가'!C216*'종목 기본정보'!C$2*'종목 기본정보'!C$3</f>
        <v>62644500000</v>
      </c>
      <c r="D216" s="9">
        <f ca="1">'일자별 주가'!D216*'종목 기본정보'!D$2*'종목 기본정보'!D$3</f>
        <v>519355199999.99994</v>
      </c>
      <c r="E216" s="9">
        <f ca="1">'일자별 주가'!E216*'종목 기본정보'!E$2*'종목 기본정보'!E$3</f>
        <v>103680720000</v>
      </c>
      <c r="F216" s="9">
        <f ca="1">'일자별 주가'!F216*'종목 기본정보'!F$2*'종목 기본정보'!F$3</f>
        <v>630421000000</v>
      </c>
      <c r="G216" s="9">
        <f t="shared" ca="1" si="6"/>
        <v>1459906420000</v>
      </c>
      <c r="H216" s="7">
        <f t="shared" ca="1" si="7"/>
        <v>117.26155983935742</v>
      </c>
    </row>
    <row r="217" spans="1:8" x14ac:dyDescent="0.3">
      <c r="A217">
        <v>216</v>
      </c>
      <c r="B217" s="9">
        <f ca="1">'일자별 주가'!B217*'종목 기본정보'!B$2*'종목 기본정보'!B$3</f>
        <v>142440000000</v>
      </c>
      <c r="C217" s="9">
        <f ca="1">'일자별 주가'!C217*'종목 기본정보'!C$2*'종목 기본정보'!C$3</f>
        <v>60898500000</v>
      </c>
      <c r="D217" s="9">
        <f ca="1">'일자별 주가'!D217*'종목 기본정보'!D$2*'종목 기본정보'!D$3</f>
        <v>510827200000</v>
      </c>
      <c r="E217" s="9">
        <f ca="1">'일자별 주가'!E217*'종목 기본정보'!E$2*'종목 기본정보'!E$3</f>
        <v>103731760000</v>
      </c>
      <c r="F217" s="9">
        <f ca="1">'일자별 주가'!F217*'종목 기본정보'!F$2*'종목 기본정보'!F$3</f>
        <v>636454500000</v>
      </c>
      <c r="G217" s="9">
        <f t="shared" ca="1" si="6"/>
        <v>1454351960000</v>
      </c>
      <c r="H217" s="7">
        <f t="shared" ca="1" si="7"/>
        <v>116.81541847389558</v>
      </c>
    </row>
    <row r="218" spans="1:8" x14ac:dyDescent="0.3">
      <c r="A218">
        <v>217</v>
      </c>
      <c r="B218" s="9">
        <f ca="1">'일자별 주가'!B218*'종목 기본정보'!B$2*'종목 기본정보'!B$3</f>
        <v>142537500000</v>
      </c>
      <c r="C218" s="9">
        <f ca="1">'일자별 주가'!C218*'종목 기본정보'!C$2*'종목 기본정보'!C$3</f>
        <v>60687000000</v>
      </c>
      <c r="D218" s="9">
        <f ca="1">'일자별 주가'!D218*'종목 기본정보'!D$2*'종목 기본정보'!D$3</f>
        <v>509088800000</v>
      </c>
      <c r="E218" s="9">
        <f ca="1">'일자별 주가'!E218*'종목 기본정보'!E$2*'종목 기본정보'!E$3</f>
        <v>105449520000</v>
      </c>
      <c r="F218" s="9">
        <f ca="1">'일자별 주가'!F218*'종목 기본정보'!F$2*'종목 기본정보'!F$3</f>
        <v>645921000000</v>
      </c>
      <c r="G218" s="9">
        <f t="shared" ca="1" si="6"/>
        <v>1463683820000</v>
      </c>
      <c r="H218" s="7">
        <f t="shared" ca="1" si="7"/>
        <v>117.56496546184738</v>
      </c>
    </row>
    <row r="219" spans="1:8" x14ac:dyDescent="0.3">
      <c r="A219">
        <v>218</v>
      </c>
      <c r="B219" s="9">
        <f ca="1">'일자별 주가'!B219*'종목 기본정보'!B$2*'종목 기본정보'!B$3</f>
        <v>147082500000</v>
      </c>
      <c r="C219" s="9">
        <f ca="1">'일자별 주가'!C219*'종목 기본정보'!C$2*'종목 기본정보'!C$3</f>
        <v>61695000000</v>
      </c>
      <c r="D219" s="9">
        <f ca="1">'일자별 주가'!D219*'종목 기본정보'!D$2*'종목 기본정보'!D$3</f>
        <v>521421599999.99994</v>
      </c>
      <c r="E219" s="9">
        <f ca="1">'일자별 주가'!E219*'종목 기본정보'!E$2*'종목 기본정보'!E$3</f>
        <v>106904160000</v>
      </c>
      <c r="F219" s="9">
        <f ca="1">'일자별 주가'!F219*'종목 기본정보'!F$2*'종목 기본정보'!F$3</f>
        <v>662482000000</v>
      </c>
      <c r="G219" s="9">
        <f t="shared" ca="1" si="6"/>
        <v>1499585260000</v>
      </c>
      <c r="H219" s="7">
        <f t="shared" ca="1" si="7"/>
        <v>120.44861526104418</v>
      </c>
    </row>
    <row r="220" spans="1:8" x14ac:dyDescent="0.3">
      <c r="A220">
        <v>219</v>
      </c>
      <c r="B220" s="9">
        <f ca="1">'일자별 주가'!B220*'종목 기본정보'!B$2*'종목 기본정보'!B$3</f>
        <v>151117500000</v>
      </c>
      <c r="C220" s="9">
        <f ca="1">'일자별 주가'!C220*'종목 기본정보'!C$2*'종목 기본정보'!C$3</f>
        <v>62847000000</v>
      </c>
      <c r="D220" s="9">
        <f ca="1">'일자별 주가'!D220*'종목 기본정보'!D$2*'종목 기본정보'!D$3</f>
        <v>535459999999.99994</v>
      </c>
      <c r="E220" s="9">
        <f ca="1">'일자별 주가'!E220*'종목 기본정보'!E$2*'종목 기본정보'!E$3</f>
        <v>104524640000</v>
      </c>
      <c r="F220" s="9">
        <f ca="1">'일자별 주가'!F220*'종목 기본정보'!F$2*'종목 기본정보'!F$3</f>
        <v>661886000000</v>
      </c>
      <c r="G220" s="9">
        <f t="shared" ca="1" si="6"/>
        <v>1515835140000</v>
      </c>
      <c r="H220" s="7">
        <f t="shared" ca="1" si="7"/>
        <v>121.75382650602408</v>
      </c>
    </row>
    <row r="221" spans="1:8" x14ac:dyDescent="0.3">
      <c r="A221">
        <v>220</v>
      </c>
      <c r="B221" s="9">
        <f ca="1">'일자별 주가'!B221*'종목 기본정보'!B$2*'종목 기본정보'!B$3</f>
        <v>148005000000</v>
      </c>
      <c r="C221" s="9">
        <f ca="1">'일자별 주가'!C221*'종목 기본정보'!C$2*'종목 기본정보'!C$3</f>
        <v>63585000000</v>
      </c>
      <c r="D221" s="9">
        <f ca="1">'일자별 주가'!D221*'종목 기본정보'!D$2*'종목 기본정보'!D$3</f>
        <v>529752799999.99994</v>
      </c>
      <c r="E221" s="9">
        <f ca="1">'일자별 주가'!E221*'종목 기본정보'!E$2*'종목 기본정보'!E$3</f>
        <v>104876640000</v>
      </c>
      <c r="F221" s="9">
        <f ca="1">'일자별 주가'!F221*'종목 기본정보'!F$2*'종목 기본정보'!F$3</f>
        <v>661258500000</v>
      </c>
      <c r="G221" s="9">
        <f t="shared" ca="1" si="6"/>
        <v>1507477940000</v>
      </c>
      <c r="H221" s="7">
        <f t="shared" ca="1" si="7"/>
        <v>121.08256546184739</v>
      </c>
    </row>
    <row r="222" spans="1:8" x14ac:dyDescent="0.3">
      <c r="A222">
        <v>221</v>
      </c>
      <c r="B222" s="9">
        <f ca="1">'일자별 주가'!B222*'종목 기본정보'!B$2*'종목 기본정보'!B$3</f>
        <v>149737500000</v>
      </c>
      <c r="C222" s="9">
        <f ca="1">'일자별 주가'!C222*'종목 기본정보'!C$2*'종목 기본정보'!C$3</f>
        <v>64147500000</v>
      </c>
      <c r="D222" s="9">
        <f ca="1">'일자별 주가'!D222*'종목 기본정보'!D$2*'종목 기본정보'!D$3</f>
        <v>546923599999.99994</v>
      </c>
      <c r="E222" s="9">
        <f ca="1">'일자별 주가'!E222*'종목 기본정보'!E$2*'종목 기본정보'!E$3</f>
        <v>105541040000</v>
      </c>
      <c r="F222" s="9">
        <f ca="1">'일자별 주가'!F222*'종목 기본정보'!F$2*'종목 기본정보'!F$3</f>
        <v>656530000000</v>
      </c>
      <c r="G222" s="9">
        <f t="shared" ca="1" si="6"/>
        <v>1522879640000</v>
      </c>
      <c r="H222" s="7">
        <f t="shared" ca="1" si="7"/>
        <v>122.31964979919678</v>
      </c>
    </row>
    <row r="223" spans="1:8" x14ac:dyDescent="0.3">
      <c r="A223">
        <v>222</v>
      </c>
      <c r="B223" s="9">
        <f ca="1">'일자별 주가'!B223*'종목 기본정보'!B$2*'종목 기본정보'!B$3</f>
        <v>152445000000</v>
      </c>
      <c r="C223" s="9">
        <f ca="1">'일자별 주가'!C223*'종목 기본정보'!C$2*'종목 기본정보'!C$3</f>
        <v>65794500000</v>
      </c>
      <c r="D223" s="9">
        <f ca="1">'일자별 주가'!D223*'종목 기본정보'!D$2*'종목 기본정보'!D$3</f>
        <v>543102399999.99994</v>
      </c>
      <c r="E223" s="9">
        <f ca="1">'일자별 주가'!E223*'종목 기본정보'!E$2*'종목 기본정보'!E$3</f>
        <v>102676640000</v>
      </c>
      <c r="F223" s="9">
        <f ca="1">'일자별 주가'!F223*'종목 기본정보'!F$2*'종목 기본정보'!F$3</f>
        <v>651450500000</v>
      </c>
      <c r="G223" s="9">
        <f t="shared" ca="1" si="6"/>
        <v>1515469040000</v>
      </c>
      <c r="H223" s="7">
        <f t="shared" ca="1" si="7"/>
        <v>121.72442088353415</v>
      </c>
    </row>
    <row r="224" spans="1:8" x14ac:dyDescent="0.3">
      <c r="A224">
        <v>223</v>
      </c>
      <c r="B224" s="9">
        <f ca="1">'일자별 주가'!B224*'종목 기본정보'!B$2*'종목 기본정보'!B$3</f>
        <v>155340000000</v>
      </c>
      <c r="C224" s="9">
        <f ca="1">'일자별 주가'!C224*'종목 기본정보'!C$2*'종목 기본정보'!C$3</f>
        <v>65691000000</v>
      </c>
      <c r="D224" s="9">
        <f ca="1">'일자별 주가'!D224*'종목 기본정보'!D$2*'종목 기본정보'!D$3</f>
        <v>542151199999.99994</v>
      </c>
      <c r="E224" s="9">
        <f ca="1">'일자별 주가'!E224*'종목 기본정보'!E$2*'종목 기본정보'!E$3</f>
        <v>102831520000</v>
      </c>
      <c r="F224" s="9">
        <f ca="1">'일자별 주가'!F224*'종목 기본정보'!F$2*'종목 기본정보'!F$3</f>
        <v>642209500000</v>
      </c>
      <c r="G224" s="9">
        <f t="shared" ca="1" si="6"/>
        <v>1508223220000</v>
      </c>
      <c r="H224" s="7">
        <f t="shared" ca="1" si="7"/>
        <v>121.14242730923695</v>
      </c>
    </row>
    <row r="225" spans="1:8" x14ac:dyDescent="0.3">
      <c r="A225">
        <v>224</v>
      </c>
      <c r="B225" s="9">
        <f ca="1">'일자별 주가'!B225*'종목 기본정보'!B$2*'종목 기본정보'!B$3</f>
        <v>155610000000</v>
      </c>
      <c r="C225" s="9">
        <f ca="1">'일자별 주가'!C225*'종목 기본정보'!C$2*'종목 기본정보'!C$3</f>
        <v>65686500000</v>
      </c>
      <c r="D225" s="9">
        <f ca="1">'일자별 주가'!D225*'종목 기본정보'!D$2*'종목 기본정보'!D$3</f>
        <v>541921599999.99994</v>
      </c>
      <c r="E225" s="9">
        <f ca="1">'일자별 주가'!E225*'종목 기본정보'!E$2*'종목 기본정보'!E$3</f>
        <v>103109600000</v>
      </c>
      <c r="F225" s="9">
        <f ca="1">'일자별 주가'!F225*'종목 기본정보'!F$2*'종목 기본정보'!F$3</f>
        <v>655135000000</v>
      </c>
      <c r="G225" s="9">
        <f t="shared" ca="1" si="6"/>
        <v>1521462700000</v>
      </c>
      <c r="H225" s="7">
        <f t="shared" ca="1" si="7"/>
        <v>122.20583935742972</v>
      </c>
    </row>
    <row r="226" spans="1:8" x14ac:dyDescent="0.3">
      <c r="A226">
        <v>225</v>
      </c>
      <c r="B226" s="9">
        <f ca="1">'일자별 주가'!B226*'종목 기본정보'!B$2*'종목 기본정보'!B$3</f>
        <v>157972500000</v>
      </c>
      <c r="C226" s="9">
        <f ca="1">'일자별 주가'!C226*'종목 기본정보'!C$2*'종목 기본정보'!C$3</f>
        <v>67509000000</v>
      </c>
      <c r="D226" s="9">
        <f ca="1">'일자별 주가'!D226*'종목 기본정보'!D$2*'종목 기본정보'!D$3</f>
        <v>543413999999.99994</v>
      </c>
      <c r="E226" s="9">
        <f ca="1">'일자별 주가'!E226*'종목 기본정보'!E$2*'종목 기본정보'!E$3</f>
        <v>106250320000</v>
      </c>
      <c r="F226" s="9">
        <f ca="1">'일자별 주가'!F226*'종목 기본정보'!F$2*'종목 기본정보'!F$3</f>
        <v>657158000000</v>
      </c>
      <c r="G226" s="9">
        <f t="shared" ca="1" si="6"/>
        <v>1532303820000</v>
      </c>
      <c r="H226" s="7">
        <f t="shared" ca="1" si="7"/>
        <v>123.07661204819279</v>
      </c>
    </row>
    <row r="227" spans="1:8" x14ac:dyDescent="0.3">
      <c r="A227">
        <v>226</v>
      </c>
      <c r="B227" s="9">
        <f ca="1">'일자별 주가'!B227*'종목 기본정보'!B$2*'종목 기본정보'!B$3</f>
        <v>157050000000</v>
      </c>
      <c r="C227" s="9">
        <f ca="1">'일자별 주가'!C227*'종목 기본정보'!C$2*'종목 기본정보'!C$3</f>
        <v>65974500000</v>
      </c>
      <c r="D227" s="9">
        <f ca="1">'일자별 주가'!D227*'종목 기본정보'!D$2*'종목 기본정보'!D$3</f>
        <v>540461999999.99994</v>
      </c>
      <c r="E227" s="9">
        <f ca="1">'일자별 주가'!E227*'종목 기본정보'!E$2*'종목 기본정보'!E$3</f>
        <v>108913200000</v>
      </c>
      <c r="F227" s="9">
        <f ca="1">'일자별 주가'!F227*'종목 기본정보'!F$2*'종목 기본정보'!F$3</f>
        <v>676093500000</v>
      </c>
      <c r="G227" s="9">
        <f t="shared" ca="1" si="6"/>
        <v>1548493200000</v>
      </c>
      <c r="H227" s="7">
        <f t="shared" ca="1" si="7"/>
        <v>124.37696385542169</v>
      </c>
    </row>
    <row r="228" spans="1:8" x14ac:dyDescent="0.3">
      <c r="A228">
        <v>227</v>
      </c>
      <c r="B228" s="9">
        <f ca="1">'일자별 주가'!B228*'종목 기본정보'!B$2*'종목 기본정보'!B$3</f>
        <v>154230000000</v>
      </c>
      <c r="C228" s="9">
        <f ca="1">'일자별 주가'!C228*'종목 기본정보'!C$2*'종목 기본정보'!C$3</f>
        <v>65169000000</v>
      </c>
      <c r="D228" s="9">
        <f ca="1">'일자별 주가'!D228*'종목 기본정보'!D$2*'종목 기본정보'!D$3</f>
        <v>549416399999.99994</v>
      </c>
      <c r="E228" s="9">
        <f ca="1">'일자별 주가'!E228*'종목 기본정보'!E$2*'종목 기본정보'!E$3</f>
        <v>105972240000</v>
      </c>
      <c r="F228" s="9">
        <f ca="1">'일자별 주가'!F228*'종목 기본정보'!F$2*'종목 기본정보'!F$3</f>
        <v>684676000000</v>
      </c>
      <c r="G228" s="9">
        <f t="shared" ca="1" si="6"/>
        <v>1559463640000</v>
      </c>
      <c r="H228" s="7">
        <f t="shared" ca="1" si="7"/>
        <v>125.25812369477912</v>
      </c>
    </row>
    <row r="229" spans="1:8" x14ac:dyDescent="0.3">
      <c r="A229">
        <v>228</v>
      </c>
      <c r="B229" s="9">
        <f ca="1">'일자별 주가'!B229*'종목 기본정보'!B$2*'종목 기본정보'!B$3</f>
        <v>156780000000</v>
      </c>
      <c r="C229" s="9">
        <f ca="1">'일자별 주가'!C229*'종목 기본정보'!C$2*'종목 기본정보'!C$3</f>
        <v>67302000000</v>
      </c>
      <c r="D229" s="9">
        <f ca="1">'일자별 주가'!D229*'종목 기본정보'!D$2*'종목 기본정보'!D$3</f>
        <v>534721999999.99994</v>
      </c>
      <c r="E229" s="9">
        <f ca="1">'일자별 주가'!E229*'종목 기본정보'!E$2*'종목 기본정보'!E$3</f>
        <v>104532560000</v>
      </c>
      <c r="F229" s="9">
        <f ca="1">'일자별 주가'!F229*'종목 기본정보'!F$2*'종목 기본정보'!F$3</f>
        <v>700152000000</v>
      </c>
      <c r="G229" s="9">
        <f t="shared" ca="1" si="6"/>
        <v>1563488560000</v>
      </c>
      <c r="H229" s="7">
        <f t="shared" ca="1" si="7"/>
        <v>125.58141044176708</v>
      </c>
    </row>
    <row r="230" spans="1:8" x14ac:dyDescent="0.3">
      <c r="A230">
        <v>229</v>
      </c>
      <c r="B230" s="9">
        <f ca="1">'일자별 주가'!B230*'종목 기본정보'!B$2*'종목 기본정보'!B$3</f>
        <v>155070000000</v>
      </c>
      <c r="C230" s="9">
        <f ca="1">'일자별 주가'!C230*'종목 기본정보'!C$2*'종목 기본정보'!C$3</f>
        <v>69403500000</v>
      </c>
      <c r="D230" s="9">
        <f ca="1">'일자별 주가'!D230*'종목 기본정보'!D$2*'종목 기본정보'!D$3</f>
        <v>525144399999.99994</v>
      </c>
      <c r="E230" s="9">
        <f ca="1">'일자별 주가'!E230*'종목 기본정보'!E$2*'종목 기본정보'!E$3</f>
        <v>102872000000</v>
      </c>
      <c r="F230" s="9">
        <f ca="1">'일자별 주가'!F230*'종목 기본정보'!F$2*'종목 기본정보'!F$3</f>
        <v>720159500000</v>
      </c>
      <c r="G230" s="9">
        <f t="shared" ca="1" si="6"/>
        <v>1572649400000</v>
      </c>
      <c r="H230" s="7">
        <f t="shared" ca="1" si="7"/>
        <v>126.31722088353415</v>
      </c>
    </row>
    <row r="231" spans="1:8" x14ac:dyDescent="0.3">
      <c r="A231">
        <v>230</v>
      </c>
      <c r="B231" s="9">
        <f ca="1">'일자별 주가'!B231*'종목 기본정보'!B$2*'종목 기본정보'!B$3</f>
        <v>151972500000</v>
      </c>
      <c r="C231" s="9">
        <f ca="1">'일자별 주가'!C231*'종목 기본정보'!C$2*'종목 기본정보'!C$3</f>
        <v>68845500000</v>
      </c>
      <c r="D231" s="9">
        <f ca="1">'일자별 주가'!D231*'종목 기본정보'!D$2*'종목 기본정보'!D$3</f>
        <v>535787999999.99994</v>
      </c>
      <c r="E231" s="9">
        <f ca="1">'일자별 주가'!E231*'종목 기본정보'!E$2*'종목 기본정보'!E$3</f>
        <v>103246000000</v>
      </c>
      <c r="F231" s="9">
        <f ca="1">'일자별 주가'!F231*'종목 기본정보'!F$2*'종목 기본정보'!F$3</f>
        <v>733490000000</v>
      </c>
      <c r="G231" s="9">
        <f t="shared" ca="1" si="6"/>
        <v>1593342000000</v>
      </c>
      <c r="H231" s="7">
        <f t="shared" ca="1" si="7"/>
        <v>127.97927710843373</v>
      </c>
    </row>
    <row r="232" spans="1:8" x14ac:dyDescent="0.3">
      <c r="A232">
        <v>231</v>
      </c>
      <c r="B232" s="9">
        <f ca="1">'일자별 주가'!B232*'종목 기본정보'!B$2*'종목 기본정보'!B$3</f>
        <v>154132500000</v>
      </c>
      <c r="C232" s="9">
        <f ca="1">'일자별 주가'!C232*'종목 기본정보'!C$2*'종목 기본정보'!C$3</f>
        <v>70168500000</v>
      </c>
      <c r="D232" s="9">
        <f ca="1">'일자별 주가'!D232*'종목 기본정보'!D$2*'종목 기본정보'!D$3</f>
        <v>539494399999.99994</v>
      </c>
      <c r="E232" s="9">
        <f ca="1">'일자별 주가'!E232*'종목 기본정보'!E$2*'종목 기본정보'!E$3</f>
        <v>106392000000</v>
      </c>
      <c r="F232" s="9">
        <f ca="1">'일자별 주가'!F232*'종목 기본정보'!F$2*'종목 기본정보'!F$3</f>
        <v>752492500000</v>
      </c>
      <c r="G232" s="9">
        <f t="shared" ca="1" si="6"/>
        <v>1622679900000</v>
      </c>
      <c r="H232" s="7">
        <f t="shared" ca="1" si="7"/>
        <v>130.33573493975902</v>
      </c>
    </row>
    <row r="233" spans="1:8" x14ac:dyDescent="0.3">
      <c r="A233">
        <v>232</v>
      </c>
      <c r="B233" s="9">
        <f ca="1">'일자별 주가'!B233*'종목 기본정보'!B$2*'종목 기본정보'!B$3</f>
        <v>158362500000</v>
      </c>
      <c r="C233" s="9">
        <f ca="1">'일자별 주가'!C233*'종목 기본정보'!C$2*'종목 기본정보'!C$3</f>
        <v>68530500000</v>
      </c>
      <c r="D233" s="9">
        <f ca="1">'일자별 주가'!D233*'종목 기본정보'!D$2*'종목 기본정보'!D$3</f>
        <v>534836799999.99994</v>
      </c>
      <c r="E233" s="9">
        <f ca="1">'일자별 주가'!E233*'종목 기본정보'!E$2*'종목 기본정보'!E$3</f>
        <v>109087440000</v>
      </c>
      <c r="F233" s="9">
        <f ca="1">'일자별 주가'!F233*'종목 기본정보'!F$2*'종목 기본정보'!F$3</f>
        <v>775971000000</v>
      </c>
      <c r="G233" s="9">
        <f t="shared" ca="1" si="6"/>
        <v>1646788240000</v>
      </c>
      <c r="H233" s="7">
        <f t="shared" ca="1" si="7"/>
        <v>132.27214779116466</v>
      </c>
    </row>
    <row r="234" spans="1:8" x14ac:dyDescent="0.3">
      <c r="A234">
        <v>233</v>
      </c>
      <c r="B234" s="9">
        <f ca="1">'일자별 주가'!B234*'종목 기본정보'!B$2*'종목 기본정보'!B$3</f>
        <v>158685000000</v>
      </c>
      <c r="C234" s="9">
        <f ca="1">'일자별 주가'!C234*'종목 기본정보'!C$2*'종목 기본정보'!C$3</f>
        <v>70587000000</v>
      </c>
      <c r="D234" s="9">
        <f ca="1">'일자별 주가'!D234*'종목 기본정보'!D$2*'종목 기본정보'!D$3</f>
        <v>545578799999.99994</v>
      </c>
      <c r="E234" s="9">
        <f ca="1">'일자별 주가'!E234*'종목 기본정보'!E$2*'종목 기본정보'!E$3</f>
        <v>107256160000</v>
      </c>
      <c r="F234" s="9">
        <f ca="1">'일자별 주가'!F234*'종목 기본정보'!F$2*'종목 기본정보'!F$3</f>
        <v>770549500000</v>
      </c>
      <c r="G234" s="9">
        <f t="shared" ca="1" si="6"/>
        <v>1652656460000</v>
      </c>
      <c r="H234" s="7">
        <f t="shared" ca="1" si="7"/>
        <v>132.74349076305219</v>
      </c>
    </row>
    <row r="235" spans="1:8" x14ac:dyDescent="0.3">
      <c r="A235">
        <v>234</v>
      </c>
      <c r="B235" s="9">
        <f ca="1">'일자별 주가'!B235*'종목 기본정보'!B$2*'종목 기본정보'!B$3</f>
        <v>161670000000</v>
      </c>
      <c r="C235" s="9">
        <f ca="1">'일자별 주가'!C235*'종목 기본정보'!C$2*'종목 기본정보'!C$3</f>
        <v>71037000000</v>
      </c>
      <c r="D235" s="9">
        <f ca="1">'일자별 주가'!D235*'종목 기본정보'!D$2*'종목 기본정보'!D$3</f>
        <v>530195599999.99994</v>
      </c>
      <c r="E235" s="9">
        <f ca="1">'일자별 주가'!E235*'종목 기본정보'!E$2*'종목 기본정보'!E$3</f>
        <v>104639920000</v>
      </c>
      <c r="F235" s="9">
        <f ca="1">'일자별 주가'!F235*'종목 기본정보'!F$2*'종목 기본정보'!F$3</f>
        <v>789995500000</v>
      </c>
      <c r="G235" s="9">
        <f t="shared" ca="1" si="6"/>
        <v>1657538020000</v>
      </c>
      <c r="H235" s="7">
        <f t="shared" ca="1" si="7"/>
        <v>133.13558393574297</v>
      </c>
    </row>
    <row r="236" spans="1:8" x14ac:dyDescent="0.3">
      <c r="A236">
        <v>235</v>
      </c>
      <c r="B236" s="9">
        <f ca="1">'일자별 주가'!B236*'종목 기본정보'!B$2*'종목 기본정보'!B$3</f>
        <v>166657500000</v>
      </c>
      <c r="C236" s="9">
        <f ca="1">'일자별 주가'!C236*'종목 기본정보'!C$2*'종목 기본정보'!C$3</f>
        <v>72544500000</v>
      </c>
      <c r="D236" s="9">
        <f ca="1">'일자별 주가'!D236*'종목 기본정보'!D$2*'종목 기본정보'!D$3</f>
        <v>529703599999.99994</v>
      </c>
      <c r="E236" s="9">
        <f ca="1">'일자별 주가'!E236*'종목 기본정보'!E$2*'종목 기본정보'!E$3</f>
        <v>106279360000</v>
      </c>
      <c r="F236" s="9">
        <f ca="1">'일자별 주가'!F236*'종목 기본정보'!F$2*'종목 기본정보'!F$3</f>
        <v>793108000000</v>
      </c>
      <c r="G236" s="9">
        <f t="shared" ca="1" si="6"/>
        <v>1668292960000</v>
      </c>
      <c r="H236" s="7">
        <f t="shared" ca="1" si="7"/>
        <v>133.99943453815263</v>
      </c>
    </row>
    <row r="237" spans="1:8" x14ac:dyDescent="0.3">
      <c r="A237">
        <v>236</v>
      </c>
      <c r="B237" s="9">
        <f ca="1">'일자별 주가'!B237*'종목 기본정보'!B$2*'종목 기본정보'!B$3</f>
        <v>164535000000</v>
      </c>
      <c r="C237" s="9">
        <f ca="1">'일자별 주가'!C237*'종목 기본정보'!C$2*'종목 기본정보'!C$3</f>
        <v>71455500000</v>
      </c>
      <c r="D237" s="9">
        <f ca="1">'일자별 주가'!D237*'종목 기본정보'!D$2*'종목 기본정보'!D$3</f>
        <v>518584399999.99994</v>
      </c>
      <c r="E237" s="9">
        <f ca="1">'일자별 주가'!E237*'종목 기본정보'!E$2*'종목 기본정보'!E$3</f>
        <v>109001200000</v>
      </c>
      <c r="F237" s="9">
        <f ca="1">'일자별 주가'!F237*'종목 기본정보'!F$2*'종목 기본정보'!F$3</f>
        <v>780761500000</v>
      </c>
      <c r="G237" s="9">
        <f t="shared" ca="1" si="6"/>
        <v>1644337600000</v>
      </c>
      <c r="H237" s="7">
        <f t="shared" ca="1" si="7"/>
        <v>132.07530923694779</v>
      </c>
    </row>
    <row r="238" spans="1:8" x14ac:dyDescent="0.3">
      <c r="A238">
        <v>237</v>
      </c>
      <c r="B238" s="9">
        <f ca="1">'일자별 주가'!B238*'종목 기본정보'!B$2*'종목 기본정보'!B$3</f>
        <v>167947500000</v>
      </c>
      <c r="C238" s="9">
        <f ca="1">'일자별 주가'!C238*'종목 기본정보'!C$2*'종목 기본정보'!C$3</f>
        <v>69664500000</v>
      </c>
      <c r="D238" s="9">
        <f ca="1">'일자별 주가'!D238*'종목 기본정보'!D$2*'종목 기본정보'!D$3</f>
        <v>516583599999.99994</v>
      </c>
      <c r="E238" s="9">
        <f ca="1">'일자별 주가'!E238*'종목 기본정보'!E$2*'종목 기본정보'!E$3</f>
        <v>105919440000</v>
      </c>
      <c r="F238" s="9">
        <f ca="1">'일자별 주가'!F238*'종목 기본정보'!F$2*'종목 기본정보'!F$3</f>
        <v>795337500000</v>
      </c>
      <c r="G238" s="9">
        <f t="shared" ca="1" si="6"/>
        <v>1655452540000</v>
      </c>
      <c r="H238" s="7">
        <f t="shared" ca="1" si="7"/>
        <v>132.96807550200805</v>
      </c>
    </row>
    <row r="239" spans="1:8" x14ac:dyDescent="0.3">
      <c r="A239">
        <v>238</v>
      </c>
      <c r="B239" s="9">
        <f ca="1">'일자별 주가'!B239*'종목 기본정보'!B$2*'종목 기본정보'!B$3</f>
        <v>170032500000</v>
      </c>
      <c r="C239" s="9">
        <f ca="1">'일자별 주가'!C239*'종목 기본정보'!C$2*'종목 기본정보'!C$3</f>
        <v>71950500000</v>
      </c>
      <c r="D239" s="9">
        <f ca="1">'일자별 주가'!D239*'종목 기본정보'!D$2*'종목 기본정보'!D$3</f>
        <v>513123199999.99994</v>
      </c>
      <c r="E239" s="9">
        <f ca="1">'일자별 주가'!E239*'종목 기본정보'!E$2*'종목 기본정보'!E$3</f>
        <v>108820800000</v>
      </c>
      <c r="F239" s="9">
        <f ca="1">'일자별 주가'!F239*'종목 기본정보'!F$2*'종목 기본정보'!F$3</f>
        <v>816621000000</v>
      </c>
      <c r="G239" s="9">
        <f t="shared" ca="1" si="6"/>
        <v>1680548000000</v>
      </c>
      <c r="H239" s="7">
        <f t="shared" ca="1" si="7"/>
        <v>134.9837751004016</v>
      </c>
    </row>
    <row r="240" spans="1:8" x14ac:dyDescent="0.3">
      <c r="A240">
        <v>239</v>
      </c>
      <c r="B240" s="9">
        <f ca="1">'일자별 주가'!B240*'종목 기본정보'!B$2*'종목 기본정보'!B$3</f>
        <v>175350000000</v>
      </c>
      <c r="C240" s="9">
        <f ca="1">'일자별 주가'!C240*'종목 기본정보'!C$2*'종목 기본정보'!C$3</f>
        <v>72351000000</v>
      </c>
      <c r="D240" s="9">
        <f ca="1">'일자별 주가'!D240*'종목 기본정보'!D$2*'종목 기본정보'!D$3</f>
        <v>499084800000</v>
      </c>
      <c r="E240" s="9">
        <f ca="1">'일자별 주가'!E240*'종목 기본정보'!E$2*'종목 기본정보'!E$3</f>
        <v>109824000000</v>
      </c>
      <c r="F240" s="9">
        <f ca="1">'일자별 주가'!F240*'종목 기본정보'!F$2*'종목 기본정보'!F$3</f>
        <v>810610000000</v>
      </c>
      <c r="G240" s="9">
        <f t="shared" ca="1" si="6"/>
        <v>1667219800000</v>
      </c>
      <c r="H240" s="7">
        <f t="shared" ca="1" si="7"/>
        <v>133.91323694779115</v>
      </c>
    </row>
    <row r="241" spans="1:8" x14ac:dyDescent="0.3">
      <c r="A241">
        <v>240</v>
      </c>
      <c r="B241" s="9">
        <f ca="1">'일자별 주가'!B241*'종목 기본정보'!B$2*'종목 기본정보'!B$3</f>
        <v>179362500000</v>
      </c>
      <c r="C241" s="9">
        <f ca="1">'일자별 주가'!C241*'종목 기본정보'!C$2*'종목 기본정보'!C$3</f>
        <v>70731000000</v>
      </c>
      <c r="D241" s="9">
        <f ca="1">'일자별 주가'!D241*'종목 기본정보'!D$2*'종목 기본정보'!D$3</f>
        <v>514943599999.99994</v>
      </c>
      <c r="E241" s="9">
        <f ca="1">'일자별 주가'!E241*'종목 기본정보'!E$2*'종목 기본정보'!E$3</f>
        <v>111467840000</v>
      </c>
      <c r="F241" s="9">
        <f ca="1">'일자별 주가'!F241*'종목 기본정보'!F$2*'종목 기본정보'!F$3</f>
        <v>790727500000</v>
      </c>
      <c r="G241" s="9">
        <f t="shared" ca="1" si="6"/>
        <v>1667232440000</v>
      </c>
      <c r="H241" s="7">
        <f t="shared" ca="1" si="7"/>
        <v>133.91425220883534</v>
      </c>
    </row>
    <row r="242" spans="1:8" x14ac:dyDescent="0.3">
      <c r="A242">
        <v>241</v>
      </c>
      <c r="B242" s="9">
        <f ca="1">'일자별 주가'!B242*'종목 기본정보'!B$2*'종목 기본정보'!B$3</f>
        <v>182527500000</v>
      </c>
      <c r="C242" s="9">
        <f ca="1">'일자별 주가'!C242*'종목 기본정보'!C$2*'종목 기본정보'!C$3</f>
        <v>70542000000</v>
      </c>
      <c r="D242" s="9">
        <f ca="1">'일자별 주가'!D242*'종목 기본정보'!D$2*'종목 기본정보'!D$3</f>
        <v>510040000000</v>
      </c>
      <c r="E242" s="9">
        <f ca="1">'일자별 주가'!E242*'종목 기본정보'!E$2*'종목 기본정보'!E$3</f>
        <v>111026080000</v>
      </c>
      <c r="F242" s="9">
        <f ca="1">'일자별 주가'!F242*'종목 기본정보'!F$2*'종목 기본정보'!F$3</f>
        <v>802132500000</v>
      </c>
      <c r="G242" s="9">
        <f t="shared" ca="1" si="6"/>
        <v>1676268080000</v>
      </c>
      <c r="H242" s="7">
        <f t="shared" ca="1" si="7"/>
        <v>134.64000642570281</v>
      </c>
    </row>
    <row r="243" spans="1:8" x14ac:dyDescent="0.3">
      <c r="A243">
        <v>242</v>
      </c>
      <c r="B243" s="9">
        <f ca="1">'일자별 주가'!B243*'종목 기본정보'!B$2*'종목 기본정보'!B$3</f>
        <v>180075000000</v>
      </c>
      <c r="C243" s="9">
        <f ca="1">'일자별 주가'!C243*'종목 기본정보'!C$2*'종목 기본정보'!C$3</f>
        <v>72454500000</v>
      </c>
      <c r="D243" s="9">
        <f ca="1">'일자별 주가'!D243*'종목 기본정보'!D$2*'종목 기본정보'!D$3</f>
        <v>523504399999.99994</v>
      </c>
      <c r="E243" s="9">
        <f ca="1">'일자별 주가'!E243*'종목 기본정보'!E$2*'종목 기본정보'!E$3</f>
        <v>111147520000</v>
      </c>
      <c r="F243" s="9">
        <f ca="1">'일자별 주가'!F243*'종목 기본정보'!F$2*'종목 기본정보'!F$3</f>
        <v>797364000000</v>
      </c>
      <c r="G243" s="9">
        <f t="shared" ca="1" si="6"/>
        <v>1684545420000</v>
      </c>
      <c r="H243" s="7">
        <f t="shared" ca="1" si="7"/>
        <v>135.3048530120482</v>
      </c>
    </row>
    <row r="244" spans="1:8" x14ac:dyDescent="0.3">
      <c r="A244">
        <v>243</v>
      </c>
      <c r="B244" s="9">
        <f ca="1">'일자별 주가'!B244*'종목 기본정보'!B$2*'종목 기본정보'!B$3</f>
        <v>175200000000</v>
      </c>
      <c r="C244" s="9">
        <f ca="1">'일자별 주가'!C244*'종목 기본정보'!C$2*'종목 기본정보'!C$3</f>
        <v>72103500000</v>
      </c>
      <c r="D244" s="9">
        <f ca="1">'일자별 주가'!D244*'종목 기본정보'!D$2*'종목 기본정보'!D$3</f>
        <v>528867199999.99994</v>
      </c>
      <c r="E244" s="9">
        <f ca="1">'일자별 주가'!E244*'종목 기본정보'!E$2*'종목 기본정보'!E$3</f>
        <v>113600080000</v>
      </c>
      <c r="F244" s="9">
        <f ca="1">'일자별 주가'!F244*'종목 기본정보'!F$2*'종목 기본정보'!F$3</f>
        <v>784203000000</v>
      </c>
      <c r="G244" s="9">
        <f t="shared" ca="1" si="6"/>
        <v>1673973780000</v>
      </c>
      <c r="H244" s="7">
        <f t="shared" ca="1" si="7"/>
        <v>134.45572530120481</v>
      </c>
    </row>
    <row r="245" spans="1:8" x14ac:dyDescent="0.3">
      <c r="A245">
        <v>244</v>
      </c>
      <c r="B245" s="9">
        <f ca="1">'일자별 주가'!B245*'종목 기본정보'!B$2*'종목 기본정보'!B$3</f>
        <v>171037500000</v>
      </c>
      <c r="C245" s="9">
        <f ca="1">'일자별 주가'!C245*'종목 기본정보'!C$2*'종목 기본정보'!C$3</f>
        <v>70348500000</v>
      </c>
      <c r="D245" s="9">
        <f ca="1">'일자별 주가'!D245*'종목 기본정보'!D$2*'종목 기본정보'!D$3</f>
        <v>527276399999.99994</v>
      </c>
      <c r="E245" s="9">
        <f ca="1">'일자별 주가'!E245*'종목 기본정보'!E$2*'종목 기본정보'!E$3</f>
        <v>110961840000</v>
      </c>
      <c r="F245" s="9">
        <f ca="1">'일자별 주가'!F245*'종목 기본정보'!F$2*'종목 기본정보'!F$3</f>
        <v>788001000000</v>
      </c>
      <c r="G245" s="9">
        <f t="shared" ca="1" si="6"/>
        <v>1667625240000</v>
      </c>
      <c r="H245" s="7">
        <f t="shared" ca="1" si="7"/>
        <v>133.94580240963856</v>
      </c>
    </row>
    <row r="246" spans="1:8" x14ac:dyDescent="0.3">
      <c r="A246">
        <v>245</v>
      </c>
      <c r="B246" s="9">
        <f ca="1">'일자별 주가'!B246*'종목 기본정보'!B$2*'종목 기본정보'!B$3</f>
        <v>166995000000</v>
      </c>
      <c r="C246" s="9">
        <f ca="1">'일자별 주가'!C246*'종목 기본정보'!C$2*'종목 기본정보'!C$3</f>
        <v>70569000000</v>
      </c>
      <c r="D246" s="9">
        <f ca="1">'일자별 주가'!D246*'종목 기본정보'!D$2*'종목 기본정보'!D$3</f>
        <v>515255199999.99994</v>
      </c>
      <c r="E246" s="9">
        <f ca="1">'일자별 주가'!E246*'종목 기본정보'!E$2*'종목 기본정보'!E$3</f>
        <v>109838960000</v>
      </c>
      <c r="F246" s="9">
        <f ca="1">'일자별 주가'!F246*'종목 기본정보'!F$2*'종목 기본정보'!F$3</f>
        <v>793999000000</v>
      </c>
      <c r="G246" s="9">
        <f t="shared" ca="1" si="6"/>
        <v>1656657160000</v>
      </c>
      <c r="H246" s="7">
        <f t="shared" ca="1" si="7"/>
        <v>133.06483212851404</v>
      </c>
    </row>
    <row r="247" spans="1:8" x14ac:dyDescent="0.3">
      <c r="A247">
        <v>246</v>
      </c>
      <c r="B247" s="9">
        <f ca="1">'일자별 주가'!B247*'종목 기본정보'!B$2*'종목 기본정보'!B$3</f>
        <v>162487500000</v>
      </c>
      <c r="C247" s="9">
        <f ca="1">'일자별 주가'!C247*'종목 기본정보'!C$2*'종목 기본정보'!C$3</f>
        <v>71221500000</v>
      </c>
      <c r="D247" s="9">
        <f ca="1">'일자별 주가'!D247*'종목 기본정보'!D$2*'종목 기본정보'!D$3</f>
        <v>518863199999.99994</v>
      </c>
      <c r="E247" s="9">
        <f ca="1">'일자별 주가'!E247*'종목 기본정보'!E$2*'종목 기본정보'!E$3</f>
        <v>109149920000</v>
      </c>
      <c r="F247" s="9">
        <f ca="1">'일자별 주가'!F247*'종목 기본정보'!F$2*'종목 기본정보'!F$3</f>
        <v>782076000000</v>
      </c>
      <c r="G247" s="9">
        <f t="shared" ca="1" si="6"/>
        <v>1643798120000</v>
      </c>
      <c r="H247" s="7">
        <f t="shared" ca="1" si="7"/>
        <v>132.03197751004018</v>
      </c>
    </row>
    <row r="248" spans="1:8" x14ac:dyDescent="0.3">
      <c r="A248">
        <v>247</v>
      </c>
      <c r="B248" s="9">
        <f ca="1">'일자별 주가'!B248*'종목 기본정보'!B$2*'종목 기본정보'!B$3</f>
        <v>159420000000</v>
      </c>
      <c r="C248" s="9">
        <f ca="1">'일자별 주가'!C248*'종목 기본정보'!C$2*'종목 기본정보'!C$3</f>
        <v>72351000000</v>
      </c>
      <c r="D248" s="9">
        <f ca="1">'일자별 주가'!D248*'종목 기본정보'!D$2*'종목 기본정보'!D$3</f>
        <v>530835199999.99994</v>
      </c>
      <c r="E248" s="9">
        <f ca="1">'일자별 주가'!E248*'종목 기본정보'!E$2*'종목 기본정보'!E$3</f>
        <v>112434960000</v>
      </c>
      <c r="F248" s="9">
        <f ca="1">'일자별 주가'!F248*'종목 기본정보'!F$2*'종목 기본정보'!F$3</f>
        <v>778533000000</v>
      </c>
      <c r="G248" s="9">
        <f t="shared" ca="1" si="6"/>
        <v>1653574160000</v>
      </c>
      <c r="H248" s="7">
        <f t="shared" ca="1" si="7"/>
        <v>132.8172016064257</v>
      </c>
    </row>
    <row r="249" spans="1:8" x14ac:dyDescent="0.3">
      <c r="A249">
        <v>248</v>
      </c>
      <c r="B249" s="9">
        <f ca="1">'일자별 주가'!B249*'종목 기본정보'!B$2*'종목 기본정보'!B$3</f>
        <v>156157500000</v>
      </c>
      <c r="C249" s="9">
        <f ca="1">'일자별 주가'!C249*'종목 기본정보'!C$2*'종목 기본정보'!C$3</f>
        <v>73080000000</v>
      </c>
      <c r="D249" s="9">
        <f ca="1">'일자별 주가'!D249*'종목 기본정보'!D$2*'종목 기본정보'!D$3</f>
        <v>543610799999.99994</v>
      </c>
      <c r="E249" s="9">
        <f ca="1">'일자별 주가'!E249*'종목 기본정보'!E$2*'종목 기본정보'!E$3</f>
        <v>113877280000</v>
      </c>
      <c r="F249" s="9">
        <f ca="1">'일자별 주가'!F249*'종목 기본정보'!F$2*'종목 기본정보'!F$3</f>
        <v>803298000000</v>
      </c>
      <c r="G249" s="9">
        <f t="shared" ca="1" si="6"/>
        <v>1690023580000</v>
      </c>
      <c r="H249" s="7">
        <f t="shared" ca="1" si="7"/>
        <v>135.74486586345381</v>
      </c>
    </row>
    <row r="250" spans="1:8" x14ac:dyDescent="0.3">
      <c r="A250">
        <v>249</v>
      </c>
      <c r="B250" s="9">
        <f ca="1">'일자별 주가'!B250*'종목 기본정보'!B$2*'종목 기본정보'!B$3</f>
        <v>157072500000</v>
      </c>
      <c r="C250" s="9">
        <f ca="1">'일자별 주가'!C250*'종목 기본정보'!C$2*'종목 기본정보'!C$3</f>
        <v>71064000000</v>
      </c>
      <c r="D250" s="9">
        <f ca="1">'일자별 주가'!D250*'종목 기본정보'!D$2*'종목 기본정보'!D$3</f>
        <v>536771999999.99994</v>
      </c>
      <c r="E250" s="9">
        <f ca="1">'일자별 주가'!E250*'종목 기본정보'!E$2*'종목 기본정보'!E$3</f>
        <v>113595680000</v>
      </c>
      <c r="F250" s="9">
        <f ca="1">'일자별 주가'!F250*'종목 기본정보'!F$2*'종목 기본정보'!F$3</f>
        <v>788533500000</v>
      </c>
      <c r="G250" s="9">
        <f t="shared" ca="1" si="6"/>
        <v>1667037680000</v>
      </c>
      <c r="H250" s="7">
        <f t="shared" ca="1" si="7"/>
        <v>133.89860883534138</v>
      </c>
    </row>
    <row r="251" spans="1:8" x14ac:dyDescent="0.3">
      <c r="A251">
        <v>250</v>
      </c>
      <c r="B251" s="9">
        <f ca="1">'일자별 주가'!B251*'종목 기본정보'!B$2*'종목 기본정보'!B$3</f>
        <v>154822500000</v>
      </c>
      <c r="C251" s="9">
        <f ca="1">'일자별 주가'!C251*'종목 기본정보'!C$2*'종목 기본정보'!C$3</f>
        <v>71451000000</v>
      </c>
      <c r="D251" s="9">
        <f ca="1">'일자별 주가'!D251*'종목 기본정보'!D$2*'종목 기본정보'!D$3</f>
        <v>523766799999.99994</v>
      </c>
      <c r="E251" s="9">
        <f ca="1">'일자별 주가'!E251*'종목 기본정보'!E$2*'종목 기본정보'!E$3</f>
        <v>113395040000</v>
      </c>
      <c r="F251" s="9">
        <f ca="1">'일자별 주가'!F251*'종목 기본정보'!F$2*'종목 기본정보'!F$3</f>
        <v>784349000000</v>
      </c>
      <c r="G251" s="9">
        <f t="shared" ca="1" si="6"/>
        <v>1647784340000</v>
      </c>
      <c r="H251" s="7">
        <f t="shared" ca="1" si="7"/>
        <v>132.35215582329317</v>
      </c>
    </row>
    <row r="252" spans="1:8" x14ac:dyDescent="0.3">
      <c r="A252">
        <v>251</v>
      </c>
      <c r="B252" s="9">
        <f ca="1">'일자별 주가'!B252*'종목 기본정보'!B$2*'종목 기본정보'!B$3</f>
        <v>150210000000</v>
      </c>
      <c r="C252" s="9">
        <f ca="1">'일자별 주가'!C252*'종목 기본정보'!C$2*'종목 기본정보'!C$3</f>
        <v>69655500000</v>
      </c>
      <c r="D252" s="9">
        <f ca="1">'일자별 주가'!D252*'종목 기본정보'!D$2*'종목 기본정보'!D$3</f>
        <v>535328799999.99994</v>
      </c>
      <c r="E252" s="9">
        <f ca="1">'일자별 주가'!E252*'종목 기본정보'!E$2*'종목 기본정보'!E$3</f>
        <v>114695680000</v>
      </c>
      <c r="F252" s="9">
        <f ca="1">'일자별 주가'!F252*'종목 기본정보'!F$2*'종목 기본정보'!F$3</f>
        <v>776395000000</v>
      </c>
      <c r="G252" s="9">
        <f t="shared" ca="1" si="6"/>
        <v>1646284980000</v>
      </c>
      <c r="H252" s="7">
        <f t="shared" ca="1" si="7"/>
        <v>132.23172530120482</v>
      </c>
    </row>
    <row r="253" spans="1:8" x14ac:dyDescent="0.3">
      <c r="A253">
        <v>252</v>
      </c>
      <c r="B253" s="9">
        <f ca="1">'일자별 주가'!B253*'종목 기본정보'!B$2*'종목 기본정보'!B$3</f>
        <v>149355000000</v>
      </c>
      <c r="C253" s="9">
        <f ca="1">'일자별 주가'!C253*'종목 기본정보'!C$2*'종목 기본정보'!C$3</f>
        <v>69228000000</v>
      </c>
      <c r="D253" s="9">
        <f ca="1">'일자별 주가'!D253*'종목 기본정보'!D$2*'종목 기본정보'!D$3</f>
        <v>534492399999.99994</v>
      </c>
      <c r="E253" s="9">
        <f ca="1">'일자별 주가'!E253*'종목 기본정보'!E$2*'종목 기본정보'!E$3</f>
        <v>115008080000</v>
      </c>
      <c r="F253" s="9">
        <f ca="1">'일자별 주가'!F253*'종목 기본정보'!F$2*'종목 기본정보'!F$3</f>
        <v>781052500000</v>
      </c>
      <c r="G253" s="9">
        <f t="shared" ca="1" si="6"/>
        <v>1649135980000</v>
      </c>
      <c r="H253" s="7">
        <f t="shared" ca="1" si="7"/>
        <v>132.46072128514058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108" activePane="bottomLeft" state="frozen"/>
      <selection pane="bottomLeft" activeCell="C124" sqref="C124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 ca="1">'일자별 시가총액'!H3</f>
        <v>100.88234056224901</v>
      </c>
      <c r="C3" s="14">
        <f t="shared" ref="C3:C64" ca="1" si="0">B3*EXP(($G$1-$G$2)*(($G$3-A3)/252))</f>
        <v>101.06565640200046</v>
      </c>
      <c r="D3" s="14">
        <f t="shared" ref="D3:D59" ca="1" si="1">B3*EXP(($G$1-$G$2)*(($G$4-A3)/252))</f>
        <v>101.25533227331445</v>
      </c>
      <c r="F3" s="11" t="s">
        <v>14</v>
      </c>
      <c r="G3">
        <v>63</v>
      </c>
    </row>
    <row r="4" spans="1:7" x14ac:dyDescent="0.3">
      <c r="A4">
        <v>3</v>
      </c>
      <c r="B4" s="7">
        <f ca="1">'일자별 시가총액'!H4</f>
        <v>99.541076305220884</v>
      </c>
      <c r="C4" s="14">
        <f t="shared" ca="1" si="0"/>
        <v>99.718987028778358</v>
      </c>
      <c r="D4" s="14">
        <f t="shared" ca="1" si="1"/>
        <v>99.906135526345139</v>
      </c>
      <c r="F4" s="11" t="s">
        <v>15</v>
      </c>
      <c r="G4">
        <v>126</v>
      </c>
    </row>
    <row r="5" spans="1:7" x14ac:dyDescent="0.3">
      <c r="A5">
        <v>4</v>
      </c>
      <c r="B5" s="7">
        <f ca="1">'일자별 시가총액'!H5</f>
        <v>100.05464096385541</v>
      </c>
      <c r="C5" s="14">
        <f t="shared" ca="1" si="0"/>
        <v>100.23048649188499</v>
      </c>
      <c r="D5" s="14">
        <f t="shared" ca="1" si="1"/>
        <v>100.41859495062744</v>
      </c>
    </row>
    <row r="6" spans="1:7" x14ac:dyDescent="0.3">
      <c r="A6">
        <v>5</v>
      </c>
      <c r="B6" s="7">
        <f ca="1">'일자별 시가총액'!H6</f>
        <v>100.36725140562248</v>
      </c>
      <c r="C6" s="14">
        <f t="shared" ca="1" si="0"/>
        <v>100.5406540190324</v>
      </c>
      <c r="D6" s="14">
        <f t="shared" ca="1" si="1"/>
        <v>100.72934458744552</v>
      </c>
    </row>
    <row r="7" spans="1:7" x14ac:dyDescent="0.3">
      <c r="A7">
        <v>6</v>
      </c>
      <c r="B7" s="7">
        <f ca="1">'일자별 시가총액'!H7</f>
        <v>100.04578473895582</v>
      </c>
      <c r="C7" s="14">
        <f t="shared" ca="1" si="0"/>
        <v>100.21564930745429</v>
      </c>
      <c r="D7" s="14">
        <f t="shared" ca="1" si="1"/>
        <v>100.40372992037864</v>
      </c>
    </row>
    <row r="8" spans="1:7" x14ac:dyDescent="0.3">
      <c r="A8">
        <v>7</v>
      </c>
      <c r="B8" s="7">
        <f ca="1">'일자별 시가총액'!H8</f>
        <v>100.0560626506024</v>
      </c>
      <c r="C8" s="14">
        <f t="shared" ca="1" si="0"/>
        <v>100.22296179900967</v>
      </c>
      <c r="D8" s="14">
        <f t="shared" ca="1" si="1"/>
        <v>100.41105613571773</v>
      </c>
    </row>
    <row r="9" spans="1:7" x14ac:dyDescent="0.3">
      <c r="A9">
        <v>8</v>
      </c>
      <c r="B9" s="7">
        <f ca="1">'일자별 시가총액'!H9</f>
        <v>102.44431807228915</v>
      </c>
      <c r="C9" s="14">
        <f t="shared" ca="1" si="0"/>
        <v>102.6121469868723</v>
      </c>
      <c r="D9" s="14">
        <f t="shared" ca="1" si="1"/>
        <v>102.80472524817324</v>
      </c>
    </row>
    <row r="10" spans="1:7" x14ac:dyDescent="0.3">
      <c r="A10">
        <v>9</v>
      </c>
      <c r="B10" s="7">
        <f ca="1">'일자별 시가총액'!H10</f>
        <v>101.99452851405621</v>
      </c>
      <c r="C10" s="14">
        <f t="shared" ca="1" si="0"/>
        <v>102.1585800838687</v>
      </c>
      <c r="D10" s="14">
        <f t="shared" ca="1" si="1"/>
        <v>102.35030710944241</v>
      </c>
    </row>
    <row r="11" spans="1:7" x14ac:dyDescent="0.3">
      <c r="A11">
        <v>10</v>
      </c>
      <c r="B11" s="7">
        <f ca="1">'일자별 시가총액'!H11</f>
        <v>100.75310200803213</v>
      </c>
      <c r="C11" s="14">
        <f t="shared" ca="1" si="0"/>
        <v>100.91215344140522</v>
      </c>
      <c r="D11" s="14">
        <f t="shared" ca="1" si="1"/>
        <v>101.10154122466999</v>
      </c>
    </row>
    <row r="12" spans="1:7" x14ac:dyDescent="0.3">
      <c r="A12">
        <v>11</v>
      </c>
      <c r="B12" s="7">
        <f ca="1">'일자별 시가총액'!H12</f>
        <v>101.62003855421686</v>
      </c>
      <c r="C12" s="14">
        <f t="shared" ca="1" si="0"/>
        <v>101.77742942064032</v>
      </c>
      <c r="D12" s="14">
        <f t="shared" ca="1" si="1"/>
        <v>101.96844111831012</v>
      </c>
    </row>
    <row r="13" spans="1:7" x14ac:dyDescent="0.3">
      <c r="A13">
        <v>12</v>
      </c>
      <c r="B13" s="7">
        <f ca="1">'일자별 시가총액'!H13</f>
        <v>101.69253654618473</v>
      </c>
      <c r="C13" s="14">
        <f t="shared" ca="1" si="0"/>
        <v>101.8470084926731</v>
      </c>
      <c r="D13" s="14">
        <f t="shared" ca="1" si="1"/>
        <v>102.03815077348639</v>
      </c>
    </row>
    <row r="14" spans="1:7" x14ac:dyDescent="0.3">
      <c r="A14">
        <v>13</v>
      </c>
      <c r="B14" s="7">
        <f ca="1">'일자별 시가총액'!H14</f>
        <v>101.67752610441767</v>
      </c>
      <c r="C14" s="14">
        <f t="shared" ca="1" si="0"/>
        <v>101.82894458145017</v>
      </c>
      <c r="D14" s="14">
        <f t="shared" ca="1" si="1"/>
        <v>102.02005296065713</v>
      </c>
    </row>
    <row r="15" spans="1:7" x14ac:dyDescent="0.3">
      <c r="A15">
        <v>14</v>
      </c>
      <c r="B15" s="7">
        <f ca="1">'일자별 시가총액'!H15</f>
        <v>101.33220401606427</v>
      </c>
      <c r="C15" s="14">
        <f t="shared" ca="1" si="0"/>
        <v>101.48008795274902</v>
      </c>
      <c r="D15" s="14">
        <f t="shared" ca="1" si="1"/>
        <v>101.67054161216916</v>
      </c>
    </row>
    <row r="16" spans="1:7" x14ac:dyDescent="0.3">
      <c r="A16">
        <v>15</v>
      </c>
      <c r="B16" s="7">
        <f ca="1">'일자별 시가총액'!H16</f>
        <v>102.19049156626505</v>
      </c>
      <c r="C16" s="14">
        <f t="shared" ca="1" si="0"/>
        <v>102.33658230847307</v>
      </c>
      <c r="D16" s="14">
        <f t="shared" ca="1" si="1"/>
        <v>102.52864340130809</v>
      </c>
    </row>
    <row r="17" spans="1:4" x14ac:dyDescent="0.3">
      <c r="A17">
        <v>16</v>
      </c>
      <c r="B17" s="7">
        <f ca="1">'일자별 시가총액'!H17</f>
        <v>101.66918875502009</v>
      </c>
      <c r="C17" s="14">
        <f t="shared" ca="1" si="0"/>
        <v>101.8115040973514</v>
      </c>
      <c r="D17" s="14">
        <f t="shared" ca="1" si="1"/>
        <v>102.00257974497437</v>
      </c>
    </row>
    <row r="18" spans="1:4" x14ac:dyDescent="0.3">
      <c r="A18">
        <v>17</v>
      </c>
      <c r="B18" s="7">
        <f ca="1">'일자별 시가총액'!H18</f>
        <v>103.23175100401608</v>
      </c>
      <c r="C18" s="14">
        <f t="shared" ca="1" si="0"/>
        <v>103.37317697429272</v>
      </c>
      <c r="D18" s="14">
        <f t="shared" ca="1" si="1"/>
        <v>103.5671835054046</v>
      </c>
    </row>
    <row r="19" spans="1:4" x14ac:dyDescent="0.3">
      <c r="A19">
        <v>18</v>
      </c>
      <c r="B19" s="7">
        <f ca="1">'일자별 시가총액'!H19</f>
        <v>102.18687871485943</v>
      </c>
      <c r="C19" s="14">
        <f t="shared" ca="1" si="0"/>
        <v>102.32382782823495</v>
      </c>
      <c r="D19" s="14">
        <f t="shared" ca="1" si="1"/>
        <v>102.51586498398551</v>
      </c>
    </row>
    <row r="20" spans="1:4" x14ac:dyDescent="0.3">
      <c r="A20">
        <v>19</v>
      </c>
      <c r="B20" s="7">
        <f ca="1">'일자별 시가총액'!H20</f>
        <v>100.97385220883535</v>
      </c>
      <c r="C20" s="14">
        <f t="shared" ca="1" si="0"/>
        <v>101.10616648788324</v>
      </c>
      <c r="D20" s="14">
        <f t="shared" ca="1" si="1"/>
        <v>101.29591838686194</v>
      </c>
    </row>
    <row r="21" spans="1:4" x14ac:dyDescent="0.3">
      <c r="A21">
        <v>20</v>
      </c>
      <c r="B21" s="7">
        <f ca="1">'일자별 시가총액'!H21</f>
        <v>98.977420080321281</v>
      </c>
      <c r="C21" s="14">
        <f t="shared" ca="1" si="0"/>
        <v>99.104168698699368</v>
      </c>
      <c r="D21" s="14">
        <f t="shared" ca="1" si="1"/>
        <v>99.290163330486124</v>
      </c>
    </row>
    <row r="22" spans="1:4" x14ac:dyDescent="0.3">
      <c r="A22">
        <v>21</v>
      </c>
      <c r="B22" s="7">
        <f ca="1">'일자별 시가총액'!H22</f>
        <v>99.128846586345375</v>
      </c>
      <c r="C22" s="14">
        <f t="shared" ca="1" si="0"/>
        <v>99.252835121268305</v>
      </c>
      <c r="D22" s="14">
        <f t="shared" ca="1" si="1"/>
        <v>99.439108764088459</v>
      </c>
    </row>
    <row r="23" spans="1:4" x14ac:dyDescent="0.3">
      <c r="A23">
        <v>22</v>
      </c>
      <c r="B23" s="7">
        <f ca="1">'일자별 시가총액'!H23</f>
        <v>99.528657028112448</v>
      </c>
      <c r="C23" s="14">
        <f t="shared" ca="1" si="0"/>
        <v>99.650179815274441</v>
      </c>
      <c r="D23" s="14">
        <f t="shared" ca="1" si="1"/>
        <v>99.837199178290092</v>
      </c>
    </row>
    <row r="24" spans="1:4" x14ac:dyDescent="0.3">
      <c r="A24">
        <v>23</v>
      </c>
      <c r="B24" s="7">
        <f ca="1">'일자별 시가총액'!H24</f>
        <v>99.084213654618466</v>
      </c>
      <c r="C24" s="14">
        <f t="shared" ca="1" si="0"/>
        <v>99.202241292433271</v>
      </c>
      <c r="D24" s="14">
        <f t="shared" ca="1" si="1"/>
        <v>99.388419982834307</v>
      </c>
    </row>
    <row r="25" spans="1:4" x14ac:dyDescent="0.3">
      <c r="A25">
        <v>24</v>
      </c>
      <c r="B25" s="7">
        <f ca="1">'일자별 시가총액'!H25</f>
        <v>99.536228112449805</v>
      </c>
      <c r="C25" s="14">
        <f t="shared" ca="1" si="0"/>
        <v>99.651828310788247</v>
      </c>
      <c r="D25" s="14">
        <f t="shared" ca="1" si="1"/>
        <v>99.838850767632564</v>
      </c>
    </row>
    <row r="26" spans="1:4" x14ac:dyDescent="0.3">
      <c r="A26">
        <v>25</v>
      </c>
      <c r="B26" s="7">
        <f ca="1">'일자별 시가총액'!H26</f>
        <v>100.11585381526105</v>
      </c>
      <c r="C26" s="14">
        <f t="shared" ca="1" si="0"/>
        <v>100.2291441294044</v>
      </c>
      <c r="D26" s="14">
        <f t="shared" ca="1" si="1"/>
        <v>100.41725006885612</v>
      </c>
    </row>
    <row r="27" spans="1:4" x14ac:dyDescent="0.3">
      <c r="A27">
        <v>26</v>
      </c>
      <c r="B27" s="7">
        <f ca="1">'일자별 시가총액'!H27</f>
        <v>100.57293493975902</v>
      </c>
      <c r="C27" s="14">
        <f t="shared" ca="1" si="0"/>
        <v>100.68374589866588</v>
      </c>
      <c r="D27" s="14">
        <f t="shared" ca="1" si="1"/>
        <v>100.8727050160393</v>
      </c>
    </row>
    <row r="28" spans="1:4" x14ac:dyDescent="0.3">
      <c r="A28">
        <v>27</v>
      </c>
      <c r="B28" s="7">
        <f ca="1">'일자별 시가총액'!H28</f>
        <v>100.91559036144577</v>
      </c>
      <c r="C28" s="14">
        <f t="shared" ca="1" si="0"/>
        <v>101.02377215244347</v>
      </c>
      <c r="D28" s="14">
        <f t="shared" ca="1" si="1"/>
        <v>101.21336941711886</v>
      </c>
    </row>
    <row r="29" spans="1:4" x14ac:dyDescent="0.3">
      <c r="A29">
        <v>28</v>
      </c>
      <c r="B29" s="7">
        <f ca="1">'일자별 시가총액'!H29</f>
        <v>99.370648995983942</v>
      </c>
      <c r="C29" s="14">
        <f t="shared" ca="1" si="0"/>
        <v>99.474214019439884</v>
      </c>
      <c r="D29" s="14">
        <f t="shared" ca="1" si="1"/>
        <v>99.660903137080027</v>
      </c>
    </row>
    <row r="30" spans="1:4" x14ac:dyDescent="0.3">
      <c r="A30">
        <v>29</v>
      </c>
      <c r="B30" s="7">
        <f ca="1">'일자별 시가총액'!H30</f>
        <v>98.673980722891557</v>
      </c>
      <c r="C30" s="14">
        <f t="shared" ca="1" si="0"/>
        <v>98.773879929578314</v>
      </c>
      <c r="D30" s="14">
        <f t="shared" ca="1" si="1"/>
        <v>98.95925468897417</v>
      </c>
    </row>
    <row r="31" spans="1:4" x14ac:dyDescent="0.3">
      <c r="A31">
        <v>30</v>
      </c>
      <c r="B31" s="7">
        <f ca="1">'일자별 시가총액'!H31</f>
        <v>99.976102811244985</v>
      </c>
      <c r="C31" s="14">
        <f t="shared" ca="1" si="0"/>
        <v>100.07434186099971</v>
      </c>
      <c r="D31" s="14">
        <f t="shared" ca="1" si="1"/>
        <v>100.26215727391465</v>
      </c>
    </row>
    <row r="32" spans="1:4" x14ac:dyDescent="0.3">
      <c r="A32">
        <v>31</v>
      </c>
      <c r="B32" s="7">
        <f ca="1">'일자별 시가총액'!H32</f>
        <v>100.86763052208836</v>
      </c>
      <c r="C32" s="14">
        <f t="shared" ca="1" si="0"/>
        <v>100.96374069159222</v>
      </c>
      <c r="D32" s="14">
        <f t="shared" ca="1" si="1"/>
        <v>101.15322529168849</v>
      </c>
    </row>
    <row r="33" spans="1:4" x14ac:dyDescent="0.3">
      <c r="A33">
        <v>32</v>
      </c>
      <c r="B33" s="7">
        <f ca="1">'일자별 시가총액'!H33</f>
        <v>100.9832514056225</v>
      </c>
      <c r="C33" s="14">
        <f t="shared" ca="1" si="0"/>
        <v>101.07646346986076</v>
      </c>
      <c r="D33" s="14">
        <f t="shared" ca="1" si="1"/>
        <v>101.26615962343567</v>
      </c>
    </row>
    <row r="34" spans="1:4" x14ac:dyDescent="0.3">
      <c r="A34">
        <v>33</v>
      </c>
      <c r="B34" s="7">
        <f ca="1">'일자별 시가총액'!H34</f>
        <v>100.26181044176707</v>
      </c>
      <c r="C34" s="14">
        <f t="shared" ca="1" si="0"/>
        <v>100.35136989132323</v>
      </c>
      <c r="D34" s="14">
        <f t="shared" ca="1" si="1"/>
        <v>100.53970521906285</v>
      </c>
    </row>
    <row r="35" spans="1:4" x14ac:dyDescent="0.3">
      <c r="A35">
        <v>34</v>
      </c>
      <c r="B35" s="7">
        <f ca="1">'일자별 시가총액'!H35</f>
        <v>101.19472449799196</v>
      </c>
      <c r="C35" s="14">
        <f t="shared" ca="1" si="0"/>
        <v>101.2821028853373</v>
      </c>
      <c r="D35" s="14">
        <f t="shared" ca="1" si="1"/>
        <v>101.47218497451779</v>
      </c>
    </row>
    <row r="36" spans="1:4" x14ac:dyDescent="0.3">
      <c r="A36">
        <v>35</v>
      </c>
      <c r="B36" s="7">
        <f ca="1">'일자별 시가총액'!H36</f>
        <v>102.12534457831326</v>
      </c>
      <c r="C36" s="14">
        <f t="shared" ca="1" si="0"/>
        <v>102.21048450216973</v>
      </c>
      <c r="D36" s="14">
        <f t="shared" ca="1" si="1"/>
        <v>102.40230893982302</v>
      </c>
    </row>
    <row r="37" spans="1:4" x14ac:dyDescent="0.3">
      <c r="A37">
        <v>36</v>
      </c>
      <c r="B37" s="7">
        <f ca="1">'일자별 시가총액'!H37</f>
        <v>102.56594859437752</v>
      </c>
      <c r="C37" s="14">
        <f t="shared" ca="1" si="0"/>
        <v>102.64840078388733</v>
      </c>
      <c r="D37" s="14">
        <f t="shared" ca="1" si="1"/>
        <v>102.84104708482491</v>
      </c>
    </row>
    <row r="38" spans="1:4" x14ac:dyDescent="0.3">
      <c r="A38">
        <v>37</v>
      </c>
      <c r="B38" s="7">
        <f ca="1">'일자별 시가총액'!H38</f>
        <v>104.38345542168675</v>
      </c>
      <c r="C38" s="14">
        <f t="shared" ca="1" si="0"/>
        <v>104.46425959310689</v>
      </c>
      <c r="D38" s="14">
        <f t="shared" ca="1" si="1"/>
        <v>104.66031382324697</v>
      </c>
    </row>
    <row r="39" spans="1:4" x14ac:dyDescent="0.3">
      <c r="A39">
        <v>38</v>
      </c>
      <c r="B39" s="7">
        <f ca="1">'일자별 시가총액'!H39</f>
        <v>104.18988915662651</v>
      </c>
      <c r="C39" s="14">
        <f t="shared" ca="1" si="0"/>
        <v>104.26744024285513</v>
      </c>
      <c r="D39" s="14">
        <f t="shared" ca="1" si="1"/>
        <v>104.46312509052562</v>
      </c>
    </row>
    <row r="40" spans="1:4" x14ac:dyDescent="0.3">
      <c r="A40">
        <v>39</v>
      </c>
      <c r="B40" s="7">
        <f ca="1">'일자별 시가총액'!H40</f>
        <v>103.41753092369478</v>
      </c>
      <c r="C40" s="14">
        <f t="shared" ca="1" si="0"/>
        <v>103.49142697694603</v>
      </c>
      <c r="D40" s="14">
        <f t="shared" ca="1" si="1"/>
        <v>103.68565543480419</v>
      </c>
    </row>
    <row r="41" spans="1:4" x14ac:dyDescent="0.3">
      <c r="A41">
        <v>40</v>
      </c>
      <c r="B41" s="7">
        <f ca="1">'일자별 시가총액'!H41</f>
        <v>104.00009959839358</v>
      </c>
      <c r="C41" s="14">
        <f t="shared" ca="1" si="0"/>
        <v>104.07131451413345</v>
      </c>
      <c r="D41" s="14">
        <f t="shared" ca="1" si="1"/>
        <v>104.26663128109476</v>
      </c>
    </row>
    <row r="42" spans="1:4" x14ac:dyDescent="0.3">
      <c r="A42">
        <v>41</v>
      </c>
      <c r="B42" s="7">
        <f ca="1">'일자별 시가총액'!H42</f>
        <v>102.37438554216867</v>
      </c>
      <c r="C42" s="14">
        <f t="shared" ca="1" si="0"/>
        <v>102.44143833925811</v>
      </c>
      <c r="D42" s="14">
        <f t="shared" ca="1" si="1"/>
        <v>102.63369622158335</v>
      </c>
    </row>
    <row r="43" spans="1:4" x14ac:dyDescent="0.3">
      <c r="A43">
        <v>42</v>
      </c>
      <c r="B43" s="7">
        <f ca="1">'일자별 시가총액'!H43</f>
        <v>101.12115341365462</v>
      </c>
      <c r="C43" s="14">
        <f t="shared" ca="1" si="0"/>
        <v>101.1843738888787</v>
      </c>
      <c r="D43" s="14">
        <f t="shared" ca="1" si="1"/>
        <v>101.37427256429419</v>
      </c>
    </row>
    <row r="44" spans="1:4" x14ac:dyDescent="0.3">
      <c r="A44">
        <v>43</v>
      </c>
      <c r="B44" s="7">
        <f ca="1">'일자별 시가총액'!H44</f>
        <v>101.7961734939759</v>
      </c>
      <c r="C44" s="14">
        <f t="shared" ca="1" si="0"/>
        <v>101.85678449158678</v>
      </c>
      <c r="D44" s="14">
        <f t="shared" ca="1" si="1"/>
        <v>102.04794511959318</v>
      </c>
    </row>
    <row r="45" spans="1:4" x14ac:dyDescent="0.3">
      <c r="A45">
        <v>44</v>
      </c>
      <c r="B45" s="7">
        <f ca="1">'일자별 시가총액'!H45</f>
        <v>101.07501204819278</v>
      </c>
      <c r="C45" s="14">
        <f t="shared" ca="1" si="0"/>
        <v>101.1321837240454</v>
      </c>
      <c r="D45" s="14">
        <f t="shared" ca="1" si="1"/>
        <v>101.32198445110392</v>
      </c>
    </row>
    <row r="46" spans="1:4" x14ac:dyDescent="0.3">
      <c r="A46">
        <v>45</v>
      </c>
      <c r="B46" s="7">
        <f ca="1">'일자별 시가총액'!H46</f>
        <v>102.97293493975903</v>
      </c>
      <c r="C46" s="14">
        <f t="shared" ca="1" si="0"/>
        <v>103.02811379077792</v>
      </c>
      <c r="D46" s="14">
        <f t="shared" ca="1" si="1"/>
        <v>103.22147272148504</v>
      </c>
    </row>
    <row r="47" spans="1:4" x14ac:dyDescent="0.3">
      <c r="A47">
        <v>46</v>
      </c>
      <c r="B47" s="7">
        <f ca="1">'일자별 시가총액'!H47</f>
        <v>104.87590682730922</v>
      </c>
      <c r="C47" s="14">
        <f t="shared" ca="1" si="0"/>
        <v>104.92898246781414</v>
      </c>
      <c r="D47" s="14">
        <f t="shared" ca="1" si="1"/>
        <v>105.12590887075078</v>
      </c>
    </row>
    <row r="48" spans="1:4" x14ac:dyDescent="0.3">
      <c r="A48">
        <v>47</v>
      </c>
      <c r="B48" s="7">
        <f ca="1">'일자별 시가총액'!H48</f>
        <v>105.67930120481928</v>
      </c>
      <c r="C48" s="14">
        <f t="shared" ca="1" si="0"/>
        <v>105.72963666526577</v>
      </c>
      <c r="D48" s="14">
        <f t="shared" ca="1" si="1"/>
        <v>105.9280657031026</v>
      </c>
    </row>
    <row r="49" spans="1:4" x14ac:dyDescent="0.3">
      <c r="A49">
        <v>48</v>
      </c>
      <c r="B49" s="7">
        <f ca="1">'일자별 시가총액'!H49</f>
        <v>104.96462329317269</v>
      </c>
      <c r="C49" s="14">
        <f t="shared" ca="1" si="0"/>
        <v>105.01149296120106</v>
      </c>
      <c r="D49" s="14">
        <f t="shared" ca="1" si="1"/>
        <v>105.20857421644143</v>
      </c>
    </row>
    <row r="50" spans="1:4" x14ac:dyDescent="0.3">
      <c r="A50">
        <v>49</v>
      </c>
      <c r="B50" s="7">
        <f ca="1">'일자별 시가총액'!H50</f>
        <v>105.60361285140563</v>
      </c>
      <c r="C50" s="14">
        <f t="shared" ca="1" si="0"/>
        <v>105.64762352501398</v>
      </c>
      <c r="D50" s="14">
        <f t="shared" ca="1" si="1"/>
        <v>105.845898643959</v>
      </c>
    </row>
    <row r="51" spans="1:4" x14ac:dyDescent="0.3">
      <c r="A51">
        <v>50</v>
      </c>
      <c r="B51" s="7">
        <f ca="1">'일자별 시가총액'!H51</f>
        <v>104.50224899598393</v>
      </c>
      <c r="C51" s="14">
        <f t="shared" ca="1" si="0"/>
        <v>104.54268923650656</v>
      </c>
      <c r="D51" s="14">
        <f t="shared" ca="1" si="1"/>
        <v>104.73889066017884</v>
      </c>
    </row>
    <row r="52" spans="1:4" x14ac:dyDescent="0.3">
      <c r="A52">
        <v>51</v>
      </c>
      <c r="B52" s="7">
        <f ca="1">'일자별 시가총액'!H52</f>
        <v>104.71755662650601</v>
      </c>
      <c r="C52" s="14">
        <f t="shared" ca="1" si="0"/>
        <v>104.75496243308334</v>
      </c>
      <c r="D52" s="14">
        <f t="shared" ca="1" si="1"/>
        <v>104.95156224236899</v>
      </c>
    </row>
    <row r="53" spans="1:4" x14ac:dyDescent="0.3">
      <c r="A53">
        <v>52</v>
      </c>
      <c r="B53" s="7">
        <f ca="1">'일자별 시가총액'!H53</f>
        <v>106.2455951807229</v>
      </c>
      <c r="C53" s="14">
        <f t="shared" ca="1" si="0"/>
        <v>106.28038365909131</v>
      </c>
      <c r="D53" s="14">
        <f t="shared" ca="1" si="1"/>
        <v>106.47984631625688</v>
      </c>
    </row>
    <row r="54" spans="1:4" x14ac:dyDescent="0.3">
      <c r="A54">
        <v>53</v>
      </c>
      <c r="B54" s="7">
        <f ca="1">'일자별 시가총액'!H54</f>
        <v>108.06709397590362</v>
      </c>
      <c r="C54" s="14">
        <f t="shared" ca="1" si="0"/>
        <v>108.09926158810129</v>
      </c>
      <c r="D54" s="14">
        <f t="shared" ca="1" si="1"/>
        <v>108.30213784062933</v>
      </c>
    </row>
    <row r="55" spans="1:4" x14ac:dyDescent="0.3">
      <c r="A55">
        <v>54</v>
      </c>
      <c r="B55" s="7">
        <f ca="1">'일자별 시가총액'!H55</f>
        <v>106.20569317269077</v>
      </c>
      <c r="C55" s="14">
        <f t="shared" ca="1" si="0"/>
        <v>106.23414493655314</v>
      </c>
      <c r="D55" s="14">
        <f t="shared" ca="1" si="1"/>
        <v>106.43352081478412</v>
      </c>
    </row>
    <row r="56" spans="1:4" x14ac:dyDescent="0.3">
      <c r="A56">
        <v>55</v>
      </c>
      <c r="B56" s="7">
        <f ca="1">'일자별 시가총액'!H56</f>
        <v>105.91723855421687</v>
      </c>
      <c r="C56" s="14">
        <f t="shared" ca="1" si="0"/>
        <v>105.94245994677641</v>
      </c>
      <c r="D56" s="14">
        <f t="shared" ca="1" si="1"/>
        <v>106.14128840260344</v>
      </c>
    </row>
    <row r="57" spans="1:4" x14ac:dyDescent="0.3">
      <c r="A57">
        <v>56</v>
      </c>
      <c r="B57" s="7">
        <f ca="1">'일자별 시가총액'!H57</f>
        <v>106.47796144578314</v>
      </c>
      <c r="C57" s="14">
        <f t="shared" ca="1" si="0"/>
        <v>106.50014666529779</v>
      </c>
      <c r="D57" s="14">
        <f t="shared" ca="1" si="1"/>
        <v>106.70002176464371</v>
      </c>
    </row>
    <row r="58" spans="1:4" x14ac:dyDescent="0.3">
      <c r="A58">
        <v>57</v>
      </c>
      <c r="B58" s="7">
        <f ca="1">'일자별 시가총액'!H58</f>
        <v>107.28048674698796</v>
      </c>
      <c r="C58" s="14">
        <f t="shared" ca="1" si="0"/>
        <v>107.29964568733298</v>
      </c>
      <c r="D58" s="14">
        <f t="shared" ca="1" si="1"/>
        <v>107.50102125359335</v>
      </c>
    </row>
    <row r="59" spans="1:4" x14ac:dyDescent="0.3">
      <c r="A59">
        <v>58</v>
      </c>
      <c r="B59" s="7">
        <f ca="1">'일자별 시가총액'!H59</f>
        <v>107.18007871485943</v>
      </c>
      <c r="C59" s="14">
        <f t="shared" ca="1" si="0"/>
        <v>107.19602931810626</v>
      </c>
      <c r="D59" s="14">
        <f t="shared" ca="1" si="1"/>
        <v>107.3972104214223</v>
      </c>
    </row>
    <row r="60" spans="1:4" x14ac:dyDescent="0.3">
      <c r="A60">
        <v>59</v>
      </c>
      <c r="B60" s="7">
        <f ca="1">'일자별 시가총액'!H60</f>
        <v>107.58515341365462</v>
      </c>
      <c r="C60" s="14">
        <f t="shared" ca="1" si="0"/>
        <v>107.59796193241009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 ca="1">'일자별 시가총액'!H61</f>
        <v>107.01048514056224</v>
      </c>
      <c r="C61" s="14">
        <f t="shared" ca="1" si="0"/>
        <v>107.02004007471729</v>
      </c>
      <c r="D61" s="14">
        <f t="shared" ref="D61:D124" ca="1" si="2">B3*EXP(($G$1-$G$2)*(($G$4-A3)/252))</f>
        <v>101.25533227331445</v>
      </c>
    </row>
    <row r="62" spans="1:4" x14ac:dyDescent="0.3">
      <c r="A62">
        <v>61</v>
      </c>
      <c r="B62" s="7">
        <f ca="1">'일자별 시가총액'!H62</f>
        <v>107.58418152610443</v>
      </c>
      <c r="C62" s="14">
        <f t="shared" ca="1" si="0"/>
        <v>107.59058553702704</v>
      </c>
      <c r="D62" s="14">
        <f t="shared" ca="1" si="2"/>
        <v>99.906135526345139</v>
      </c>
    </row>
    <row r="63" spans="1:4" x14ac:dyDescent="0.3">
      <c r="A63">
        <v>62</v>
      </c>
      <c r="B63" s="7">
        <f ca="1">'일자별 시가총액'!H63</f>
        <v>107.79293333333332</v>
      </c>
      <c r="C63" s="14">
        <f t="shared" ca="1" si="0"/>
        <v>107.79614150408959</v>
      </c>
      <c r="D63" s="14">
        <f t="shared" ca="1" si="2"/>
        <v>100.41859495062744</v>
      </c>
    </row>
    <row r="64" spans="1:4" x14ac:dyDescent="0.3">
      <c r="A64">
        <v>63</v>
      </c>
      <c r="B64" s="7">
        <f ca="1">'일자별 시가총액'!H64</f>
        <v>107.51134779116467</v>
      </c>
      <c r="C64" s="14">
        <f t="shared" ca="1" si="0"/>
        <v>107.51134779116467</v>
      </c>
      <c r="D64" s="14">
        <f t="shared" ca="1" si="2"/>
        <v>100.72934458744552</v>
      </c>
    </row>
    <row r="65" spans="1:4" x14ac:dyDescent="0.3">
      <c r="A65">
        <v>64</v>
      </c>
      <c r="B65" s="7">
        <f ca="1">'일자별 시가총액'!H65</f>
        <v>108.26185220883535</v>
      </c>
      <c r="C65" s="14"/>
      <c r="D65" s="14">
        <f t="shared" ca="1" si="2"/>
        <v>100.40372992037864</v>
      </c>
    </row>
    <row r="66" spans="1:4" x14ac:dyDescent="0.3">
      <c r="A66">
        <v>65</v>
      </c>
      <c r="B66" s="7">
        <f ca="1">'일자별 시가총액'!H66</f>
        <v>107.34814457831325</v>
      </c>
      <c r="C66" s="14"/>
      <c r="D66" s="14">
        <f t="shared" ca="1" si="2"/>
        <v>100.41105613571773</v>
      </c>
    </row>
    <row r="67" spans="1:4" x14ac:dyDescent="0.3">
      <c r="A67">
        <v>66</v>
      </c>
      <c r="B67" s="7">
        <f ca="1">'일자별 시가총액'!H67</f>
        <v>106.5316530120482</v>
      </c>
      <c r="C67" s="14"/>
      <c r="D67" s="14">
        <f t="shared" ca="1" si="2"/>
        <v>102.80472524817324</v>
      </c>
    </row>
    <row r="68" spans="1:4" x14ac:dyDescent="0.3">
      <c r="A68">
        <v>67</v>
      </c>
      <c r="B68" s="7">
        <f ca="1">'일자별 시가총액'!H68</f>
        <v>107.0701767068273</v>
      </c>
      <c r="C68" s="14"/>
      <c r="D68" s="14">
        <f t="shared" ca="1" si="2"/>
        <v>102.35030710944241</v>
      </c>
    </row>
    <row r="69" spans="1:4" x14ac:dyDescent="0.3">
      <c r="A69">
        <v>68</v>
      </c>
      <c r="B69" s="7">
        <f ca="1">'일자별 시가총액'!H69</f>
        <v>105.8156</v>
      </c>
      <c r="C69" s="14"/>
      <c r="D69" s="14">
        <f t="shared" ca="1" si="2"/>
        <v>101.10154122466999</v>
      </c>
    </row>
    <row r="70" spans="1:4" x14ac:dyDescent="0.3">
      <c r="A70">
        <v>69</v>
      </c>
      <c r="B70" s="7">
        <f ca="1">'일자별 시가총액'!H70</f>
        <v>105.38769156626506</v>
      </c>
      <c r="C70" s="14"/>
      <c r="D70" s="14">
        <f t="shared" ca="1" si="2"/>
        <v>101.96844111831012</v>
      </c>
    </row>
    <row r="71" spans="1:4" x14ac:dyDescent="0.3">
      <c r="A71">
        <v>70</v>
      </c>
      <c r="B71" s="7">
        <f ca="1">'일자별 시가총액'!H71</f>
        <v>105.69490923694779</v>
      </c>
      <c r="C71" s="14"/>
      <c r="D71" s="14">
        <f t="shared" ca="1" si="2"/>
        <v>102.03815077348639</v>
      </c>
    </row>
    <row r="72" spans="1:4" x14ac:dyDescent="0.3">
      <c r="A72">
        <v>71</v>
      </c>
      <c r="B72" s="7">
        <f ca="1">'일자별 시가총액'!H72</f>
        <v>104.06616224899598</v>
      </c>
      <c r="C72" s="14"/>
      <c r="D72" s="14">
        <f t="shared" ca="1" si="2"/>
        <v>102.02005296065713</v>
      </c>
    </row>
    <row r="73" spans="1:4" x14ac:dyDescent="0.3">
      <c r="A73">
        <v>72</v>
      </c>
      <c r="B73" s="7">
        <f ca="1">'일자별 시가총액'!H73</f>
        <v>104.56343132530121</v>
      </c>
      <c r="C73" s="14"/>
      <c r="D73" s="14">
        <f t="shared" ca="1" si="2"/>
        <v>101.67054161216916</v>
      </c>
    </row>
    <row r="74" spans="1:4" x14ac:dyDescent="0.3">
      <c r="A74">
        <v>73</v>
      </c>
      <c r="B74" s="7">
        <f ca="1">'일자별 시가총액'!H74</f>
        <v>104.91897670682731</v>
      </c>
      <c r="C74" s="14"/>
      <c r="D74" s="14">
        <f t="shared" ca="1" si="2"/>
        <v>102.52864340130809</v>
      </c>
    </row>
    <row r="75" spans="1:4" x14ac:dyDescent="0.3">
      <c r="A75">
        <v>74</v>
      </c>
      <c r="B75" s="7">
        <f ca="1">'일자별 시가총액'!H75</f>
        <v>105.38365943775101</v>
      </c>
      <c r="C75" s="14"/>
      <c r="D75" s="14">
        <f t="shared" ca="1" si="2"/>
        <v>102.00257974497437</v>
      </c>
    </row>
    <row r="76" spans="1:4" x14ac:dyDescent="0.3">
      <c r="A76">
        <v>75</v>
      </c>
      <c r="B76" s="7">
        <f ca="1">'일자별 시가총액'!H76</f>
        <v>106.35107309236949</v>
      </c>
      <c r="C76" s="14"/>
      <c r="D76" s="14">
        <f t="shared" ca="1" si="2"/>
        <v>103.5671835054046</v>
      </c>
    </row>
    <row r="77" spans="1:4" x14ac:dyDescent="0.3">
      <c r="A77">
        <v>76</v>
      </c>
      <c r="B77" s="7">
        <f ca="1">'일자별 시가총액'!H77</f>
        <v>105.16972208835342</v>
      </c>
      <c r="C77" s="14"/>
      <c r="D77" s="14">
        <f t="shared" ca="1" si="2"/>
        <v>102.51586498398551</v>
      </c>
    </row>
    <row r="78" spans="1:4" x14ac:dyDescent="0.3">
      <c r="A78">
        <v>77</v>
      </c>
      <c r="B78" s="7">
        <f ca="1">'일자별 시가총액'!H78</f>
        <v>105.97563855421687</v>
      </c>
      <c r="C78" s="14"/>
      <c r="D78" s="14">
        <f t="shared" ca="1" si="2"/>
        <v>101.29591838686194</v>
      </c>
    </row>
    <row r="79" spans="1:4" x14ac:dyDescent="0.3">
      <c r="A79">
        <v>78</v>
      </c>
      <c r="B79" s="7">
        <f ca="1">'일자별 시가총액'!H79</f>
        <v>106.30163534136545</v>
      </c>
      <c r="C79" s="14"/>
      <c r="D79" s="14">
        <f t="shared" ca="1" si="2"/>
        <v>99.290163330486124</v>
      </c>
    </row>
    <row r="80" spans="1:4" x14ac:dyDescent="0.3">
      <c r="A80">
        <v>79</v>
      </c>
      <c r="B80" s="7">
        <f ca="1">'일자별 시가총액'!H80</f>
        <v>104.4454200803213</v>
      </c>
      <c r="C80" s="14"/>
      <c r="D80" s="14">
        <f t="shared" ca="1" si="2"/>
        <v>99.439108764088459</v>
      </c>
    </row>
    <row r="81" spans="1:4" x14ac:dyDescent="0.3">
      <c r="A81">
        <v>80</v>
      </c>
      <c r="B81" s="7">
        <f ca="1">'일자별 시가총액'!H81</f>
        <v>104.08316947791165</v>
      </c>
      <c r="C81" s="14"/>
      <c r="D81" s="14">
        <f t="shared" ca="1" si="2"/>
        <v>99.837199178290092</v>
      </c>
    </row>
    <row r="82" spans="1:4" x14ac:dyDescent="0.3">
      <c r="A82">
        <v>81</v>
      </c>
      <c r="B82" s="7">
        <f ca="1">'일자별 시가총액'!H82</f>
        <v>105.92801445783134</v>
      </c>
      <c r="C82" s="14"/>
      <c r="D82" s="14">
        <f t="shared" ca="1" si="2"/>
        <v>99.388419982834307</v>
      </c>
    </row>
    <row r="83" spans="1:4" x14ac:dyDescent="0.3">
      <c r="A83">
        <v>82</v>
      </c>
      <c r="B83" s="7">
        <f ca="1">'일자별 시가총액'!H83</f>
        <v>105.32681606425702</v>
      </c>
      <c r="C83" s="14"/>
      <c r="D83" s="14">
        <f t="shared" ca="1" si="2"/>
        <v>99.838850767632564</v>
      </c>
    </row>
    <row r="84" spans="1:4" x14ac:dyDescent="0.3">
      <c r="A84">
        <v>83</v>
      </c>
      <c r="B84" s="7">
        <f ca="1">'일자별 시가총액'!H84</f>
        <v>105.25946827309237</v>
      </c>
      <c r="C84" s="14"/>
      <c r="D84" s="14">
        <f t="shared" ca="1" si="2"/>
        <v>100.41725006885612</v>
      </c>
    </row>
    <row r="85" spans="1:4" x14ac:dyDescent="0.3">
      <c r="A85">
        <v>84</v>
      </c>
      <c r="B85" s="7">
        <f ca="1">'일자별 시가총액'!H85</f>
        <v>107.31934457831325</v>
      </c>
      <c r="C85" s="14"/>
      <c r="D85" s="14">
        <f t="shared" ca="1" si="2"/>
        <v>100.8727050160393</v>
      </c>
    </row>
    <row r="86" spans="1:4" x14ac:dyDescent="0.3">
      <c r="A86">
        <v>85</v>
      </c>
      <c r="B86" s="7">
        <f ca="1">'일자별 시가총액'!H86</f>
        <v>106.09316465863455</v>
      </c>
      <c r="C86" s="14"/>
      <c r="D86" s="14">
        <f t="shared" ca="1" si="2"/>
        <v>101.21336941711886</v>
      </c>
    </row>
    <row r="87" spans="1:4" x14ac:dyDescent="0.3">
      <c r="A87">
        <v>86</v>
      </c>
      <c r="B87" s="7">
        <f ca="1">'일자별 시가총액'!H87</f>
        <v>106.38754698795181</v>
      </c>
      <c r="C87" s="14"/>
      <c r="D87" s="14">
        <f t="shared" ca="1" si="2"/>
        <v>99.660903137080027</v>
      </c>
    </row>
    <row r="88" spans="1:4" x14ac:dyDescent="0.3">
      <c r="A88">
        <v>87</v>
      </c>
      <c r="B88" s="7">
        <f ca="1">'일자별 시가총액'!H88</f>
        <v>104.45880803212853</v>
      </c>
      <c r="C88" s="14"/>
      <c r="D88" s="14">
        <f t="shared" ca="1" si="2"/>
        <v>98.95925468897417</v>
      </c>
    </row>
    <row r="89" spans="1:4" x14ac:dyDescent="0.3">
      <c r="A89">
        <v>88</v>
      </c>
      <c r="B89" s="7">
        <f ca="1">'일자별 시가총액'!H89</f>
        <v>105.2616016064257</v>
      </c>
      <c r="C89" s="14"/>
      <c r="D89" s="14">
        <f t="shared" ca="1" si="2"/>
        <v>100.26215727391465</v>
      </c>
    </row>
    <row r="90" spans="1:4" x14ac:dyDescent="0.3">
      <c r="A90">
        <v>89</v>
      </c>
      <c r="B90" s="7">
        <f ca="1">'일자별 시가총액'!H90</f>
        <v>105.0901815261044</v>
      </c>
      <c r="C90" s="14"/>
      <c r="D90" s="14">
        <f t="shared" ca="1" si="2"/>
        <v>101.15322529168849</v>
      </c>
    </row>
    <row r="91" spans="1:4" x14ac:dyDescent="0.3">
      <c r="A91">
        <v>90</v>
      </c>
      <c r="B91" s="7">
        <f ca="1">'일자별 시가총액'!H91</f>
        <v>107.23546666666665</v>
      </c>
      <c r="C91" s="14"/>
      <c r="D91" s="14">
        <f t="shared" ca="1" si="2"/>
        <v>101.26615962343567</v>
      </c>
    </row>
    <row r="92" spans="1:4" x14ac:dyDescent="0.3">
      <c r="A92">
        <v>91</v>
      </c>
      <c r="B92" s="7">
        <f ca="1">'일자별 시가총액'!H92</f>
        <v>106.79758393574296</v>
      </c>
      <c r="C92" s="14"/>
      <c r="D92" s="14">
        <f t="shared" ca="1" si="2"/>
        <v>100.53970521906285</v>
      </c>
    </row>
    <row r="93" spans="1:4" x14ac:dyDescent="0.3">
      <c r="A93">
        <v>92</v>
      </c>
      <c r="B93" s="7">
        <f ca="1">'일자별 시가총액'!H93</f>
        <v>107.67073895582328</v>
      </c>
      <c r="C93" s="14"/>
      <c r="D93" s="14">
        <f t="shared" ca="1" si="2"/>
        <v>101.47218497451779</v>
      </c>
    </row>
    <row r="94" spans="1:4" x14ac:dyDescent="0.3">
      <c r="A94">
        <v>93</v>
      </c>
      <c r="B94" s="7">
        <f ca="1">'일자별 시가총액'!H94</f>
        <v>107.67268433734939</v>
      </c>
      <c r="C94" s="14"/>
      <c r="D94" s="14">
        <f t="shared" ca="1" si="2"/>
        <v>102.40230893982302</v>
      </c>
    </row>
    <row r="95" spans="1:4" x14ac:dyDescent="0.3">
      <c r="A95">
        <v>94</v>
      </c>
      <c r="B95" s="7">
        <f ca="1">'일자별 시가총액'!H95</f>
        <v>107.16570763052209</v>
      </c>
      <c r="C95" s="14"/>
      <c r="D95" s="14">
        <f t="shared" ca="1" si="2"/>
        <v>102.84104708482491</v>
      </c>
    </row>
    <row r="96" spans="1:4" x14ac:dyDescent="0.3">
      <c r="A96">
        <v>95</v>
      </c>
      <c r="B96" s="7">
        <f ca="1">'일자별 시가총액'!H96</f>
        <v>108.46862650602409</v>
      </c>
      <c r="C96" s="14"/>
      <c r="D96" s="14">
        <f t="shared" ca="1" si="2"/>
        <v>104.66031382324697</v>
      </c>
    </row>
    <row r="97" spans="1:4" x14ac:dyDescent="0.3">
      <c r="A97">
        <v>96</v>
      </c>
      <c r="B97" s="7">
        <f ca="1">'일자별 시가총액'!H97</f>
        <v>108.17115020080321</v>
      </c>
      <c r="C97" s="14"/>
      <c r="D97" s="14">
        <f t="shared" ca="1" si="2"/>
        <v>104.46312509052562</v>
      </c>
    </row>
    <row r="98" spans="1:4" x14ac:dyDescent="0.3">
      <c r="A98">
        <v>97</v>
      </c>
      <c r="B98" s="7">
        <f ca="1">'일자별 시가총액'!H98</f>
        <v>109.66144738955823</v>
      </c>
      <c r="C98" s="14"/>
      <c r="D98" s="14">
        <f t="shared" ca="1" si="2"/>
        <v>103.68565543480419</v>
      </c>
    </row>
    <row r="99" spans="1:4" x14ac:dyDescent="0.3">
      <c r="A99">
        <v>98</v>
      </c>
      <c r="B99" s="7">
        <f ca="1">'일자별 시가총액'!H99</f>
        <v>111.03825702811245</v>
      </c>
      <c r="C99" s="14"/>
      <c r="D99" s="14">
        <f t="shared" ca="1" si="2"/>
        <v>104.26663128109476</v>
      </c>
    </row>
    <row r="100" spans="1:4" x14ac:dyDescent="0.3">
      <c r="A100">
        <v>99</v>
      </c>
      <c r="B100" s="7">
        <f ca="1">'일자별 시가총액'!H100</f>
        <v>110.88089156626506</v>
      </c>
      <c r="C100" s="14"/>
      <c r="D100" s="14">
        <f t="shared" ca="1" si="2"/>
        <v>102.63369622158335</v>
      </c>
    </row>
    <row r="101" spans="1:4" x14ac:dyDescent="0.3">
      <c r="A101">
        <v>100</v>
      </c>
      <c r="B101" s="7">
        <f ca="1">'일자별 시가총액'!H101</f>
        <v>110.7499389558233</v>
      </c>
      <c r="C101" s="14"/>
      <c r="D101" s="14">
        <f t="shared" ca="1" si="2"/>
        <v>101.37427256429419</v>
      </c>
    </row>
    <row r="102" spans="1:4" x14ac:dyDescent="0.3">
      <c r="A102">
        <v>101</v>
      </c>
      <c r="B102" s="7">
        <f ca="1">'일자별 시가총액'!H102</f>
        <v>111.85848995983936</v>
      </c>
      <c r="C102" s="14"/>
      <c r="D102" s="14">
        <f t="shared" ca="1" si="2"/>
        <v>102.04794511959318</v>
      </c>
    </row>
    <row r="103" spans="1:4" x14ac:dyDescent="0.3">
      <c r="A103">
        <v>102</v>
      </c>
      <c r="B103" s="7">
        <f ca="1">'일자별 시가총액'!H103</f>
        <v>111.55631807228916</v>
      </c>
      <c r="C103" s="14"/>
      <c r="D103" s="14">
        <f t="shared" ca="1" si="2"/>
        <v>101.32198445110392</v>
      </c>
    </row>
    <row r="104" spans="1:4" x14ac:dyDescent="0.3">
      <c r="A104">
        <v>103</v>
      </c>
      <c r="B104" s="7">
        <f ca="1">'일자별 시가총액'!H104</f>
        <v>111.12489477911647</v>
      </c>
      <c r="C104" s="14"/>
      <c r="D104" s="14">
        <f t="shared" ca="1" si="2"/>
        <v>103.22147272148504</v>
      </c>
    </row>
    <row r="105" spans="1:4" x14ac:dyDescent="0.3">
      <c r="A105">
        <v>104</v>
      </c>
      <c r="B105" s="7">
        <f ca="1">'일자별 시가총액'!H105</f>
        <v>112.50200321285139</v>
      </c>
      <c r="C105" s="14"/>
      <c r="D105" s="14">
        <f t="shared" ca="1" si="2"/>
        <v>105.12590887075078</v>
      </c>
    </row>
    <row r="106" spans="1:4" x14ac:dyDescent="0.3">
      <c r="A106">
        <v>105</v>
      </c>
      <c r="B106" s="7">
        <f ca="1">'일자별 시가총액'!H106</f>
        <v>113.33266666666665</v>
      </c>
      <c r="C106" s="14"/>
      <c r="D106" s="14">
        <f t="shared" ca="1" si="2"/>
        <v>105.9280657031026</v>
      </c>
    </row>
    <row r="107" spans="1:4" x14ac:dyDescent="0.3">
      <c r="A107">
        <v>106</v>
      </c>
      <c r="B107" s="7">
        <f ca="1">'일자별 시가총액'!H107</f>
        <v>115.24378795180724</v>
      </c>
      <c r="C107" s="14"/>
      <c r="D107" s="14">
        <f t="shared" ca="1" si="2"/>
        <v>105.20857421644143</v>
      </c>
    </row>
    <row r="108" spans="1:4" x14ac:dyDescent="0.3">
      <c r="A108">
        <v>107</v>
      </c>
      <c r="B108" s="7">
        <f ca="1">'일자별 시가총액'!H108</f>
        <v>117.48532690763052</v>
      </c>
      <c r="C108" s="14"/>
      <c r="D108" s="14">
        <f t="shared" ca="1" si="2"/>
        <v>105.845898643959</v>
      </c>
    </row>
    <row r="109" spans="1:4" x14ac:dyDescent="0.3">
      <c r="A109">
        <v>108</v>
      </c>
      <c r="B109" s="7">
        <f ca="1">'일자별 시가총액'!H109</f>
        <v>116.8109670682731</v>
      </c>
      <c r="C109" s="14"/>
      <c r="D109" s="14">
        <f t="shared" ca="1" si="2"/>
        <v>104.73889066017884</v>
      </c>
    </row>
    <row r="110" spans="1:4" x14ac:dyDescent="0.3">
      <c r="A110">
        <v>109</v>
      </c>
      <c r="B110" s="7">
        <f ca="1">'일자별 시가총액'!H110</f>
        <v>115.40915180722891</v>
      </c>
      <c r="C110" s="14"/>
      <c r="D110" s="14">
        <f t="shared" ca="1" si="2"/>
        <v>104.95156224236899</v>
      </c>
    </row>
    <row r="111" spans="1:4" x14ac:dyDescent="0.3">
      <c r="A111">
        <v>110</v>
      </c>
      <c r="B111" s="7">
        <f ca="1">'일자별 시가총액'!H111</f>
        <v>115.63906024096386</v>
      </c>
      <c r="C111" s="14"/>
      <c r="D111" s="14">
        <f t="shared" ca="1" si="2"/>
        <v>106.47984631625688</v>
      </c>
    </row>
    <row r="112" spans="1:4" x14ac:dyDescent="0.3">
      <c r="A112">
        <v>111</v>
      </c>
      <c r="B112" s="7">
        <f ca="1">'일자별 시가총액'!H112</f>
        <v>114.53184257028113</v>
      </c>
      <c r="C112" s="14"/>
      <c r="D112" s="14">
        <f t="shared" ca="1" si="2"/>
        <v>108.30213784062933</v>
      </c>
    </row>
    <row r="113" spans="1:4" x14ac:dyDescent="0.3">
      <c r="A113">
        <v>112</v>
      </c>
      <c r="B113" s="7">
        <f ca="1">'일자별 시가총액'!H113</f>
        <v>115.20017188755021</v>
      </c>
      <c r="C113" s="14"/>
      <c r="D113" s="14">
        <f t="shared" ca="1" si="2"/>
        <v>106.43352081478412</v>
      </c>
    </row>
    <row r="114" spans="1:4" x14ac:dyDescent="0.3">
      <c r="A114">
        <v>113</v>
      </c>
      <c r="B114" s="7">
        <f ca="1">'일자별 시가총액'!H114</f>
        <v>113.68063132530119</v>
      </c>
      <c r="C114" s="14"/>
      <c r="D114" s="14">
        <f t="shared" ca="1" si="2"/>
        <v>106.14128840260344</v>
      </c>
    </row>
    <row r="115" spans="1:4" x14ac:dyDescent="0.3">
      <c r="A115">
        <v>114</v>
      </c>
      <c r="B115" s="7">
        <f ca="1">'일자별 시가총액'!H115</f>
        <v>111.45933815261044</v>
      </c>
      <c r="C115" s="14"/>
      <c r="D115" s="14">
        <f t="shared" ca="1" si="2"/>
        <v>106.70002176464371</v>
      </c>
    </row>
    <row r="116" spans="1:4" x14ac:dyDescent="0.3">
      <c r="A116">
        <v>115</v>
      </c>
      <c r="B116" s="7">
        <f ca="1">'일자별 시가총액'!H116</f>
        <v>112.59629718875502</v>
      </c>
      <c r="C116" s="14"/>
      <c r="D116" s="14">
        <f t="shared" ca="1" si="2"/>
        <v>107.50102125359335</v>
      </c>
    </row>
    <row r="117" spans="1:4" x14ac:dyDescent="0.3">
      <c r="A117">
        <v>116</v>
      </c>
      <c r="B117" s="7">
        <f ca="1">'일자별 시가총액'!H117</f>
        <v>110.86271004016064</v>
      </c>
      <c r="C117" s="14"/>
      <c r="D117" s="14">
        <f t="shared" ca="1" si="2"/>
        <v>107.3972104214223</v>
      </c>
    </row>
    <row r="118" spans="1:4" x14ac:dyDescent="0.3">
      <c r="A118">
        <v>117</v>
      </c>
      <c r="B118" s="7">
        <f ca="1">'일자별 시가총액'!H118</f>
        <v>108.98900240963856</v>
      </c>
      <c r="C118" s="14"/>
      <c r="D118" s="14">
        <f t="shared" ca="1" si="2"/>
        <v>107.79989736634191</v>
      </c>
    </row>
    <row r="119" spans="1:4" x14ac:dyDescent="0.3">
      <c r="A119">
        <v>118</v>
      </c>
      <c r="B119" s="7">
        <f ca="1">'일자별 시가총액'!H119</f>
        <v>110.42353574297188</v>
      </c>
      <c r="C119" s="14"/>
      <c r="D119" s="14">
        <f t="shared" ca="1" si="2"/>
        <v>107.22089088865245</v>
      </c>
    </row>
    <row r="120" spans="1:4" x14ac:dyDescent="0.3">
      <c r="A120">
        <v>119</v>
      </c>
      <c r="B120" s="7">
        <f ca="1">'일자별 시가총액'!H120</f>
        <v>111.38766746987952</v>
      </c>
      <c r="C120" s="14"/>
      <c r="D120" s="14">
        <f t="shared" ca="1" si="2"/>
        <v>107.79250712724308</v>
      </c>
    </row>
    <row r="121" spans="1:4" x14ac:dyDescent="0.3">
      <c r="A121">
        <v>120</v>
      </c>
      <c r="B121" s="7">
        <f ca="1">'일자별 시가총액'!H121</f>
        <v>111.69249638554217</v>
      </c>
      <c r="C121" s="14"/>
      <c r="D121" s="14">
        <f t="shared" ca="1" si="2"/>
        <v>107.99844887329866</v>
      </c>
    </row>
    <row r="122" spans="1:4" x14ac:dyDescent="0.3">
      <c r="A122">
        <v>121</v>
      </c>
      <c r="B122" s="7">
        <f ca="1">'일자별 시가총액'!H122</f>
        <v>112.44197751004018</v>
      </c>
      <c r="C122" s="14"/>
      <c r="D122" s="14">
        <f t="shared" ca="1" si="2"/>
        <v>107.71312067123502</v>
      </c>
    </row>
    <row r="123" spans="1:4" x14ac:dyDescent="0.3">
      <c r="A123">
        <v>122</v>
      </c>
      <c r="B123" s="7">
        <f ca="1">'일자별 시가총액'!H123</f>
        <v>112.77476144578313</v>
      </c>
      <c r="C123" s="14"/>
      <c r="D123" s="14">
        <f t="shared" ca="1" si="2"/>
        <v>108.46180552679678</v>
      </c>
    </row>
    <row r="124" spans="1:4" x14ac:dyDescent="0.3">
      <c r="A124">
        <v>123</v>
      </c>
      <c r="B124" s="7">
        <f ca="1">'일자별 시가총액'!H124</f>
        <v>113.9624032128514</v>
      </c>
      <c r="C124" s="14"/>
      <c r="D124" s="14">
        <f t="shared" ca="1" si="2"/>
        <v>107.543209593255</v>
      </c>
    </row>
    <row r="125" spans="1:4" x14ac:dyDescent="0.3">
      <c r="A125">
        <v>124</v>
      </c>
      <c r="B125" s="7">
        <f ca="1">'일자별 시가총액'!H125</f>
        <v>112.721259437751</v>
      </c>
      <c r="C125" s="14"/>
      <c r="D125" s="14">
        <f t="shared" ref="D125:D127" ca="1" si="3">B67*EXP(($G$1-$G$2)*(($G$4-A67)/252))</f>
        <v>106.72205806062364</v>
      </c>
    </row>
    <row r="126" spans="1:4" x14ac:dyDescent="0.3">
      <c r="A126">
        <v>125</v>
      </c>
      <c r="B126" s="7">
        <f ca="1">'일자별 시가총액'!H126</f>
        <v>112.6917140562249</v>
      </c>
      <c r="C126" s="14"/>
      <c r="D126" s="14">
        <f t="shared" ca="1" si="3"/>
        <v>107.25835200362373</v>
      </c>
    </row>
    <row r="127" spans="1:4" x14ac:dyDescent="0.3">
      <c r="A127">
        <v>126</v>
      </c>
      <c r="B127" s="7">
        <f ca="1">'일자별 시가총액'!H127</f>
        <v>113.98106827309238</v>
      </c>
      <c r="C127" s="14"/>
      <c r="D127" s="14">
        <f t="shared" ca="1" si="3"/>
        <v>105.99841562285077</v>
      </c>
    </row>
    <row r="128" spans="1:4" x14ac:dyDescent="0.3">
      <c r="A128">
        <v>127</v>
      </c>
      <c r="B128" s="7">
        <f ca="1">'일자별 시가총액'!H128</f>
        <v>114.45230682730924</v>
      </c>
      <c r="C128" s="14"/>
      <c r="D128" s="14"/>
    </row>
    <row r="129" spans="1:4" x14ac:dyDescent="0.3">
      <c r="A129">
        <v>128</v>
      </c>
      <c r="B129" s="7">
        <f ca="1">'일자별 시가총액'!H129</f>
        <v>114.03083694779117</v>
      </c>
      <c r="C129" s="14"/>
      <c r="D129" s="14"/>
    </row>
    <row r="130" spans="1:4" x14ac:dyDescent="0.3">
      <c r="A130">
        <v>129</v>
      </c>
      <c r="B130" s="7">
        <f ca="1">'일자별 시가총액'!H130</f>
        <v>112.8409172690763</v>
      </c>
      <c r="C130" s="14"/>
      <c r="D130" s="14"/>
    </row>
    <row r="131" spans="1:4" x14ac:dyDescent="0.3">
      <c r="A131">
        <v>130</v>
      </c>
      <c r="B131" s="7">
        <f ca="1">'일자별 시가총액'!H131</f>
        <v>111.48950843373493</v>
      </c>
      <c r="C131" s="14"/>
      <c r="D131" s="14"/>
    </row>
    <row r="132" spans="1:4" x14ac:dyDescent="0.3">
      <c r="A132">
        <v>131</v>
      </c>
      <c r="B132" s="7">
        <f ca="1">'일자별 시가총액'!H132</f>
        <v>109.92774939759036</v>
      </c>
      <c r="C132" s="14"/>
      <c r="D132" s="14"/>
    </row>
    <row r="133" spans="1:4" x14ac:dyDescent="0.3">
      <c r="A133">
        <v>132</v>
      </c>
      <c r="B133" s="7">
        <f ca="1">'일자별 시가총액'!H133</f>
        <v>109.87313734939758</v>
      </c>
      <c r="C133" s="14"/>
      <c r="D133" s="14"/>
    </row>
    <row r="134" spans="1:4" x14ac:dyDescent="0.3">
      <c r="A134">
        <v>133</v>
      </c>
      <c r="B134" s="7">
        <f ca="1">'일자별 시가총액'!H134</f>
        <v>111.5301686746988</v>
      </c>
      <c r="C134" s="14"/>
      <c r="D134" s="14"/>
    </row>
    <row r="135" spans="1:4" x14ac:dyDescent="0.3">
      <c r="A135">
        <v>134</v>
      </c>
      <c r="B135" s="7">
        <f ca="1">'일자별 시가총액'!H135</f>
        <v>111.03600963855422</v>
      </c>
      <c r="C135" s="14"/>
      <c r="D135" s="14"/>
    </row>
    <row r="136" spans="1:4" x14ac:dyDescent="0.3">
      <c r="A136">
        <v>135</v>
      </c>
      <c r="B136" s="7">
        <f ca="1">'일자별 시가총액'!H136</f>
        <v>112.93936385542169</v>
      </c>
      <c r="C136" s="14"/>
      <c r="D136" s="14"/>
    </row>
    <row r="137" spans="1:4" x14ac:dyDescent="0.3">
      <c r="A137">
        <v>136</v>
      </c>
      <c r="B137" s="7">
        <f ca="1">'일자별 시가총액'!H137</f>
        <v>111.27931405622491</v>
      </c>
      <c r="C137" s="14"/>
      <c r="D137" s="14"/>
    </row>
    <row r="138" spans="1:4" x14ac:dyDescent="0.3">
      <c r="A138">
        <v>137</v>
      </c>
      <c r="B138" s="7">
        <f ca="1">'일자별 시가총액'!H138</f>
        <v>111.50752449799197</v>
      </c>
      <c r="C138" s="14"/>
      <c r="D138" s="14"/>
    </row>
    <row r="139" spans="1:4" x14ac:dyDescent="0.3">
      <c r="A139">
        <v>138</v>
      </c>
      <c r="B139" s="7">
        <f ca="1">'일자별 시가총액'!H139</f>
        <v>109.33180401606425</v>
      </c>
      <c r="C139" s="14"/>
      <c r="D139" s="14"/>
    </row>
    <row r="140" spans="1:4" x14ac:dyDescent="0.3">
      <c r="A140">
        <v>139</v>
      </c>
      <c r="B140" s="7">
        <f ca="1">'일자별 시가총액'!H140</f>
        <v>108.85643373493976</v>
      </c>
      <c r="C140" s="14"/>
      <c r="D140" s="14"/>
    </row>
    <row r="141" spans="1:4" x14ac:dyDescent="0.3">
      <c r="A141">
        <v>140</v>
      </c>
      <c r="B141" s="7">
        <f ca="1">'일자별 시가총액'!H141</f>
        <v>108.38059116465864</v>
      </c>
      <c r="C141" s="14"/>
      <c r="D141" s="14"/>
    </row>
    <row r="142" spans="1:4" x14ac:dyDescent="0.3">
      <c r="A142">
        <v>141</v>
      </c>
      <c r="B142" s="7">
        <f ca="1">'일자별 시가총액'!H142</f>
        <v>107.36602409638553</v>
      </c>
      <c r="C142" s="14"/>
      <c r="D142" s="14"/>
    </row>
    <row r="143" spans="1:4" x14ac:dyDescent="0.3">
      <c r="A143">
        <v>142</v>
      </c>
      <c r="B143" s="7">
        <f ca="1">'일자별 시가총액'!H143</f>
        <v>110.00098473895584</v>
      </c>
      <c r="C143" s="14"/>
      <c r="D143" s="14"/>
    </row>
    <row r="144" spans="1:4" x14ac:dyDescent="0.3">
      <c r="A144">
        <v>143</v>
      </c>
      <c r="B144" s="7">
        <f ca="1">'일자별 시가총액'!H144</f>
        <v>109.81383614457832</v>
      </c>
      <c r="C144" s="14"/>
      <c r="D144" s="14"/>
    </row>
    <row r="145" spans="1:4" x14ac:dyDescent="0.3">
      <c r="A145">
        <v>144</v>
      </c>
      <c r="B145" s="7">
        <f ca="1">'일자별 시가총액'!H145</f>
        <v>109.63266666666667</v>
      </c>
      <c r="C145" s="14"/>
      <c r="D145" s="14"/>
    </row>
    <row r="146" spans="1:4" x14ac:dyDescent="0.3">
      <c r="A146">
        <v>145</v>
      </c>
      <c r="B146" s="7">
        <f ca="1">'일자별 시가총액'!H146</f>
        <v>108.62582971887551</v>
      </c>
      <c r="C146" s="14"/>
      <c r="D146" s="14"/>
    </row>
    <row r="147" spans="1:4" x14ac:dyDescent="0.3">
      <c r="A147">
        <v>146</v>
      </c>
      <c r="B147" s="7">
        <f ca="1">'일자별 시가총액'!H147</f>
        <v>109.77347791164658</v>
      </c>
      <c r="C147" s="14"/>
      <c r="D147" s="14"/>
    </row>
    <row r="148" spans="1:4" x14ac:dyDescent="0.3">
      <c r="A148">
        <v>147</v>
      </c>
      <c r="B148" s="7">
        <f ca="1">'일자별 시가총액'!H148</f>
        <v>109.81398393574298</v>
      </c>
      <c r="C148" s="14"/>
      <c r="D148" s="14"/>
    </row>
    <row r="149" spans="1:4" x14ac:dyDescent="0.3">
      <c r="A149">
        <v>148</v>
      </c>
      <c r="B149" s="7">
        <f ca="1">'일자별 시가총액'!H149</f>
        <v>109.84357751004016</v>
      </c>
      <c r="C149" s="14"/>
      <c r="D149" s="14"/>
    </row>
    <row r="150" spans="1:4" x14ac:dyDescent="0.3">
      <c r="A150">
        <v>149</v>
      </c>
      <c r="B150" s="7">
        <f ca="1">'일자별 시가총액'!H150</f>
        <v>110.89022650602409</v>
      </c>
      <c r="C150" s="14"/>
      <c r="D150" s="14"/>
    </row>
    <row r="151" spans="1:4" x14ac:dyDescent="0.3">
      <c r="A151">
        <v>150</v>
      </c>
      <c r="B151" s="7">
        <f ca="1">'일자별 시가총액'!H151</f>
        <v>109.00659598393574</v>
      </c>
      <c r="C151" s="14"/>
      <c r="D151" s="14"/>
    </row>
    <row r="152" spans="1:4" x14ac:dyDescent="0.3">
      <c r="A152">
        <v>151</v>
      </c>
      <c r="B152" s="7">
        <f ca="1">'일자별 시가총액'!H152</f>
        <v>108.99074377510041</v>
      </c>
      <c r="C152" s="14"/>
      <c r="D152" s="14"/>
    </row>
    <row r="153" spans="1:4" x14ac:dyDescent="0.3">
      <c r="A153">
        <v>152</v>
      </c>
      <c r="B153" s="7">
        <f ca="1">'일자별 시가총액'!H153</f>
        <v>110.20144257028113</v>
      </c>
      <c r="C153" s="14"/>
      <c r="D153" s="14"/>
    </row>
    <row r="154" spans="1:4" x14ac:dyDescent="0.3">
      <c r="A154">
        <v>153</v>
      </c>
      <c r="B154" s="7">
        <f ca="1">'일자별 시가총액'!H154</f>
        <v>112.22066024096387</v>
      </c>
      <c r="C154" s="14"/>
      <c r="D154" s="14"/>
    </row>
    <row r="155" spans="1:4" x14ac:dyDescent="0.3">
      <c r="A155">
        <v>154</v>
      </c>
      <c r="B155" s="7">
        <f ca="1">'일자별 시가총액'!H155</f>
        <v>111.4800546184739</v>
      </c>
      <c r="C155" s="14"/>
      <c r="D155" s="14"/>
    </row>
    <row r="156" spans="1:4" x14ac:dyDescent="0.3">
      <c r="A156">
        <v>155</v>
      </c>
      <c r="B156" s="7">
        <f ca="1">'일자별 시가총액'!H156</f>
        <v>111.07953574297188</v>
      </c>
      <c r="C156" s="14"/>
      <c r="D156" s="14"/>
    </row>
    <row r="157" spans="1:4" x14ac:dyDescent="0.3">
      <c r="A157">
        <v>156</v>
      </c>
      <c r="B157" s="7">
        <f ca="1">'일자별 시가총액'!H157</f>
        <v>113.23010763052208</v>
      </c>
      <c r="C157" s="14"/>
      <c r="D157" s="14"/>
    </row>
    <row r="158" spans="1:4" x14ac:dyDescent="0.3">
      <c r="A158">
        <v>157</v>
      </c>
      <c r="B158" s="7">
        <f ca="1">'일자별 시가총액'!H158</f>
        <v>113.4690891566265</v>
      </c>
      <c r="C158" s="14"/>
      <c r="D158" s="14"/>
    </row>
    <row r="159" spans="1:4" x14ac:dyDescent="0.3">
      <c r="A159">
        <v>158</v>
      </c>
      <c r="B159" s="7">
        <f ca="1">'일자별 시가총액'!H159</f>
        <v>114.72356787148594</v>
      </c>
      <c r="C159" s="14"/>
      <c r="D159" s="14"/>
    </row>
    <row r="160" spans="1:4" x14ac:dyDescent="0.3">
      <c r="A160">
        <v>159</v>
      </c>
      <c r="B160" s="7">
        <f ca="1">'일자별 시가총액'!H160</f>
        <v>115.10049156626505</v>
      </c>
      <c r="C160" s="14"/>
      <c r="D160" s="14"/>
    </row>
    <row r="161" spans="1:4" x14ac:dyDescent="0.3">
      <c r="A161">
        <v>160</v>
      </c>
      <c r="B161" s="7">
        <f ca="1">'일자별 시가총액'!H161</f>
        <v>114.31467469879517</v>
      </c>
      <c r="C161" s="14"/>
      <c r="D161" s="14"/>
    </row>
    <row r="162" spans="1:4" x14ac:dyDescent="0.3">
      <c r="A162">
        <v>161</v>
      </c>
      <c r="B162" s="7">
        <f ca="1">'일자별 시가총액'!H162</f>
        <v>113.55413975903615</v>
      </c>
      <c r="C162" s="14"/>
      <c r="D162" s="14"/>
    </row>
    <row r="163" spans="1:4" x14ac:dyDescent="0.3">
      <c r="A163">
        <v>162</v>
      </c>
      <c r="B163" s="7">
        <f ca="1">'일자별 시가총액'!H163</f>
        <v>115.07412208835342</v>
      </c>
      <c r="C163" s="14"/>
      <c r="D163" s="14"/>
    </row>
    <row r="164" spans="1:4" x14ac:dyDescent="0.3">
      <c r="A164">
        <v>163</v>
      </c>
      <c r="B164" s="7">
        <f ca="1">'일자별 시가총액'!H164</f>
        <v>115.20747469879518</v>
      </c>
      <c r="C164" s="14"/>
      <c r="D164" s="14"/>
    </row>
    <row r="165" spans="1:4" x14ac:dyDescent="0.3">
      <c r="A165">
        <v>164</v>
      </c>
      <c r="B165" s="7">
        <f ca="1">'일자별 시가총액'!H165</f>
        <v>115.276637751004</v>
      </c>
      <c r="C165" s="14"/>
      <c r="D165" s="14"/>
    </row>
    <row r="166" spans="1:4" x14ac:dyDescent="0.3">
      <c r="A166">
        <v>165</v>
      </c>
      <c r="B166" s="7">
        <f ca="1">'일자별 시가총액'!H166</f>
        <v>117.23290120481929</v>
      </c>
      <c r="C166" s="14"/>
      <c r="D166" s="14"/>
    </row>
    <row r="167" spans="1:4" x14ac:dyDescent="0.3">
      <c r="A167">
        <v>166</v>
      </c>
      <c r="B167" s="7">
        <f ca="1">'일자별 시가총액'!H167</f>
        <v>118.43597590361445</v>
      </c>
      <c r="C167" s="14"/>
      <c r="D167" s="14"/>
    </row>
    <row r="168" spans="1:4" x14ac:dyDescent="0.3">
      <c r="A168">
        <v>167</v>
      </c>
      <c r="B168" s="7">
        <f ca="1">'일자별 시가총액'!H168</f>
        <v>119.32550522088354</v>
      </c>
      <c r="C168" s="14"/>
      <c r="D168" s="14"/>
    </row>
    <row r="169" spans="1:4" x14ac:dyDescent="0.3">
      <c r="A169">
        <v>168</v>
      </c>
      <c r="B169" s="7">
        <f ca="1">'일자별 시가총액'!H169</f>
        <v>121.45035020080321</v>
      </c>
      <c r="C169" s="14"/>
      <c r="D169" s="14"/>
    </row>
    <row r="170" spans="1:4" x14ac:dyDescent="0.3">
      <c r="A170">
        <v>169</v>
      </c>
      <c r="B170" s="7">
        <f ca="1">'일자별 시가총액'!H170</f>
        <v>123.50439357429718</v>
      </c>
      <c r="C170" s="14"/>
      <c r="D170" s="14"/>
    </row>
    <row r="171" spans="1:4" x14ac:dyDescent="0.3">
      <c r="A171">
        <v>170</v>
      </c>
      <c r="B171" s="7">
        <f ca="1">'일자별 시가총액'!H171</f>
        <v>122.11613012048193</v>
      </c>
      <c r="C171" s="14"/>
      <c r="D171" s="14"/>
    </row>
    <row r="172" spans="1:4" x14ac:dyDescent="0.3">
      <c r="A172">
        <v>171</v>
      </c>
      <c r="B172" s="7">
        <f ca="1">'일자별 시가총액'!H172</f>
        <v>123.18283212851406</v>
      </c>
      <c r="C172" s="14"/>
      <c r="D172" s="14"/>
    </row>
    <row r="173" spans="1:4" x14ac:dyDescent="0.3">
      <c r="A173">
        <v>172</v>
      </c>
      <c r="B173" s="7">
        <f ca="1">'일자별 시가총액'!H173</f>
        <v>121.96926104417672</v>
      </c>
      <c r="C173" s="14"/>
      <c r="D173" s="14"/>
    </row>
    <row r="174" spans="1:4" x14ac:dyDescent="0.3">
      <c r="A174">
        <v>173</v>
      </c>
      <c r="B174" s="7">
        <f ca="1">'일자별 시가총액'!H174</f>
        <v>123.33706666666666</v>
      </c>
      <c r="C174" s="14"/>
      <c r="D174" s="14"/>
    </row>
    <row r="175" spans="1:4" x14ac:dyDescent="0.3">
      <c r="A175">
        <v>174</v>
      </c>
      <c r="B175" s="7">
        <f ca="1">'일자별 시가총액'!H175</f>
        <v>121.82175261044176</v>
      </c>
      <c r="C175" s="14"/>
      <c r="D175" s="14"/>
    </row>
    <row r="176" spans="1:4" x14ac:dyDescent="0.3">
      <c r="A176">
        <v>175</v>
      </c>
      <c r="B176" s="7">
        <f ca="1">'일자별 시가총액'!H176</f>
        <v>121.62052208835341</v>
      </c>
      <c r="C176" s="14"/>
      <c r="D176" s="14"/>
    </row>
    <row r="177" spans="1:4" x14ac:dyDescent="0.3">
      <c r="A177">
        <v>176</v>
      </c>
      <c r="B177" s="7">
        <f ca="1">'일자별 시가총액'!H177</f>
        <v>121.33986506024097</v>
      </c>
      <c r="C177" s="14"/>
      <c r="D177" s="14"/>
    </row>
    <row r="178" spans="1:4" x14ac:dyDescent="0.3">
      <c r="A178">
        <v>177</v>
      </c>
      <c r="B178" s="7">
        <f ca="1">'일자별 시가총액'!H178</f>
        <v>121.48943453815262</v>
      </c>
      <c r="C178" s="14"/>
      <c r="D178" s="14"/>
    </row>
    <row r="179" spans="1:4" x14ac:dyDescent="0.3">
      <c r="A179">
        <v>178</v>
      </c>
      <c r="B179" s="7">
        <f ca="1">'일자별 시가총액'!H179</f>
        <v>123.59581365461847</v>
      </c>
      <c r="C179" s="14"/>
      <c r="D179" s="14"/>
    </row>
    <row r="180" spans="1:4" x14ac:dyDescent="0.3">
      <c r="A180">
        <v>179</v>
      </c>
      <c r="B180" s="7">
        <f ca="1">'일자별 시가총액'!H180</f>
        <v>122.58248192771084</v>
      </c>
      <c r="C180" s="14"/>
      <c r="D180" s="14"/>
    </row>
    <row r="181" spans="1:4" x14ac:dyDescent="0.3">
      <c r="A181">
        <v>180</v>
      </c>
      <c r="B181" s="7">
        <f ca="1">'일자별 시가총액'!H181</f>
        <v>121.73029076305222</v>
      </c>
      <c r="C181" s="14"/>
      <c r="D181" s="14"/>
    </row>
    <row r="182" spans="1:4" x14ac:dyDescent="0.3">
      <c r="A182">
        <v>181</v>
      </c>
      <c r="B182" s="7">
        <f ca="1">'일자별 시가총액'!H182</f>
        <v>122.79552610441766</v>
      </c>
      <c r="C182" s="14"/>
      <c r="D182" s="14"/>
    </row>
    <row r="183" spans="1:4" x14ac:dyDescent="0.3">
      <c r="A183">
        <v>182</v>
      </c>
      <c r="B183" s="7">
        <f ca="1">'일자별 시가총액'!H183</f>
        <v>123.18379759036145</v>
      </c>
      <c r="C183" s="14"/>
      <c r="D183" s="14"/>
    </row>
    <row r="184" spans="1:4" x14ac:dyDescent="0.3">
      <c r="A184">
        <v>183</v>
      </c>
      <c r="B184" s="7">
        <f ca="1">'일자별 시가총액'!H184</f>
        <v>121.3807967871486</v>
      </c>
      <c r="C184" s="14"/>
      <c r="D184" s="14"/>
    </row>
    <row r="185" spans="1:4" x14ac:dyDescent="0.3">
      <c r="A185">
        <v>184</v>
      </c>
      <c r="B185" s="7">
        <f ca="1">'일자별 시가총액'!H185</f>
        <v>118.90463935742972</v>
      </c>
      <c r="C185" s="14"/>
      <c r="D185" s="14"/>
    </row>
    <row r="186" spans="1:4" x14ac:dyDescent="0.3">
      <c r="A186">
        <v>185</v>
      </c>
      <c r="B186" s="7">
        <f ca="1">'일자별 시가총액'!H186</f>
        <v>120.09343614457831</v>
      </c>
      <c r="C186" s="14"/>
      <c r="D186" s="14"/>
    </row>
    <row r="187" spans="1:4" x14ac:dyDescent="0.3">
      <c r="A187">
        <v>186</v>
      </c>
      <c r="B187" s="7">
        <f ca="1">'일자별 시가총액'!H187</f>
        <v>120.39705381526105</v>
      </c>
      <c r="C187" s="14"/>
      <c r="D187" s="14"/>
    </row>
    <row r="188" spans="1:4" x14ac:dyDescent="0.3">
      <c r="A188">
        <v>187</v>
      </c>
      <c r="B188" s="7">
        <f ca="1">'일자별 시가총액'!H188</f>
        <v>121.05510682730925</v>
      </c>
      <c r="C188" s="14"/>
      <c r="D188" s="14"/>
    </row>
    <row r="189" spans="1:4" x14ac:dyDescent="0.3">
      <c r="A189">
        <v>188</v>
      </c>
      <c r="B189" s="7">
        <f ca="1">'일자별 시가총액'!H189</f>
        <v>121.70296224899599</v>
      </c>
      <c r="C189" s="14"/>
      <c r="D189" s="14"/>
    </row>
    <row r="190" spans="1:4" x14ac:dyDescent="0.3">
      <c r="A190">
        <v>189</v>
      </c>
      <c r="B190" s="7">
        <f ca="1">'일자별 시가총액'!H190</f>
        <v>122.25443212851405</v>
      </c>
      <c r="C190" s="14"/>
      <c r="D190" s="14"/>
    </row>
    <row r="191" spans="1:4" x14ac:dyDescent="0.3">
      <c r="A191">
        <v>190</v>
      </c>
      <c r="B191" s="7">
        <f ca="1">'일자별 시가총액'!H191</f>
        <v>121.78385702811245</v>
      </c>
      <c r="C191" s="14"/>
      <c r="D191" s="14"/>
    </row>
    <row r="192" spans="1:4" x14ac:dyDescent="0.3">
      <c r="A192">
        <v>191</v>
      </c>
      <c r="B192" s="7">
        <f ca="1">'일자별 시가총액'!H192</f>
        <v>120.75061526104417</v>
      </c>
      <c r="C192" s="14"/>
      <c r="D192" s="14"/>
    </row>
    <row r="193" spans="1:4" x14ac:dyDescent="0.3">
      <c r="A193">
        <v>192</v>
      </c>
      <c r="B193" s="7">
        <f ca="1">'일자별 시가총액'!H193</f>
        <v>121.96708112449799</v>
      </c>
      <c r="C193" s="14"/>
      <c r="D193" s="14"/>
    </row>
    <row r="194" spans="1:4" x14ac:dyDescent="0.3">
      <c r="A194">
        <v>193</v>
      </c>
      <c r="B194" s="7">
        <f ca="1">'일자별 시가총액'!H194</f>
        <v>119.71339116465865</v>
      </c>
      <c r="C194" s="14"/>
      <c r="D194" s="14"/>
    </row>
    <row r="195" spans="1:4" x14ac:dyDescent="0.3">
      <c r="A195">
        <v>194</v>
      </c>
      <c r="B195" s="7">
        <f ca="1">'일자별 시가총액'!H195</f>
        <v>119.98034859437752</v>
      </c>
      <c r="C195" s="14"/>
      <c r="D195" s="14"/>
    </row>
    <row r="196" spans="1:4" x14ac:dyDescent="0.3">
      <c r="A196">
        <v>195</v>
      </c>
      <c r="B196" s="7">
        <f ca="1">'일자별 시가총액'!H196</f>
        <v>118.65514056224899</v>
      </c>
      <c r="C196" s="14"/>
      <c r="D196" s="14"/>
    </row>
    <row r="197" spans="1:4" x14ac:dyDescent="0.3">
      <c r="A197">
        <v>196</v>
      </c>
      <c r="B197" s="7">
        <f ca="1">'일자별 시가총액'!H197</f>
        <v>116.34706827309238</v>
      </c>
      <c r="C197" s="14"/>
      <c r="D197" s="14"/>
    </row>
    <row r="198" spans="1:4" x14ac:dyDescent="0.3">
      <c r="A198">
        <v>197</v>
      </c>
      <c r="B198" s="7">
        <f ca="1">'일자별 시가총액'!H198</f>
        <v>114.24347791164659</v>
      </c>
      <c r="C198" s="14"/>
      <c r="D198" s="14"/>
    </row>
    <row r="199" spans="1:4" x14ac:dyDescent="0.3">
      <c r="A199">
        <v>198</v>
      </c>
      <c r="B199" s="7">
        <f ca="1">'일자별 시가총액'!H199</f>
        <v>115.02105381526104</v>
      </c>
      <c r="C199" s="14"/>
      <c r="D199" s="14"/>
    </row>
    <row r="200" spans="1:4" x14ac:dyDescent="0.3">
      <c r="A200">
        <v>199</v>
      </c>
      <c r="B200" s="7">
        <f ca="1">'일자별 시가총액'!H200</f>
        <v>116.09545220883535</v>
      </c>
      <c r="C200" s="14"/>
      <c r="D200" s="14"/>
    </row>
    <row r="201" spans="1:4" x14ac:dyDescent="0.3">
      <c r="A201">
        <v>200</v>
      </c>
      <c r="B201" s="7">
        <f ca="1">'일자별 시가총액'!H201</f>
        <v>116.27281124497992</v>
      </c>
      <c r="C201" s="14"/>
      <c r="D201" s="14"/>
    </row>
    <row r="202" spans="1:4" x14ac:dyDescent="0.3">
      <c r="A202">
        <v>201</v>
      </c>
      <c r="B202" s="7">
        <f ca="1">'일자별 시가총액'!H202</f>
        <v>115.25428273092369</v>
      </c>
      <c r="C202" s="14"/>
      <c r="D202" s="14"/>
    </row>
    <row r="203" spans="1:4" x14ac:dyDescent="0.3">
      <c r="A203">
        <v>202</v>
      </c>
      <c r="B203" s="7">
        <f ca="1">'일자별 시가총액'!H203</f>
        <v>114.47632128514056</v>
      </c>
      <c r="C203" s="14"/>
      <c r="D203" s="14"/>
    </row>
    <row r="204" spans="1:4" x14ac:dyDescent="0.3">
      <c r="A204">
        <v>203</v>
      </c>
      <c r="B204" s="7">
        <f ca="1">'일자별 시가총액'!H204</f>
        <v>114.75942489959839</v>
      </c>
      <c r="C204" s="14"/>
      <c r="D204" s="14"/>
    </row>
    <row r="205" spans="1:4" x14ac:dyDescent="0.3">
      <c r="A205">
        <v>204</v>
      </c>
      <c r="B205" s="7">
        <f ca="1">'일자별 시가총액'!H205</f>
        <v>114.9228</v>
      </c>
      <c r="C205" s="14"/>
      <c r="D205" s="14"/>
    </row>
    <row r="206" spans="1:4" x14ac:dyDescent="0.3">
      <c r="A206">
        <v>205</v>
      </c>
      <c r="B206" s="7">
        <f ca="1">'일자별 시가총액'!H206</f>
        <v>114.80961445783133</v>
      </c>
      <c r="C206" s="14"/>
      <c r="D206" s="14"/>
    </row>
    <row r="207" spans="1:4" x14ac:dyDescent="0.3">
      <c r="A207">
        <v>206</v>
      </c>
      <c r="B207" s="7">
        <f ca="1">'일자별 시가총액'!H207</f>
        <v>115.25796305220884</v>
      </c>
      <c r="C207" s="14"/>
      <c r="D207" s="14"/>
    </row>
    <row r="208" spans="1:4" x14ac:dyDescent="0.3">
      <c r="A208">
        <v>207</v>
      </c>
      <c r="B208" s="7">
        <f ca="1">'일자별 시가총액'!H208</f>
        <v>115.29267791164659</v>
      </c>
      <c r="C208" s="14"/>
      <c r="D208" s="14"/>
    </row>
    <row r="209" spans="1:4" x14ac:dyDescent="0.3">
      <c r="A209">
        <v>208</v>
      </c>
      <c r="B209" s="7">
        <f ca="1">'일자별 시가총액'!H209</f>
        <v>116.75510200803213</v>
      </c>
      <c r="C209" s="14"/>
      <c r="D209" s="14"/>
    </row>
    <row r="210" spans="1:4" x14ac:dyDescent="0.3">
      <c r="A210">
        <v>209</v>
      </c>
      <c r="B210" s="7">
        <f ca="1">'일자별 시가총액'!H210</f>
        <v>115.69364819277108</v>
      </c>
      <c r="C210" s="14"/>
      <c r="D210" s="14"/>
    </row>
    <row r="211" spans="1:4" x14ac:dyDescent="0.3">
      <c r="A211">
        <v>210</v>
      </c>
      <c r="B211" s="7">
        <f ca="1">'일자별 시가총액'!H211</f>
        <v>116.01836787148594</v>
      </c>
      <c r="C211" s="14"/>
      <c r="D211" s="14"/>
    </row>
    <row r="212" spans="1:4" x14ac:dyDescent="0.3">
      <c r="A212">
        <v>211</v>
      </c>
      <c r="B212" s="7">
        <f ca="1">'일자별 시가총액'!H212</f>
        <v>114.43496064257029</v>
      </c>
      <c r="C212" s="14"/>
      <c r="D212" s="14"/>
    </row>
    <row r="213" spans="1:4" x14ac:dyDescent="0.3">
      <c r="A213">
        <v>212</v>
      </c>
      <c r="B213" s="7">
        <f ca="1">'일자별 시가총액'!H213</f>
        <v>116.78865702811245</v>
      </c>
      <c r="C213" s="14"/>
      <c r="D213" s="14"/>
    </row>
    <row r="214" spans="1:4" x14ac:dyDescent="0.3">
      <c r="A214">
        <v>213</v>
      </c>
      <c r="B214" s="7">
        <f ca="1">'일자별 시가총액'!H214</f>
        <v>116.63587469879518</v>
      </c>
      <c r="C214" s="14"/>
      <c r="D214" s="14"/>
    </row>
    <row r="215" spans="1:4" x14ac:dyDescent="0.3">
      <c r="A215">
        <v>214</v>
      </c>
      <c r="B215" s="7">
        <f ca="1">'일자별 시가총액'!H215</f>
        <v>117.07113574297188</v>
      </c>
      <c r="C215" s="14"/>
      <c r="D215" s="14"/>
    </row>
    <row r="216" spans="1:4" x14ac:dyDescent="0.3">
      <c r="A216">
        <v>215</v>
      </c>
      <c r="B216" s="7">
        <f ca="1">'일자별 시가총액'!H216</f>
        <v>117.26155983935742</v>
      </c>
      <c r="C216" s="14"/>
      <c r="D216" s="14"/>
    </row>
    <row r="217" spans="1:4" x14ac:dyDescent="0.3">
      <c r="A217">
        <v>216</v>
      </c>
      <c r="B217" s="7">
        <f ca="1">'일자별 시가총액'!H217</f>
        <v>116.81541847389558</v>
      </c>
      <c r="C217" s="14"/>
      <c r="D217" s="14"/>
    </row>
    <row r="218" spans="1:4" x14ac:dyDescent="0.3">
      <c r="A218">
        <v>217</v>
      </c>
      <c r="B218" s="7">
        <f ca="1">'일자별 시가총액'!H218</f>
        <v>117.56496546184738</v>
      </c>
      <c r="C218" s="14"/>
      <c r="D218" s="14"/>
    </row>
    <row r="219" spans="1:4" x14ac:dyDescent="0.3">
      <c r="A219">
        <v>218</v>
      </c>
      <c r="B219" s="7">
        <f ca="1">'일자별 시가총액'!H219</f>
        <v>120.44861526104418</v>
      </c>
      <c r="C219" s="14"/>
      <c r="D219" s="14"/>
    </row>
    <row r="220" spans="1:4" x14ac:dyDescent="0.3">
      <c r="A220">
        <v>219</v>
      </c>
      <c r="B220" s="7">
        <f ca="1">'일자별 시가총액'!H220</f>
        <v>121.75382650602408</v>
      </c>
      <c r="C220" s="14"/>
      <c r="D220" s="14"/>
    </row>
    <row r="221" spans="1:4" x14ac:dyDescent="0.3">
      <c r="A221">
        <v>220</v>
      </c>
      <c r="B221" s="7">
        <f ca="1">'일자별 시가총액'!H221</f>
        <v>121.08256546184739</v>
      </c>
      <c r="C221" s="14"/>
      <c r="D221" s="14"/>
    </row>
    <row r="222" spans="1:4" x14ac:dyDescent="0.3">
      <c r="A222">
        <v>221</v>
      </c>
      <c r="B222" s="7">
        <f ca="1">'일자별 시가총액'!H222</f>
        <v>122.31964979919678</v>
      </c>
      <c r="C222" s="14"/>
      <c r="D222" s="14"/>
    </row>
    <row r="223" spans="1:4" x14ac:dyDescent="0.3">
      <c r="A223">
        <v>222</v>
      </c>
      <c r="B223" s="7">
        <f ca="1">'일자별 시가총액'!H223</f>
        <v>121.72442088353415</v>
      </c>
      <c r="C223" s="14"/>
      <c r="D223" s="14"/>
    </row>
    <row r="224" spans="1:4" x14ac:dyDescent="0.3">
      <c r="A224">
        <v>223</v>
      </c>
      <c r="B224" s="7">
        <f ca="1">'일자별 시가총액'!H224</f>
        <v>121.14242730923695</v>
      </c>
      <c r="C224" s="14"/>
      <c r="D224" s="14"/>
    </row>
    <row r="225" spans="1:4" x14ac:dyDescent="0.3">
      <c r="A225">
        <v>224</v>
      </c>
      <c r="B225" s="7">
        <f ca="1">'일자별 시가총액'!H225</f>
        <v>122.20583935742972</v>
      </c>
      <c r="C225" s="14"/>
      <c r="D225" s="14"/>
    </row>
    <row r="226" spans="1:4" x14ac:dyDescent="0.3">
      <c r="A226">
        <v>225</v>
      </c>
      <c r="B226" s="7">
        <f ca="1">'일자별 시가총액'!H226</f>
        <v>123.07661204819279</v>
      </c>
      <c r="C226" s="14"/>
      <c r="D226" s="14"/>
    </row>
    <row r="227" spans="1:4" x14ac:dyDescent="0.3">
      <c r="A227">
        <v>226</v>
      </c>
      <c r="B227" s="7">
        <f ca="1">'일자별 시가총액'!H227</f>
        <v>124.37696385542169</v>
      </c>
      <c r="C227" s="14"/>
      <c r="D227" s="14"/>
    </row>
    <row r="228" spans="1:4" x14ac:dyDescent="0.3">
      <c r="A228">
        <v>227</v>
      </c>
      <c r="B228" s="7">
        <f ca="1">'일자별 시가총액'!H228</f>
        <v>125.25812369477912</v>
      </c>
      <c r="C228" s="14"/>
      <c r="D228" s="14"/>
    </row>
    <row r="229" spans="1:4" x14ac:dyDescent="0.3">
      <c r="A229">
        <v>228</v>
      </c>
      <c r="B229" s="7">
        <f ca="1">'일자별 시가총액'!H229</f>
        <v>125.58141044176708</v>
      </c>
      <c r="C229" s="14"/>
      <c r="D229" s="14"/>
    </row>
    <row r="230" spans="1:4" x14ac:dyDescent="0.3">
      <c r="A230">
        <v>229</v>
      </c>
      <c r="B230" s="7">
        <f ca="1">'일자별 시가총액'!H230</f>
        <v>126.31722088353415</v>
      </c>
      <c r="C230" s="14"/>
      <c r="D230" s="14"/>
    </row>
    <row r="231" spans="1:4" x14ac:dyDescent="0.3">
      <c r="A231">
        <v>230</v>
      </c>
      <c r="B231" s="7">
        <f ca="1">'일자별 시가총액'!H231</f>
        <v>127.97927710843373</v>
      </c>
      <c r="C231" s="14"/>
      <c r="D231" s="14"/>
    </row>
    <row r="232" spans="1:4" x14ac:dyDescent="0.3">
      <c r="A232">
        <v>231</v>
      </c>
      <c r="B232" s="7">
        <f ca="1">'일자별 시가총액'!H232</f>
        <v>130.33573493975902</v>
      </c>
      <c r="C232" s="14"/>
      <c r="D232" s="14"/>
    </row>
    <row r="233" spans="1:4" x14ac:dyDescent="0.3">
      <c r="A233">
        <v>232</v>
      </c>
      <c r="B233" s="7">
        <f ca="1">'일자별 시가총액'!H233</f>
        <v>132.27214779116466</v>
      </c>
      <c r="C233" s="14"/>
      <c r="D233" s="14"/>
    </row>
    <row r="234" spans="1:4" x14ac:dyDescent="0.3">
      <c r="A234">
        <v>233</v>
      </c>
      <c r="B234" s="7">
        <f ca="1">'일자별 시가총액'!H234</f>
        <v>132.74349076305219</v>
      </c>
      <c r="C234" s="14"/>
      <c r="D234" s="14"/>
    </row>
    <row r="235" spans="1:4" x14ac:dyDescent="0.3">
      <c r="A235">
        <v>234</v>
      </c>
      <c r="B235" s="7">
        <f ca="1">'일자별 시가총액'!H235</f>
        <v>133.13558393574297</v>
      </c>
      <c r="C235" s="14"/>
      <c r="D235" s="14"/>
    </row>
    <row r="236" spans="1:4" x14ac:dyDescent="0.3">
      <c r="A236">
        <v>235</v>
      </c>
      <c r="B236" s="7">
        <f ca="1">'일자별 시가총액'!H236</f>
        <v>133.99943453815263</v>
      </c>
      <c r="C236" s="14"/>
      <c r="D236" s="14"/>
    </row>
    <row r="237" spans="1:4" x14ac:dyDescent="0.3">
      <c r="A237">
        <v>236</v>
      </c>
      <c r="B237" s="7">
        <f ca="1">'일자별 시가총액'!H237</f>
        <v>132.07530923694779</v>
      </c>
      <c r="C237" s="14"/>
      <c r="D237" s="14"/>
    </row>
    <row r="238" spans="1:4" x14ac:dyDescent="0.3">
      <c r="A238">
        <v>237</v>
      </c>
      <c r="B238" s="7">
        <f ca="1">'일자별 시가총액'!H238</f>
        <v>132.96807550200805</v>
      </c>
      <c r="C238" s="14"/>
      <c r="D238" s="14"/>
    </row>
    <row r="239" spans="1:4" x14ac:dyDescent="0.3">
      <c r="A239">
        <v>238</v>
      </c>
      <c r="B239" s="7">
        <f ca="1">'일자별 시가총액'!H239</f>
        <v>134.9837751004016</v>
      </c>
      <c r="C239" s="14"/>
      <c r="D239" s="14"/>
    </row>
    <row r="240" spans="1:4" x14ac:dyDescent="0.3">
      <c r="A240">
        <v>239</v>
      </c>
      <c r="B240" s="7">
        <f ca="1">'일자별 시가총액'!H240</f>
        <v>133.91323694779115</v>
      </c>
      <c r="C240" s="14"/>
      <c r="D240" s="14"/>
    </row>
    <row r="241" spans="1:4" x14ac:dyDescent="0.3">
      <c r="A241">
        <v>240</v>
      </c>
      <c r="B241" s="7">
        <f ca="1">'일자별 시가총액'!H241</f>
        <v>133.91425220883534</v>
      </c>
      <c r="C241" s="14"/>
      <c r="D241" s="14"/>
    </row>
    <row r="242" spans="1:4" x14ac:dyDescent="0.3">
      <c r="A242">
        <v>241</v>
      </c>
      <c r="B242" s="7">
        <f ca="1">'일자별 시가총액'!H242</f>
        <v>134.64000642570281</v>
      </c>
      <c r="C242" s="14"/>
      <c r="D242" s="14"/>
    </row>
    <row r="243" spans="1:4" x14ac:dyDescent="0.3">
      <c r="A243">
        <v>242</v>
      </c>
      <c r="B243" s="7">
        <f ca="1">'일자별 시가총액'!H243</f>
        <v>135.3048530120482</v>
      </c>
      <c r="C243" s="14"/>
      <c r="D243" s="14"/>
    </row>
    <row r="244" spans="1:4" x14ac:dyDescent="0.3">
      <c r="A244">
        <v>243</v>
      </c>
      <c r="B244" s="7">
        <f ca="1">'일자별 시가총액'!H244</f>
        <v>134.45572530120481</v>
      </c>
      <c r="C244" s="14"/>
      <c r="D244" s="14"/>
    </row>
    <row r="245" spans="1:4" x14ac:dyDescent="0.3">
      <c r="A245">
        <v>244</v>
      </c>
      <c r="B245" s="7">
        <f ca="1">'일자별 시가총액'!H245</f>
        <v>133.94580240963856</v>
      </c>
      <c r="C245" s="14"/>
      <c r="D245" s="14"/>
    </row>
    <row r="246" spans="1:4" x14ac:dyDescent="0.3">
      <c r="A246">
        <v>245</v>
      </c>
      <c r="B246" s="7">
        <f ca="1">'일자별 시가총액'!H246</f>
        <v>133.06483212851404</v>
      </c>
      <c r="C246" s="14"/>
      <c r="D246" s="14"/>
    </row>
    <row r="247" spans="1:4" x14ac:dyDescent="0.3">
      <c r="A247">
        <v>246</v>
      </c>
      <c r="B247" s="7">
        <f ca="1">'일자별 시가총액'!H247</f>
        <v>132.03197751004018</v>
      </c>
      <c r="C247" s="14"/>
      <c r="D247" s="14"/>
    </row>
    <row r="248" spans="1:4" x14ac:dyDescent="0.3">
      <c r="A248">
        <v>247</v>
      </c>
      <c r="B248" s="7">
        <f ca="1">'일자별 시가총액'!H248</f>
        <v>132.8172016064257</v>
      </c>
      <c r="C248" s="14"/>
      <c r="D248" s="14"/>
    </row>
    <row r="249" spans="1:4" x14ac:dyDescent="0.3">
      <c r="A249">
        <v>248</v>
      </c>
      <c r="B249" s="7">
        <f ca="1">'일자별 시가총액'!H249</f>
        <v>135.74486586345381</v>
      </c>
      <c r="C249" s="14"/>
      <c r="D249" s="14"/>
    </row>
    <row r="250" spans="1:4" x14ac:dyDescent="0.3">
      <c r="A250">
        <v>249</v>
      </c>
      <c r="B250" s="7">
        <f ca="1">'일자별 시가총액'!H250</f>
        <v>133.89860883534138</v>
      </c>
      <c r="C250" s="14"/>
      <c r="D250" s="14"/>
    </row>
    <row r="251" spans="1:4" x14ac:dyDescent="0.3">
      <c r="A251">
        <v>250</v>
      </c>
      <c r="B251" s="7">
        <f ca="1">'일자별 시가총액'!H251</f>
        <v>132.35215582329317</v>
      </c>
      <c r="C251" s="14"/>
      <c r="D251" s="14"/>
    </row>
    <row r="252" spans="1:4" x14ac:dyDescent="0.3">
      <c r="A252">
        <v>251</v>
      </c>
      <c r="B252" s="7">
        <f ca="1">'일자별 시가총액'!H252</f>
        <v>132.23172530120482</v>
      </c>
      <c r="C252" s="14"/>
      <c r="D252" s="14"/>
    </row>
    <row r="253" spans="1:4" x14ac:dyDescent="0.3">
      <c r="A253">
        <v>252</v>
      </c>
      <c r="B253" s="7">
        <f ca="1">'일자별 시가총액'!H253</f>
        <v>132.46072128514058</v>
      </c>
      <c r="C253" s="14"/>
      <c r="D253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abSelected="1" workbookViewId="0">
      <selection activeCell="H4" sqref="H4"/>
    </sheetView>
  </sheetViews>
  <sheetFormatPr defaultRowHeight="16.5" x14ac:dyDescent="0.3"/>
  <cols>
    <col min="1" max="1" width="5.5" bestFit="1" customWidth="1"/>
    <col min="2" max="2" width="6.875" bestFit="1" customWidth="1"/>
    <col min="3" max="3" width="6.75" bestFit="1" customWidth="1"/>
    <col min="4" max="4" width="7.5" bestFit="1" customWidth="1"/>
    <col min="5" max="5" width="6.875" bestFit="1" customWidth="1"/>
    <col min="6" max="6" width="7.5" bestFit="1" customWidth="1"/>
    <col min="7" max="7" width="6.875" bestFit="1" customWidth="1"/>
    <col min="8" max="8" width="10.875" bestFit="1" customWidth="1"/>
    <col min="9" max="9" width="9.375" bestFit="1" customWidth="1"/>
    <col min="10" max="10" width="10.875" bestFit="1" customWidth="1"/>
    <col min="11" max="11" width="8.375" bestFit="1" customWidth="1"/>
    <col min="12" max="12" width="15.625" bestFit="1" customWidth="1"/>
    <col min="13" max="17" width="9.5" customWidth="1"/>
  </cols>
  <sheetData>
    <row r="1" spans="1:22" x14ac:dyDescent="0.3">
      <c r="A1" s="17" t="s">
        <v>9</v>
      </c>
      <c r="B1" s="19" t="s">
        <v>18</v>
      </c>
      <c r="C1" s="20"/>
      <c r="D1" s="20"/>
      <c r="E1" s="20"/>
      <c r="F1" s="21"/>
      <c r="G1" s="17" t="s">
        <v>19</v>
      </c>
      <c r="H1" s="22" t="s">
        <v>22</v>
      </c>
      <c r="I1" s="22"/>
      <c r="J1" s="17" t="s">
        <v>23</v>
      </c>
      <c r="K1" s="17" t="s">
        <v>24</v>
      </c>
      <c r="L1" s="17" t="s">
        <v>27</v>
      </c>
      <c r="M1" s="19" t="s">
        <v>25</v>
      </c>
      <c r="N1" s="20"/>
      <c r="O1" s="20"/>
      <c r="P1" s="20"/>
      <c r="Q1" s="21"/>
      <c r="R1" s="19" t="s">
        <v>26</v>
      </c>
      <c r="S1" s="20"/>
      <c r="T1" s="20"/>
      <c r="U1" s="20"/>
      <c r="V1" s="21"/>
    </row>
    <row r="2" spans="1:22" x14ac:dyDescent="0.3">
      <c r="A2" s="18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18"/>
      <c r="H2" s="3" t="s">
        <v>20</v>
      </c>
      <c r="I2" s="3" t="s">
        <v>21</v>
      </c>
      <c r="J2" s="18"/>
      <c r="K2" s="18"/>
      <c r="L2" s="18"/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1:22" x14ac:dyDescent="0.3">
      <c r="A3">
        <v>1</v>
      </c>
      <c r="B3" s="15">
        <f>'일자별 시가총액'!B2/'일자별 시가총액'!$G2</f>
        <v>6.0240963855421686E-2</v>
      </c>
      <c r="C3" s="15">
        <f>'일자별 시가총액'!C2/'일자별 시가총액'!$G2</f>
        <v>7.2289156626506021E-2</v>
      </c>
      <c r="D3" s="15">
        <f>'일자별 시가총액'!D2/'일자별 시가총액'!$G2</f>
        <v>0.39518072289156625</v>
      </c>
      <c r="E3" s="15">
        <f>'일자별 시가총액'!E2/'일자별 시가총액'!$G2</f>
        <v>7.0682730923694773E-2</v>
      </c>
      <c r="F3" s="15">
        <f>'일자별 시가총액'!F2/'일자별 시가총액'!$G2</f>
        <v>0.40160642570281124</v>
      </c>
      <c r="G3" s="14">
        <f>'일자별 시가총액'!H2</f>
        <v>100</v>
      </c>
      <c r="H3" s="9">
        <v>1000000</v>
      </c>
      <c r="I3" s="9">
        <v>0</v>
      </c>
      <c r="J3" s="16">
        <f>H3-I3</f>
        <v>1000000</v>
      </c>
      <c r="K3" s="9">
        <f>10000*G3/G$3</f>
        <v>10000</v>
      </c>
      <c r="L3" s="9">
        <f>J3*K3</f>
        <v>10000000000</v>
      </c>
      <c r="M3" s="9">
        <f>$L3*B3/'일자별 주가'!B2</f>
        <v>60240.963855421687</v>
      </c>
      <c r="N3" s="9">
        <f>$L3*C3/'일자별 주가'!C2</f>
        <v>36144.578313253012</v>
      </c>
      <c r="O3" s="9">
        <f>$L3*D3/'일자별 주가'!D2</f>
        <v>131726.90763052207</v>
      </c>
      <c r="P3" s="9">
        <f>$L3*E3/'일자별 주가'!E2</f>
        <v>7068.273092369478</v>
      </c>
      <c r="Q3" s="9">
        <f>$L3*F3/'일자별 주가'!F2</f>
        <v>4016.0642570281125</v>
      </c>
      <c r="R3" s="16">
        <f>M3</f>
        <v>60240.963855421687</v>
      </c>
      <c r="S3" s="16">
        <f t="shared" ref="S3:V3" si="0">N3</f>
        <v>36144.578313253012</v>
      </c>
      <c r="T3" s="16">
        <f t="shared" si="0"/>
        <v>131726.90763052207</v>
      </c>
      <c r="U3" s="16">
        <f t="shared" si="0"/>
        <v>7068.273092369478</v>
      </c>
      <c r="V3" s="16">
        <f t="shared" si="0"/>
        <v>4016.0642570281125</v>
      </c>
    </row>
    <row r="4" spans="1:22" x14ac:dyDescent="0.3">
      <c r="A4">
        <v>2</v>
      </c>
      <c r="B4" s="15">
        <f ca="1">'일자별 시가총액'!B3/'일자별 시가총액'!$G3</f>
        <v>5.8065973614942611E-2</v>
      </c>
      <c r="C4" s="15">
        <f ca="1">'일자별 시가총액'!C3/'일자별 시가총액'!$G3</f>
        <v>7.1929194958469014E-2</v>
      </c>
      <c r="D4" s="15">
        <f ca="1">'일자별 시가총액'!D3/'일자별 시가총액'!$G3</f>
        <v>0.40066875313508882</v>
      </c>
      <c r="E4" s="15">
        <f ca="1">'일자별 시가총액'!E3/'일자별 시가총액'!$G3</f>
        <v>7.1835754362507817E-2</v>
      </c>
      <c r="F4" s="15">
        <f ca="1">'일자별 시가총액'!F3/'일자별 시가총액'!$G3</f>
        <v>0.39750032392899171</v>
      </c>
      <c r="G4" s="14">
        <f ca="1">'일자별 시가총액'!H3</f>
        <v>100.88234056224901</v>
      </c>
      <c r="H4" s="9">
        <f ca="1">RANDBETWEEN(0, 5)*50000</f>
        <v>200000</v>
      </c>
      <c r="I4" s="9">
        <f ca="1">MIN(J3,RANDBETWEEN(0, 5)*50000)</f>
        <v>100000</v>
      </c>
      <c r="J4" s="9">
        <f ca="1">J3+H4-I4</f>
        <v>1100000</v>
      </c>
      <c r="K4" s="9">
        <f t="shared" ref="K4:K67" ca="1" si="1">10000*G4/G$3</f>
        <v>10088.234056224901</v>
      </c>
      <c r="L4" s="9">
        <f t="shared" ref="L4:L67" ca="1" si="2">J4*K4</f>
        <v>11097057461.847391</v>
      </c>
      <c r="M4" s="9">
        <f ca="1">$L4*B4/'일자별 주가'!B3-펀드!R3</f>
        <v>6024.0963855421796</v>
      </c>
      <c r="N4" s="9">
        <f ca="1">$L4*C4/'일자별 주가'!C3-펀드!S3</f>
        <v>3614.4578313253078</v>
      </c>
      <c r="O4" s="9">
        <f ca="1">$L4*D4/'일자별 주가'!D3-펀드!T3</f>
        <v>13172.690763052262</v>
      </c>
      <c r="P4" s="9">
        <f ca="1">$L4*E4/'일자별 주가'!E3-펀드!U3</f>
        <v>706.82730923694817</v>
      </c>
      <c r="Q4" s="9">
        <f ca="1">$L4*F4/'일자별 주가'!F3-펀드!V3</f>
        <v>401.60642570281198</v>
      </c>
      <c r="R4" s="16">
        <f ca="1">R3+M4</f>
        <v>66265.060240963867</v>
      </c>
      <c r="S4" s="16">
        <f ca="1">S3+N4</f>
        <v>39759.03614457832</v>
      </c>
      <c r="T4" s="16">
        <f t="shared" ref="T4:V4" ca="1" si="3">T3+O4</f>
        <v>144899.59839357433</v>
      </c>
      <c r="U4" s="16">
        <f t="shared" ca="1" si="3"/>
        <v>7775.1004016064262</v>
      </c>
      <c r="V4" s="16">
        <f t="shared" ca="1" si="3"/>
        <v>4417.6706827309245</v>
      </c>
    </row>
    <row r="5" spans="1:22" x14ac:dyDescent="0.3">
      <c r="A5">
        <v>3</v>
      </c>
      <c r="B5" s="15">
        <f ca="1">'일자별 시가총액'!B4/'일자별 시가총액'!$G4</f>
        <v>6.0040600784451441E-2</v>
      </c>
      <c r="C5" s="15">
        <f ca="1">'일자별 시가총액'!C4/'일자별 시가총액'!$G4</f>
        <v>7.4390794573393204E-2</v>
      </c>
      <c r="D5" s="15">
        <f ca="1">'일자별 시가총액'!D4/'일자별 시가총액'!$G4</f>
        <v>0.39943761183855481</v>
      </c>
      <c r="E5" s="15">
        <f ca="1">'일자별 시가총액'!E4/'일자별 시가총액'!$G4</f>
        <v>7.4779163234584028E-2</v>
      </c>
      <c r="F5" s="15">
        <f ca="1">'일자별 시가총액'!F4/'일자별 시가총액'!$G4</f>
        <v>0.39135182956901648</v>
      </c>
      <c r="G5" s="14">
        <f ca="1">'일자별 시가총액'!H4</f>
        <v>99.541076305220884</v>
      </c>
      <c r="H5" s="9">
        <f t="shared" ref="H5:H68" ca="1" si="4">RANDBETWEEN(0, 5)*50000</f>
        <v>0</v>
      </c>
      <c r="I5" s="9">
        <f t="shared" ref="I5:I68" ca="1" si="5">MIN(J4,RANDBETWEEN(0, 5)*50000)</f>
        <v>150000</v>
      </c>
      <c r="J5" s="9">
        <f t="shared" ref="J5:J68" ca="1" si="6">J4+H5-I5</f>
        <v>950000</v>
      </c>
      <c r="K5" s="9">
        <f t="shared" ca="1" si="1"/>
        <v>9954.1076305220886</v>
      </c>
      <c r="L5" s="9">
        <f t="shared" ca="1" si="2"/>
        <v>9456402248.995985</v>
      </c>
      <c r="M5" s="9">
        <f ca="1">$L5*B5/'일자별 주가'!B4-펀드!R4</f>
        <v>-9036.1445783132585</v>
      </c>
      <c r="N5" s="9">
        <f ca="1">$L5*C5/'일자별 주가'!C4-펀드!S4</f>
        <v>-5421.6867469879508</v>
      </c>
      <c r="O5" s="9">
        <f ca="1">$L5*D5/'일자별 주가'!D4-펀드!T4</f>
        <v>-19759.036144578335</v>
      </c>
      <c r="P5" s="9">
        <f ca="1">$L5*E5/'일자별 주가'!E4-펀드!U4</f>
        <v>-1060.2409638554218</v>
      </c>
      <c r="Q5" s="9">
        <f ca="1">$L5*F5/'일자별 주가'!F4-펀드!V4</f>
        <v>-602.40963855421705</v>
      </c>
      <c r="R5" s="16">
        <f ca="1">R4+M5</f>
        <v>57228.915662650608</v>
      </c>
      <c r="S5" s="16">
        <f ca="1">S4+N5</f>
        <v>34337.349397590369</v>
      </c>
      <c r="T5" s="16">
        <f t="shared" ref="T5" ca="1" si="7">T4+O5</f>
        <v>125140.56224899599</v>
      </c>
      <c r="U5" s="16">
        <f t="shared" ref="U5" ca="1" si="8">U4+P5</f>
        <v>6714.8594377510044</v>
      </c>
      <c r="V5" s="16">
        <f t="shared" ref="V5" ca="1" si="9">V4+Q5</f>
        <v>3815.2610441767074</v>
      </c>
    </row>
    <row r="6" spans="1:22" x14ac:dyDescent="0.3">
      <c r="A6">
        <v>4</v>
      </c>
      <c r="B6" s="15">
        <f ca="1">'일자별 시가총액'!B5/'일자별 시가총액'!$G5</f>
        <v>6.091249995544603E-2</v>
      </c>
      <c r="C6" s="15">
        <f ca="1">'일자별 시가총액'!C5/'일자별 시가총액'!$G5</f>
        <v>7.1841468020991714E-2</v>
      </c>
      <c r="D6" s="15">
        <f ca="1">'일자별 시가총액'!D5/'일자별 시가총액'!$G5</f>
        <v>0.40336449734919139</v>
      </c>
      <c r="E6" s="15">
        <f ca="1">'일자별 시가총액'!E5/'일자별 시가총액'!$G5</f>
        <v>7.4293606060778297E-2</v>
      </c>
      <c r="F6" s="15">
        <f ca="1">'일자별 시가총액'!F5/'일자별 시가총액'!$G5</f>
        <v>0.38958792861359259</v>
      </c>
      <c r="G6" s="14">
        <f ca="1">'일자별 시가총액'!H5</f>
        <v>100.05464096385541</v>
      </c>
      <c r="H6" s="9">
        <f t="shared" ca="1" si="4"/>
        <v>250000</v>
      </c>
      <c r="I6" s="9">
        <f t="shared" ca="1" si="5"/>
        <v>250000</v>
      </c>
      <c r="J6" s="9">
        <f t="shared" ca="1" si="6"/>
        <v>950000</v>
      </c>
      <c r="K6" s="9">
        <f t="shared" ca="1" si="1"/>
        <v>10005.464096385542</v>
      </c>
      <c r="L6" s="9">
        <f t="shared" ca="1" si="2"/>
        <v>9505190891.5662651</v>
      </c>
      <c r="M6" s="9">
        <f ca="1">$L6*B6/'일자별 주가'!B5-펀드!R5</f>
        <v>0</v>
      </c>
      <c r="N6" s="9">
        <f ca="1">$L6*C6/'일자별 주가'!C5-펀드!S5</f>
        <v>0</v>
      </c>
      <c r="O6" s="9">
        <f ca="1">$L6*D6/'일자별 주가'!D5-펀드!T5</f>
        <v>0</v>
      </c>
      <c r="P6" s="9">
        <f ca="1">$L6*E6/'일자별 주가'!E5-펀드!U5</f>
        <v>0</v>
      </c>
      <c r="Q6" s="9">
        <f ca="1">$L6*F6/'일자별 주가'!F5-펀드!V5</f>
        <v>0</v>
      </c>
      <c r="R6" s="16">
        <f t="shared" ref="R6:R69" ca="1" si="10">R5+M6</f>
        <v>57228.915662650608</v>
      </c>
      <c r="S6" s="16">
        <f t="shared" ref="S6:S69" ca="1" si="11">S5+N6</f>
        <v>34337.349397590369</v>
      </c>
      <c r="T6" s="16">
        <f t="shared" ref="T6:T69" ca="1" si="12">T5+O6</f>
        <v>125140.56224899599</v>
      </c>
      <c r="U6" s="16">
        <f t="shared" ref="U6:U69" ca="1" si="13">U5+P6</f>
        <v>6714.8594377510044</v>
      </c>
      <c r="V6" s="16">
        <f t="shared" ref="V6:V69" ca="1" si="14">V5+Q6</f>
        <v>3815.2610441767074</v>
      </c>
    </row>
    <row r="7" spans="1:22" x14ac:dyDescent="0.3">
      <c r="A7">
        <v>5</v>
      </c>
      <c r="B7" s="15">
        <f ca="1">'일자별 시가총액'!B6/'일자별 시가총액'!$G6</f>
        <v>6.0476693673134296E-2</v>
      </c>
      <c r="C7" s="15">
        <f ca="1">'일자별 시가총액'!C6/'일자별 시가총액'!$G6</f>
        <v>6.9543396081097442E-2</v>
      </c>
      <c r="D7" s="15">
        <f ca="1">'일자별 시가총액'!D6/'일자별 시가총액'!$G6</f>
        <v>0.40857852576563236</v>
      </c>
      <c r="E7" s="15">
        <f ca="1">'일자별 시가총액'!E6/'일자별 시가총액'!$G6</f>
        <v>7.5495336692328038E-2</v>
      </c>
      <c r="F7" s="15">
        <f ca="1">'일자별 시가총액'!F6/'일자별 시가총액'!$G6</f>
        <v>0.38590604778780785</v>
      </c>
      <c r="G7" s="14">
        <f ca="1">'일자별 시가총액'!H6</f>
        <v>100.36725140562248</v>
      </c>
      <c r="H7" s="9">
        <f t="shared" ca="1" si="4"/>
        <v>100000</v>
      </c>
      <c r="I7" s="9">
        <f t="shared" ca="1" si="5"/>
        <v>50000</v>
      </c>
      <c r="J7" s="9">
        <f t="shared" ca="1" si="6"/>
        <v>1000000</v>
      </c>
      <c r="K7" s="9">
        <f t="shared" ca="1" si="1"/>
        <v>10036.725140562248</v>
      </c>
      <c r="L7" s="9">
        <f t="shared" ca="1" si="2"/>
        <v>10036725140.562248</v>
      </c>
      <c r="M7" s="9">
        <f ca="1">$L7*B7/'일자별 주가'!B6-펀드!R6</f>
        <v>3012.0481927710644</v>
      </c>
      <c r="N7" s="9">
        <f ca="1">$L7*C7/'일자별 주가'!C6-펀드!S6</f>
        <v>1807.2289156626357</v>
      </c>
      <c r="O7" s="9">
        <f ca="1">$L7*D7/'일자별 주가'!D6-펀드!T6</f>
        <v>6586.3453815260727</v>
      </c>
      <c r="P7" s="9">
        <f ca="1">$L7*E7/'일자별 주가'!E6-펀드!U6</f>
        <v>353.41365461847272</v>
      </c>
      <c r="Q7" s="9">
        <f ca="1">$L7*F7/'일자별 주가'!F6-펀드!V6</f>
        <v>200.80321285140462</v>
      </c>
      <c r="R7" s="16">
        <f t="shared" ca="1" si="10"/>
        <v>60240.963855421673</v>
      </c>
      <c r="S7" s="16">
        <f t="shared" ca="1" si="11"/>
        <v>36144.578313253005</v>
      </c>
      <c r="T7" s="16">
        <f t="shared" ca="1" si="12"/>
        <v>131726.90763052207</v>
      </c>
      <c r="U7" s="16">
        <f t="shared" ca="1" si="13"/>
        <v>7068.2730923694771</v>
      </c>
      <c r="V7" s="16">
        <f t="shared" ca="1" si="14"/>
        <v>4016.064257028112</v>
      </c>
    </row>
    <row r="8" spans="1:22" x14ac:dyDescent="0.3">
      <c r="A8">
        <v>6</v>
      </c>
      <c r="B8" s="15">
        <f ca="1">'일자별 시가총액'!B7/'일자별 시가총액'!$G7</f>
        <v>6.1309279104196805E-2</v>
      </c>
      <c r="C8" s="15">
        <f ca="1">'일자별 시가총액'!C7/'일자별 시가총액'!$G7</f>
        <v>7.0550831016308505E-2</v>
      </c>
      <c r="D8" s="15">
        <f ca="1">'일자별 시가총액'!D7/'일자별 시가총액'!$G7</f>
        <v>0.40033237151934664</v>
      </c>
      <c r="E8" s="15">
        <f ca="1">'일자별 시가총액'!E7/'일자별 시가총액'!$G7</f>
        <v>7.4009103077159799E-2</v>
      </c>
      <c r="F8" s="15">
        <f ca="1">'일자별 시가총액'!F7/'일자별 시가총액'!$G7</f>
        <v>0.39379841528298826</v>
      </c>
      <c r="G8" s="14">
        <f ca="1">'일자별 시가총액'!H7</f>
        <v>100.04578473895582</v>
      </c>
      <c r="H8" s="9">
        <f t="shared" ca="1" si="4"/>
        <v>50000</v>
      </c>
      <c r="I8" s="9">
        <f t="shared" ca="1" si="5"/>
        <v>200000</v>
      </c>
      <c r="J8" s="9">
        <f t="shared" ca="1" si="6"/>
        <v>850000</v>
      </c>
      <c r="K8" s="9">
        <f t="shared" ca="1" si="1"/>
        <v>10004.578473895583</v>
      </c>
      <c r="L8" s="9">
        <f t="shared" ca="1" si="2"/>
        <v>8503891702.811245</v>
      </c>
      <c r="M8" s="9">
        <f ca="1">$L8*B8/'일자별 주가'!B7-펀드!R7</f>
        <v>-9036.144578313244</v>
      </c>
      <c r="N8" s="9">
        <f ca="1">$L8*C8/'일자별 주가'!C7-펀드!S7</f>
        <v>-5421.6867469879435</v>
      </c>
      <c r="O8" s="9">
        <f ca="1">$L8*D8/'일자별 주가'!D7-펀드!T7</f>
        <v>-19759.036144578276</v>
      </c>
      <c r="P8" s="9">
        <f ca="1">$L8*E8/'일자별 주가'!E7-펀드!U7</f>
        <v>-1060.2409638554218</v>
      </c>
      <c r="Q8" s="9">
        <f ca="1">$L8*F8/'일자별 주가'!F7-펀드!V7</f>
        <v>-602.4096385542166</v>
      </c>
      <c r="R8" s="16">
        <f t="shared" ca="1" si="10"/>
        <v>51204.819277108429</v>
      </c>
      <c r="S8" s="16">
        <f t="shared" ca="1" si="11"/>
        <v>30722.891566265062</v>
      </c>
      <c r="T8" s="16">
        <f t="shared" ca="1" si="12"/>
        <v>111967.87148594379</v>
      </c>
      <c r="U8" s="16">
        <f t="shared" ca="1" si="13"/>
        <v>6008.0321285140553</v>
      </c>
      <c r="V8" s="16">
        <f t="shared" ca="1" si="14"/>
        <v>3413.6546184738954</v>
      </c>
    </row>
    <row r="9" spans="1:22" x14ac:dyDescent="0.3">
      <c r="A9">
        <v>7</v>
      </c>
      <c r="B9" s="15">
        <f ca="1">'일자별 시가총액'!B8/'일자별 시가총액'!$G8</f>
        <v>6.2013426400514833E-2</v>
      </c>
      <c r="C9" s="15">
        <f ca="1">'일자별 시가총액'!C8/'일자별 시가총액'!$G8</f>
        <v>6.8470047611380092E-2</v>
      </c>
      <c r="D9" s="15">
        <f ca="1">'일자별 시가총액'!D8/'일자별 시가총액'!$G8</f>
        <v>0.39570972090682849</v>
      </c>
      <c r="E9" s="15">
        <f ca="1">'일자별 시가총액'!E8/'일자별 시가총액'!$G8</f>
        <v>7.3105745904797889E-2</v>
      </c>
      <c r="F9" s="15">
        <f ca="1">'일자별 시가총액'!F8/'일자별 시가총액'!$G8</f>
        <v>0.40070105917647869</v>
      </c>
      <c r="G9" s="14">
        <f ca="1">'일자별 시가총액'!H8</f>
        <v>100.0560626506024</v>
      </c>
      <c r="H9" s="9">
        <f t="shared" ca="1" si="4"/>
        <v>100000</v>
      </c>
      <c r="I9" s="9">
        <f t="shared" ca="1" si="5"/>
        <v>0</v>
      </c>
      <c r="J9" s="9">
        <f t="shared" ca="1" si="6"/>
        <v>950000</v>
      </c>
      <c r="K9" s="9">
        <f t="shared" ca="1" si="1"/>
        <v>10005.60626506024</v>
      </c>
      <c r="L9" s="9">
        <f t="shared" ca="1" si="2"/>
        <v>9505325951.8072281</v>
      </c>
      <c r="M9" s="9">
        <f ca="1">$L9*B9/'일자별 주가'!B8-펀드!R8</f>
        <v>6024.0963855421724</v>
      </c>
      <c r="N9" s="9">
        <f ca="1">$L9*C9/'일자별 주가'!C8-펀드!S8</f>
        <v>3614.4578313252932</v>
      </c>
      <c r="O9" s="9">
        <f ca="1">$L9*D9/'일자별 주가'!D8-펀드!T8</f>
        <v>13172.690763052189</v>
      </c>
      <c r="P9" s="9">
        <f ca="1">$L9*E9/'일자별 주가'!E8-펀드!U8</f>
        <v>706.82730923694817</v>
      </c>
      <c r="Q9" s="9">
        <f ca="1">$L9*F9/'일자별 주가'!F8-펀드!V8</f>
        <v>401.60642570281061</v>
      </c>
      <c r="R9" s="16">
        <f t="shared" ca="1" si="10"/>
        <v>57228.915662650601</v>
      </c>
      <c r="S9" s="16">
        <f t="shared" ca="1" si="11"/>
        <v>34337.349397590355</v>
      </c>
      <c r="T9" s="16">
        <f t="shared" ca="1" si="12"/>
        <v>125140.56224899598</v>
      </c>
      <c r="U9" s="16">
        <f t="shared" ca="1" si="13"/>
        <v>6714.8594377510035</v>
      </c>
      <c r="V9" s="16">
        <f t="shared" ca="1" si="14"/>
        <v>3815.261044176706</v>
      </c>
    </row>
    <row r="10" spans="1:22" x14ac:dyDescent="0.3">
      <c r="A10">
        <v>8</v>
      </c>
      <c r="B10" s="15">
        <f ca="1">'일자별 시가총액'!B9/'일자별 시가총액'!$G9</f>
        <v>6.2561167521812372E-2</v>
      </c>
      <c r="C10" s="15">
        <f ca="1">'일자별 시가총액'!C9/'일자별 시가총액'!$G9</f>
        <v>6.8479163479510663E-2</v>
      </c>
      <c r="D10" s="15">
        <f ca="1">'일자별 시가총액'!D9/'일자별 시가총액'!$G9</f>
        <v>0.39657848884051627</v>
      </c>
      <c r="E10" s="15">
        <f ca="1">'일자별 시가총액'!E9/'일자별 시가총액'!$G9</f>
        <v>6.9439199161858728E-2</v>
      </c>
      <c r="F10" s="15">
        <f ca="1">'일자별 시가총액'!F9/'일자별 시가총액'!$G9</f>
        <v>0.40294198099630196</v>
      </c>
      <c r="G10" s="14">
        <f ca="1">'일자별 시가총액'!H9</f>
        <v>102.44431807228915</v>
      </c>
      <c r="H10" s="9">
        <f t="shared" ca="1" si="4"/>
        <v>250000</v>
      </c>
      <c r="I10" s="9">
        <f t="shared" ca="1" si="5"/>
        <v>200000</v>
      </c>
      <c r="J10" s="9">
        <f t="shared" ca="1" si="6"/>
        <v>1000000</v>
      </c>
      <c r="K10" s="9">
        <f t="shared" ca="1" si="1"/>
        <v>10244.431807228915</v>
      </c>
      <c r="L10" s="9">
        <f t="shared" ca="1" si="2"/>
        <v>10244431807.228914</v>
      </c>
      <c r="M10" s="9">
        <f ca="1">$L10*B10/'일자별 주가'!B9-펀드!R9</f>
        <v>3012.0481927710716</v>
      </c>
      <c r="N10" s="9">
        <f ca="1">$L10*C10/'일자별 주가'!C9-펀드!S9</f>
        <v>1807.2289156626503</v>
      </c>
      <c r="O10" s="9">
        <f ca="1">$L10*D10/'일자별 주가'!D9-펀드!T9</f>
        <v>6586.3453815261164</v>
      </c>
      <c r="P10" s="9">
        <f ca="1">$L10*E10/'일자별 주가'!E9-펀드!U9</f>
        <v>353.41365461847363</v>
      </c>
      <c r="Q10" s="9">
        <f ca="1">$L10*F10/'일자별 주가'!F9-펀드!V9</f>
        <v>200.80321285140599</v>
      </c>
      <c r="R10" s="16">
        <f t="shared" ca="1" si="10"/>
        <v>60240.963855421673</v>
      </c>
      <c r="S10" s="16">
        <f t="shared" ca="1" si="11"/>
        <v>36144.578313253005</v>
      </c>
      <c r="T10" s="16">
        <f t="shared" ca="1" si="12"/>
        <v>131726.9076305221</v>
      </c>
      <c r="U10" s="16">
        <f t="shared" ca="1" si="13"/>
        <v>7068.2730923694771</v>
      </c>
      <c r="V10" s="16">
        <f t="shared" ca="1" si="14"/>
        <v>4016.064257028112</v>
      </c>
    </row>
    <row r="11" spans="1:22" x14ac:dyDescent="0.3">
      <c r="A11">
        <v>9</v>
      </c>
      <c r="B11" s="15">
        <f ca="1">'일자별 시가총액'!B10/'일자별 시가총액'!$G10</f>
        <v>6.1649893370136523E-2</v>
      </c>
      <c r="C11" s="15">
        <f ca="1">'일자별 시가총액'!C10/'일자별 시가총액'!$G10</f>
        <v>6.8862659204933493E-2</v>
      </c>
      <c r="D11" s="15">
        <f ca="1">'일자별 시가총액'!D10/'일자별 시가총액'!$G10</f>
        <v>0.40481075337311578</v>
      </c>
      <c r="E11" s="15">
        <f ca="1">'일자별 시가총액'!E10/'일자별 시가총액'!$G10</f>
        <v>6.8161212018082271E-2</v>
      </c>
      <c r="F11" s="15">
        <f ca="1">'일자별 시가총액'!F10/'일자별 시가총액'!$G10</f>
        <v>0.39651548203373188</v>
      </c>
      <c r="G11" s="14">
        <f ca="1">'일자별 시가총액'!H10</f>
        <v>101.99452851405621</v>
      </c>
      <c r="H11" s="9">
        <f t="shared" ca="1" si="4"/>
        <v>50000</v>
      </c>
      <c r="I11" s="9">
        <f t="shared" ca="1" si="5"/>
        <v>0</v>
      </c>
      <c r="J11" s="9">
        <f t="shared" ca="1" si="6"/>
        <v>1050000</v>
      </c>
      <c r="K11" s="9">
        <f t="shared" ca="1" si="1"/>
        <v>10199.452851405622</v>
      </c>
      <c r="L11" s="9">
        <f t="shared" ca="1" si="2"/>
        <v>10709425493.975903</v>
      </c>
      <c r="M11" s="9">
        <f ca="1">$L11*B11/'일자별 주가'!B10-펀드!R10</f>
        <v>3012.0481927710935</v>
      </c>
      <c r="N11" s="9">
        <f ca="1">$L11*C11/'일자별 주가'!C10-펀드!S10</f>
        <v>1807.2289156626575</v>
      </c>
      <c r="O11" s="9">
        <f ca="1">$L11*D11/'일자별 주가'!D10-펀드!T10</f>
        <v>6586.3453815260727</v>
      </c>
      <c r="P11" s="9">
        <f ca="1">$L11*E11/'일자별 주가'!E10-펀드!U10</f>
        <v>353.41365461847454</v>
      </c>
      <c r="Q11" s="9">
        <f ca="1">$L11*F11/'일자별 주가'!F10-펀드!V10</f>
        <v>200.80321285140553</v>
      </c>
      <c r="R11" s="16">
        <f t="shared" ca="1" si="10"/>
        <v>63253.012048192766</v>
      </c>
      <c r="S11" s="16">
        <f t="shared" ca="1" si="11"/>
        <v>37951.807228915663</v>
      </c>
      <c r="T11" s="16">
        <f t="shared" ca="1" si="12"/>
        <v>138313.25301204817</v>
      </c>
      <c r="U11" s="16">
        <f t="shared" ca="1" si="13"/>
        <v>7421.6867469879517</v>
      </c>
      <c r="V11" s="16">
        <f t="shared" ca="1" si="14"/>
        <v>4216.8674698795176</v>
      </c>
    </row>
    <row r="12" spans="1:22" x14ac:dyDescent="0.3">
      <c r="A12">
        <v>10</v>
      </c>
      <c r="B12" s="15">
        <f ca="1">'일자별 시가총액'!B11/'일자별 시가총액'!$G11</f>
        <v>6.1488734335918324E-2</v>
      </c>
      <c r="C12" s="15">
        <f ca="1">'일자별 시가총액'!C11/'일자별 시가총액'!$G11</f>
        <v>6.9851058707973493E-2</v>
      </c>
      <c r="D12" s="15">
        <f ca="1">'일자별 시가총액'!D11/'일자별 시가총액'!$G11</f>
        <v>0.40442510975097323</v>
      </c>
      <c r="E12" s="15">
        <f ca="1">'일자별 시가총액'!E11/'일자별 시가총액'!$G11</f>
        <v>6.709145579078786E-2</v>
      </c>
      <c r="F12" s="15">
        <f ca="1">'일자별 시가총액'!F11/'일자별 시가총액'!$G11</f>
        <v>0.3971436414143471</v>
      </c>
      <c r="G12" s="14">
        <f ca="1">'일자별 시가총액'!H11</f>
        <v>100.75310200803213</v>
      </c>
      <c r="H12" s="9">
        <f t="shared" ca="1" si="4"/>
        <v>100000</v>
      </c>
      <c r="I12" s="9">
        <f t="shared" ca="1" si="5"/>
        <v>150000</v>
      </c>
      <c r="J12" s="9">
        <f t="shared" ca="1" si="6"/>
        <v>1000000</v>
      </c>
      <c r="K12" s="9">
        <f t="shared" ca="1" si="1"/>
        <v>10075.310200803213</v>
      </c>
      <c r="L12" s="9">
        <f t="shared" ca="1" si="2"/>
        <v>10075310200.803213</v>
      </c>
      <c r="M12" s="9">
        <f ca="1">$L12*B12/'일자별 주가'!B11-펀드!R11</f>
        <v>-3012.0481927710716</v>
      </c>
      <c r="N12" s="9">
        <f ca="1">$L12*C12/'일자별 주가'!C11-펀드!S11</f>
        <v>-1807.2289156626503</v>
      </c>
      <c r="O12" s="9">
        <f ca="1">$L12*D12/'일자별 주가'!D11-펀드!T11</f>
        <v>-6586.3453815260727</v>
      </c>
      <c r="P12" s="9">
        <f ca="1">$L12*E12/'일자별 주가'!E11-펀드!U11</f>
        <v>-353.41365461847272</v>
      </c>
      <c r="Q12" s="9">
        <f ca="1">$L12*F12/'일자별 주가'!F11-펀드!V11</f>
        <v>-200.80321285140462</v>
      </c>
      <c r="R12" s="16">
        <f t="shared" ca="1" si="10"/>
        <v>60240.963855421694</v>
      </c>
      <c r="S12" s="16">
        <f t="shared" ca="1" si="11"/>
        <v>36144.578313253012</v>
      </c>
      <c r="T12" s="16">
        <f t="shared" ca="1" si="12"/>
        <v>131726.9076305221</v>
      </c>
      <c r="U12" s="16">
        <f t="shared" ca="1" si="13"/>
        <v>7068.2730923694789</v>
      </c>
      <c r="V12" s="16">
        <f t="shared" ca="1" si="14"/>
        <v>4016.0642570281129</v>
      </c>
    </row>
    <row r="13" spans="1:22" x14ac:dyDescent="0.3">
      <c r="A13">
        <v>11</v>
      </c>
      <c r="B13" s="15">
        <f ca="1">'일자별 시가총액'!B12/'일자별 시가총액'!$G12</f>
        <v>6.0626264870063097E-2</v>
      </c>
      <c r="C13" s="15">
        <f ca="1">'일자별 시가총액'!C12/'일자별 시가총액'!$G12</f>
        <v>6.9763775838158848E-2</v>
      </c>
      <c r="D13" s="15">
        <f ca="1">'일자별 시가총액'!D12/'일자별 시가총액'!$G12</f>
        <v>0.41330241383944855</v>
      </c>
      <c r="E13" s="15">
        <f ca="1">'일자별 시가총액'!E12/'일자별 시가총액'!$G12</f>
        <v>6.6078799181908815E-2</v>
      </c>
      <c r="F13" s="15">
        <f ca="1">'일자별 시가총액'!F12/'일자별 시가총액'!$G12</f>
        <v>0.39022874627042065</v>
      </c>
      <c r="G13" s="14">
        <f ca="1">'일자별 시가총액'!H12</f>
        <v>101.62003855421686</v>
      </c>
      <c r="H13" s="9">
        <f t="shared" ca="1" si="4"/>
        <v>0</v>
      </c>
      <c r="I13" s="9">
        <f t="shared" ca="1" si="5"/>
        <v>200000</v>
      </c>
      <c r="J13" s="9">
        <f t="shared" ca="1" si="6"/>
        <v>800000</v>
      </c>
      <c r="K13" s="9">
        <f t="shared" ca="1" si="1"/>
        <v>10162.003855421686</v>
      </c>
      <c r="L13" s="9">
        <f t="shared" ca="1" si="2"/>
        <v>8129603084.3373489</v>
      </c>
      <c r="M13" s="9">
        <f ca="1">$L13*B13/'일자별 주가'!B12-펀드!R12</f>
        <v>-12048.192771084352</v>
      </c>
      <c r="N13" s="9">
        <f ca="1">$L13*C13/'일자별 주가'!C12-펀드!S12</f>
        <v>-7228.9156626506083</v>
      </c>
      <c r="O13" s="9">
        <f ca="1">$L13*D13/'일자별 주가'!D12-펀드!T12</f>
        <v>-26345.381526104436</v>
      </c>
      <c r="P13" s="9">
        <f ca="1">$L13*E13/'일자별 주가'!E12-펀드!U12</f>
        <v>-1413.6546184738963</v>
      </c>
      <c r="Q13" s="9">
        <f ca="1">$L13*F13/'일자별 주가'!F12-펀드!V12</f>
        <v>-803.21285140562259</v>
      </c>
      <c r="R13" s="16">
        <f t="shared" ca="1" si="10"/>
        <v>48192.771084337342</v>
      </c>
      <c r="S13" s="16">
        <f t="shared" ca="1" si="11"/>
        <v>28915.662650602404</v>
      </c>
      <c r="T13" s="16">
        <f t="shared" ca="1" si="12"/>
        <v>105381.52610441766</v>
      </c>
      <c r="U13" s="16">
        <f t="shared" ca="1" si="13"/>
        <v>5654.6184738955826</v>
      </c>
      <c r="V13" s="16">
        <f t="shared" ca="1" si="14"/>
        <v>3212.8514056224903</v>
      </c>
    </row>
    <row r="14" spans="1:22" x14ac:dyDescent="0.3">
      <c r="A14">
        <v>12</v>
      </c>
      <c r="B14" s="15">
        <f ca="1">'일자별 시가총액'!B13/'일자별 시가총액'!$G13</f>
        <v>6.2087697250222909E-2</v>
      </c>
      <c r="C14" s="15">
        <f ca="1">'일자별 시가총액'!C13/'일자별 시가총액'!$G13</f>
        <v>6.8302983191920644E-2</v>
      </c>
      <c r="D14" s="15">
        <f ca="1">'일자별 시가총액'!D13/'일자별 시가총액'!$G13</f>
        <v>0.40899219576819035</v>
      </c>
      <c r="E14" s="15">
        <f ca="1">'일자별 시가총액'!E13/'일자별 시가총액'!$G13</f>
        <v>6.5055127035105298E-2</v>
      </c>
      <c r="F14" s="15">
        <f ca="1">'일자별 시가총액'!F13/'일자별 시가총액'!$G13</f>
        <v>0.39556199675456077</v>
      </c>
      <c r="G14" s="14">
        <f ca="1">'일자별 시가총액'!H13</f>
        <v>101.69253654618473</v>
      </c>
      <c r="H14" s="9">
        <f t="shared" ca="1" si="4"/>
        <v>250000</v>
      </c>
      <c r="I14" s="9">
        <f t="shared" ca="1" si="5"/>
        <v>150000</v>
      </c>
      <c r="J14" s="9">
        <f t="shared" ca="1" si="6"/>
        <v>900000</v>
      </c>
      <c r="K14" s="9">
        <f t="shared" ca="1" si="1"/>
        <v>10169.253654618473</v>
      </c>
      <c r="L14" s="9">
        <f t="shared" ca="1" si="2"/>
        <v>9152328289.1566257</v>
      </c>
      <c r="M14" s="9">
        <f ca="1">$L14*B14/'일자별 주가'!B13-펀드!R13</f>
        <v>6024.0963855421651</v>
      </c>
      <c r="N14" s="9">
        <f ca="1">$L14*C14/'일자별 주가'!C13-펀드!S13</f>
        <v>3614.4578313253041</v>
      </c>
      <c r="O14" s="9">
        <f ca="1">$L14*D14/'일자별 주가'!D13-펀드!T13</f>
        <v>13172.690763052189</v>
      </c>
      <c r="P14" s="9">
        <f ca="1">$L14*E14/'일자별 주가'!E13-펀드!U13</f>
        <v>706.82730923694726</v>
      </c>
      <c r="Q14" s="9">
        <f ca="1">$L14*F14/'일자별 주가'!F13-펀드!V13</f>
        <v>401.60642570281061</v>
      </c>
      <c r="R14" s="16">
        <f t="shared" ca="1" si="10"/>
        <v>54216.867469879508</v>
      </c>
      <c r="S14" s="16">
        <f t="shared" ca="1" si="11"/>
        <v>32530.120481927708</v>
      </c>
      <c r="T14" s="16">
        <f t="shared" ca="1" si="12"/>
        <v>118554.21686746985</v>
      </c>
      <c r="U14" s="16">
        <f t="shared" ca="1" si="13"/>
        <v>6361.4457831325299</v>
      </c>
      <c r="V14" s="16">
        <f t="shared" ca="1" si="14"/>
        <v>3614.457831325301</v>
      </c>
    </row>
    <row r="15" spans="1:22" x14ac:dyDescent="0.3">
      <c r="A15">
        <v>13</v>
      </c>
      <c r="B15" s="15">
        <f ca="1">'일자별 시가총액'!B14/'일자별 시가총액'!$G14</f>
        <v>6.2327926734588569E-2</v>
      </c>
      <c r="C15" s="15">
        <f ca="1">'일자별 시가총액'!C14/'일자별 시가총액'!$G14</f>
        <v>6.9902073268571271E-2</v>
      </c>
      <c r="D15" s="15">
        <f ca="1">'일자별 시가총액'!D14/'일자별 시가총액'!$G14</f>
        <v>0.39701704388360021</v>
      </c>
      <c r="E15" s="15">
        <f ca="1">'일자별 시가총액'!E14/'일자별 시가총액'!$G14</f>
        <v>6.3200991685501973E-2</v>
      </c>
      <c r="F15" s="15">
        <f ca="1">'일자별 시가총액'!F14/'일자별 시가총액'!$G14</f>
        <v>0.407551964427738</v>
      </c>
      <c r="G15" s="14">
        <f ca="1">'일자별 시가총액'!H14</f>
        <v>101.67752610441767</v>
      </c>
      <c r="H15" s="9">
        <f t="shared" ca="1" si="4"/>
        <v>50000</v>
      </c>
      <c r="I15" s="9">
        <f t="shared" ca="1" si="5"/>
        <v>250000</v>
      </c>
      <c r="J15" s="9">
        <f t="shared" ca="1" si="6"/>
        <v>700000</v>
      </c>
      <c r="K15" s="9">
        <f t="shared" ca="1" si="1"/>
        <v>10167.752610441767</v>
      </c>
      <c r="L15" s="9">
        <f t="shared" ca="1" si="2"/>
        <v>7117426827.3092365</v>
      </c>
      <c r="M15" s="9">
        <f ca="1">$L15*B15/'일자별 주가'!B14-펀드!R14</f>
        <v>-12048.19277108433</v>
      </c>
      <c r="N15" s="9">
        <f ca="1">$L15*C15/'일자별 주가'!C14-펀드!S14</f>
        <v>-7228.915662650601</v>
      </c>
      <c r="O15" s="9">
        <f ca="1">$L15*D15/'일자별 주가'!D14-펀드!T14</f>
        <v>-26345.381526104378</v>
      </c>
      <c r="P15" s="9">
        <f ca="1">$L15*E15/'일자별 주가'!E14-펀드!U14</f>
        <v>-1413.6546184738954</v>
      </c>
      <c r="Q15" s="9">
        <f ca="1">$L15*F15/'일자별 주가'!F14-펀드!V14</f>
        <v>-803.21285140562259</v>
      </c>
      <c r="R15" s="16">
        <f t="shared" ca="1" si="10"/>
        <v>42168.674698795177</v>
      </c>
      <c r="S15" s="16">
        <f t="shared" ca="1" si="11"/>
        <v>25301.204819277107</v>
      </c>
      <c r="T15" s="16">
        <f t="shared" ca="1" si="12"/>
        <v>92208.83534136547</v>
      </c>
      <c r="U15" s="16">
        <f t="shared" ca="1" si="13"/>
        <v>4947.7911646586344</v>
      </c>
      <c r="V15" s="16">
        <f t="shared" ca="1" si="14"/>
        <v>2811.2449799196784</v>
      </c>
    </row>
    <row r="16" spans="1:22" x14ac:dyDescent="0.3">
      <c r="A16">
        <v>14</v>
      </c>
      <c r="B16" s="15">
        <f ca="1">'일자별 시가총액'!B15/'일자별 시가총액'!$G15</f>
        <v>6.3913600685816141E-2</v>
      </c>
      <c r="C16" s="15">
        <f ca="1">'일자별 시가총액'!C15/'일자별 시가총액'!$G15</f>
        <v>7.0379271982057762E-2</v>
      </c>
      <c r="D16" s="15">
        <f ca="1">'일자별 시가총액'!D15/'일자별 시가총액'!$G15</f>
        <v>0.39488613831571395</v>
      </c>
      <c r="E16" s="15">
        <f ca="1">'일자별 시가총액'!E15/'일자별 시가총액'!$G15</f>
        <v>6.520415089597463E-2</v>
      </c>
      <c r="F16" s="15">
        <f ca="1">'일자별 시가총액'!F15/'일자별 시가총액'!$G15</f>
        <v>0.40561683812043753</v>
      </c>
      <c r="G16" s="14">
        <f ca="1">'일자별 시가총액'!H15</f>
        <v>101.33220401606427</v>
      </c>
      <c r="H16" s="9">
        <f t="shared" ca="1" si="4"/>
        <v>200000</v>
      </c>
      <c r="I16" s="9">
        <f t="shared" ca="1" si="5"/>
        <v>250000</v>
      </c>
      <c r="J16" s="9">
        <f t="shared" ca="1" si="6"/>
        <v>650000</v>
      </c>
      <c r="K16" s="9">
        <f t="shared" ca="1" si="1"/>
        <v>10133.220401606428</v>
      </c>
      <c r="L16" s="9">
        <f t="shared" ca="1" si="2"/>
        <v>6586593261.044178</v>
      </c>
      <c r="M16" s="9">
        <f ca="1">$L16*B16/'일자별 주가'!B15-펀드!R15</f>
        <v>-3012.0481927710716</v>
      </c>
      <c r="N16" s="9">
        <f ca="1">$L16*C16/'일자별 주가'!C15-펀드!S15</f>
        <v>-1807.228915662643</v>
      </c>
      <c r="O16" s="9">
        <f ca="1">$L16*D16/'일자별 주가'!D15-펀드!T15</f>
        <v>-6586.3453815260873</v>
      </c>
      <c r="P16" s="9">
        <f ca="1">$L16*E16/'일자별 주가'!E15-펀드!U15</f>
        <v>-353.41365461847363</v>
      </c>
      <c r="Q16" s="9">
        <f ca="1">$L16*F16/'일자별 주가'!F15-펀드!V15</f>
        <v>-200.80321285140508</v>
      </c>
      <c r="R16" s="16">
        <f t="shared" ca="1" si="10"/>
        <v>39156.626506024106</v>
      </c>
      <c r="S16" s="16">
        <f t="shared" ca="1" si="11"/>
        <v>23493.975903614464</v>
      </c>
      <c r="T16" s="16">
        <f t="shared" ca="1" si="12"/>
        <v>85622.489959839382</v>
      </c>
      <c r="U16" s="16">
        <f t="shared" ca="1" si="13"/>
        <v>4594.3775100401608</v>
      </c>
      <c r="V16" s="16">
        <f t="shared" ca="1" si="14"/>
        <v>2610.4417670682733</v>
      </c>
    </row>
    <row r="17" spans="1:22" x14ac:dyDescent="0.3">
      <c r="A17">
        <v>15</v>
      </c>
      <c r="B17" s="15">
        <f ca="1">'일자별 시가총액'!B16/'일자별 시가총액'!$G16</f>
        <v>6.3188157887228522E-2</v>
      </c>
      <c r="C17" s="15">
        <f ca="1">'일자별 시가총액'!C16/'일자별 시가총액'!$G16</f>
        <v>7.0304562794539116E-2</v>
      </c>
      <c r="D17" s="15">
        <f ca="1">'일자별 시가총액'!D16/'일자별 시가총액'!$G16</f>
        <v>0.39233005920543917</v>
      </c>
      <c r="E17" s="15">
        <f ca="1">'일자별 시가총액'!E16/'일자별 시가총액'!$G16</f>
        <v>6.5826132315990826E-2</v>
      </c>
      <c r="F17" s="15">
        <f ca="1">'일자별 시가총액'!F16/'일자별 시가총액'!$G16</f>
        <v>0.4083510877968024</v>
      </c>
      <c r="G17" s="14">
        <f ca="1">'일자별 시가총액'!H16</f>
        <v>102.19049156626505</v>
      </c>
      <c r="H17" s="9">
        <f t="shared" ca="1" si="4"/>
        <v>150000</v>
      </c>
      <c r="I17" s="9">
        <f t="shared" ca="1" si="5"/>
        <v>150000</v>
      </c>
      <c r="J17" s="9">
        <f t="shared" ca="1" si="6"/>
        <v>650000</v>
      </c>
      <c r="K17" s="9">
        <f t="shared" ca="1" si="1"/>
        <v>10219.049156626505</v>
      </c>
      <c r="L17" s="9">
        <f t="shared" ca="1" si="2"/>
        <v>6642381951.8072281</v>
      </c>
      <c r="M17" s="9">
        <f ca="1">$L17*B17/'일자별 주가'!B16-펀드!R16</f>
        <v>0</v>
      </c>
      <c r="N17" s="9">
        <f ca="1">$L17*C17/'일자별 주가'!C16-펀드!S16</f>
        <v>0</v>
      </c>
      <c r="O17" s="9">
        <f ca="1">$L17*D17/'일자별 주가'!D16-펀드!T16</f>
        <v>0</v>
      </c>
      <c r="P17" s="9">
        <f ca="1">$L17*E17/'일자별 주가'!E16-펀드!U16</f>
        <v>0</v>
      </c>
      <c r="Q17" s="9">
        <f ca="1">$L17*F17/'일자별 주가'!F16-펀드!V16</f>
        <v>0</v>
      </c>
      <c r="R17" s="16">
        <f t="shared" ca="1" si="10"/>
        <v>39156.626506024106</v>
      </c>
      <c r="S17" s="16">
        <f t="shared" ca="1" si="11"/>
        <v>23493.975903614464</v>
      </c>
      <c r="T17" s="16">
        <f t="shared" ca="1" si="12"/>
        <v>85622.489959839382</v>
      </c>
      <c r="U17" s="16">
        <f t="shared" ca="1" si="13"/>
        <v>4594.3775100401608</v>
      </c>
      <c r="V17" s="16">
        <f t="shared" ca="1" si="14"/>
        <v>2610.4417670682733</v>
      </c>
    </row>
    <row r="18" spans="1:22" x14ac:dyDescent="0.3">
      <c r="A18">
        <v>16</v>
      </c>
      <c r="B18" s="15">
        <f ca="1">'일자별 시가총액'!B17/'일자별 시가총액'!$G17</f>
        <v>6.1699042188485313E-2</v>
      </c>
      <c r="C18" s="15">
        <f ca="1">'일자별 시가총액'!C17/'일자별 시가총액'!$G17</f>
        <v>7.1258749733563789E-2</v>
      </c>
      <c r="D18" s="15">
        <f ca="1">'일자별 시가총액'!D17/'일자별 시가총액'!$G17</f>
        <v>0.39252780930419739</v>
      </c>
      <c r="E18" s="15">
        <f ca="1">'일자별 시가총액'!E17/'일자별 시가총액'!$G17</f>
        <v>6.7419224204116127E-2</v>
      </c>
      <c r="F18" s="15">
        <f ca="1">'일자별 시가총액'!F17/'일자별 시가총액'!$G17</f>
        <v>0.4070951745696374</v>
      </c>
      <c r="G18" s="14">
        <f ca="1">'일자별 시가총액'!H17</f>
        <v>101.66918875502009</v>
      </c>
      <c r="H18" s="9">
        <f t="shared" ca="1" si="4"/>
        <v>100000</v>
      </c>
      <c r="I18" s="9">
        <f t="shared" ca="1" si="5"/>
        <v>50000</v>
      </c>
      <c r="J18" s="9">
        <f t="shared" ca="1" si="6"/>
        <v>700000</v>
      </c>
      <c r="K18" s="9">
        <f t="shared" ca="1" si="1"/>
        <v>10166.91887550201</v>
      </c>
      <c r="L18" s="9">
        <f t="shared" ca="1" si="2"/>
        <v>7116843212.8514071</v>
      </c>
      <c r="M18" s="9">
        <f ca="1">$L18*B18/'일자별 주가'!B17-펀드!R17</f>
        <v>3012.0481927710862</v>
      </c>
      <c r="N18" s="9">
        <f ca="1">$L18*C18/'일자별 주가'!C17-펀드!S17</f>
        <v>1807.2289156626503</v>
      </c>
      <c r="O18" s="9">
        <f ca="1">$L18*D18/'일자별 주가'!D17-펀드!T17</f>
        <v>6586.3453815260873</v>
      </c>
      <c r="P18" s="9">
        <f ca="1">$L18*E18/'일자별 주가'!E17-펀드!U17</f>
        <v>353.41365461847454</v>
      </c>
      <c r="Q18" s="9">
        <f ca="1">$L18*F18/'일자별 주가'!F17-펀드!V17</f>
        <v>200.80321285140599</v>
      </c>
      <c r="R18" s="16">
        <f t="shared" ca="1" si="10"/>
        <v>42168.674698795192</v>
      </c>
      <c r="S18" s="16">
        <f t="shared" ca="1" si="11"/>
        <v>25301.204819277114</v>
      </c>
      <c r="T18" s="16">
        <f t="shared" ca="1" si="12"/>
        <v>92208.83534136547</v>
      </c>
      <c r="U18" s="16">
        <f t="shared" ca="1" si="13"/>
        <v>4947.7911646586354</v>
      </c>
      <c r="V18" s="16">
        <f t="shared" ca="1" si="14"/>
        <v>2811.2449799196793</v>
      </c>
    </row>
    <row r="19" spans="1:22" x14ac:dyDescent="0.3">
      <c r="A19">
        <v>17</v>
      </c>
      <c r="B19" s="15">
        <f ca="1">'일자별 시가총액'!B18/'일자별 시가총액'!$G18</f>
        <v>6.2153988456432843E-2</v>
      </c>
      <c r="C19" s="15">
        <f ca="1">'일자별 시가총액'!C18/'일자별 시가총액'!$G18</f>
        <v>7.1888781766264898E-2</v>
      </c>
      <c r="D19" s="15">
        <f ca="1">'일자별 시가총액'!D18/'일자별 시가총액'!$G18</f>
        <v>0.39111624151624219</v>
      </c>
      <c r="E19" s="15">
        <f ca="1">'일자별 시가총액'!E18/'일자별 시가총액'!$G18</f>
        <v>6.7514796706875393E-2</v>
      </c>
      <c r="F19" s="15">
        <f ca="1">'일자별 시가총액'!F18/'일자별 시가총액'!$G18</f>
        <v>0.40732619155418465</v>
      </c>
      <c r="G19" s="14">
        <f ca="1">'일자별 시가총액'!H18</f>
        <v>103.23175100401608</v>
      </c>
      <c r="H19" s="9">
        <f t="shared" ca="1" si="4"/>
        <v>150000</v>
      </c>
      <c r="I19" s="9">
        <f t="shared" ca="1" si="5"/>
        <v>200000</v>
      </c>
      <c r="J19" s="9">
        <f t="shared" ca="1" si="6"/>
        <v>650000</v>
      </c>
      <c r="K19" s="9">
        <f t="shared" ca="1" si="1"/>
        <v>10323.175100401608</v>
      </c>
      <c r="L19" s="9">
        <f t="shared" ca="1" si="2"/>
        <v>6710063815.2610455</v>
      </c>
      <c r="M19" s="9">
        <f ca="1">$L19*B19/'일자별 주가'!B18-펀드!R18</f>
        <v>-3012.0481927710862</v>
      </c>
      <c r="N19" s="9">
        <f ca="1">$L19*C19/'일자별 주가'!C18-펀드!S18</f>
        <v>-1807.2289156626539</v>
      </c>
      <c r="O19" s="9">
        <f ca="1">$L19*D19/'일자별 주가'!D18-펀드!T18</f>
        <v>-6586.3453815261018</v>
      </c>
      <c r="P19" s="9">
        <f ca="1">$L19*E19/'일자별 주가'!E18-펀드!U18</f>
        <v>-353.41365461847363</v>
      </c>
      <c r="Q19" s="9">
        <f ca="1">$L19*F19/'일자별 주가'!F18-펀드!V18</f>
        <v>-200.80321285140553</v>
      </c>
      <c r="R19" s="16">
        <f t="shared" ca="1" si="10"/>
        <v>39156.626506024106</v>
      </c>
      <c r="S19" s="16">
        <f t="shared" ca="1" si="11"/>
        <v>23493.975903614461</v>
      </c>
      <c r="T19" s="16">
        <f t="shared" ca="1" si="12"/>
        <v>85622.489959839368</v>
      </c>
      <c r="U19" s="16">
        <f t="shared" ca="1" si="13"/>
        <v>4594.3775100401617</v>
      </c>
      <c r="V19" s="16">
        <f t="shared" ca="1" si="14"/>
        <v>2610.4417670682737</v>
      </c>
    </row>
    <row r="20" spans="1:22" x14ac:dyDescent="0.3">
      <c r="A20">
        <v>18</v>
      </c>
      <c r="B20" s="15">
        <f ca="1">'일자별 시가총액'!B19/'일자별 시가총액'!$G19</f>
        <v>6.3850651641754644E-2</v>
      </c>
      <c r="C20" s="15">
        <f ca="1">'일자별 시가총액'!C19/'일자별 시가총액'!$G19</f>
        <v>7.1552109614683126E-2</v>
      </c>
      <c r="D20" s="15">
        <f ca="1">'일자별 시가총액'!D19/'일자별 시가총액'!$G19</f>
        <v>0.38375866740221692</v>
      </c>
      <c r="E20" s="15">
        <f ca="1">'일자별 시가총액'!E19/'일자별 시가총액'!$G19</f>
        <v>6.9431528332090264E-2</v>
      </c>
      <c r="F20" s="15">
        <f ca="1">'일자별 시가총액'!F19/'일자별 시가총액'!$G19</f>
        <v>0.41140704300925501</v>
      </c>
      <c r="G20" s="14">
        <f ca="1">'일자별 시가총액'!H19</f>
        <v>102.18687871485943</v>
      </c>
      <c r="H20" s="9">
        <f t="shared" ca="1" si="4"/>
        <v>100000</v>
      </c>
      <c r="I20" s="9">
        <f t="shared" ca="1" si="5"/>
        <v>50000</v>
      </c>
      <c r="J20" s="9">
        <f t="shared" ca="1" si="6"/>
        <v>700000</v>
      </c>
      <c r="K20" s="9">
        <f t="shared" ca="1" si="1"/>
        <v>10218.687871485943</v>
      </c>
      <c r="L20" s="9">
        <f t="shared" ca="1" si="2"/>
        <v>7153081510.0401602</v>
      </c>
      <c r="M20" s="9">
        <f ca="1">$L20*B20/'일자별 주가'!B19-펀드!R19</f>
        <v>3012.0481927710644</v>
      </c>
      <c r="N20" s="9">
        <f ca="1">$L20*C20/'일자별 주가'!C19-펀드!S19</f>
        <v>1807.2289156626466</v>
      </c>
      <c r="O20" s="9">
        <f ca="1">$L20*D20/'일자별 주가'!D19-펀드!T19</f>
        <v>6586.3453815260873</v>
      </c>
      <c r="P20" s="9">
        <f ca="1">$L20*E20/'일자별 주가'!E19-펀드!U19</f>
        <v>353.41365461847272</v>
      </c>
      <c r="Q20" s="9">
        <f ca="1">$L20*F20/'일자별 주가'!F19-펀드!V19</f>
        <v>200.80321285140462</v>
      </c>
      <c r="R20" s="16">
        <f t="shared" ca="1" si="10"/>
        <v>42168.67469879517</v>
      </c>
      <c r="S20" s="16">
        <f t="shared" ca="1" si="11"/>
        <v>25301.204819277107</v>
      </c>
      <c r="T20" s="16">
        <f t="shared" ca="1" si="12"/>
        <v>92208.835341365455</v>
      </c>
      <c r="U20" s="16">
        <f t="shared" ca="1" si="13"/>
        <v>4947.7911646586344</v>
      </c>
      <c r="V20" s="16">
        <f t="shared" ca="1" si="14"/>
        <v>2811.2449799196784</v>
      </c>
    </row>
    <row r="21" spans="1:22" x14ac:dyDescent="0.3">
      <c r="A21">
        <v>19</v>
      </c>
      <c r="B21" s="15">
        <f ca="1">'일자별 시가총액'!B20/'일자별 시가총액'!$G20</f>
        <v>6.660438378551635E-2</v>
      </c>
      <c r="C21" s="15">
        <f ca="1">'일자별 시가총액'!C20/'일자별 시가총액'!$G20</f>
        <v>7.1112290663726332E-2</v>
      </c>
      <c r="D21" s="15">
        <f ca="1">'일자별 시가총액'!D20/'일자별 시가총액'!$G20</f>
        <v>0.38045015845129604</v>
      </c>
      <c r="E21" s="15">
        <f ca="1">'일자별 시가총액'!E20/'일자별 시가총액'!$G20</f>
        <v>7.2119955409983824E-2</v>
      </c>
      <c r="F21" s="15">
        <f ca="1">'일자별 시가총액'!F20/'일자별 시가총액'!$G20</f>
        <v>0.40971321168947744</v>
      </c>
      <c r="G21" s="14">
        <f ca="1">'일자별 시가총액'!H20</f>
        <v>100.97385220883535</v>
      </c>
      <c r="H21" s="9">
        <f t="shared" ca="1" si="4"/>
        <v>50000</v>
      </c>
      <c r="I21" s="9">
        <f t="shared" ca="1" si="5"/>
        <v>150000</v>
      </c>
      <c r="J21" s="9">
        <f t="shared" ca="1" si="6"/>
        <v>600000</v>
      </c>
      <c r="K21" s="9">
        <f t="shared" ca="1" si="1"/>
        <v>10097.385220883536</v>
      </c>
      <c r="L21" s="9">
        <f t="shared" ca="1" si="2"/>
        <v>6058431132.5301218</v>
      </c>
      <c r="M21" s="9">
        <f ca="1">$L21*B21/'일자별 주가'!B20-펀드!R20</f>
        <v>-6024.0963855421505</v>
      </c>
      <c r="N21" s="9">
        <f ca="1">$L21*C21/'일자별 주가'!C20-펀드!S20</f>
        <v>-3614.4578313252932</v>
      </c>
      <c r="O21" s="9">
        <f ca="1">$L21*D21/'일자별 주가'!D20-펀드!T20</f>
        <v>-13172.690763052189</v>
      </c>
      <c r="P21" s="9">
        <f ca="1">$L21*E21/'일자별 주가'!E20-펀드!U20</f>
        <v>-706.82730923694726</v>
      </c>
      <c r="Q21" s="9">
        <f ca="1">$L21*F21/'일자별 주가'!F20-펀드!V20</f>
        <v>-401.60642570281061</v>
      </c>
      <c r="R21" s="16">
        <f t="shared" ca="1" si="10"/>
        <v>36144.57831325302</v>
      </c>
      <c r="S21" s="16">
        <f t="shared" ca="1" si="11"/>
        <v>21686.746987951814</v>
      </c>
      <c r="T21" s="16">
        <f t="shared" ca="1" si="12"/>
        <v>79036.144578313266</v>
      </c>
      <c r="U21" s="16">
        <f t="shared" ca="1" si="13"/>
        <v>4240.9638554216872</v>
      </c>
      <c r="V21" s="16">
        <f t="shared" ca="1" si="14"/>
        <v>2409.6385542168678</v>
      </c>
    </row>
    <row r="22" spans="1:22" x14ac:dyDescent="0.3">
      <c r="A22">
        <v>20</v>
      </c>
      <c r="B22" s="15">
        <f ca="1">'일자별 시가총액'!B21/'일자별 시가총액'!$G21</f>
        <v>6.8574725347279722E-2</v>
      </c>
      <c r="C22" s="15">
        <f ca="1">'일자별 시가총액'!C21/'일자별 시가총액'!$G21</f>
        <v>7.0567391103798713E-2</v>
      </c>
      <c r="D22" s="15">
        <f ca="1">'일자별 시가총액'!D21/'일자별 시가총액'!$G21</f>
        <v>0.37658534393889748</v>
      </c>
      <c r="E22" s="15">
        <f ca="1">'일자별 시가총액'!E21/'일자별 시가총액'!$G21</f>
        <v>7.1660074707072044E-2</v>
      </c>
      <c r="F22" s="15">
        <f ca="1">'일자별 시가총액'!F21/'일자별 시가총액'!$G21</f>
        <v>0.412612464902952</v>
      </c>
      <c r="G22" s="14">
        <f ca="1">'일자별 시가총액'!H21</f>
        <v>98.977420080321281</v>
      </c>
      <c r="H22" s="9">
        <f t="shared" ca="1" si="4"/>
        <v>250000</v>
      </c>
      <c r="I22" s="9">
        <f t="shared" ca="1" si="5"/>
        <v>0</v>
      </c>
      <c r="J22" s="9">
        <f t="shared" ca="1" si="6"/>
        <v>850000</v>
      </c>
      <c r="K22" s="9">
        <f t="shared" ca="1" si="1"/>
        <v>9897.7420080321281</v>
      </c>
      <c r="L22" s="9">
        <f t="shared" ca="1" si="2"/>
        <v>8413080706.8273087</v>
      </c>
      <c r="M22" s="9">
        <f ca="1">$L22*B22/'일자별 주가'!B21-펀드!R21</f>
        <v>15060.240963855409</v>
      </c>
      <c r="N22" s="9">
        <f ca="1">$L22*C22/'일자별 주가'!C21-펀드!S21</f>
        <v>9036.144578313244</v>
      </c>
      <c r="O22" s="9">
        <f ca="1">$L22*D22/'일자별 주가'!D21-펀드!T21</f>
        <v>32931.726907630495</v>
      </c>
      <c r="P22" s="9">
        <f ca="1">$L22*E22/'일자별 주가'!E21-펀드!U21</f>
        <v>1767.0682730923681</v>
      </c>
      <c r="Q22" s="9">
        <f ca="1">$L22*F22/'일자별 주가'!F21-펀드!V21</f>
        <v>1004.0160642570277</v>
      </c>
      <c r="R22" s="16">
        <f t="shared" ca="1" si="10"/>
        <v>51204.819277108429</v>
      </c>
      <c r="S22" s="16">
        <f t="shared" ca="1" si="11"/>
        <v>30722.891566265058</v>
      </c>
      <c r="T22" s="16">
        <f t="shared" ca="1" si="12"/>
        <v>111967.87148594376</v>
      </c>
      <c r="U22" s="16">
        <f t="shared" ca="1" si="13"/>
        <v>6008.0321285140553</v>
      </c>
      <c r="V22" s="16">
        <f t="shared" ca="1" si="14"/>
        <v>3413.6546184738954</v>
      </c>
    </row>
    <row r="23" spans="1:22" x14ac:dyDescent="0.3">
      <c r="A23">
        <v>21</v>
      </c>
      <c r="B23" s="15">
        <f ca="1">'일자별 시가총액'!B22/'일자별 시가총액'!$G22</f>
        <v>6.7540185863655566E-2</v>
      </c>
      <c r="C23" s="15">
        <f ca="1">'일자별 시가총액'!C22/'일자별 시가총액'!$G22</f>
        <v>7.1145084033020375E-2</v>
      </c>
      <c r="D23" s="15">
        <f ca="1">'일자별 시가총액'!D22/'일자별 시가총액'!$G22</f>
        <v>0.37416298745309073</v>
      </c>
      <c r="E23" s="15">
        <f ca="1">'일자별 시가총액'!E22/'일자별 시가총액'!$G22</f>
        <v>7.27962878283583E-2</v>
      </c>
      <c r="F23" s="15">
        <f ca="1">'일자별 시가총액'!F22/'일자별 시가총액'!$G22</f>
        <v>0.41435545482187502</v>
      </c>
      <c r="G23" s="14">
        <f ca="1">'일자별 시가총액'!H22</f>
        <v>99.128846586345375</v>
      </c>
      <c r="H23" s="9">
        <f t="shared" ca="1" si="4"/>
        <v>100000</v>
      </c>
      <c r="I23" s="9">
        <f t="shared" ca="1" si="5"/>
        <v>100000</v>
      </c>
      <c r="J23" s="9">
        <f t="shared" ca="1" si="6"/>
        <v>850000</v>
      </c>
      <c r="K23" s="9">
        <f t="shared" ca="1" si="1"/>
        <v>9912.8846586345389</v>
      </c>
      <c r="L23" s="9">
        <f t="shared" ca="1" si="2"/>
        <v>8425951959.8393583</v>
      </c>
      <c r="M23" s="9">
        <f ca="1">$L23*B23/'일자별 주가'!B22-펀드!R22</f>
        <v>0</v>
      </c>
      <c r="N23" s="9">
        <f ca="1">$L23*C23/'일자별 주가'!C22-펀드!S22</f>
        <v>0</v>
      </c>
      <c r="O23" s="9">
        <f ca="1">$L23*D23/'일자별 주가'!D22-펀드!T22</f>
        <v>0</v>
      </c>
      <c r="P23" s="9">
        <f ca="1">$L23*E23/'일자별 주가'!E22-펀드!U22</f>
        <v>0</v>
      </c>
      <c r="Q23" s="9">
        <f ca="1">$L23*F23/'일자별 주가'!F22-펀드!V22</f>
        <v>0</v>
      </c>
      <c r="R23" s="16">
        <f t="shared" ca="1" si="10"/>
        <v>51204.819277108429</v>
      </c>
      <c r="S23" s="16">
        <f t="shared" ca="1" si="11"/>
        <v>30722.891566265058</v>
      </c>
      <c r="T23" s="16">
        <f t="shared" ca="1" si="12"/>
        <v>111967.87148594376</v>
      </c>
      <c r="U23" s="16">
        <f t="shared" ca="1" si="13"/>
        <v>6008.0321285140553</v>
      </c>
      <c r="V23" s="16">
        <f t="shared" ca="1" si="14"/>
        <v>3413.6546184738954</v>
      </c>
    </row>
    <row r="24" spans="1:22" x14ac:dyDescent="0.3">
      <c r="A24">
        <v>22</v>
      </c>
      <c r="B24" s="15">
        <f ca="1">'일자별 시가총액'!B23/'일자별 시가총액'!$G23</f>
        <v>6.6542559339411014E-2</v>
      </c>
      <c r="C24" s="15">
        <f ca="1">'일자별 시가총액'!C23/'일자별 시가총액'!$G23</f>
        <v>6.882924106748356E-2</v>
      </c>
      <c r="D24" s="15">
        <f ca="1">'일자별 시가총액'!D23/'일자별 시가총액'!$G23</f>
        <v>0.37860250828204889</v>
      </c>
      <c r="E24" s="15">
        <f ca="1">'일자별 시가총액'!E23/'일자별 시가총액'!$G23</f>
        <v>7.0716352703019209E-2</v>
      </c>
      <c r="F24" s="15">
        <f ca="1">'일자별 시가총액'!F23/'일자별 시가총액'!$G23</f>
        <v>0.41530933860803732</v>
      </c>
      <c r="G24" s="14">
        <f ca="1">'일자별 시가총액'!H23</f>
        <v>99.528657028112448</v>
      </c>
      <c r="H24" s="9">
        <f t="shared" ca="1" si="4"/>
        <v>150000</v>
      </c>
      <c r="I24" s="9">
        <f t="shared" ca="1" si="5"/>
        <v>250000</v>
      </c>
      <c r="J24" s="9">
        <f t="shared" ca="1" si="6"/>
        <v>750000</v>
      </c>
      <c r="K24" s="9">
        <f t="shared" ca="1" si="1"/>
        <v>9952.8657028112448</v>
      </c>
      <c r="L24" s="9">
        <f t="shared" ca="1" si="2"/>
        <v>7464649277.1084337</v>
      </c>
      <c r="M24" s="9">
        <f ca="1">$L24*B24/'일자별 주가'!B23-펀드!R23</f>
        <v>-6024.0963855421651</v>
      </c>
      <c r="N24" s="9">
        <f ca="1">$L24*C24/'일자별 주가'!C23-펀드!S23</f>
        <v>-3614.4578313252969</v>
      </c>
      <c r="O24" s="9">
        <f ca="1">$L24*D24/'일자별 주가'!D23-펀드!T23</f>
        <v>-13172.690763052204</v>
      </c>
      <c r="P24" s="9">
        <f ca="1">$L24*E24/'일자별 주가'!E23-펀드!U23</f>
        <v>-706.82730923694726</v>
      </c>
      <c r="Q24" s="9">
        <f ca="1">$L24*F24/'일자별 주가'!F23-펀드!V23</f>
        <v>-401.60642570281107</v>
      </c>
      <c r="R24" s="16">
        <f t="shared" ca="1" si="10"/>
        <v>45180.722891566264</v>
      </c>
      <c r="S24" s="16">
        <f t="shared" ca="1" si="11"/>
        <v>27108.433734939761</v>
      </c>
      <c r="T24" s="16">
        <f t="shared" ca="1" si="12"/>
        <v>98795.180722891557</v>
      </c>
      <c r="U24" s="16">
        <f t="shared" ca="1" si="13"/>
        <v>5301.2048192771081</v>
      </c>
      <c r="V24" s="16">
        <f t="shared" ca="1" si="14"/>
        <v>3012.0481927710844</v>
      </c>
    </row>
    <row r="25" spans="1:22" x14ac:dyDescent="0.3">
      <c r="A25">
        <v>23</v>
      </c>
      <c r="B25" s="15">
        <f ca="1">'일자별 시가총액'!B24/'일자별 시가총액'!$G24</f>
        <v>6.8154267961715836E-2</v>
      </c>
      <c r="C25" s="15">
        <f ca="1">'일자별 시가총액'!C24/'일자별 시가총액'!$G24</f>
        <v>6.8375571739932292E-2</v>
      </c>
      <c r="D25" s="15">
        <f ca="1">'일자별 시가총액'!D24/'일자별 시가총액'!$G24</f>
        <v>0.37604651354704188</v>
      </c>
      <c r="E25" s="15">
        <f ca="1">'일자별 시가총액'!E24/'일자별 시가총액'!$G24</f>
        <v>7.0399374525808023E-2</v>
      </c>
      <c r="F25" s="15">
        <f ca="1">'일자별 시가총액'!F24/'일자별 시가총액'!$G24</f>
        <v>0.41702427222550198</v>
      </c>
      <c r="G25" s="14">
        <f ca="1">'일자별 시가총액'!H24</f>
        <v>99.084213654618466</v>
      </c>
      <c r="H25" s="9">
        <f t="shared" ca="1" si="4"/>
        <v>200000</v>
      </c>
      <c r="I25" s="9">
        <f t="shared" ca="1" si="5"/>
        <v>150000</v>
      </c>
      <c r="J25" s="9">
        <f t="shared" ca="1" si="6"/>
        <v>800000</v>
      </c>
      <c r="K25" s="9">
        <f t="shared" ca="1" si="1"/>
        <v>9908.421365461847</v>
      </c>
      <c r="L25" s="9">
        <f t="shared" ca="1" si="2"/>
        <v>7926737092.3694773</v>
      </c>
      <c r="M25" s="9">
        <f ca="1">$L25*B25/'일자별 주가'!B24-펀드!R24</f>
        <v>3012.0481927710862</v>
      </c>
      <c r="N25" s="9">
        <f ca="1">$L25*C25/'일자별 주가'!C24-펀드!S24</f>
        <v>1807.228915662643</v>
      </c>
      <c r="O25" s="9">
        <f ca="1">$L25*D25/'일자별 주가'!D24-펀드!T24</f>
        <v>6586.3453815261018</v>
      </c>
      <c r="P25" s="9">
        <f ca="1">$L25*E25/'일자별 주가'!E24-펀드!U24</f>
        <v>353.41365461847454</v>
      </c>
      <c r="Q25" s="9">
        <f ca="1">$L25*F25/'일자별 주가'!F24-펀드!V24</f>
        <v>200.80321285140553</v>
      </c>
      <c r="R25" s="16">
        <f t="shared" ca="1" si="10"/>
        <v>48192.77108433735</v>
      </c>
      <c r="S25" s="16">
        <f t="shared" ca="1" si="11"/>
        <v>28915.662650602404</v>
      </c>
      <c r="T25" s="16">
        <f t="shared" ca="1" si="12"/>
        <v>105381.52610441766</v>
      </c>
      <c r="U25" s="16">
        <f t="shared" ca="1" si="13"/>
        <v>5654.6184738955826</v>
      </c>
      <c r="V25" s="16">
        <f t="shared" ca="1" si="14"/>
        <v>3212.8514056224899</v>
      </c>
    </row>
    <row r="26" spans="1:22" x14ac:dyDescent="0.3">
      <c r="A26">
        <v>24</v>
      </c>
      <c r="B26" s="15">
        <f ca="1">'일자별 시가총액'!B25/'일자별 시가총액'!$G25</f>
        <v>6.9890397073967228E-2</v>
      </c>
      <c r="C26" s="15">
        <f ca="1">'일자별 시가총액'!C25/'일자별 시가총액'!$G25</f>
        <v>6.6725114975795696E-2</v>
      </c>
      <c r="D26" s="15">
        <f ca="1">'일자별 시가총액'!D25/'일자별 시가총액'!$G25</f>
        <v>0.38225278093736637</v>
      </c>
      <c r="E26" s="15">
        <f ca="1">'일자별 시가총액'!E25/'일자별 시가총액'!$G25</f>
        <v>6.9530043122721985E-2</v>
      </c>
      <c r="F26" s="15">
        <f ca="1">'일자별 시가총액'!F25/'일자별 시가총액'!$G25</f>
        <v>0.41160166389014874</v>
      </c>
      <c r="G26" s="14">
        <f ca="1">'일자별 시가총액'!H25</f>
        <v>99.536228112449805</v>
      </c>
      <c r="H26" s="9">
        <f t="shared" ca="1" si="4"/>
        <v>200000</v>
      </c>
      <c r="I26" s="9">
        <f t="shared" ca="1" si="5"/>
        <v>250000</v>
      </c>
      <c r="J26" s="9">
        <f t="shared" ca="1" si="6"/>
        <v>750000</v>
      </c>
      <c r="K26" s="9">
        <f t="shared" ca="1" si="1"/>
        <v>9953.6228112449808</v>
      </c>
      <c r="L26" s="9">
        <f t="shared" ca="1" si="2"/>
        <v>7465217108.4337358</v>
      </c>
      <c r="M26" s="9">
        <f ca="1">$L26*B26/'일자별 주가'!B25-펀드!R25</f>
        <v>-3012.0481927710789</v>
      </c>
      <c r="N26" s="9">
        <f ca="1">$L26*C26/'일자별 주가'!C25-펀드!S25</f>
        <v>-1807.228915662643</v>
      </c>
      <c r="O26" s="9">
        <f ca="1">$L26*D26/'일자별 주가'!D25-펀드!T25</f>
        <v>-6586.3453815260727</v>
      </c>
      <c r="P26" s="9">
        <f ca="1">$L26*E26/'일자별 주가'!E25-펀드!U25</f>
        <v>-353.41365461847363</v>
      </c>
      <c r="Q26" s="9">
        <f ca="1">$L26*F26/'일자별 주가'!F25-펀드!V25</f>
        <v>-200.80321285140508</v>
      </c>
      <c r="R26" s="16">
        <f t="shared" ca="1" si="10"/>
        <v>45180.722891566271</v>
      </c>
      <c r="S26" s="16">
        <f t="shared" ca="1" si="11"/>
        <v>27108.433734939761</v>
      </c>
      <c r="T26" s="16">
        <f t="shared" ca="1" si="12"/>
        <v>98795.180722891586</v>
      </c>
      <c r="U26" s="16">
        <f t="shared" ca="1" si="13"/>
        <v>5301.204819277109</v>
      </c>
      <c r="V26" s="16">
        <f t="shared" ca="1" si="14"/>
        <v>3012.0481927710848</v>
      </c>
    </row>
    <row r="27" spans="1:22" x14ac:dyDescent="0.3">
      <c r="A27">
        <v>25</v>
      </c>
      <c r="B27" s="15">
        <f ca="1">'일자별 시가총액'!B26/'일자별 시가총액'!$G26</f>
        <v>7.0015270180399353E-2</v>
      </c>
      <c r="C27" s="15">
        <f ca="1">'일자별 시가총액'!C26/'일자별 시가총액'!$G26</f>
        <v>6.4410919660802937E-2</v>
      </c>
      <c r="D27" s="15">
        <f ca="1">'일자별 시가총액'!D26/'일자별 시가총액'!$G26</f>
        <v>0.38002655204968239</v>
      </c>
      <c r="E27" s="15">
        <f ca="1">'일자별 시가총액'!E26/'일자별 시가총액'!$G26</f>
        <v>6.9426137452097872E-2</v>
      </c>
      <c r="F27" s="15">
        <f ca="1">'일자별 시가총액'!F26/'일자별 시가총액'!$G26</f>
        <v>0.41612112065701745</v>
      </c>
      <c r="G27" s="14">
        <f ca="1">'일자별 시가총액'!H26</f>
        <v>100.11585381526105</v>
      </c>
      <c r="H27" s="9">
        <f t="shared" ca="1" si="4"/>
        <v>100000</v>
      </c>
      <c r="I27" s="9">
        <f t="shared" ca="1" si="5"/>
        <v>200000</v>
      </c>
      <c r="J27" s="9">
        <f t="shared" ca="1" si="6"/>
        <v>650000</v>
      </c>
      <c r="K27" s="9">
        <f t="shared" ca="1" si="1"/>
        <v>10011.585381526103</v>
      </c>
      <c r="L27" s="9">
        <f t="shared" ca="1" si="2"/>
        <v>6507530497.9919672</v>
      </c>
      <c r="M27" s="9">
        <f ca="1">$L27*B27/'일자별 주가'!B26-펀드!R26</f>
        <v>-6024.0963855421796</v>
      </c>
      <c r="N27" s="9">
        <f ca="1">$L27*C27/'일자별 주가'!C26-펀드!S26</f>
        <v>-3614.4578313253041</v>
      </c>
      <c r="O27" s="9">
        <f ca="1">$L27*D27/'일자별 주가'!D26-펀드!T26</f>
        <v>-13172.690763052247</v>
      </c>
      <c r="P27" s="9">
        <f ca="1">$L27*E27/'일자별 주가'!E26-펀드!U26</f>
        <v>-706.82730923694817</v>
      </c>
      <c r="Q27" s="9">
        <f ca="1">$L27*F27/'일자별 주가'!F26-펀드!V26</f>
        <v>-401.60642570281198</v>
      </c>
      <c r="R27" s="16">
        <f t="shared" ca="1" si="10"/>
        <v>39156.626506024091</v>
      </c>
      <c r="S27" s="16">
        <f t="shared" ca="1" si="11"/>
        <v>23493.975903614457</v>
      </c>
      <c r="T27" s="16">
        <f t="shared" ca="1" si="12"/>
        <v>85622.489959839339</v>
      </c>
      <c r="U27" s="16">
        <f t="shared" ca="1" si="13"/>
        <v>4594.3775100401608</v>
      </c>
      <c r="V27" s="16">
        <f t="shared" ca="1" si="14"/>
        <v>2610.4417670682728</v>
      </c>
    </row>
    <row r="28" spans="1:22" x14ac:dyDescent="0.3">
      <c r="A28">
        <v>26</v>
      </c>
      <c r="B28" s="15">
        <f ca="1">'일자별 시가총액'!B27/'일자별 시가총액'!$G27</f>
        <v>7.1398163888399591E-2</v>
      </c>
      <c r="C28" s="15">
        <f ca="1">'일자별 시가총액'!C27/'일자별 시가총액'!$G27</f>
        <v>6.2957367533405237E-2</v>
      </c>
      <c r="D28" s="15">
        <f ca="1">'일자별 시가총액'!D27/'일자별 시가총액'!$G27</f>
        <v>0.37645264915300053</v>
      </c>
      <c r="E28" s="15">
        <f ca="1">'일자별 시가총액'!E27/'일자별 시가총액'!$G27</f>
        <v>6.7941853846457081E-2</v>
      </c>
      <c r="F28" s="15">
        <f ca="1">'일자별 시가총액'!F27/'일자별 시가총액'!$G27</f>
        <v>0.42124996557873756</v>
      </c>
      <c r="G28" s="14">
        <f ca="1">'일자별 시가총액'!H27</f>
        <v>100.57293493975902</v>
      </c>
      <c r="H28" s="9">
        <f t="shared" ca="1" si="4"/>
        <v>100000</v>
      </c>
      <c r="I28" s="9">
        <f t="shared" ca="1" si="5"/>
        <v>0</v>
      </c>
      <c r="J28" s="9">
        <f t="shared" ca="1" si="6"/>
        <v>750000</v>
      </c>
      <c r="K28" s="9">
        <f t="shared" ca="1" si="1"/>
        <v>10057.293493975903</v>
      </c>
      <c r="L28" s="9">
        <f t="shared" ca="1" si="2"/>
        <v>7542970120.4819279</v>
      </c>
      <c r="M28" s="9">
        <f ca="1">$L28*B28/'일자별 주가'!B27-펀드!R27</f>
        <v>6024.0963855421796</v>
      </c>
      <c r="N28" s="9">
        <f ca="1">$L28*C28/'일자별 주가'!C27-펀드!S27</f>
        <v>3614.4578313253041</v>
      </c>
      <c r="O28" s="9">
        <f ca="1">$L28*D28/'일자별 주가'!D27-펀드!T27</f>
        <v>13172.690763052233</v>
      </c>
      <c r="P28" s="9">
        <f ca="1">$L28*E28/'일자별 주가'!E27-펀드!U27</f>
        <v>706.82730923694726</v>
      </c>
      <c r="Q28" s="9">
        <f ca="1">$L28*F28/'일자별 주가'!F27-펀드!V27</f>
        <v>401.60642570281152</v>
      </c>
      <c r="R28" s="16">
        <f t="shared" ca="1" si="10"/>
        <v>45180.722891566271</v>
      </c>
      <c r="S28" s="16">
        <f t="shared" ca="1" si="11"/>
        <v>27108.433734939761</v>
      </c>
      <c r="T28" s="16">
        <f t="shared" ca="1" si="12"/>
        <v>98795.180722891571</v>
      </c>
      <c r="U28" s="16">
        <f t="shared" ca="1" si="13"/>
        <v>5301.2048192771081</v>
      </c>
      <c r="V28" s="16">
        <f t="shared" ca="1" si="14"/>
        <v>3012.0481927710844</v>
      </c>
    </row>
    <row r="29" spans="1:22" x14ac:dyDescent="0.3">
      <c r="A29">
        <v>27</v>
      </c>
      <c r="B29" s="15">
        <f ca="1">'일자별 시가총액'!B28/'일자별 시가총액'!$G28</f>
        <v>7.2654063505776148E-2</v>
      </c>
      <c r="C29" s="15">
        <f ca="1">'일자별 시가총액'!C28/'일자별 시가총액'!$G28</f>
        <v>6.1830273517387908E-2</v>
      </c>
      <c r="D29" s="15">
        <f ca="1">'일자별 시가총액'!D28/'일자별 시가총액'!$G28</f>
        <v>0.38472934277014365</v>
      </c>
      <c r="E29" s="15">
        <f ca="1">'일자별 시가총액'!E28/'일자별 시가총액'!$G28</f>
        <v>6.6276710959121188E-2</v>
      </c>
      <c r="F29" s="15">
        <f ca="1">'일자별 시가총액'!F28/'일자별 시가총액'!$G28</f>
        <v>0.41450960924757108</v>
      </c>
      <c r="G29" s="14">
        <f ca="1">'일자별 시가총액'!H28</f>
        <v>100.91559036144577</v>
      </c>
      <c r="H29" s="9">
        <f t="shared" ca="1" si="4"/>
        <v>50000</v>
      </c>
      <c r="I29" s="9">
        <f t="shared" ca="1" si="5"/>
        <v>50000</v>
      </c>
      <c r="J29" s="9">
        <f t="shared" ca="1" si="6"/>
        <v>750000</v>
      </c>
      <c r="K29" s="9">
        <f t="shared" ca="1" si="1"/>
        <v>10091.559036144577</v>
      </c>
      <c r="L29" s="9">
        <f t="shared" ca="1" si="2"/>
        <v>7568669277.1084328</v>
      </c>
      <c r="M29" s="9">
        <f ca="1">$L29*B29/'일자별 주가'!B28-펀드!R28</f>
        <v>0</v>
      </c>
      <c r="N29" s="9">
        <f ca="1">$L29*C29/'일자별 주가'!C28-펀드!S28</f>
        <v>0</v>
      </c>
      <c r="O29" s="9">
        <f ca="1">$L29*D29/'일자별 주가'!D28-펀드!T28</f>
        <v>0</v>
      </c>
      <c r="P29" s="9">
        <f ca="1">$L29*E29/'일자별 주가'!E28-펀드!U28</f>
        <v>0</v>
      </c>
      <c r="Q29" s="9">
        <f ca="1">$L29*F29/'일자별 주가'!F28-펀드!V28</f>
        <v>0</v>
      </c>
      <c r="R29" s="16">
        <f t="shared" ca="1" si="10"/>
        <v>45180.722891566271</v>
      </c>
      <c r="S29" s="16">
        <f t="shared" ca="1" si="11"/>
        <v>27108.433734939761</v>
      </c>
      <c r="T29" s="16">
        <f t="shared" ca="1" si="12"/>
        <v>98795.180722891571</v>
      </c>
      <c r="U29" s="16">
        <f t="shared" ca="1" si="13"/>
        <v>5301.2048192771081</v>
      </c>
      <c r="V29" s="16">
        <f t="shared" ca="1" si="14"/>
        <v>3012.0481927710844</v>
      </c>
    </row>
    <row r="30" spans="1:22" x14ac:dyDescent="0.3">
      <c r="A30">
        <v>28</v>
      </c>
      <c r="B30" s="15">
        <f ca="1">'일자별 시가총액'!B29/'일자별 시가총액'!$G29</f>
        <v>7.4753595030986095E-2</v>
      </c>
      <c r="C30" s="15">
        <f ca="1">'일자별 시가총액'!C29/'일자별 시가총액'!$G29</f>
        <v>6.3606331180286454E-2</v>
      </c>
      <c r="D30" s="15">
        <f ca="1">'일자별 시가총액'!D29/'일자별 시가총액'!$G29</f>
        <v>0.38445394225560514</v>
      </c>
      <c r="E30" s="15">
        <f ca="1">'일자별 시가총액'!E29/'일자별 시가총액'!$G29</f>
        <v>6.6902400325751329E-2</v>
      </c>
      <c r="F30" s="15">
        <f ca="1">'일자별 시가총액'!F29/'일자별 시가총액'!$G29</f>
        <v>0.41028373120737099</v>
      </c>
      <c r="G30" s="14">
        <f ca="1">'일자별 시가총액'!H29</f>
        <v>99.370648995983942</v>
      </c>
      <c r="H30" s="9">
        <f t="shared" ca="1" si="4"/>
        <v>100000</v>
      </c>
      <c r="I30" s="9">
        <f t="shared" ca="1" si="5"/>
        <v>0</v>
      </c>
      <c r="J30" s="9">
        <f t="shared" ca="1" si="6"/>
        <v>850000</v>
      </c>
      <c r="K30" s="9">
        <f t="shared" ca="1" si="1"/>
        <v>9937.0648995983938</v>
      </c>
      <c r="L30" s="9">
        <f t="shared" ca="1" si="2"/>
        <v>8446505164.6586351</v>
      </c>
      <c r="M30" s="9">
        <f ca="1">$L30*B30/'일자별 주가'!B29-펀드!R29</f>
        <v>6024.0963855421651</v>
      </c>
      <c r="N30" s="9">
        <f ca="1">$L30*C30/'일자별 주가'!C29-펀드!S29</f>
        <v>3614.4578313253041</v>
      </c>
      <c r="O30" s="9">
        <f ca="1">$L30*D30/'일자별 주가'!D29-펀드!T29</f>
        <v>13172.690763052204</v>
      </c>
      <c r="P30" s="9">
        <f ca="1">$L30*E30/'일자별 주가'!E29-펀드!U29</f>
        <v>706.82730923694908</v>
      </c>
      <c r="Q30" s="9">
        <f ca="1">$L30*F30/'일자별 주가'!F29-펀드!V29</f>
        <v>401.60642570281198</v>
      </c>
      <c r="R30" s="16">
        <f t="shared" ca="1" si="10"/>
        <v>51204.819277108436</v>
      </c>
      <c r="S30" s="16">
        <f t="shared" ca="1" si="11"/>
        <v>30722.891566265065</v>
      </c>
      <c r="T30" s="16">
        <f t="shared" ca="1" si="12"/>
        <v>111967.87148594378</v>
      </c>
      <c r="U30" s="16">
        <f t="shared" ca="1" si="13"/>
        <v>6008.0321285140571</v>
      </c>
      <c r="V30" s="16">
        <f t="shared" ca="1" si="14"/>
        <v>3413.6546184738963</v>
      </c>
    </row>
    <row r="31" spans="1:22" x14ac:dyDescent="0.3">
      <c r="A31">
        <v>29</v>
      </c>
      <c r="B31" s="15">
        <f ca="1">'일자별 시가총액'!B30/'일자별 시가총액'!$G30</f>
        <v>7.3578069017449746E-2</v>
      </c>
      <c r="C31" s="15">
        <f ca="1">'일자별 시가총액'!C30/'일자별 시가총액'!$G30</f>
        <v>6.5564579688516408E-2</v>
      </c>
      <c r="D31" s="15">
        <f ca="1">'일자별 시가총액'!D30/'일자별 시가총액'!$G30</f>
        <v>0.38360393115111474</v>
      </c>
      <c r="E31" s="15">
        <f ca="1">'일자별 시가총액'!E30/'일자별 시가총액'!$G30</f>
        <v>6.6268744357000045E-2</v>
      </c>
      <c r="F31" s="15">
        <f ca="1">'일자별 시가총액'!F30/'일자별 시가총액'!$G30</f>
        <v>0.41098467578591902</v>
      </c>
      <c r="G31" s="14">
        <f ca="1">'일자별 시가총액'!H30</f>
        <v>98.673980722891557</v>
      </c>
      <c r="H31" s="9">
        <f t="shared" ca="1" si="4"/>
        <v>200000</v>
      </c>
      <c r="I31" s="9">
        <f t="shared" ca="1" si="5"/>
        <v>50000</v>
      </c>
      <c r="J31" s="9">
        <f t="shared" ca="1" si="6"/>
        <v>1000000</v>
      </c>
      <c r="K31" s="9">
        <f t="shared" ca="1" si="1"/>
        <v>9867.3980722891556</v>
      </c>
      <c r="L31" s="9">
        <f t="shared" ca="1" si="2"/>
        <v>9867398072.289156</v>
      </c>
      <c r="M31" s="9">
        <f ca="1">$L31*B31/'일자별 주가'!B30-펀드!R30</f>
        <v>9036.1445783132367</v>
      </c>
      <c r="N31" s="9">
        <f ca="1">$L31*C31/'일자별 주가'!C30-펀드!S30</f>
        <v>5421.6867469879398</v>
      </c>
      <c r="O31" s="9">
        <f ca="1">$L31*D31/'일자별 주가'!D30-펀드!T30</f>
        <v>19759.036144578291</v>
      </c>
      <c r="P31" s="9">
        <f ca="1">$L31*E31/'일자별 주가'!E30-펀드!U30</f>
        <v>1060.2409638554209</v>
      </c>
      <c r="Q31" s="9">
        <f ca="1">$L31*F31/'일자별 주가'!F30-펀드!V30</f>
        <v>602.40963855421569</v>
      </c>
      <c r="R31" s="16">
        <f t="shared" ca="1" si="10"/>
        <v>60240.963855421673</v>
      </c>
      <c r="S31" s="16">
        <f t="shared" ca="1" si="11"/>
        <v>36144.578313253005</v>
      </c>
      <c r="T31" s="16">
        <f t="shared" ca="1" si="12"/>
        <v>131726.90763052207</v>
      </c>
      <c r="U31" s="16">
        <f t="shared" ca="1" si="13"/>
        <v>7068.273092369478</v>
      </c>
      <c r="V31" s="16">
        <f t="shared" ca="1" si="14"/>
        <v>4016.064257028112</v>
      </c>
    </row>
    <row r="32" spans="1:22" x14ac:dyDescent="0.3">
      <c r="A32">
        <v>30</v>
      </c>
      <c r="B32" s="15">
        <f ca="1">'일자별 시가총액'!B31/'일자별 시가총액'!$G31</f>
        <v>7.3487440950547475E-2</v>
      </c>
      <c r="C32" s="15">
        <f ca="1">'일자별 시가총액'!C31/'일자별 시가총액'!$G31</f>
        <v>6.5231251085801648E-2</v>
      </c>
      <c r="D32" s="15">
        <f ca="1">'일자별 시가총액'!D31/'일자별 시가총액'!$G31</f>
        <v>0.38696122787511439</v>
      </c>
      <c r="E32" s="15">
        <f ca="1">'일자별 시가총액'!E31/'일자별 시가총액'!$G31</f>
        <v>6.4089918098339457E-2</v>
      </c>
      <c r="F32" s="15">
        <f ca="1">'일자별 시가총액'!F31/'일자별 시가총액'!$G31</f>
        <v>0.41023016199019707</v>
      </c>
      <c r="G32" s="14">
        <f ca="1">'일자별 시가총액'!H31</f>
        <v>99.976102811244985</v>
      </c>
      <c r="H32" s="9">
        <f t="shared" ca="1" si="4"/>
        <v>100000</v>
      </c>
      <c r="I32" s="9">
        <f t="shared" ca="1" si="5"/>
        <v>150000</v>
      </c>
      <c r="J32" s="9">
        <f t="shared" ca="1" si="6"/>
        <v>950000</v>
      </c>
      <c r="K32" s="9">
        <f t="shared" ca="1" si="1"/>
        <v>9997.6102811244982</v>
      </c>
      <c r="L32" s="9">
        <f t="shared" ca="1" si="2"/>
        <v>9497729767.0682735</v>
      </c>
      <c r="M32" s="9">
        <f ca="1">$L32*B32/'일자별 주가'!B31-펀드!R31</f>
        <v>-3012.0481927710716</v>
      </c>
      <c r="N32" s="9">
        <f ca="1">$L32*C32/'일자별 주가'!C31-펀드!S31</f>
        <v>-1807.228915662643</v>
      </c>
      <c r="O32" s="9">
        <f ca="1">$L32*D32/'일자별 주가'!D31-펀드!T31</f>
        <v>-6586.3453815260727</v>
      </c>
      <c r="P32" s="9">
        <f ca="1">$L32*E32/'일자별 주가'!E31-펀드!U31</f>
        <v>-353.41365461847272</v>
      </c>
      <c r="Q32" s="9">
        <f ca="1">$L32*F32/'일자별 주가'!F31-펀드!V31</f>
        <v>-200.80321285140508</v>
      </c>
      <c r="R32" s="16">
        <f t="shared" ca="1" si="10"/>
        <v>57228.915662650601</v>
      </c>
      <c r="S32" s="16">
        <f t="shared" ca="1" si="11"/>
        <v>34337.349397590362</v>
      </c>
      <c r="T32" s="16">
        <f t="shared" ca="1" si="12"/>
        <v>125140.56224899599</v>
      </c>
      <c r="U32" s="16">
        <f t="shared" ca="1" si="13"/>
        <v>6714.8594377510053</v>
      </c>
      <c r="V32" s="16">
        <f t="shared" ca="1" si="14"/>
        <v>3815.2610441767069</v>
      </c>
    </row>
    <row r="33" spans="1:22" x14ac:dyDescent="0.3">
      <c r="A33">
        <v>31</v>
      </c>
      <c r="B33" s="15">
        <f ca="1">'일자별 시가총액'!B32/'일자별 시가총액'!$G32</f>
        <v>7.1900267717363089E-2</v>
      </c>
      <c r="C33" s="15">
        <f ca="1">'일자별 시가총액'!C32/'일자별 시가총액'!$G32</f>
        <v>6.5185037131649734E-2</v>
      </c>
      <c r="D33" s="15">
        <f ca="1">'일자별 시가총액'!D32/'일자별 시가총액'!$G32</f>
        <v>0.38736743531225465</v>
      </c>
      <c r="E33" s="15">
        <f ca="1">'일자별 시가총액'!E32/'일자별 시가총액'!$G32</f>
        <v>6.4847165397092857E-2</v>
      </c>
      <c r="F33" s="15">
        <f ca="1">'일자별 시가총액'!F32/'일자별 시가총액'!$G32</f>
        <v>0.41070009444163968</v>
      </c>
      <c r="G33" s="14">
        <f ca="1">'일자별 시가총액'!H32</f>
        <v>100.86763052208836</v>
      </c>
      <c r="H33" s="9">
        <f t="shared" ca="1" si="4"/>
        <v>200000</v>
      </c>
      <c r="I33" s="9">
        <f t="shared" ca="1" si="5"/>
        <v>0</v>
      </c>
      <c r="J33" s="9">
        <f t="shared" ca="1" si="6"/>
        <v>1150000</v>
      </c>
      <c r="K33" s="9">
        <f t="shared" ca="1" si="1"/>
        <v>10086.763052208837</v>
      </c>
      <c r="L33" s="9">
        <f t="shared" ca="1" si="2"/>
        <v>11599777510.040163</v>
      </c>
      <c r="M33" s="9">
        <f ca="1">$L33*B33/'일자별 주가'!B32-펀드!R32</f>
        <v>12048.192771084359</v>
      </c>
      <c r="N33" s="9">
        <f ca="1">$L33*C33/'일자별 주가'!C32-펀드!S32</f>
        <v>7228.9156626506156</v>
      </c>
      <c r="O33" s="9">
        <f ca="1">$L33*D33/'일자별 주가'!D32-펀드!T32</f>
        <v>26345.381526104466</v>
      </c>
      <c r="P33" s="9">
        <f ca="1">$L33*E33/'일자별 주가'!E32-펀드!U32</f>
        <v>1413.6546184738954</v>
      </c>
      <c r="Q33" s="9">
        <f ca="1">$L33*F33/'일자별 주가'!F32-펀드!V32</f>
        <v>803.21285140562259</v>
      </c>
      <c r="R33" s="16">
        <f t="shared" ca="1" si="10"/>
        <v>69277.10843373496</v>
      </c>
      <c r="S33" s="16">
        <f t="shared" ca="1" si="11"/>
        <v>41566.265060240978</v>
      </c>
      <c r="T33" s="16">
        <f t="shared" ca="1" si="12"/>
        <v>151485.94377510046</v>
      </c>
      <c r="U33" s="16">
        <f t="shared" ca="1" si="13"/>
        <v>8128.5140562249007</v>
      </c>
      <c r="V33" s="16">
        <f t="shared" ca="1" si="14"/>
        <v>4618.4738955823295</v>
      </c>
    </row>
    <row r="34" spans="1:22" x14ac:dyDescent="0.3">
      <c r="A34">
        <v>32</v>
      </c>
      <c r="B34" s="15">
        <f ca="1">'일자별 시가총액'!B33/'일자별 시가총액'!$G33</f>
        <v>7.1901461603064515E-2</v>
      </c>
      <c r="C34" s="15">
        <f ca="1">'일자별 시가총액'!C33/'일자별 시가총액'!$G33</f>
        <v>6.5110403452485519E-2</v>
      </c>
      <c r="D34" s="15">
        <f ca="1">'일자별 시가총액'!D33/'일자별 시가총액'!$G33</f>
        <v>0.39201124671769499</v>
      </c>
      <c r="E34" s="15">
        <f ca="1">'일자별 시가총액'!E33/'일자별 시가총액'!$G33</f>
        <v>6.5452565246256436E-2</v>
      </c>
      <c r="F34" s="15">
        <f ca="1">'일자별 시가총액'!F33/'일자별 시가총액'!$G33</f>
        <v>0.40552432298049856</v>
      </c>
      <c r="G34" s="14">
        <f ca="1">'일자별 시가총액'!H33</f>
        <v>100.9832514056225</v>
      </c>
      <c r="H34" s="9">
        <f t="shared" ca="1" si="4"/>
        <v>250000</v>
      </c>
      <c r="I34" s="9">
        <f t="shared" ca="1" si="5"/>
        <v>0</v>
      </c>
      <c r="J34" s="9">
        <f t="shared" ca="1" si="6"/>
        <v>1400000</v>
      </c>
      <c r="K34" s="9">
        <f t="shared" ca="1" si="1"/>
        <v>10098.32514056225</v>
      </c>
      <c r="L34" s="9">
        <f t="shared" ca="1" si="2"/>
        <v>14137655196.787151</v>
      </c>
      <c r="M34" s="9">
        <f ca="1">$L34*B34/'일자별 주가'!B33-펀드!R33</f>
        <v>15060.240963855424</v>
      </c>
      <c r="N34" s="9">
        <f ca="1">$L34*C34/'일자별 주가'!C33-펀드!S33</f>
        <v>9036.1445783132513</v>
      </c>
      <c r="O34" s="9">
        <f ca="1">$L34*D34/'일자별 주가'!D33-펀드!T33</f>
        <v>32931.72690763048</v>
      </c>
      <c r="P34" s="9">
        <f ca="1">$L34*E34/'일자별 주가'!E33-펀드!U33</f>
        <v>1767.06827309237</v>
      </c>
      <c r="Q34" s="9">
        <f ca="1">$L34*F34/'일자별 주가'!F33-펀드!V33</f>
        <v>1004.016064257029</v>
      </c>
      <c r="R34" s="16">
        <f t="shared" ca="1" si="10"/>
        <v>84337.349397590384</v>
      </c>
      <c r="S34" s="16">
        <f t="shared" ca="1" si="11"/>
        <v>50602.409638554229</v>
      </c>
      <c r="T34" s="16">
        <f t="shared" ca="1" si="12"/>
        <v>184417.67068273094</v>
      </c>
      <c r="U34" s="16">
        <f t="shared" ca="1" si="13"/>
        <v>9895.5823293172707</v>
      </c>
      <c r="V34" s="16">
        <f t="shared" ca="1" si="14"/>
        <v>5622.4899598393586</v>
      </c>
    </row>
    <row r="35" spans="1:22" x14ac:dyDescent="0.3">
      <c r="A35">
        <v>33</v>
      </c>
      <c r="B35" s="15">
        <f ca="1">'일자별 시가총액'!B34/'일자별 시가총액'!$G34</f>
        <v>7.4533778448030122E-2</v>
      </c>
      <c r="C35" s="15">
        <f ca="1">'일자별 시가총액'!C34/'일자별 시가총액'!$G34</f>
        <v>6.4172952365339028E-2</v>
      </c>
      <c r="D35" s="15">
        <f ca="1">'일자별 시가총액'!D34/'일자별 시가총액'!$G34</f>
        <v>0.39204667324232906</v>
      </c>
      <c r="E35" s="15">
        <f ca="1">'일자별 시가총액'!E34/'일자별 시가총액'!$G34</f>
        <v>6.6873144025800912E-2</v>
      </c>
      <c r="F35" s="15">
        <f ca="1">'일자별 시가총액'!F34/'일자별 시가총액'!$G34</f>
        <v>0.40237345191850088</v>
      </c>
      <c r="G35" s="14">
        <f ca="1">'일자별 시가총액'!H34</f>
        <v>100.26181044176707</v>
      </c>
      <c r="H35" s="9">
        <f t="shared" ca="1" si="4"/>
        <v>200000</v>
      </c>
      <c r="I35" s="9">
        <f t="shared" ca="1" si="5"/>
        <v>50000</v>
      </c>
      <c r="J35" s="9">
        <f t="shared" ca="1" si="6"/>
        <v>1550000</v>
      </c>
      <c r="K35" s="9">
        <f t="shared" ca="1" si="1"/>
        <v>10026.181044176707</v>
      </c>
      <c r="L35" s="9">
        <f t="shared" ca="1" si="2"/>
        <v>15540580618.473896</v>
      </c>
      <c r="M35" s="9">
        <f ca="1">$L35*B35/'일자별 주가'!B34-펀드!R34</f>
        <v>9036.1445783132222</v>
      </c>
      <c r="N35" s="9">
        <f ca="1">$L35*C35/'일자별 주가'!C34-펀드!S34</f>
        <v>5421.6867469879508</v>
      </c>
      <c r="O35" s="9">
        <f ca="1">$L35*D35/'일자별 주가'!D34-펀드!T34</f>
        <v>19759.036144578306</v>
      </c>
      <c r="P35" s="9">
        <f ca="1">$L35*E35/'일자별 주가'!E34-펀드!U34</f>
        <v>1060.24096385542</v>
      </c>
      <c r="Q35" s="9">
        <f ca="1">$L35*F35/'일자별 주가'!F34-펀드!V34</f>
        <v>602.40963855421614</v>
      </c>
      <c r="R35" s="16">
        <f t="shared" ca="1" si="10"/>
        <v>93373.493975903606</v>
      </c>
      <c r="S35" s="16">
        <f t="shared" ca="1" si="11"/>
        <v>56024.09638554218</v>
      </c>
      <c r="T35" s="16">
        <f t="shared" ca="1" si="12"/>
        <v>204176.70682730924</v>
      </c>
      <c r="U35" s="16">
        <f t="shared" ca="1" si="13"/>
        <v>10955.823293172691</v>
      </c>
      <c r="V35" s="16">
        <f t="shared" ca="1" si="14"/>
        <v>6224.8995983935747</v>
      </c>
    </row>
    <row r="36" spans="1:22" x14ac:dyDescent="0.3">
      <c r="A36">
        <v>34</v>
      </c>
      <c r="B36" s="15">
        <f ca="1">'일자별 시가총액'!B35/'일자별 시가총액'!$G35</f>
        <v>7.5287271511336143E-2</v>
      </c>
      <c r="C36" s="15">
        <f ca="1">'일자별 시가총액'!C35/'일자별 시가총액'!$G35</f>
        <v>6.3252737781019294E-2</v>
      </c>
      <c r="D36" s="15">
        <f ca="1">'일자별 시가총액'!D35/'일자별 시가총액'!$G35</f>
        <v>0.38602421866968445</v>
      </c>
      <c r="E36" s="15">
        <f ca="1">'일자별 시가총액'!E35/'일자별 시가총액'!$G35</f>
        <v>6.4619397909467663E-2</v>
      </c>
      <c r="F36" s="15">
        <f ca="1">'일자별 시가총액'!F35/'일자별 시가총액'!$G35</f>
        <v>0.41081637412849242</v>
      </c>
      <c r="G36" s="14">
        <f ca="1">'일자별 시가총액'!H35</f>
        <v>101.19472449799196</v>
      </c>
      <c r="H36" s="9">
        <f t="shared" ca="1" si="4"/>
        <v>200000</v>
      </c>
      <c r="I36" s="9">
        <f t="shared" ca="1" si="5"/>
        <v>250000</v>
      </c>
      <c r="J36" s="9">
        <f t="shared" ca="1" si="6"/>
        <v>1500000</v>
      </c>
      <c r="K36" s="9">
        <f t="shared" ca="1" si="1"/>
        <v>10119.472449799196</v>
      </c>
      <c r="L36" s="9">
        <f t="shared" ca="1" si="2"/>
        <v>15179208674.698793</v>
      </c>
      <c r="M36" s="9">
        <f ca="1">$L36*B36/'일자별 주가'!B35-펀드!R35</f>
        <v>-3012.0481927710935</v>
      </c>
      <c r="N36" s="9">
        <f ca="1">$L36*C36/'일자별 주가'!C35-펀드!S35</f>
        <v>-1807.2289156626794</v>
      </c>
      <c r="O36" s="9">
        <f ca="1">$L36*D36/'일자별 주가'!D35-펀드!T35</f>
        <v>-6586.345381526131</v>
      </c>
      <c r="P36" s="9">
        <f ca="1">$L36*E36/'일자별 주가'!E35-펀드!U35</f>
        <v>-353.41365461847454</v>
      </c>
      <c r="Q36" s="9">
        <f ca="1">$L36*F36/'일자별 주가'!F35-펀드!V35</f>
        <v>-200.8032128514069</v>
      </c>
      <c r="R36" s="16">
        <f t="shared" ca="1" si="10"/>
        <v>90361.445783132513</v>
      </c>
      <c r="S36" s="16">
        <f t="shared" ca="1" si="11"/>
        <v>54216.8674698795</v>
      </c>
      <c r="T36" s="16">
        <f t="shared" ca="1" si="12"/>
        <v>197590.36144578311</v>
      </c>
      <c r="U36" s="16">
        <f t="shared" ca="1" si="13"/>
        <v>10602.409638554216</v>
      </c>
      <c r="V36" s="16">
        <f t="shared" ca="1" si="14"/>
        <v>6024.0963855421678</v>
      </c>
    </row>
    <row r="37" spans="1:22" x14ac:dyDescent="0.3">
      <c r="A37">
        <v>35</v>
      </c>
      <c r="B37" s="15">
        <f ca="1">'일자별 시가총액'!B36/'일자별 시가총액'!$G36</f>
        <v>7.3598430353174787E-2</v>
      </c>
      <c r="C37" s="15">
        <f ca="1">'일자별 시가총액'!C36/'일자별 시가총액'!$G36</f>
        <v>6.1373906263736663E-2</v>
      </c>
      <c r="D37" s="15">
        <f ca="1">'일자별 시가총액'!D36/'일자별 시가총액'!$G36</f>
        <v>0.39162583842358173</v>
      </c>
      <c r="E37" s="15">
        <f ca="1">'일자별 시가총액'!E36/'일자별 시가총액'!$G36</f>
        <v>6.2860181252656105E-2</v>
      </c>
      <c r="F37" s="15">
        <f ca="1">'일자별 시가총액'!F36/'일자별 시가총액'!$G36</f>
        <v>0.4105416437068507</v>
      </c>
      <c r="G37" s="14">
        <f ca="1">'일자별 시가총액'!H36</f>
        <v>102.12534457831326</v>
      </c>
      <c r="H37" s="9">
        <f t="shared" ca="1" si="4"/>
        <v>100000</v>
      </c>
      <c r="I37" s="9">
        <f t="shared" ca="1" si="5"/>
        <v>50000</v>
      </c>
      <c r="J37" s="9">
        <f t="shared" ca="1" si="6"/>
        <v>1550000</v>
      </c>
      <c r="K37" s="9">
        <f t="shared" ca="1" si="1"/>
        <v>10212.534457831325</v>
      </c>
      <c r="L37" s="9">
        <f t="shared" ca="1" si="2"/>
        <v>15829428409.638554</v>
      </c>
      <c r="M37" s="9">
        <f ca="1">$L37*B37/'일자별 주가'!B36-펀드!R36</f>
        <v>3012.048192771108</v>
      </c>
      <c r="N37" s="9">
        <f ca="1">$L37*C37/'일자별 주가'!C36-펀드!S36</f>
        <v>1807.2289156626721</v>
      </c>
      <c r="O37" s="9">
        <f ca="1">$L37*D37/'일자별 주가'!D36-펀드!T36</f>
        <v>6586.3453815261018</v>
      </c>
      <c r="P37" s="9">
        <f ca="1">$L37*E37/'일자별 주가'!E36-펀드!U36</f>
        <v>353.41365461847454</v>
      </c>
      <c r="Q37" s="9">
        <f ca="1">$L37*F37/'일자별 주가'!F36-펀드!V36</f>
        <v>200.80321285140599</v>
      </c>
      <c r="R37" s="16">
        <f t="shared" ca="1" si="10"/>
        <v>93373.493975903621</v>
      </c>
      <c r="S37" s="16">
        <f t="shared" ca="1" si="11"/>
        <v>56024.096385542172</v>
      </c>
      <c r="T37" s="16">
        <f t="shared" ca="1" si="12"/>
        <v>204176.70682730922</v>
      </c>
      <c r="U37" s="16">
        <f t="shared" ca="1" si="13"/>
        <v>10955.823293172691</v>
      </c>
      <c r="V37" s="16">
        <f t="shared" ca="1" si="14"/>
        <v>6224.8995983935738</v>
      </c>
    </row>
    <row r="38" spans="1:22" x14ac:dyDescent="0.3">
      <c r="A38">
        <v>36</v>
      </c>
      <c r="B38" s="15">
        <f ca="1">'일자별 시가총액'!B37/'일자별 시가총액'!$G37</f>
        <v>7.4104539701543848E-2</v>
      </c>
      <c r="C38" s="15">
        <f ca="1">'일자별 시가총액'!C37/'일자별 시가총액'!$G37</f>
        <v>6.2294330584331807E-2</v>
      </c>
      <c r="D38" s="15">
        <f ca="1">'일자별 시가총액'!D37/'일자별 시가총액'!$G37</f>
        <v>0.39818878488884646</v>
      </c>
      <c r="E38" s="15">
        <f ca="1">'일자별 시가총액'!E37/'일자별 시가총액'!$G37</f>
        <v>6.3102869043661872E-2</v>
      </c>
      <c r="F38" s="15">
        <f ca="1">'일자별 시가총액'!F37/'일자별 시가총액'!$G37</f>
        <v>0.40230947578161602</v>
      </c>
      <c r="G38" s="14">
        <f ca="1">'일자별 시가총액'!H37</f>
        <v>102.56594859437752</v>
      </c>
      <c r="H38" s="9">
        <f t="shared" ca="1" si="4"/>
        <v>50000</v>
      </c>
      <c r="I38" s="9">
        <f t="shared" ca="1" si="5"/>
        <v>150000</v>
      </c>
      <c r="J38" s="9">
        <f t="shared" ca="1" si="6"/>
        <v>1450000</v>
      </c>
      <c r="K38" s="9">
        <f t="shared" ca="1" si="1"/>
        <v>10256.594859437751</v>
      </c>
      <c r="L38" s="9">
        <f t="shared" ca="1" si="2"/>
        <v>14872062546.18474</v>
      </c>
      <c r="M38" s="9">
        <f ca="1">$L38*B38/'일자별 주가'!B37-펀드!R37</f>
        <v>-6024.0963855421724</v>
      </c>
      <c r="N38" s="9">
        <f ca="1">$L38*C38/'일자별 주가'!C37-펀드!S37</f>
        <v>-3614.4578313253078</v>
      </c>
      <c r="O38" s="9">
        <f ca="1">$L38*D38/'일자별 주가'!D37-펀드!T37</f>
        <v>-13172.690763052145</v>
      </c>
      <c r="P38" s="9">
        <f ca="1">$L38*E38/'일자별 주가'!E37-펀드!U37</f>
        <v>-706.82730923694726</v>
      </c>
      <c r="Q38" s="9">
        <f ca="1">$L38*F38/'일자별 주가'!F37-펀드!V37</f>
        <v>-401.60642570281016</v>
      </c>
      <c r="R38" s="16">
        <f t="shared" ca="1" si="10"/>
        <v>87349.397590361448</v>
      </c>
      <c r="S38" s="16">
        <f t="shared" ca="1" si="11"/>
        <v>52409.638554216865</v>
      </c>
      <c r="T38" s="16">
        <f t="shared" ca="1" si="12"/>
        <v>191004.01606425707</v>
      </c>
      <c r="U38" s="16">
        <f t="shared" ca="1" si="13"/>
        <v>10248.995983935743</v>
      </c>
      <c r="V38" s="16">
        <f t="shared" ca="1" si="14"/>
        <v>5823.2931726907636</v>
      </c>
    </row>
    <row r="39" spans="1:22" x14ac:dyDescent="0.3">
      <c r="A39">
        <v>37</v>
      </c>
      <c r="B39" s="15">
        <f ca="1">'일자별 시가총액'!B38/'일자별 시가총액'!$G38</f>
        <v>7.2923895477688919E-2</v>
      </c>
      <c r="C39" s="15">
        <f ca="1">'일자별 시가총액'!C38/'일자별 시가총액'!$G38</f>
        <v>6.2657069737359017E-2</v>
      </c>
      <c r="D39" s="15">
        <f ca="1">'일자별 시가총액'!D38/'일자별 시가총액'!$G38</f>
        <v>0.40079594696729931</v>
      </c>
      <c r="E39" s="15">
        <f ca="1">'일자별 시가총액'!E38/'일자별 시가총액'!$G38</f>
        <v>6.1013469629071226E-2</v>
      </c>
      <c r="F39" s="15">
        <f ca="1">'일자별 시가총액'!F38/'일자별 시가총액'!$G38</f>
        <v>0.40260961818858154</v>
      </c>
      <c r="G39" s="14">
        <f ca="1">'일자별 시가총액'!H38</f>
        <v>104.38345542168675</v>
      </c>
      <c r="H39" s="9">
        <f t="shared" ca="1" si="4"/>
        <v>0</v>
      </c>
      <c r="I39" s="9">
        <f t="shared" ca="1" si="5"/>
        <v>100000</v>
      </c>
      <c r="J39" s="9">
        <f t="shared" ca="1" si="6"/>
        <v>1350000</v>
      </c>
      <c r="K39" s="9">
        <f t="shared" ca="1" si="1"/>
        <v>10438.345542168674</v>
      </c>
      <c r="L39" s="9">
        <f t="shared" ca="1" si="2"/>
        <v>14091766481.92771</v>
      </c>
      <c r="M39" s="9">
        <f ca="1">$L39*B39/'일자별 주가'!B38-펀드!R38</f>
        <v>-6024.0963855421724</v>
      </c>
      <c r="N39" s="9">
        <f ca="1">$L39*C39/'일자별 주가'!C38-펀드!S38</f>
        <v>-3614.4578313253005</v>
      </c>
      <c r="O39" s="9">
        <f ca="1">$L39*D39/'일자별 주가'!D38-펀드!T38</f>
        <v>-13172.690763052291</v>
      </c>
      <c r="P39" s="9">
        <f ca="1">$L39*E39/'일자별 주가'!E38-펀드!U38</f>
        <v>-706.82730923694908</v>
      </c>
      <c r="Q39" s="9">
        <f ca="1">$L39*F39/'일자별 주가'!F38-펀드!V38</f>
        <v>-401.60642570281198</v>
      </c>
      <c r="R39" s="16">
        <f t="shared" ca="1" si="10"/>
        <v>81325.301204819276</v>
      </c>
      <c r="S39" s="16">
        <f t="shared" ca="1" si="11"/>
        <v>48795.180722891564</v>
      </c>
      <c r="T39" s="16">
        <f t="shared" ca="1" si="12"/>
        <v>177831.32530120478</v>
      </c>
      <c r="U39" s="16">
        <f t="shared" ca="1" si="13"/>
        <v>9542.1686746987943</v>
      </c>
      <c r="V39" s="16">
        <f t="shared" ca="1" si="14"/>
        <v>5421.6867469879517</v>
      </c>
    </row>
    <row r="40" spans="1:22" x14ac:dyDescent="0.3">
      <c r="A40">
        <v>38</v>
      </c>
      <c r="B40" s="15">
        <f ca="1">'일자별 시가총액'!B39/'일자별 시가총액'!$G39</f>
        <v>7.2943738221806512E-2</v>
      </c>
      <c r="C40" s="15">
        <f ca="1">'일자별 시가총액'!C39/'일자별 시가총액'!$G39</f>
        <v>6.4660669152643541E-2</v>
      </c>
      <c r="D40" s="15">
        <f ca="1">'일자별 시가총액'!D39/'일자별 시가총액'!$G39</f>
        <v>0.39194454438039805</v>
      </c>
      <c r="E40" s="15">
        <f ca="1">'일자별 시가총액'!E39/'일자별 시가총액'!$G39</f>
        <v>6.2900845576888145E-2</v>
      </c>
      <c r="F40" s="15">
        <f ca="1">'일자별 시가총액'!F39/'일자별 시가총액'!$G39</f>
        <v>0.40755020266826375</v>
      </c>
      <c r="G40" s="14">
        <f ca="1">'일자별 시가총액'!H39</f>
        <v>104.18988915662651</v>
      </c>
      <c r="H40" s="9">
        <f t="shared" ca="1" si="4"/>
        <v>250000</v>
      </c>
      <c r="I40" s="9">
        <f t="shared" ca="1" si="5"/>
        <v>0</v>
      </c>
      <c r="J40" s="9">
        <f t="shared" ca="1" si="6"/>
        <v>1600000</v>
      </c>
      <c r="K40" s="9">
        <f t="shared" ca="1" si="1"/>
        <v>10418.98891566265</v>
      </c>
      <c r="L40" s="9">
        <f t="shared" ca="1" si="2"/>
        <v>16670382265.060242</v>
      </c>
      <c r="M40" s="9">
        <f ca="1">$L40*B40/'일자별 주가'!B39-펀드!R39</f>
        <v>15060.240963855438</v>
      </c>
      <c r="N40" s="9">
        <f ca="1">$L40*C40/'일자별 주가'!C39-펀드!S39</f>
        <v>9036.1445783132585</v>
      </c>
      <c r="O40" s="9">
        <f ca="1">$L40*D40/'일자별 주가'!D39-펀드!T39</f>
        <v>32931.726907630567</v>
      </c>
      <c r="P40" s="9">
        <f ca="1">$L40*E40/'일자별 주가'!E39-펀드!U39</f>
        <v>1767.0682730923709</v>
      </c>
      <c r="Q40" s="9">
        <f ca="1">$L40*F40/'일자별 주가'!F39-펀드!V39</f>
        <v>1004.016064257029</v>
      </c>
      <c r="R40" s="16">
        <f t="shared" ca="1" si="10"/>
        <v>96385.542168674714</v>
      </c>
      <c r="S40" s="16">
        <f t="shared" ca="1" si="11"/>
        <v>57831.325301204823</v>
      </c>
      <c r="T40" s="16">
        <f t="shared" ca="1" si="12"/>
        <v>210763.05220883535</v>
      </c>
      <c r="U40" s="16">
        <f t="shared" ca="1" si="13"/>
        <v>11309.236947791165</v>
      </c>
      <c r="V40" s="16">
        <f t="shared" ca="1" si="14"/>
        <v>6425.7028112449807</v>
      </c>
    </row>
    <row r="41" spans="1:22" x14ac:dyDescent="0.3">
      <c r="A41">
        <v>39</v>
      </c>
      <c r="B41" s="15">
        <f ca="1">'일자별 시가총액'!B40/'일자별 시가총액'!$G40</f>
        <v>7.2550678605243113E-2</v>
      </c>
      <c r="C41" s="15">
        <f ca="1">'일자별 시가총액'!C40/'일자별 시가총액'!$G40</f>
        <v>6.5458128924814049E-2</v>
      </c>
      <c r="D41" s="15">
        <f ca="1">'일자별 시가총액'!D40/'일자별 시가총액'!$G40</f>
        <v>0.39833629226449341</v>
      </c>
      <c r="E41" s="15">
        <f ca="1">'일자별 시가총액'!E40/'일자별 시가총액'!$G40</f>
        <v>6.5057413847928305E-2</v>
      </c>
      <c r="F41" s="15">
        <f ca="1">'일자별 시가총액'!F40/'일자별 시가총액'!$G40</f>
        <v>0.39859748635752107</v>
      </c>
      <c r="G41" s="14">
        <f ca="1">'일자별 시가총액'!H40</f>
        <v>103.41753092369478</v>
      </c>
      <c r="H41" s="9">
        <f t="shared" ca="1" si="4"/>
        <v>100000</v>
      </c>
      <c r="I41" s="9">
        <f t="shared" ca="1" si="5"/>
        <v>50000</v>
      </c>
      <c r="J41" s="9">
        <f t="shared" ca="1" si="6"/>
        <v>1650000</v>
      </c>
      <c r="K41" s="9">
        <f t="shared" ca="1" si="1"/>
        <v>10341.753092369478</v>
      </c>
      <c r="L41" s="9">
        <f t="shared" ca="1" si="2"/>
        <v>17063892602.409637</v>
      </c>
      <c r="M41" s="9">
        <f ca="1">$L41*B41/'일자별 주가'!B40-펀드!R40</f>
        <v>3012.0481927710498</v>
      </c>
      <c r="N41" s="9">
        <f ca="1">$L41*C41/'일자별 주가'!C40-펀드!S40</f>
        <v>1807.228915662643</v>
      </c>
      <c r="O41" s="9">
        <f ca="1">$L41*D41/'일자별 주가'!D40-펀드!T40</f>
        <v>6586.3453815260727</v>
      </c>
      <c r="P41" s="9">
        <f ca="1">$L41*E41/'일자별 주가'!E40-펀드!U40</f>
        <v>353.4136546184709</v>
      </c>
      <c r="Q41" s="9">
        <f ca="1">$L41*F41/'일자별 주가'!F40-펀드!V40</f>
        <v>200.80321285140417</v>
      </c>
      <c r="R41" s="16">
        <f t="shared" ca="1" si="10"/>
        <v>99397.590361445764</v>
      </c>
      <c r="S41" s="16">
        <f t="shared" ca="1" si="11"/>
        <v>59638.554216867466</v>
      </c>
      <c r="T41" s="16">
        <f t="shared" ca="1" si="12"/>
        <v>217349.39759036142</v>
      </c>
      <c r="U41" s="16">
        <f t="shared" ca="1" si="13"/>
        <v>11662.650602409636</v>
      </c>
      <c r="V41" s="16">
        <f t="shared" ca="1" si="14"/>
        <v>6626.5060240963849</v>
      </c>
    </row>
    <row r="42" spans="1:22" x14ac:dyDescent="0.3">
      <c r="A42">
        <v>40</v>
      </c>
      <c r="B42" s="15">
        <f ca="1">'일자별 시가총액'!B41/'일자별 시가총액'!$G41</f>
        <v>7.1489736911280688E-2</v>
      </c>
      <c r="C42" s="15">
        <f ca="1">'일자별 시가총액'!C41/'일자별 시가총액'!$G41</f>
        <v>6.69508163276087E-2</v>
      </c>
      <c r="D42" s="15">
        <f ca="1">'일자별 시가총액'!D41/'일자별 시가총액'!$G41</f>
        <v>0.40498385682732274</v>
      </c>
      <c r="E42" s="15">
        <f ca="1">'일자별 시가총액'!E41/'일자별 시가총액'!$G41</f>
        <v>6.412616657673266E-2</v>
      </c>
      <c r="F42" s="15">
        <f ca="1">'일자별 시가총액'!F41/'일자별 시가총액'!$G41</f>
        <v>0.39244942335705518</v>
      </c>
      <c r="G42" s="14">
        <f ca="1">'일자별 시가총액'!H41</f>
        <v>104.00009959839358</v>
      </c>
      <c r="H42" s="9">
        <f t="shared" ca="1" si="4"/>
        <v>150000</v>
      </c>
      <c r="I42" s="9">
        <f t="shared" ca="1" si="5"/>
        <v>50000</v>
      </c>
      <c r="J42" s="9">
        <f t="shared" ca="1" si="6"/>
        <v>1750000</v>
      </c>
      <c r="K42" s="9">
        <f t="shared" ca="1" si="1"/>
        <v>10400.009959839357</v>
      </c>
      <c r="L42" s="9">
        <f t="shared" ca="1" si="2"/>
        <v>18200017429.718876</v>
      </c>
      <c r="M42" s="9">
        <f ca="1">$L42*B42/'일자별 주가'!B41-펀드!R41</f>
        <v>6024.0963855421869</v>
      </c>
      <c r="N42" s="9">
        <f ca="1">$L42*C42/'일자별 주가'!C41-펀드!S41</f>
        <v>3614.4578313253005</v>
      </c>
      <c r="O42" s="9">
        <f ca="1">$L42*D42/'일자별 주가'!D41-펀드!T41</f>
        <v>13172.690763052233</v>
      </c>
      <c r="P42" s="9">
        <f ca="1">$L42*E42/'일자별 주가'!E41-펀드!U41</f>
        <v>706.8273092369509</v>
      </c>
      <c r="Q42" s="9">
        <f ca="1">$L42*F42/'일자별 주가'!F41-펀드!V41</f>
        <v>401.60642570281198</v>
      </c>
      <c r="R42" s="16">
        <f t="shared" ca="1" si="10"/>
        <v>105421.68674698795</v>
      </c>
      <c r="S42" s="16">
        <f t="shared" ca="1" si="11"/>
        <v>63253.012048192766</v>
      </c>
      <c r="T42" s="16">
        <f t="shared" ca="1" si="12"/>
        <v>230522.08835341365</v>
      </c>
      <c r="U42" s="16">
        <f t="shared" ca="1" si="13"/>
        <v>12369.477911646587</v>
      </c>
      <c r="V42" s="16">
        <f t="shared" ca="1" si="14"/>
        <v>7028.1124497991968</v>
      </c>
    </row>
    <row r="43" spans="1:22" x14ac:dyDescent="0.3">
      <c r="A43">
        <v>41</v>
      </c>
      <c r="B43" s="15">
        <f ca="1">'일자별 시가총액'!B42/'일자별 시가총액'!$G42</f>
        <v>7.3207553564909517E-2</v>
      </c>
      <c r="C43" s="15">
        <f ca="1">'일자별 시가총액'!C42/'일자별 시가총액'!$G42</f>
        <v>6.631930003198748E-2</v>
      </c>
      <c r="D43" s="15">
        <f ca="1">'일자별 시가총액'!D42/'일자별 시가총액'!$G42</f>
        <v>0.40664131362552958</v>
      </c>
      <c r="E43" s="15">
        <f ca="1">'일자별 시가총액'!E42/'일자별 시가총액'!$G42</f>
        <v>6.6388657240519899E-2</v>
      </c>
      <c r="F43" s="15">
        <f ca="1">'일자별 시가총액'!F42/'일자별 시가총액'!$G42</f>
        <v>0.38744317553705349</v>
      </c>
      <c r="G43" s="14">
        <f ca="1">'일자별 시가총액'!H42</f>
        <v>102.37438554216867</v>
      </c>
      <c r="H43" s="9">
        <f t="shared" ca="1" si="4"/>
        <v>50000</v>
      </c>
      <c r="I43" s="9">
        <f t="shared" ca="1" si="5"/>
        <v>150000</v>
      </c>
      <c r="J43" s="9">
        <f t="shared" ca="1" si="6"/>
        <v>1650000</v>
      </c>
      <c r="K43" s="9">
        <f t="shared" ca="1" si="1"/>
        <v>10237.438554216867</v>
      </c>
      <c r="L43" s="9">
        <f t="shared" ca="1" si="2"/>
        <v>16891773614.45783</v>
      </c>
      <c r="M43" s="9">
        <f ca="1">$L43*B43/'일자별 주가'!B42-펀드!R42</f>
        <v>-6024.0963855421869</v>
      </c>
      <c r="N43" s="9">
        <f ca="1">$L43*C43/'일자별 주가'!C42-펀드!S42</f>
        <v>-3614.4578313253078</v>
      </c>
      <c r="O43" s="9">
        <f ca="1">$L43*D43/'일자별 주가'!D42-펀드!T42</f>
        <v>-13172.690763052233</v>
      </c>
      <c r="P43" s="9">
        <f ca="1">$L43*E43/'일자별 주가'!E42-펀드!U42</f>
        <v>-706.82730923694726</v>
      </c>
      <c r="Q43" s="9">
        <f ca="1">$L43*F43/'일자별 주가'!F42-펀드!V42</f>
        <v>-401.60642570281198</v>
      </c>
      <c r="R43" s="16">
        <f t="shared" ca="1" si="10"/>
        <v>99397.590361445764</v>
      </c>
      <c r="S43" s="16">
        <f t="shared" ca="1" si="11"/>
        <v>59638.554216867458</v>
      </c>
      <c r="T43" s="16">
        <f t="shared" ca="1" si="12"/>
        <v>217349.39759036142</v>
      </c>
      <c r="U43" s="16">
        <f t="shared" ca="1" si="13"/>
        <v>11662.65060240964</v>
      </c>
      <c r="V43" s="16">
        <f t="shared" ca="1" si="14"/>
        <v>6626.5060240963849</v>
      </c>
    </row>
    <row r="44" spans="1:22" x14ac:dyDescent="0.3">
      <c r="A44">
        <v>42</v>
      </c>
      <c r="B44" s="15">
        <f ca="1">'일자별 시가총액'!B43/'일자별 시가총액'!$G43</f>
        <v>7.2107229980187745E-2</v>
      </c>
      <c r="C44" s="15">
        <f ca="1">'일자별 시가총액'!C43/'일자별 시가총액'!$G43</f>
        <v>6.8699651035320983E-2</v>
      </c>
      <c r="D44" s="15">
        <f ca="1">'일자별 시가총액'!D43/'일자별 시가총액'!$G43</f>
        <v>0.40858063010122109</v>
      </c>
      <c r="E44" s="15">
        <f ca="1">'일자별 시가총액'!E43/'일자별 시가총액'!$G43</f>
        <v>6.7799986649280441E-2</v>
      </c>
      <c r="F44" s="15">
        <f ca="1">'일자별 시가총액'!F43/'일자별 시가총액'!$G43</f>
        <v>0.38281250223398972</v>
      </c>
      <c r="G44" s="14">
        <f ca="1">'일자별 시가총액'!H43</f>
        <v>101.12115341365462</v>
      </c>
      <c r="H44" s="9">
        <f t="shared" ca="1" si="4"/>
        <v>0</v>
      </c>
      <c r="I44" s="9">
        <f t="shared" ca="1" si="5"/>
        <v>200000</v>
      </c>
      <c r="J44" s="9">
        <f t="shared" ca="1" si="6"/>
        <v>1450000</v>
      </c>
      <c r="K44" s="9">
        <f t="shared" ca="1" si="1"/>
        <v>10112.115341365461</v>
      </c>
      <c r="L44" s="9">
        <f t="shared" ca="1" si="2"/>
        <v>14662567244.979919</v>
      </c>
      <c r="M44" s="9">
        <f ca="1">$L44*B44/'일자별 주가'!B43-펀드!R43</f>
        <v>-12048.192771084316</v>
      </c>
      <c r="N44" s="9">
        <f ca="1">$L44*C44/'일자별 주가'!C43-펀드!S43</f>
        <v>-7228.9156626505865</v>
      </c>
      <c r="O44" s="9">
        <f ca="1">$L44*D44/'일자별 주가'!D43-펀드!T43</f>
        <v>-26345.381526104407</v>
      </c>
      <c r="P44" s="9">
        <f ca="1">$L44*E44/'일자별 주가'!E43-펀드!U43</f>
        <v>-1413.6546184738963</v>
      </c>
      <c r="Q44" s="9">
        <f ca="1">$L44*F44/'일자별 주가'!F43-펀드!V43</f>
        <v>-803.21285140562122</v>
      </c>
      <c r="R44" s="16">
        <f t="shared" ca="1" si="10"/>
        <v>87349.397590361448</v>
      </c>
      <c r="S44" s="16">
        <f t="shared" ca="1" si="11"/>
        <v>52409.638554216872</v>
      </c>
      <c r="T44" s="16">
        <f t="shared" ca="1" si="12"/>
        <v>191004.01606425701</v>
      </c>
      <c r="U44" s="16">
        <f t="shared" ca="1" si="13"/>
        <v>10248.995983935743</v>
      </c>
      <c r="V44" s="16">
        <f t="shared" ca="1" si="14"/>
        <v>5823.2931726907636</v>
      </c>
    </row>
    <row r="45" spans="1:22" x14ac:dyDescent="0.3">
      <c r="A45">
        <v>43</v>
      </c>
      <c r="B45" s="15">
        <f ca="1">'일자별 시가총액'!B44/'일자별 시가총액'!$G44</f>
        <v>7.2510832655626606E-2</v>
      </c>
      <c r="C45" s="15">
        <f ca="1">'일자별 시가총액'!C44/'일자별 시가총액'!$G44</f>
        <v>6.8375472347150981E-2</v>
      </c>
      <c r="D45" s="15">
        <f ca="1">'일자별 시가총액'!D44/'일자별 시가총액'!$G44</f>
        <v>0.40329618121213573</v>
      </c>
      <c r="E45" s="15">
        <f ca="1">'일자별 시가총액'!E44/'일자별 시가총액'!$G44</f>
        <v>6.6930313442479072E-2</v>
      </c>
      <c r="F45" s="15">
        <f ca="1">'일자별 시가총액'!F44/'일자별 시가총액'!$G44</f>
        <v>0.3888872003426076</v>
      </c>
      <c r="G45" s="14">
        <f ca="1">'일자별 시가총액'!H44</f>
        <v>101.7961734939759</v>
      </c>
      <c r="H45" s="9">
        <f t="shared" ca="1" si="4"/>
        <v>100000</v>
      </c>
      <c r="I45" s="9">
        <f t="shared" ca="1" si="5"/>
        <v>100000</v>
      </c>
      <c r="J45" s="9">
        <f t="shared" ca="1" si="6"/>
        <v>1450000</v>
      </c>
      <c r="K45" s="9">
        <f t="shared" ca="1" si="1"/>
        <v>10179.617349397589</v>
      </c>
      <c r="L45" s="9">
        <f t="shared" ca="1" si="2"/>
        <v>14760445156.626505</v>
      </c>
      <c r="M45" s="9">
        <f ca="1">$L45*B45/'일자별 주가'!B44-펀드!R44</f>
        <v>0</v>
      </c>
      <c r="N45" s="9">
        <f ca="1">$L45*C45/'일자별 주가'!C44-펀드!S44</f>
        <v>0</v>
      </c>
      <c r="O45" s="9">
        <f ca="1">$L45*D45/'일자별 주가'!D44-펀드!T44</f>
        <v>0</v>
      </c>
      <c r="P45" s="9">
        <f ca="1">$L45*E45/'일자별 주가'!E44-펀드!U44</f>
        <v>0</v>
      </c>
      <c r="Q45" s="9">
        <f ca="1">$L45*F45/'일자별 주가'!F44-펀드!V44</f>
        <v>0</v>
      </c>
      <c r="R45" s="16">
        <f t="shared" ca="1" si="10"/>
        <v>87349.397590361448</v>
      </c>
      <c r="S45" s="16">
        <f t="shared" ca="1" si="11"/>
        <v>52409.638554216872</v>
      </c>
      <c r="T45" s="16">
        <f t="shared" ca="1" si="12"/>
        <v>191004.01606425701</v>
      </c>
      <c r="U45" s="16">
        <f t="shared" ca="1" si="13"/>
        <v>10248.995983935743</v>
      </c>
      <c r="V45" s="16">
        <f t="shared" ca="1" si="14"/>
        <v>5823.2931726907636</v>
      </c>
    </row>
    <row r="46" spans="1:22" x14ac:dyDescent="0.3">
      <c r="A46">
        <v>44</v>
      </c>
      <c r="B46" s="15">
        <f ca="1">'일자별 시가총액'!B45/'일자별 시가총액'!$G45</f>
        <v>7.2217627704868129E-2</v>
      </c>
      <c r="C46" s="15">
        <f ca="1">'일자별 시가총액'!C45/'일자별 시가총액'!$G45</f>
        <v>6.8895509549987091E-2</v>
      </c>
      <c r="D46" s="15">
        <f ca="1">'일자별 시가총액'!D45/'일자별 시가총액'!$G45</f>
        <v>0.40468794936108132</v>
      </c>
      <c r="E46" s="15">
        <f ca="1">'일자별 시가총액'!E45/'일자별 시가총액'!$G45</f>
        <v>6.9228158434004122E-2</v>
      </c>
      <c r="F46" s="15">
        <f ca="1">'일자별 시가총액'!F45/'일자별 시가총액'!$G45</f>
        <v>0.38497075495005934</v>
      </c>
      <c r="G46" s="14">
        <f ca="1">'일자별 시가총액'!H45</f>
        <v>101.07501204819278</v>
      </c>
      <c r="H46" s="9">
        <f t="shared" ca="1" si="4"/>
        <v>100000</v>
      </c>
      <c r="I46" s="9">
        <f t="shared" ca="1" si="5"/>
        <v>200000</v>
      </c>
      <c r="J46" s="9">
        <f t="shared" ca="1" si="6"/>
        <v>1350000</v>
      </c>
      <c r="K46" s="9">
        <f t="shared" ca="1" si="1"/>
        <v>10107.501204819278</v>
      </c>
      <c r="L46" s="9">
        <f t="shared" ca="1" si="2"/>
        <v>13645126626.506025</v>
      </c>
      <c r="M46" s="9">
        <f ca="1">$L46*B46/'일자별 주가'!B45-펀드!R45</f>
        <v>-6024.0963855421578</v>
      </c>
      <c r="N46" s="9">
        <f ca="1">$L46*C46/'일자별 주가'!C45-펀드!S45</f>
        <v>-3614.4578313253005</v>
      </c>
      <c r="O46" s="9">
        <f ca="1">$L46*D46/'일자별 주가'!D45-펀드!T45</f>
        <v>-13172.690763052175</v>
      </c>
      <c r="P46" s="9">
        <f ca="1">$L46*E46/'일자별 주가'!E45-펀드!U45</f>
        <v>-706.82730923694726</v>
      </c>
      <c r="Q46" s="9">
        <f ca="1">$L46*F46/'일자별 주가'!F45-펀드!V45</f>
        <v>-401.60642570281107</v>
      </c>
      <c r="R46" s="16">
        <f t="shared" ca="1" si="10"/>
        <v>81325.30120481929</v>
      </c>
      <c r="S46" s="16">
        <f t="shared" ca="1" si="11"/>
        <v>48795.180722891571</v>
      </c>
      <c r="T46" s="16">
        <f t="shared" ca="1" si="12"/>
        <v>177831.32530120484</v>
      </c>
      <c r="U46" s="16">
        <f t="shared" ca="1" si="13"/>
        <v>9542.1686746987962</v>
      </c>
      <c r="V46" s="16">
        <f t="shared" ca="1" si="14"/>
        <v>5421.6867469879526</v>
      </c>
    </row>
    <row r="47" spans="1:22" x14ac:dyDescent="0.3">
      <c r="A47">
        <v>45</v>
      </c>
      <c r="B47" s="15">
        <f ca="1">'일자별 시가총액'!B46/'일자별 시가총액'!$G46</f>
        <v>7.0231344916741253E-2</v>
      </c>
      <c r="C47" s="15">
        <f ca="1">'일자별 시가총액'!C46/'일자별 시가총액'!$G46</f>
        <v>6.8917395723213551E-2</v>
      </c>
      <c r="D47" s="15">
        <f ca="1">'일자별 시가총액'!D46/'일자별 시가총액'!$G46</f>
        <v>0.4022948159716066</v>
      </c>
      <c r="E47" s="15">
        <f ca="1">'일자별 시가총액'!E46/'일자별 시가총액'!$G46</f>
        <v>6.9357984065435085E-2</v>
      </c>
      <c r="F47" s="15">
        <f ca="1">'일자별 시가총액'!F46/'일자별 시가총액'!$G46</f>
        <v>0.38919845932300345</v>
      </c>
      <c r="G47" s="14">
        <f ca="1">'일자별 시가총액'!H46</f>
        <v>102.97293493975903</v>
      </c>
      <c r="H47" s="9">
        <f t="shared" ca="1" si="4"/>
        <v>0</v>
      </c>
      <c r="I47" s="9">
        <f t="shared" ca="1" si="5"/>
        <v>0</v>
      </c>
      <c r="J47" s="9">
        <f t="shared" ca="1" si="6"/>
        <v>1350000</v>
      </c>
      <c r="K47" s="9">
        <f t="shared" ca="1" si="1"/>
        <v>10297.293493975903</v>
      </c>
      <c r="L47" s="9">
        <f t="shared" ca="1" si="2"/>
        <v>13901346216.86747</v>
      </c>
      <c r="M47" s="9">
        <f ca="1">$L47*B47/'일자별 주가'!B46-펀드!R46</f>
        <v>0</v>
      </c>
      <c r="N47" s="9">
        <f ca="1">$L47*C47/'일자별 주가'!C46-펀드!S46</f>
        <v>0</v>
      </c>
      <c r="O47" s="9">
        <f ca="1">$L47*D47/'일자별 주가'!D46-펀드!T46</f>
        <v>0</v>
      </c>
      <c r="P47" s="9">
        <f ca="1">$L47*E47/'일자별 주가'!E46-펀드!U46</f>
        <v>0</v>
      </c>
      <c r="Q47" s="9">
        <f ca="1">$L47*F47/'일자별 주가'!F46-펀드!V46</f>
        <v>0</v>
      </c>
      <c r="R47" s="16">
        <f t="shared" ca="1" si="10"/>
        <v>81325.30120481929</v>
      </c>
      <c r="S47" s="16">
        <f t="shared" ca="1" si="11"/>
        <v>48795.180722891571</v>
      </c>
      <c r="T47" s="16">
        <f t="shared" ca="1" si="12"/>
        <v>177831.32530120484</v>
      </c>
      <c r="U47" s="16">
        <f t="shared" ca="1" si="13"/>
        <v>9542.1686746987962</v>
      </c>
      <c r="V47" s="16">
        <f t="shared" ca="1" si="14"/>
        <v>5421.6867469879526</v>
      </c>
    </row>
    <row r="48" spans="1:22" x14ac:dyDescent="0.3">
      <c r="A48">
        <v>46</v>
      </c>
      <c r="B48" s="15">
        <f ca="1">'일자별 시가총액'!B47/'일자별 시가총액'!$G47</f>
        <v>6.7923073958571833E-2</v>
      </c>
      <c r="C48" s="15">
        <f ca="1">'일자별 시가총액'!C47/'일자별 시가총액'!$G47</f>
        <v>6.6581270146586852E-2</v>
      </c>
      <c r="D48" s="15">
        <f ca="1">'일자별 시가총액'!D47/'일자별 시가총액'!$G47</f>
        <v>0.40548300250108549</v>
      </c>
      <c r="E48" s="15">
        <f ca="1">'일자별 시가총액'!E47/'일자별 시가총액'!$G47</f>
        <v>6.9531660841257073E-2</v>
      </c>
      <c r="F48" s="15">
        <f ca="1">'일자별 시가총액'!F47/'일자별 시가총액'!$G47</f>
        <v>0.39048099255249868</v>
      </c>
      <c r="G48" s="14">
        <f ca="1">'일자별 시가총액'!H47</f>
        <v>104.87590682730922</v>
      </c>
      <c r="H48" s="9">
        <f t="shared" ca="1" si="4"/>
        <v>0</v>
      </c>
      <c r="I48" s="9">
        <f t="shared" ca="1" si="5"/>
        <v>100000</v>
      </c>
      <c r="J48" s="9">
        <f t="shared" ca="1" si="6"/>
        <v>1250000</v>
      </c>
      <c r="K48" s="9">
        <f t="shared" ca="1" si="1"/>
        <v>10487.590682730921</v>
      </c>
      <c r="L48" s="9">
        <f t="shared" ca="1" si="2"/>
        <v>13109488353.413651</v>
      </c>
      <c r="M48" s="9">
        <f ca="1">$L48*B48/'일자별 주가'!B47-펀드!R47</f>
        <v>-6024.0963855422015</v>
      </c>
      <c r="N48" s="9">
        <f ca="1">$L48*C48/'일자별 주가'!C47-펀드!S47</f>
        <v>-3614.4578313253296</v>
      </c>
      <c r="O48" s="9">
        <f ca="1">$L48*D48/'일자별 주가'!D47-펀드!T47</f>
        <v>-13172.690763052291</v>
      </c>
      <c r="P48" s="9">
        <f ca="1">$L48*E48/'일자별 주가'!E47-펀드!U47</f>
        <v>-706.82730923695271</v>
      </c>
      <c r="Q48" s="9">
        <f ca="1">$L48*F48/'일자별 주가'!F47-펀드!V47</f>
        <v>-401.60642570281379</v>
      </c>
      <c r="R48" s="16">
        <f t="shared" ca="1" si="10"/>
        <v>75301.204819277089</v>
      </c>
      <c r="S48" s="16">
        <f t="shared" ca="1" si="11"/>
        <v>45180.722891566242</v>
      </c>
      <c r="T48" s="16">
        <f t="shared" ca="1" si="12"/>
        <v>164658.63453815255</v>
      </c>
      <c r="U48" s="16">
        <f t="shared" ca="1" si="13"/>
        <v>8835.3413654618435</v>
      </c>
      <c r="V48" s="16">
        <f t="shared" ca="1" si="14"/>
        <v>5020.0803212851388</v>
      </c>
    </row>
    <row r="49" spans="1:22" x14ac:dyDescent="0.3">
      <c r="A49">
        <v>47</v>
      </c>
      <c r="B49" s="15">
        <f ca="1">'일자별 시가총액'!B48/'일자별 시가총액'!$G48</f>
        <v>6.5918916768190006E-2</v>
      </c>
      <c r="C49" s="15">
        <f ca="1">'일자별 시가총액'!C48/'일자별 시가총액'!$G48</f>
        <v>6.5579175550671484E-2</v>
      </c>
      <c r="D49" s="15">
        <f ca="1">'일자별 시가총액'!D48/'일자별 시가총액'!$G48</f>
        <v>0.40233811882019649</v>
      </c>
      <c r="E49" s="15">
        <f ca="1">'일자별 시가총액'!E48/'일자별 시가총액'!$G48</f>
        <v>6.903784755165529E-2</v>
      </c>
      <c r="F49" s="15">
        <f ca="1">'일자별 시가총액'!F48/'일자별 시가총액'!$G48</f>
        <v>0.39712594130928663</v>
      </c>
      <c r="G49" s="14">
        <f ca="1">'일자별 시가총액'!H48</f>
        <v>105.67930120481928</v>
      </c>
      <c r="H49" s="9">
        <f t="shared" ca="1" si="4"/>
        <v>50000</v>
      </c>
      <c r="I49" s="9">
        <f t="shared" ca="1" si="5"/>
        <v>50000</v>
      </c>
      <c r="J49" s="9">
        <f t="shared" ca="1" si="6"/>
        <v>1250000</v>
      </c>
      <c r="K49" s="9">
        <f t="shared" ca="1" si="1"/>
        <v>10567.930120481928</v>
      </c>
      <c r="L49" s="9">
        <f t="shared" ca="1" si="2"/>
        <v>13209912650.602409</v>
      </c>
      <c r="M49" s="9">
        <f ca="1">$L49*B49/'일자별 주가'!B48-펀드!R48</f>
        <v>0</v>
      </c>
      <c r="N49" s="9">
        <f ca="1">$L49*C49/'일자별 주가'!C48-펀드!S48</f>
        <v>0</v>
      </c>
      <c r="O49" s="9">
        <f ca="1">$L49*D49/'일자별 주가'!D48-펀드!T48</f>
        <v>0</v>
      </c>
      <c r="P49" s="9">
        <f ca="1">$L49*E49/'일자별 주가'!E48-펀드!U48</f>
        <v>0</v>
      </c>
      <c r="Q49" s="9">
        <f ca="1">$L49*F49/'일자별 주가'!F48-펀드!V48</f>
        <v>0</v>
      </c>
      <c r="R49" s="16">
        <f t="shared" ca="1" si="10"/>
        <v>75301.204819277089</v>
      </c>
      <c r="S49" s="16">
        <f t="shared" ca="1" si="11"/>
        <v>45180.722891566242</v>
      </c>
      <c r="T49" s="16">
        <f t="shared" ca="1" si="12"/>
        <v>164658.63453815255</v>
      </c>
      <c r="U49" s="16">
        <f t="shared" ca="1" si="13"/>
        <v>8835.3413654618435</v>
      </c>
      <c r="V49" s="16">
        <f t="shared" ca="1" si="14"/>
        <v>5020.0803212851388</v>
      </c>
    </row>
    <row r="50" spans="1:22" x14ac:dyDescent="0.3">
      <c r="A50">
        <v>48</v>
      </c>
      <c r="B50" s="15">
        <f ca="1">'일자별 시가총액'!B49/'일자별 시가총액'!$G49</f>
        <v>6.790583931755137E-2</v>
      </c>
      <c r="C50" s="15">
        <f ca="1">'일자별 시가총액'!C49/'일자별 시가총액'!$G49</f>
        <v>6.554704114653094E-2</v>
      </c>
      <c r="D50" s="15">
        <f ca="1">'일자별 시가총액'!D49/'일자별 시가총액'!$G49</f>
        <v>0.39635553324234934</v>
      </c>
      <c r="E50" s="15">
        <f ca="1">'일자별 시가총액'!E49/'일자별 시가총액'!$G49</f>
        <v>6.8667511125339489E-2</v>
      </c>
      <c r="F50" s="15">
        <f ca="1">'일자별 시가총액'!F49/'일자별 시가총액'!$G49</f>
        <v>0.4015240751682288</v>
      </c>
      <c r="G50" s="14">
        <f ca="1">'일자별 시가총액'!H49</f>
        <v>104.96462329317269</v>
      </c>
      <c r="H50" s="9">
        <f t="shared" ca="1" si="4"/>
        <v>200000</v>
      </c>
      <c r="I50" s="9">
        <f t="shared" ca="1" si="5"/>
        <v>0</v>
      </c>
      <c r="J50" s="9">
        <f t="shared" ca="1" si="6"/>
        <v>1450000</v>
      </c>
      <c r="K50" s="9">
        <f t="shared" ca="1" si="1"/>
        <v>10496.462329317268</v>
      </c>
      <c r="L50" s="9">
        <f t="shared" ca="1" si="2"/>
        <v>15219870377.510038</v>
      </c>
      <c r="M50" s="9">
        <f ca="1">$L50*B50/'일자별 주가'!B49-펀드!R49</f>
        <v>12048.192771084345</v>
      </c>
      <c r="N50" s="9">
        <f ca="1">$L50*C50/'일자별 주가'!C49-펀드!S49</f>
        <v>7228.9156626506156</v>
      </c>
      <c r="O50" s="9">
        <f ca="1">$L50*D50/'일자별 주가'!D49-펀드!T49</f>
        <v>26345.381526104436</v>
      </c>
      <c r="P50" s="9">
        <f ca="1">$L50*E50/'일자별 주가'!E49-펀드!U49</f>
        <v>1413.6546184739</v>
      </c>
      <c r="Q50" s="9">
        <f ca="1">$L50*F50/'일자별 주가'!F49-펀드!V49</f>
        <v>803.21285140562304</v>
      </c>
      <c r="R50" s="16">
        <f t="shared" ca="1" si="10"/>
        <v>87349.397590361434</v>
      </c>
      <c r="S50" s="16">
        <f t="shared" ca="1" si="11"/>
        <v>52409.638554216857</v>
      </c>
      <c r="T50" s="16">
        <f t="shared" ca="1" si="12"/>
        <v>191004.01606425698</v>
      </c>
      <c r="U50" s="16">
        <f t="shared" ca="1" si="13"/>
        <v>10248.995983935743</v>
      </c>
      <c r="V50" s="16">
        <f t="shared" ca="1" si="14"/>
        <v>5823.2931726907618</v>
      </c>
    </row>
    <row r="51" spans="1:22" x14ac:dyDescent="0.3">
      <c r="A51">
        <v>49</v>
      </c>
      <c r="B51" s="15">
        <f ca="1">'일자별 시가총액'!B50/'일자별 시가총액'!$G50</f>
        <v>6.8892540779417477E-2</v>
      </c>
      <c r="C51" s="15">
        <f ca="1">'일자별 시가총액'!C50/'일자별 시가총액'!$G50</f>
        <v>6.5516652261303765E-2</v>
      </c>
      <c r="D51" s="15">
        <f ca="1">'일자별 시가총액'!D50/'일자별 시가총액'!$G50</f>
        <v>0.39184919573991084</v>
      </c>
      <c r="E51" s="15">
        <f ca="1">'일자별 시가총액'!E50/'일자별 시가총액'!$G50</f>
        <v>6.8505688370251547E-2</v>
      </c>
      <c r="F51" s="15">
        <f ca="1">'일자별 시가총액'!F50/'일자별 시가총액'!$G50</f>
        <v>0.40523592284911636</v>
      </c>
      <c r="G51" s="14">
        <f ca="1">'일자별 시가총액'!H50</f>
        <v>105.60361285140563</v>
      </c>
      <c r="H51" s="9">
        <f t="shared" ca="1" si="4"/>
        <v>250000</v>
      </c>
      <c r="I51" s="9">
        <f t="shared" ca="1" si="5"/>
        <v>100000</v>
      </c>
      <c r="J51" s="9">
        <f t="shared" ca="1" si="6"/>
        <v>1600000</v>
      </c>
      <c r="K51" s="9">
        <f t="shared" ca="1" si="1"/>
        <v>10560.361285140563</v>
      </c>
      <c r="L51" s="9">
        <f t="shared" ca="1" si="2"/>
        <v>16896578056.224901</v>
      </c>
      <c r="M51" s="9">
        <f ca="1">$L51*B51/'일자별 주가'!B50-펀드!R50</f>
        <v>9036.1445783132804</v>
      </c>
      <c r="N51" s="9">
        <f ca="1">$L51*C51/'일자별 주가'!C50-펀드!S50</f>
        <v>5421.6867469879653</v>
      </c>
      <c r="O51" s="9">
        <f ca="1">$L51*D51/'일자별 주가'!D50-펀드!T50</f>
        <v>19759.036144578364</v>
      </c>
      <c r="P51" s="9">
        <f ca="1">$L51*E51/'일자별 주가'!E50-펀드!U50</f>
        <v>1060.2409638554236</v>
      </c>
      <c r="Q51" s="9">
        <f ca="1">$L51*F51/'일자별 주가'!F50-펀드!V50</f>
        <v>602.40963855421887</v>
      </c>
      <c r="R51" s="16">
        <f t="shared" ca="1" si="10"/>
        <v>96385.542168674714</v>
      </c>
      <c r="S51" s="16">
        <f t="shared" ca="1" si="11"/>
        <v>57831.325301204823</v>
      </c>
      <c r="T51" s="16">
        <f t="shared" ca="1" si="12"/>
        <v>210763.05220883535</v>
      </c>
      <c r="U51" s="16">
        <f t="shared" ca="1" si="13"/>
        <v>11309.236947791167</v>
      </c>
      <c r="V51" s="16">
        <f t="shared" ca="1" si="14"/>
        <v>6425.7028112449807</v>
      </c>
    </row>
    <row r="52" spans="1:22" x14ac:dyDescent="0.3">
      <c r="A52">
        <v>50</v>
      </c>
      <c r="B52" s="15">
        <f ca="1">'일자별 시가총액'!B51/'일자별 시가총액'!$G51</f>
        <v>6.9376497344842983E-2</v>
      </c>
      <c r="C52" s="15">
        <f ca="1">'일자별 시가총액'!C51/'일자별 시가총액'!$G51</f>
        <v>6.7365818302559541E-2</v>
      </c>
      <c r="D52" s="15">
        <f ca="1">'일자별 시가총액'!D51/'일자별 시가총액'!$G51</f>
        <v>0.38914694482084894</v>
      </c>
      <c r="E52" s="15">
        <f ca="1">'일자별 시가총액'!E51/'일자별 시가총액'!$G51</f>
        <v>7.0860449190002256E-2</v>
      </c>
      <c r="F52" s="15">
        <f ca="1">'일자별 시가총액'!F51/'일자별 시가총액'!$G51</f>
        <v>0.40325029034174625</v>
      </c>
      <c r="G52" s="14">
        <f ca="1">'일자별 시가총액'!H51</f>
        <v>104.50224899598393</v>
      </c>
      <c r="H52" s="9">
        <f t="shared" ca="1" si="4"/>
        <v>150000</v>
      </c>
      <c r="I52" s="9">
        <f t="shared" ca="1" si="5"/>
        <v>150000</v>
      </c>
      <c r="J52" s="9">
        <f t="shared" ca="1" si="6"/>
        <v>1600000</v>
      </c>
      <c r="K52" s="9">
        <f t="shared" ca="1" si="1"/>
        <v>10450.224899598394</v>
      </c>
      <c r="L52" s="9">
        <f t="shared" ca="1" si="2"/>
        <v>16720359839.35743</v>
      </c>
      <c r="M52" s="9">
        <f ca="1">$L52*B52/'일자별 주가'!B51-펀드!R51</f>
        <v>0</v>
      </c>
      <c r="N52" s="9">
        <f ca="1">$L52*C52/'일자별 주가'!C51-펀드!S51</f>
        <v>0</v>
      </c>
      <c r="O52" s="9">
        <f ca="1">$L52*D52/'일자별 주가'!D51-펀드!T51</f>
        <v>0</v>
      </c>
      <c r="P52" s="9">
        <f ca="1">$L52*E52/'일자별 주가'!E51-펀드!U51</f>
        <v>0</v>
      </c>
      <c r="Q52" s="9">
        <f ca="1">$L52*F52/'일자별 주가'!F51-펀드!V51</f>
        <v>0</v>
      </c>
      <c r="R52" s="16">
        <f t="shared" ca="1" si="10"/>
        <v>96385.542168674714</v>
      </c>
      <c r="S52" s="16">
        <f t="shared" ca="1" si="11"/>
        <v>57831.325301204823</v>
      </c>
      <c r="T52" s="16">
        <f t="shared" ca="1" si="12"/>
        <v>210763.05220883535</v>
      </c>
      <c r="U52" s="16">
        <f t="shared" ca="1" si="13"/>
        <v>11309.236947791167</v>
      </c>
      <c r="V52" s="16">
        <f t="shared" ca="1" si="14"/>
        <v>6425.7028112449807</v>
      </c>
    </row>
    <row r="53" spans="1:22" x14ac:dyDescent="0.3">
      <c r="A53">
        <v>51</v>
      </c>
      <c r="B53" s="15">
        <f ca="1">'일자별 시가총액'!B52/'일자별 시가총액'!$G52</f>
        <v>7.0764074359425486E-2</v>
      </c>
      <c r="C53" s="15">
        <f ca="1">'일자별 시가총액'!C52/'일자별 시가총액'!$G52</f>
        <v>6.6678500372752539E-2</v>
      </c>
      <c r="D53" s="15">
        <f ca="1">'일자별 시가총액'!D52/'일자별 시가총액'!$G52</f>
        <v>0.37859790341520544</v>
      </c>
      <c r="E53" s="15">
        <f ca="1">'일자별 시가총액'!E52/'일자별 시가총액'!$G52</f>
        <v>7.0826801899203984E-2</v>
      </c>
      <c r="F53" s="15">
        <f ca="1">'일자별 시가총액'!F52/'일자별 시가총액'!$G52</f>
        <v>0.41313271995341255</v>
      </c>
      <c r="G53" s="14">
        <f ca="1">'일자별 시가총액'!H52</f>
        <v>104.71755662650601</v>
      </c>
      <c r="H53" s="9">
        <f t="shared" ca="1" si="4"/>
        <v>100000</v>
      </c>
      <c r="I53" s="9">
        <f t="shared" ca="1" si="5"/>
        <v>250000</v>
      </c>
      <c r="J53" s="9">
        <f t="shared" ca="1" si="6"/>
        <v>1450000</v>
      </c>
      <c r="K53" s="9">
        <f t="shared" ca="1" si="1"/>
        <v>10471.755662650601</v>
      </c>
      <c r="L53" s="9">
        <f t="shared" ca="1" si="2"/>
        <v>15184045710.843372</v>
      </c>
      <c r="M53" s="9">
        <f ca="1">$L53*B53/'일자별 주가'!B52-펀드!R52</f>
        <v>-9036.1445783132804</v>
      </c>
      <c r="N53" s="9">
        <f ca="1">$L53*C53/'일자별 주가'!C52-펀드!S52</f>
        <v>-5421.686746987958</v>
      </c>
      <c r="O53" s="9">
        <f ca="1">$L53*D53/'일자별 주가'!D52-펀드!T52</f>
        <v>-19759.036144578306</v>
      </c>
      <c r="P53" s="9">
        <f ca="1">$L53*E53/'일자별 주가'!E52-펀드!U52</f>
        <v>-1060.2409638554254</v>
      </c>
      <c r="Q53" s="9">
        <f ca="1">$L53*F53/'일자별 주가'!F52-펀드!V52</f>
        <v>-602.40963855421796</v>
      </c>
      <c r="R53" s="16">
        <f t="shared" ca="1" si="10"/>
        <v>87349.397590361434</v>
      </c>
      <c r="S53" s="16">
        <f t="shared" ca="1" si="11"/>
        <v>52409.638554216865</v>
      </c>
      <c r="T53" s="16">
        <f t="shared" ca="1" si="12"/>
        <v>191004.01606425704</v>
      </c>
      <c r="U53" s="16">
        <f t="shared" ca="1" si="13"/>
        <v>10248.995983935742</v>
      </c>
      <c r="V53" s="16">
        <f t="shared" ca="1" si="14"/>
        <v>5823.2931726907627</v>
      </c>
    </row>
    <row r="54" spans="1:22" x14ac:dyDescent="0.3">
      <c r="A54">
        <v>52</v>
      </c>
      <c r="B54" s="15">
        <f ca="1">'일자별 시가총액'!B53/'일자별 시가총액'!$G53</f>
        <v>6.9893755141814867E-2</v>
      </c>
      <c r="C54" s="15">
        <f ca="1">'일자별 시가총액'!C53/'일자별 시가총액'!$G53</f>
        <v>6.497788869353438E-2</v>
      </c>
      <c r="D54" s="15">
        <f ca="1">'일자별 시가총액'!D53/'일자별 시가총액'!$G53</f>
        <v>0.37967438419521232</v>
      </c>
      <c r="E54" s="15">
        <f ca="1">'일자별 시가총액'!E53/'일자별 시가총액'!$G53</f>
        <v>7.0064958081588427E-2</v>
      </c>
      <c r="F54" s="15">
        <f ca="1">'일자별 시가총액'!F53/'일자별 시가총액'!$G53</f>
        <v>0.41538901388785004</v>
      </c>
      <c r="G54" s="14">
        <f ca="1">'일자별 시가총액'!H53</f>
        <v>106.2455951807229</v>
      </c>
      <c r="H54" s="9">
        <f t="shared" ca="1" si="4"/>
        <v>50000</v>
      </c>
      <c r="I54" s="9">
        <f t="shared" ca="1" si="5"/>
        <v>0</v>
      </c>
      <c r="J54" s="9">
        <f t="shared" ca="1" si="6"/>
        <v>1500000</v>
      </c>
      <c r="K54" s="9">
        <f t="shared" ca="1" si="1"/>
        <v>10624.55951807229</v>
      </c>
      <c r="L54" s="9">
        <f t="shared" ca="1" si="2"/>
        <v>15936839277.108435</v>
      </c>
      <c r="M54" s="9">
        <f ca="1">$L54*B54/'일자별 주가'!B53-펀드!R53</f>
        <v>3012.0481927710935</v>
      </c>
      <c r="N54" s="9">
        <f ca="1">$L54*C54/'일자별 주가'!C53-펀드!S53</f>
        <v>1807.2289156626575</v>
      </c>
      <c r="O54" s="9">
        <f ca="1">$L54*D54/'일자별 주가'!D53-펀드!T53</f>
        <v>6586.3453815261018</v>
      </c>
      <c r="P54" s="9">
        <f ca="1">$L54*E54/'일자별 주가'!E53-펀드!U53</f>
        <v>353.41365461847636</v>
      </c>
      <c r="Q54" s="9">
        <f ca="1">$L54*F54/'일자별 주가'!F53-펀드!V53</f>
        <v>200.8032128514069</v>
      </c>
      <c r="R54" s="16">
        <f t="shared" ca="1" si="10"/>
        <v>90361.445783132527</v>
      </c>
      <c r="S54" s="16">
        <f t="shared" ca="1" si="11"/>
        <v>54216.867469879522</v>
      </c>
      <c r="T54" s="16">
        <f t="shared" ca="1" si="12"/>
        <v>197590.36144578314</v>
      </c>
      <c r="U54" s="16">
        <f t="shared" ca="1" si="13"/>
        <v>10602.409638554218</v>
      </c>
      <c r="V54" s="16">
        <f t="shared" ca="1" si="14"/>
        <v>6024.0963855421696</v>
      </c>
    </row>
    <row r="55" spans="1:22" x14ac:dyDescent="0.3">
      <c r="A55">
        <v>53</v>
      </c>
      <c r="B55" s="15">
        <f ca="1">'일자별 시가총액'!B54/'일자별 시가총액'!$G54</f>
        <v>6.8799293896937383E-2</v>
      </c>
      <c r="C55" s="15">
        <f ca="1">'일자별 시가총액'!C54/'일자별 시가총액'!$G54</f>
        <v>6.4692073045919438E-2</v>
      </c>
      <c r="D55" s="15">
        <f ca="1">'일자별 시가총액'!D54/'일자별 시가총액'!$G54</f>
        <v>0.38029594763425711</v>
      </c>
      <c r="E55" s="15">
        <f ca="1">'일자별 시가총액'!E54/'일자별 시가총액'!$G54</f>
        <v>6.9621124559150122E-2</v>
      </c>
      <c r="F55" s="15">
        <f ca="1">'일자별 시가총액'!F54/'일자별 시가총액'!$G54</f>
        <v>0.41659156086373589</v>
      </c>
      <c r="G55" s="14">
        <f ca="1">'일자별 시가총액'!H54</f>
        <v>108.06709397590362</v>
      </c>
      <c r="H55" s="9">
        <f t="shared" ca="1" si="4"/>
        <v>0</v>
      </c>
      <c r="I55" s="9">
        <f t="shared" ca="1" si="5"/>
        <v>0</v>
      </c>
      <c r="J55" s="9">
        <f t="shared" ca="1" si="6"/>
        <v>1500000</v>
      </c>
      <c r="K55" s="9">
        <f t="shared" ca="1" si="1"/>
        <v>10806.709397590361</v>
      </c>
      <c r="L55" s="9">
        <f t="shared" ca="1" si="2"/>
        <v>16210064096.385542</v>
      </c>
      <c r="M55" s="9">
        <f ca="1">$L55*B55/'일자별 주가'!B54-펀드!R54</f>
        <v>0</v>
      </c>
      <c r="N55" s="9">
        <f ca="1">$L55*C55/'일자별 주가'!C54-펀드!S54</f>
        <v>0</v>
      </c>
      <c r="O55" s="9">
        <f ca="1">$L55*D55/'일자별 주가'!D54-펀드!T54</f>
        <v>0</v>
      </c>
      <c r="P55" s="9">
        <f ca="1">$L55*E55/'일자별 주가'!E54-펀드!U54</f>
        <v>0</v>
      </c>
      <c r="Q55" s="9">
        <f ca="1">$L55*F55/'일자별 주가'!F54-펀드!V54</f>
        <v>0</v>
      </c>
      <c r="R55" s="16">
        <f t="shared" ca="1" si="10"/>
        <v>90361.445783132527</v>
      </c>
      <c r="S55" s="16">
        <f t="shared" ca="1" si="11"/>
        <v>54216.867469879522</v>
      </c>
      <c r="T55" s="16">
        <f t="shared" ca="1" si="12"/>
        <v>197590.36144578314</v>
      </c>
      <c r="U55" s="16">
        <f t="shared" ca="1" si="13"/>
        <v>10602.409638554218</v>
      </c>
      <c r="V55" s="16">
        <f t="shared" ca="1" si="14"/>
        <v>6024.0963855421696</v>
      </c>
    </row>
    <row r="56" spans="1:22" x14ac:dyDescent="0.3">
      <c r="A56">
        <v>54</v>
      </c>
      <c r="B56" s="15">
        <f ca="1">'일자별 시가총액'!B55/'일자별 시가총액'!$G55</f>
        <v>7.1876890133813834E-2</v>
      </c>
      <c r="C56" s="15">
        <f ca="1">'일자별 시가총액'!C55/'일자별 시가총액'!$G55</f>
        <v>6.3909854158280779E-2</v>
      </c>
      <c r="D56" s="15">
        <f ca="1">'일자별 시가총액'!D55/'일자별 시가총액'!$G55</f>
        <v>0.37654263809120631</v>
      </c>
      <c r="E56" s="15">
        <f ca="1">'일자별 시가총액'!E55/'일자별 시가총액'!$G55</f>
        <v>6.9601454139670227E-2</v>
      </c>
      <c r="F56" s="15">
        <f ca="1">'일자별 시가총액'!F55/'일자별 시가총액'!$G55</f>
        <v>0.41806916347702883</v>
      </c>
      <c r="G56" s="14">
        <f ca="1">'일자별 시가총액'!H55</f>
        <v>106.20569317269077</v>
      </c>
      <c r="H56" s="9">
        <f t="shared" ca="1" si="4"/>
        <v>0</v>
      </c>
      <c r="I56" s="9">
        <f t="shared" ca="1" si="5"/>
        <v>150000</v>
      </c>
      <c r="J56" s="9">
        <f t="shared" ca="1" si="6"/>
        <v>1350000</v>
      </c>
      <c r="K56" s="9">
        <f t="shared" ca="1" si="1"/>
        <v>10620.569317269075</v>
      </c>
      <c r="L56" s="9">
        <f t="shared" ca="1" si="2"/>
        <v>14337768578.313251</v>
      </c>
      <c r="M56" s="9">
        <f ca="1">$L56*B56/'일자별 주가'!B55-펀드!R55</f>
        <v>-9036.1445783132513</v>
      </c>
      <c r="N56" s="9">
        <f ca="1">$L56*C56/'일자별 주가'!C55-펀드!S55</f>
        <v>-5421.686746987958</v>
      </c>
      <c r="O56" s="9">
        <f ca="1">$L56*D56/'일자별 주가'!D55-펀드!T55</f>
        <v>-19759.036144578364</v>
      </c>
      <c r="P56" s="9">
        <f ca="1">$L56*E56/'일자별 주가'!E55-펀드!U55</f>
        <v>-1060.2409638554236</v>
      </c>
      <c r="Q56" s="9">
        <f ca="1">$L56*F56/'일자별 주가'!F55-펀드!V55</f>
        <v>-602.40963855421796</v>
      </c>
      <c r="R56" s="16">
        <f t="shared" ca="1" si="10"/>
        <v>81325.301204819276</v>
      </c>
      <c r="S56" s="16">
        <f t="shared" ca="1" si="11"/>
        <v>48795.180722891564</v>
      </c>
      <c r="T56" s="16">
        <f t="shared" ca="1" si="12"/>
        <v>177831.32530120478</v>
      </c>
      <c r="U56" s="16">
        <f t="shared" ca="1" si="13"/>
        <v>9542.1686746987943</v>
      </c>
      <c r="V56" s="16">
        <f t="shared" ca="1" si="14"/>
        <v>5421.6867469879517</v>
      </c>
    </row>
    <row r="57" spans="1:22" x14ac:dyDescent="0.3">
      <c r="A57">
        <v>55</v>
      </c>
      <c r="B57" s="15">
        <f ca="1">'일자별 시가총액'!B56/'일자별 시가총액'!$G56</f>
        <v>7.3773216979094433E-2</v>
      </c>
      <c r="C57" s="15">
        <f ca="1">'일자별 시가총액'!C56/'일자별 시가총액'!$G56</f>
        <v>6.3565201418684381E-2</v>
      </c>
      <c r="D57" s="15">
        <f ca="1">'일자별 시가총액'!D56/'일자별 시가총액'!$G56</f>
        <v>0.36730777190423181</v>
      </c>
      <c r="E57" s="15">
        <f ca="1">'일자별 시가총액'!E56/'일자별 시가총액'!$G56</f>
        <v>7.1691588678595625E-2</v>
      </c>
      <c r="F57" s="15">
        <f ca="1">'일자별 시가총액'!F56/'일자별 시가총액'!$G56</f>
        <v>0.42366222101939377</v>
      </c>
      <c r="G57" s="14">
        <f ca="1">'일자별 시가총액'!H56</f>
        <v>105.91723855421687</v>
      </c>
      <c r="H57" s="9">
        <f t="shared" ca="1" si="4"/>
        <v>150000</v>
      </c>
      <c r="I57" s="9">
        <f t="shared" ca="1" si="5"/>
        <v>100000</v>
      </c>
      <c r="J57" s="9">
        <f t="shared" ca="1" si="6"/>
        <v>1400000</v>
      </c>
      <c r="K57" s="9">
        <f t="shared" ca="1" si="1"/>
        <v>10591.723855421687</v>
      </c>
      <c r="L57" s="9">
        <f t="shared" ca="1" si="2"/>
        <v>14828413397.590363</v>
      </c>
      <c r="M57" s="9">
        <f ca="1">$L57*B57/'일자별 주가'!B56-펀드!R56</f>
        <v>3012.0481927710935</v>
      </c>
      <c r="N57" s="9">
        <f ca="1">$L57*C57/'일자별 주가'!C56-펀드!S56</f>
        <v>1807.2289156626503</v>
      </c>
      <c r="O57" s="9">
        <f ca="1">$L57*D57/'일자별 주가'!D56-펀드!T56</f>
        <v>6586.3453815261892</v>
      </c>
      <c r="P57" s="9">
        <f ca="1">$L57*E57/'일자별 주가'!E56-펀드!U56</f>
        <v>353.41365461847454</v>
      </c>
      <c r="Q57" s="9">
        <f ca="1">$L57*F57/'일자별 주가'!F56-펀드!V56</f>
        <v>200.80321285140599</v>
      </c>
      <c r="R57" s="16">
        <f t="shared" ca="1" si="10"/>
        <v>84337.349397590369</v>
      </c>
      <c r="S57" s="16">
        <f t="shared" ca="1" si="11"/>
        <v>50602.409638554214</v>
      </c>
      <c r="T57" s="16">
        <f t="shared" ca="1" si="12"/>
        <v>184417.67068273097</v>
      </c>
      <c r="U57" s="16">
        <f t="shared" ca="1" si="13"/>
        <v>9895.5823293172689</v>
      </c>
      <c r="V57" s="16">
        <f t="shared" ca="1" si="14"/>
        <v>5622.4899598393577</v>
      </c>
    </row>
    <row r="58" spans="1:22" x14ac:dyDescent="0.3">
      <c r="A58">
        <v>56</v>
      </c>
      <c r="B58" s="15">
        <f ca="1">'일자별 시가총액'!B57/'일자별 시가총액'!$G57</f>
        <v>7.5449744066049623E-2</v>
      </c>
      <c r="C58" s="15">
        <f ca="1">'일자별 시가총액'!C57/'일자별 시가총액'!$G57</f>
        <v>6.2656780562588957E-2</v>
      </c>
      <c r="D58" s="15">
        <f ca="1">'일자별 시가총액'!D57/'일자별 시가총액'!$G57</f>
        <v>0.37163336445314676</v>
      </c>
      <c r="E58" s="15">
        <f ca="1">'일자별 시가총액'!E57/'일자별 시가총액'!$G57</f>
        <v>7.162605181748416E-2</v>
      </c>
      <c r="F58" s="15">
        <f ca="1">'일자별 시가총액'!F57/'일자별 시가총액'!$G57</f>
        <v>0.41863405910073048</v>
      </c>
      <c r="G58" s="14">
        <f ca="1">'일자별 시가총액'!H57</f>
        <v>106.47796144578314</v>
      </c>
      <c r="H58" s="9">
        <f t="shared" ca="1" si="4"/>
        <v>50000</v>
      </c>
      <c r="I58" s="9">
        <f t="shared" ca="1" si="5"/>
        <v>50000</v>
      </c>
      <c r="J58" s="9">
        <f t="shared" ca="1" si="6"/>
        <v>1400000</v>
      </c>
      <c r="K58" s="9">
        <f t="shared" ca="1" si="1"/>
        <v>10647.796144578315</v>
      </c>
      <c r="L58" s="9">
        <f t="shared" ca="1" si="2"/>
        <v>14906914602.409641</v>
      </c>
      <c r="M58" s="9">
        <f ca="1">$L58*B58/'일자별 주가'!B57-펀드!R57</f>
        <v>0</v>
      </c>
      <c r="N58" s="9">
        <f ca="1">$L58*C58/'일자별 주가'!C57-펀드!S57</f>
        <v>0</v>
      </c>
      <c r="O58" s="9">
        <f ca="1">$L58*D58/'일자별 주가'!D57-펀드!T57</f>
        <v>0</v>
      </c>
      <c r="P58" s="9">
        <f ca="1">$L58*E58/'일자별 주가'!E57-펀드!U57</f>
        <v>0</v>
      </c>
      <c r="Q58" s="9">
        <f ca="1">$L58*F58/'일자별 주가'!F57-펀드!V57</f>
        <v>0</v>
      </c>
      <c r="R58" s="16">
        <f t="shared" ca="1" si="10"/>
        <v>84337.349397590369</v>
      </c>
      <c r="S58" s="16">
        <f t="shared" ca="1" si="11"/>
        <v>50602.409638554214</v>
      </c>
      <c r="T58" s="16">
        <f t="shared" ca="1" si="12"/>
        <v>184417.67068273097</v>
      </c>
      <c r="U58" s="16">
        <f t="shared" ca="1" si="13"/>
        <v>9895.5823293172689</v>
      </c>
      <c r="V58" s="16">
        <f t="shared" ca="1" si="14"/>
        <v>5622.4899598393577</v>
      </c>
    </row>
    <row r="59" spans="1:22" x14ac:dyDescent="0.3">
      <c r="A59">
        <v>57</v>
      </c>
      <c r="B59" s="15">
        <f ca="1">'일자별 시가총액'!B58/'일자별 시가총액'!$G58</f>
        <v>7.5823083918156939E-2</v>
      </c>
      <c r="C59" s="15">
        <f ca="1">'일자별 시가총액'!C58/'일자별 시가총액'!$G58</f>
        <v>6.0874093767307687E-2</v>
      </c>
      <c r="D59" s="15">
        <f ca="1">'일자별 시가총액'!D58/'일자별 시가총액'!$G58</f>
        <v>0.36362257115502938</v>
      </c>
      <c r="E59" s="15">
        <f ca="1">'일자별 시가총액'!E58/'일자별 시가총액'!$G58</f>
        <v>7.296338062309897E-2</v>
      </c>
      <c r="F59" s="15">
        <f ca="1">'일자별 시가총액'!F58/'일자별 시가총액'!$G58</f>
        <v>0.42671687053640706</v>
      </c>
      <c r="G59" s="14">
        <f ca="1">'일자별 시가총액'!H58</f>
        <v>107.28048674698796</v>
      </c>
      <c r="H59" s="9">
        <f t="shared" ca="1" si="4"/>
        <v>200000</v>
      </c>
      <c r="I59" s="9">
        <f t="shared" ca="1" si="5"/>
        <v>200000</v>
      </c>
      <c r="J59" s="9">
        <f t="shared" ca="1" si="6"/>
        <v>1400000</v>
      </c>
      <c r="K59" s="9">
        <f t="shared" ca="1" si="1"/>
        <v>10728.048674698795</v>
      </c>
      <c r="L59" s="9">
        <f t="shared" ca="1" si="2"/>
        <v>15019268144.578314</v>
      </c>
      <c r="M59" s="9">
        <f ca="1">$L59*B59/'일자별 주가'!B58-펀드!R58</f>
        <v>0</v>
      </c>
      <c r="N59" s="9">
        <f ca="1">$L59*C59/'일자별 주가'!C58-펀드!S58</f>
        <v>0</v>
      </c>
      <c r="O59" s="9">
        <f ca="1">$L59*D59/'일자별 주가'!D58-펀드!T58</f>
        <v>0</v>
      </c>
      <c r="P59" s="9">
        <f ca="1">$L59*E59/'일자별 주가'!E58-펀드!U58</f>
        <v>0</v>
      </c>
      <c r="Q59" s="9">
        <f ca="1">$L59*F59/'일자별 주가'!F58-펀드!V58</f>
        <v>0</v>
      </c>
      <c r="R59" s="16">
        <f t="shared" ca="1" si="10"/>
        <v>84337.349397590369</v>
      </c>
      <c r="S59" s="16">
        <f t="shared" ca="1" si="11"/>
        <v>50602.409638554214</v>
      </c>
      <c r="T59" s="16">
        <f t="shared" ca="1" si="12"/>
        <v>184417.67068273097</v>
      </c>
      <c r="U59" s="16">
        <f t="shared" ca="1" si="13"/>
        <v>9895.5823293172689</v>
      </c>
      <c r="V59" s="16">
        <f t="shared" ca="1" si="14"/>
        <v>5622.4899598393577</v>
      </c>
    </row>
    <row r="60" spans="1:22" x14ac:dyDescent="0.3">
      <c r="A60">
        <v>58</v>
      </c>
      <c r="B60" s="15">
        <f ca="1">'일자별 시가총액'!B59/'일자별 시가총액'!$G59</f>
        <v>7.5152205276293696E-2</v>
      </c>
      <c r="C60" s="15">
        <f ca="1">'일자별 시가총액'!C59/'일자별 시가총액'!$G59</f>
        <v>5.9912680230587115E-2</v>
      </c>
      <c r="D60" s="15">
        <f ca="1">'일자별 시가총액'!D59/'일자별 시가총액'!$G59</f>
        <v>0.37309486827101584</v>
      </c>
      <c r="E60" s="15">
        <f ca="1">'일자별 시가총액'!E59/'일자별 시가총액'!$G59</f>
        <v>7.1857206455932091E-2</v>
      </c>
      <c r="F60" s="15">
        <f ca="1">'일자별 시가총액'!F59/'일자별 시가총액'!$G59</f>
        <v>0.41998303976617124</v>
      </c>
      <c r="G60" s="14">
        <f ca="1">'일자별 시가총액'!H59</f>
        <v>107.18007871485943</v>
      </c>
      <c r="H60" s="9">
        <f t="shared" ca="1" si="4"/>
        <v>150000</v>
      </c>
      <c r="I60" s="9">
        <f t="shared" ca="1" si="5"/>
        <v>0</v>
      </c>
      <c r="J60" s="9">
        <f t="shared" ca="1" si="6"/>
        <v>1550000</v>
      </c>
      <c r="K60" s="9">
        <f t="shared" ca="1" si="1"/>
        <v>10718.007871485945</v>
      </c>
      <c r="L60" s="9">
        <f t="shared" ca="1" si="2"/>
        <v>16612912200.803215</v>
      </c>
      <c r="M60" s="9">
        <f ca="1">$L60*B60/'일자별 주가'!B59-펀드!R59</f>
        <v>9036.1445783132513</v>
      </c>
      <c r="N60" s="9">
        <f ca="1">$L60*C60/'일자별 주가'!C59-펀드!S59</f>
        <v>5421.686746987958</v>
      </c>
      <c r="O60" s="9">
        <f ca="1">$L60*D60/'일자별 주가'!D59-펀드!T59</f>
        <v>19759.036144578306</v>
      </c>
      <c r="P60" s="9">
        <f ca="1">$L60*E60/'일자별 주가'!E59-펀드!U59</f>
        <v>1060.2409638554236</v>
      </c>
      <c r="Q60" s="9">
        <f ca="1">$L60*F60/'일자별 주가'!F59-펀드!V59</f>
        <v>602.40963855421705</v>
      </c>
      <c r="R60" s="16">
        <f t="shared" ca="1" si="10"/>
        <v>93373.493975903621</v>
      </c>
      <c r="S60" s="16">
        <f t="shared" ca="1" si="11"/>
        <v>56024.096385542172</v>
      </c>
      <c r="T60" s="16">
        <f t="shared" ca="1" si="12"/>
        <v>204176.70682730927</v>
      </c>
      <c r="U60" s="16">
        <f t="shared" ca="1" si="13"/>
        <v>10955.823293172693</v>
      </c>
      <c r="V60" s="16">
        <f t="shared" ca="1" si="14"/>
        <v>6224.8995983935747</v>
      </c>
    </row>
    <row r="61" spans="1:22" x14ac:dyDescent="0.3">
      <c r="A61">
        <v>59</v>
      </c>
      <c r="B61" s="15">
        <f ca="1">'일자별 시가총액'!B60/'일자별 시가총액'!$G60</f>
        <v>7.273588368398512E-2</v>
      </c>
      <c r="C61" s="15">
        <f ca="1">'일자별 시가총액'!C60/'일자별 시가총액'!$G60</f>
        <v>5.8984938098832644E-2</v>
      </c>
      <c r="D61" s="15">
        <f ca="1">'일자별 시가총액'!D60/'일자별 시가총액'!$G60</f>
        <v>0.37538778659505995</v>
      </c>
      <c r="E61" s="15">
        <f ca="1">'일자별 시가총액'!E60/'일자별 시가총액'!$G60</f>
        <v>6.9797003088973714E-2</v>
      </c>
      <c r="F61" s="15">
        <f ca="1">'일자별 시가총액'!F60/'일자별 시가총액'!$G60</f>
        <v>0.42309438853314857</v>
      </c>
      <c r="G61" s="14">
        <f ca="1">'일자별 시가총액'!H60</f>
        <v>107.58515341365462</v>
      </c>
      <c r="H61" s="9">
        <f t="shared" ca="1" si="4"/>
        <v>200000</v>
      </c>
      <c r="I61" s="9">
        <f t="shared" ca="1" si="5"/>
        <v>100000</v>
      </c>
      <c r="J61" s="9">
        <f t="shared" ca="1" si="6"/>
        <v>1650000</v>
      </c>
      <c r="K61" s="9">
        <f t="shared" ca="1" si="1"/>
        <v>10758.515341365463</v>
      </c>
      <c r="L61" s="9">
        <f t="shared" ca="1" si="2"/>
        <v>17751550313.253014</v>
      </c>
      <c r="M61" s="9">
        <f ca="1">$L61*B61/'일자별 주가'!B60-펀드!R60</f>
        <v>6024.0963855421724</v>
      </c>
      <c r="N61" s="9">
        <f ca="1">$L61*C61/'일자별 주가'!C60-펀드!S60</f>
        <v>3614.4578313253005</v>
      </c>
      <c r="O61" s="9">
        <f ca="1">$L61*D61/'일자별 주가'!D60-펀드!T60</f>
        <v>13172.690763052175</v>
      </c>
      <c r="P61" s="9">
        <f ca="1">$L61*E61/'일자별 주가'!E60-펀드!U60</f>
        <v>706.82730923694726</v>
      </c>
      <c r="Q61" s="9">
        <f ca="1">$L61*F61/'일자별 주가'!F60-펀드!V60</f>
        <v>401.60642570281198</v>
      </c>
      <c r="R61" s="16">
        <f t="shared" ca="1" si="10"/>
        <v>99397.590361445793</v>
      </c>
      <c r="S61" s="16">
        <f t="shared" ca="1" si="11"/>
        <v>59638.554216867473</v>
      </c>
      <c r="T61" s="16">
        <f t="shared" ca="1" si="12"/>
        <v>217349.39759036145</v>
      </c>
      <c r="U61" s="16">
        <f t="shared" ca="1" si="13"/>
        <v>11662.65060240964</v>
      </c>
      <c r="V61" s="16">
        <f t="shared" ca="1" si="14"/>
        <v>6626.5060240963867</v>
      </c>
    </row>
    <row r="62" spans="1:22" x14ac:dyDescent="0.3">
      <c r="A62">
        <v>60</v>
      </c>
      <c r="B62" s="15">
        <f ca="1">'일자별 시가총액'!B61/'일자별 시가총액'!$G61</f>
        <v>7.4573257671391044E-2</v>
      </c>
      <c r="C62" s="15">
        <f ca="1">'일자별 시가총액'!C61/'일자별 시가총액'!$G61</f>
        <v>6.1034442490618381E-2</v>
      </c>
      <c r="D62" s="15">
        <f ca="1">'일자별 시가총액'!D61/'일자별 시가총액'!$G61</f>
        <v>0.36905770611946342</v>
      </c>
      <c r="E62" s="15">
        <f ca="1">'일자별 시가총액'!E61/'일자별 시가총액'!$G61</f>
        <v>7.1635543066627699E-2</v>
      </c>
      <c r="F62" s="15">
        <f ca="1">'일자별 시가총액'!F61/'일자별 시가총액'!$G61</f>
        <v>0.4236990506518995</v>
      </c>
      <c r="G62" s="14">
        <f ca="1">'일자별 시가총액'!H61</f>
        <v>107.01048514056224</v>
      </c>
      <c r="H62" s="9">
        <f t="shared" ca="1" si="4"/>
        <v>100000</v>
      </c>
      <c r="I62" s="9">
        <f t="shared" ca="1" si="5"/>
        <v>150000</v>
      </c>
      <c r="J62" s="9">
        <f t="shared" ca="1" si="6"/>
        <v>1600000</v>
      </c>
      <c r="K62" s="9">
        <f t="shared" ca="1" si="1"/>
        <v>10701.048514056225</v>
      </c>
      <c r="L62" s="9">
        <f t="shared" ca="1" si="2"/>
        <v>17121677622.48996</v>
      </c>
      <c r="M62" s="9">
        <f ca="1">$L62*B62/'일자별 주가'!B61-펀드!R61</f>
        <v>-3012.0481927710935</v>
      </c>
      <c r="N62" s="9">
        <f ca="1">$L62*C62/'일자별 주가'!C61-펀드!S61</f>
        <v>-1807.2289156626575</v>
      </c>
      <c r="O62" s="9">
        <f ca="1">$L62*D62/'일자별 주가'!D61-펀드!T61</f>
        <v>-6586.3453815260727</v>
      </c>
      <c r="P62" s="9">
        <f ca="1">$L62*E62/'일자별 주가'!E61-펀드!U61</f>
        <v>-353.41365461847454</v>
      </c>
      <c r="Q62" s="9">
        <f ca="1">$L62*F62/'일자별 주가'!F61-펀드!V61</f>
        <v>-200.8032128514069</v>
      </c>
      <c r="R62" s="16">
        <f t="shared" ca="1" si="10"/>
        <v>96385.542168674699</v>
      </c>
      <c r="S62" s="16">
        <f t="shared" ca="1" si="11"/>
        <v>57831.325301204815</v>
      </c>
      <c r="T62" s="16">
        <f t="shared" ca="1" si="12"/>
        <v>210763.05220883538</v>
      </c>
      <c r="U62" s="16">
        <f t="shared" ca="1" si="13"/>
        <v>11309.236947791165</v>
      </c>
      <c r="V62" s="16">
        <f t="shared" ca="1" si="14"/>
        <v>6425.7028112449798</v>
      </c>
    </row>
    <row r="63" spans="1:22" x14ac:dyDescent="0.3">
      <c r="A63">
        <v>61</v>
      </c>
      <c r="B63" s="15">
        <f ca="1">'일자별 시가총액'!B62/'일자별 시가총액'!$G62</f>
        <v>7.2613353394109847E-2</v>
      </c>
      <c r="C63" s="15">
        <f ca="1">'일자별 시가총액'!C62/'일자별 시가총액'!$G62</f>
        <v>6.2294731583910461E-2</v>
      </c>
      <c r="D63" s="15">
        <f ca="1">'일자별 시가총액'!D62/'일자별 시가총액'!$G62</f>
        <v>0.37324846415590307</v>
      </c>
      <c r="E63" s="15">
        <f ca="1">'일자별 시가총액'!E62/'일자별 시가총액'!$G62</f>
        <v>6.930816914560213E-2</v>
      </c>
      <c r="F63" s="15">
        <f ca="1">'일자별 시가총액'!F62/'일자별 시가총액'!$G62</f>
        <v>0.4225352817204745</v>
      </c>
      <c r="G63" s="14">
        <f ca="1">'일자별 시가총액'!H62</f>
        <v>107.58418152610443</v>
      </c>
      <c r="H63" s="9">
        <f t="shared" ca="1" si="4"/>
        <v>150000</v>
      </c>
      <c r="I63" s="9">
        <f t="shared" ca="1" si="5"/>
        <v>0</v>
      </c>
      <c r="J63" s="9">
        <f t="shared" ca="1" si="6"/>
        <v>1750000</v>
      </c>
      <c r="K63" s="9">
        <f t="shared" ca="1" si="1"/>
        <v>10758.418152610444</v>
      </c>
      <c r="L63" s="9">
        <f t="shared" ca="1" si="2"/>
        <v>18827231767.068275</v>
      </c>
      <c r="M63" s="9">
        <f ca="1">$L63*B63/'일자별 주가'!B62-펀드!R62</f>
        <v>9036.1445783132513</v>
      </c>
      <c r="N63" s="9">
        <f ca="1">$L63*C63/'일자별 주가'!C62-펀드!S62</f>
        <v>5421.686746987958</v>
      </c>
      <c r="O63" s="9">
        <f ca="1">$L63*D63/'일자별 주가'!D62-펀드!T62</f>
        <v>19759.036144578335</v>
      </c>
      <c r="P63" s="9">
        <f ca="1">$L63*E63/'일자별 주가'!E62-펀드!U62</f>
        <v>1060.2409638554218</v>
      </c>
      <c r="Q63" s="9">
        <f ca="1">$L63*F63/'일자별 주가'!F62-펀드!V62</f>
        <v>602.40963855421796</v>
      </c>
      <c r="R63" s="16">
        <f t="shared" ca="1" si="10"/>
        <v>105421.68674698795</v>
      </c>
      <c r="S63" s="16">
        <f t="shared" ca="1" si="11"/>
        <v>63253.012048192773</v>
      </c>
      <c r="T63" s="16">
        <f t="shared" ca="1" si="12"/>
        <v>230522.08835341371</v>
      </c>
      <c r="U63" s="16">
        <f t="shared" ca="1" si="13"/>
        <v>12369.477911646587</v>
      </c>
      <c r="V63" s="16">
        <f t="shared" ca="1" si="14"/>
        <v>7028.1124497991977</v>
      </c>
    </row>
    <row r="64" spans="1:22" x14ac:dyDescent="0.3">
      <c r="A64">
        <v>62</v>
      </c>
      <c r="B64" s="15">
        <f ca="1">'일자별 시가총액'!B63/'일자별 시가총액'!$G63</f>
        <v>7.3154537359975652E-2</v>
      </c>
      <c r="C64" s="15">
        <f ca="1">'일자별 시가총액'!C63/'일자별 시가총액'!$G63</f>
        <v>6.251611281311166E-2</v>
      </c>
      <c r="D64" s="15">
        <f ca="1">'일자별 시가총액'!D63/'일자별 시가총액'!$G63</f>
        <v>0.36508342836282226</v>
      </c>
      <c r="E64" s="15">
        <f ca="1">'일자별 시가총액'!E63/'일자별 시가총액'!$G63</f>
        <v>6.9903115300596924E-2</v>
      </c>
      <c r="F64" s="15">
        <f ca="1">'일자별 시가총액'!F63/'일자별 시가총액'!$G63</f>
        <v>0.42934280616349352</v>
      </c>
      <c r="G64" s="14">
        <f ca="1">'일자별 시가총액'!H63</f>
        <v>107.79293333333332</v>
      </c>
      <c r="H64" s="9">
        <f t="shared" ca="1" si="4"/>
        <v>0</v>
      </c>
      <c r="I64" s="9">
        <f t="shared" ca="1" si="5"/>
        <v>250000</v>
      </c>
      <c r="J64" s="9">
        <f t="shared" ca="1" si="6"/>
        <v>1500000</v>
      </c>
      <c r="K64" s="9">
        <f t="shared" ca="1" si="1"/>
        <v>10779.293333333333</v>
      </c>
      <c r="L64" s="9">
        <f t="shared" ca="1" si="2"/>
        <v>16168940000</v>
      </c>
      <c r="M64" s="9">
        <f ca="1">$L64*B64/'일자별 주가'!B63-펀드!R63</f>
        <v>-15060.240963855438</v>
      </c>
      <c r="N64" s="9">
        <f ca="1">$L64*C64/'일자별 주가'!C63-펀드!S63</f>
        <v>-9036.1445783132658</v>
      </c>
      <c r="O64" s="9">
        <f ca="1">$L64*D64/'일자별 주가'!D63-펀드!T63</f>
        <v>-32931.726907630567</v>
      </c>
      <c r="P64" s="9">
        <f ca="1">$L64*E64/'일자별 주가'!E63-펀드!U63</f>
        <v>-1767.0682730923709</v>
      </c>
      <c r="Q64" s="9">
        <f ca="1">$L64*F64/'일자별 주가'!F63-펀드!V63</f>
        <v>-1004.016064257029</v>
      </c>
      <c r="R64" s="16">
        <f t="shared" ca="1" si="10"/>
        <v>90361.445783132513</v>
      </c>
      <c r="S64" s="16">
        <f t="shared" ca="1" si="11"/>
        <v>54216.867469879508</v>
      </c>
      <c r="T64" s="16">
        <f t="shared" ca="1" si="12"/>
        <v>197590.36144578314</v>
      </c>
      <c r="U64" s="16">
        <f t="shared" ca="1" si="13"/>
        <v>10602.409638554216</v>
      </c>
      <c r="V64" s="16">
        <f t="shared" ca="1" si="14"/>
        <v>6024.0963855421687</v>
      </c>
    </row>
    <row r="65" spans="1:22" x14ac:dyDescent="0.3">
      <c r="A65">
        <v>63</v>
      </c>
      <c r="B65" s="15">
        <f ca="1">'일자별 시가총액'!B64/'일자별 시가총액'!$G64</f>
        <v>7.1569917700216548E-2</v>
      </c>
      <c r="C65" s="15">
        <f ca="1">'일자별 시가총액'!C64/'일자별 시가총액'!$G64</f>
        <v>6.1123275990337601E-2</v>
      </c>
      <c r="D65" s="15">
        <f ca="1">'일자별 시가총액'!D64/'일자별 시가총액'!$G64</f>
        <v>0.35725467605070893</v>
      </c>
      <c r="E65" s="15">
        <f ca="1">'일자별 시가총액'!E64/'일자별 시가총액'!$G64</f>
        <v>7.0324195085621224E-2</v>
      </c>
      <c r="F65" s="15">
        <f ca="1">'일자별 시가총액'!F64/'일자별 시가총액'!$G64</f>
        <v>0.4397279351731157</v>
      </c>
      <c r="G65" s="14">
        <f ca="1">'일자별 시가총액'!H64</f>
        <v>107.51134779116467</v>
      </c>
      <c r="H65" s="9">
        <f t="shared" ca="1" si="4"/>
        <v>100000</v>
      </c>
      <c r="I65" s="9">
        <f t="shared" ca="1" si="5"/>
        <v>50000</v>
      </c>
      <c r="J65" s="9">
        <f t="shared" ca="1" si="6"/>
        <v>1550000</v>
      </c>
      <c r="K65" s="9">
        <f t="shared" ca="1" si="1"/>
        <v>10751.134779116466</v>
      </c>
      <c r="L65" s="9">
        <f t="shared" ca="1" si="2"/>
        <v>16664258907.630522</v>
      </c>
      <c r="M65" s="9">
        <f ca="1">$L65*B65/'일자별 주가'!B64-펀드!R64</f>
        <v>3012.048192771108</v>
      </c>
      <c r="N65" s="9">
        <f ca="1">$L65*C65/'일자별 주가'!C64-펀드!S64</f>
        <v>1807.2289156626575</v>
      </c>
      <c r="O65" s="9">
        <f ca="1">$L65*D65/'일자별 주가'!D64-펀드!T64</f>
        <v>6586.3453815261018</v>
      </c>
      <c r="P65" s="9">
        <f ca="1">$L65*E65/'일자별 주가'!E64-펀드!U64</f>
        <v>353.41365461847454</v>
      </c>
      <c r="Q65" s="9">
        <f ca="1">$L65*F65/'일자별 주가'!F64-펀드!V64</f>
        <v>200.80321285140508</v>
      </c>
      <c r="R65" s="16">
        <f t="shared" ca="1" si="10"/>
        <v>93373.493975903621</v>
      </c>
      <c r="S65" s="16">
        <f t="shared" ca="1" si="11"/>
        <v>56024.096385542165</v>
      </c>
      <c r="T65" s="16">
        <f t="shared" ca="1" si="12"/>
        <v>204176.70682730924</v>
      </c>
      <c r="U65" s="16">
        <f t="shared" ca="1" si="13"/>
        <v>10955.823293172691</v>
      </c>
      <c r="V65" s="16">
        <f t="shared" ca="1" si="14"/>
        <v>6224.8995983935738</v>
      </c>
    </row>
    <row r="66" spans="1:22" x14ac:dyDescent="0.3">
      <c r="A66">
        <v>64</v>
      </c>
      <c r="B66" s="15">
        <f ca="1">'일자별 시가총액'!B65/'일자별 시가총액'!$G65</f>
        <v>7.0556286088037948E-2</v>
      </c>
      <c r="C66" s="15">
        <f ca="1">'일자별 시가총액'!C65/'일자별 시가총액'!$G65</f>
        <v>5.9888264661540604E-2</v>
      </c>
      <c r="D66" s="15">
        <f ca="1">'일자별 시가총액'!D65/'일자별 시가총액'!$G65</f>
        <v>0.35393852385536223</v>
      </c>
      <c r="E66" s="15">
        <f ca="1">'일자별 시가총액'!E65/'일자별 시가총액'!$G65</f>
        <v>7.1567488986950173E-2</v>
      </c>
      <c r="F66" s="15">
        <f ca="1">'일자별 시가총액'!F65/'일자별 시가총액'!$G65</f>
        <v>0.44404943640810901</v>
      </c>
      <c r="G66" s="14">
        <f ca="1">'일자별 시가총액'!H65</f>
        <v>108.26185220883535</v>
      </c>
      <c r="H66" s="9">
        <f t="shared" ca="1" si="4"/>
        <v>200000</v>
      </c>
      <c r="I66" s="9">
        <f t="shared" ca="1" si="5"/>
        <v>100000</v>
      </c>
      <c r="J66" s="9">
        <f t="shared" ca="1" si="6"/>
        <v>1650000</v>
      </c>
      <c r="K66" s="9">
        <f t="shared" ca="1" si="1"/>
        <v>10826.185220883535</v>
      </c>
      <c r="L66" s="9">
        <f t="shared" ca="1" si="2"/>
        <v>17863205614.457832</v>
      </c>
      <c r="M66" s="9">
        <f ca="1">$L66*B66/'일자별 주가'!B65-펀드!R65</f>
        <v>6024.0963855421578</v>
      </c>
      <c r="N66" s="9">
        <f ca="1">$L66*C66/'일자별 주가'!C65-펀드!S65</f>
        <v>3614.4578313253078</v>
      </c>
      <c r="O66" s="9">
        <f ca="1">$L66*D66/'일자별 주가'!D65-펀드!T65</f>
        <v>13172.690763052204</v>
      </c>
      <c r="P66" s="9">
        <f ca="1">$L66*E66/'일자별 주가'!E65-펀드!U65</f>
        <v>706.82730923694908</v>
      </c>
      <c r="Q66" s="9">
        <f ca="1">$L66*F66/'일자별 주가'!F65-펀드!V65</f>
        <v>401.60642570281198</v>
      </c>
      <c r="R66" s="16">
        <f t="shared" ca="1" si="10"/>
        <v>99397.590361445778</v>
      </c>
      <c r="S66" s="16">
        <f t="shared" ca="1" si="11"/>
        <v>59638.554216867473</v>
      </c>
      <c r="T66" s="16">
        <f t="shared" ca="1" si="12"/>
        <v>217349.39759036145</v>
      </c>
      <c r="U66" s="16">
        <f t="shared" ca="1" si="13"/>
        <v>11662.65060240964</v>
      </c>
      <c r="V66" s="16">
        <f t="shared" ca="1" si="14"/>
        <v>6626.5060240963858</v>
      </c>
    </row>
    <row r="67" spans="1:22" x14ac:dyDescent="0.3">
      <c r="A67">
        <v>65</v>
      </c>
      <c r="B67" s="15">
        <f ca="1">'일자별 시가총액'!B66/'일자별 시가총액'!$G66</f>
        <v>7.2986261568036254E-2</v>
      </c>
      <c r="C67" s="15">
        <f ca="1">'일자별 시가총액'!C66/'일자별 시가총액'!$G66</f>
        <v>5.9313823640590194E-2</v>
      </c>
      <c r="D67" s="15">
        <f ca="1">'일자별 시가총액'!D66/'일자별 시가총액'!$G66</f>
        <v>0.35042294545301089</v>
      </c>
      <c r="E67" s="15">
        <f ca="1">'일자별 시가총액'!E66/'일자별 시가총액'!$G66</f>
        <v>7.2211542461700265E-2</v>
      </c>
      <c r="F67" s="15">
        <f ca="1">'일자별 시가총액'!F66/'일자별 시가총액'!$G66</f>
        <v>0.4450654268766624</v>
      </c>
      <c r="G67" s="14">
        <f ca="1">'일자별 시가총액'!H66</f>
        <v>107.34814457831325</v>
      </c>
      <c r="H67" s="9">
        <f t="shared" ca="1" si="4"/>
        <v>0</v>
      </c>
      <c r="I67" s="9">
        <f t="shared" ca="1" si="5"/>
        <v>100000</v>
      </c>
      <c r="J67" s="9">
        <f t="shared" ca="1" si="6"/>
        <v>1550000</v>
      </c>
      <c r="K67" s="9">
        <f t="shared" ca="1" si="1"/>
        <v>10734.814457831324</v>
      </c>
      <c r="L67" s="9">
        <f t="shared" ca="1" si="2"/>
        <v>16638962409.638552</v>
      </c>
      <c r="M67" s="9">
        <f ca="1">$L67*B67/'일자별 주가'!B66-펀드!R66</f>
        <v>-6024.0963855421869</v>
      </c>
      <c r="N67" s="9">
        <f ca="1">$L67*C67/'일자별 주가'!C66-펀드!S66</f>
        <v>-3614.4578313253151</v>
      </c>
      <c r="O67" s="9">
        <f ca="1">$L67*D67/'일자별 주가'!D66-펀드!T66</f>
        <v>-13172.690763052262</v>
      </c>
      <c r="P67" s="9">
        <f ca="1">$L67*E67/'일자별 주가'!E66-펀드!U66</f>
        <v>-706.82730923694908</v>
      </c>
      <c r="Q67" s="9">
        <f ca="1">$L67*F67/'일자별 주가'!F66-펀드!V66</f>
        <v>-401.60642570281288</v>
      </c>
      <c r="R67" s="16">
        <f t="shared" ca="1" si="10"/>
        <v>93373.493975903591</v>
      </c>
      <c r="S67" s="16">
        <f t="shared" ca="1" si="11"/>
        <v>56024.096385542158</v>
      </c>
      <c r="T67" s="16">
        <f t="shared" ca="1" si="12"/>
        <v>204176.70682730919</v>
      </c>
      <c r="U67" s="16">
        <f t="shared" ca="1" si="13"/>
        <v>10955.823293172691</v>
      </c>
      <c r="V67" s="16">
        <f t="shared" ca="1" si="14"/>
        <v>6224.8995983935729</v>
      </c>
    </row>
    <row r="68" spans="1:22" x14ac:dyDescent="0.3">
      <c r="A68">
        <v>66</v>
      </c>
      <c r="B68" s="15">
        <f ca="1">'일자별 시가총액'!B67/'일자별 시가총액'!$G67</f>
        <v>7.2013214195787642E-2</v>
      </c>
      <c r="C68" s="15">
        <f ca="1">'일자별 시가총액'!C67/'일자별 시가총액'!$G67</f>
        <v>6.1573418667851779E-2</v>
      </c>
      <c r="D68" s="15">
        <f ca="1">'일자별 시가총액'!D67/'일자별 시가총액'!$G67</f>
        <v>0.34496012829733247</v>
      </c>
      <c r="E68" s="15">
        <f ca="1">'일자별 시가총액'!E67/'일자별 시가총액'!$G67</f>
        <v>7.5008255177931998E-2</v>
      </c>
      <c r="F68" s="15">
        <f ca="1">'일자별 시가총액'!F67/'일자별 시가총액'!$G67</f>
        <v>0.44644498366109608</v>
      </c>
      <c r="G68" s="14">
        <f ca="1">'일자별 시가총액'!H67</f>
        <v>106.5316530120482</v>
      </c>
      <c r="H68" s="9">
        <f t="shared" ca="1" si="4"/>
        <v>250000</v>
      </c>
      <c r="I68" s="9">
        <f t="shared" ca="1" si="5"/>
        <v>50000</v>
      </c>
      <c r="J68" s="9">
        <f t="shared" ca="1" si="6"/>
        <v>1750000</v>
      </c>
      <c r="K68" s="9">
        <f t="shared" ref="K68:K131" ca="1" si="15">10000*G68/G$3</f>
        <v>10653.165301204819</v>
      </c>
      <c r="L68" s="9">
        <f t="shared" ref="L68:L131" ca="1" si="16">J68*K68</f>
        <v>18643039277.108433</v>
      </c>
      <c r="M68" s="9">
        <f ca="1">$L68*B68/'일자별 주가'!B67-펀드!R67</f>
        <v>12048.192771084359</v>
      </c>
      <c r="N68" s="9">
        <f ca="1">$L68*C68/'일자별 주가'!C67-펀드!S67</f>
        <v>7228.9156626506083</v>
      </c>
      <c r="O68" s="9">
        <f ca="1">$L68*D68/'일자별 주가'!D67-펀드!T67</f>
        <v>26345.381526104436</v>
      </c>
      <c r="P68" s="9">
        <f ca="1">$L68*E68/'일자별 주가'!E67-펀드!U67</f>
        <v>1413.6546184738963</v>
      </c>
      <c r="Q68" s="9">
        <f ca="1">$L68*F68/'일자별 주가'!F67-펀드!V67</f>
        <v>803.21285140562304</v>
      </c>
      <c r="R68" s="16">
        <f t="shared" ca="1" si="10"/>
        <v>105421.68674698795</v>
      </c>
      <c r="S68" s="16">
        <f t="shared" ca="1" si="11"/>
        <v>63253.012048192766</v>
      </c>
      <c r="T68" s="16">
        <f t="shared" ca="1" si="12"/>
        <v>230522.08835341362</v>
      </c>
      <c r="U68" s="16">
        <f t="shared" ca="1" si="13"/>
        <v>12369.477911646587</v>
      </c>
      <c r="V68" s="16">
        <f t="shared" ca="1" si="14"/>
        <v>7028.1124497991959</v>
      </c>
    </row>
    <row r="69" spans="1:22" x14ac:dyDescent="0.3">
      <c r="A69">
        <v>67</v>
      </c>
      <c r="B69" s="15">
        <f ca="1">'일자별 시가총액'!B68/'일자별 시가총액'!$G68</f>
        <v>7.2483707528980923E-2</v>
      </c>
      <c r="C69" s="15">
        <f ca="1">'일자별 시가총액'!C68/'일자별 시가총액'!$G68</f>
        <v>6.2560028002502877E-2</v>
      </c>
      <c r="D69" s="15">
        <f ca="1">'일자별 시가총액'!D68/'일자별 시가총액'!$G68</f>
        <v>0.35274751679208705</v>
      </c>
      <c r="E69" s="15">
        <f ca="1">'일자별 시가총액'!E68/'일자별 시가총액'!$G68</f>
        <v>7.6449053381421495E-2</v>
      </c>
      <c r="F69" s="15">
        <f ca="1">'일자별 시가총액'!F68/'일자별 시가총액'!$G68</f>
        <v>0.43575969429500766</v>
      </c>
      <c r="G69" s="14">
        <f ca="1">'일자별 시가총액'!H68</f>
        <v>107.0701767068273</v>
      </c>
      <c r="H69" s="9">
        <f t="shared" ref="H69:H132" ca="1" si="17">RANDBETWEEN(0, 5)*50000</f>
        <v>50000</v>
      </c>
      <c r="I69" s="9">
        <f t="shared" ref="I69:I132" ca="1" si="18">MIN(J68,RANDBETWEEN(0, 5)*50000)</f>
        <v>150000</v>
      </c>
      <c r="J69" s="9">
        <f t="shared" ref="J69:J132" ca="1" si="19">J68+H69-I69</f>
        <v>1650000</v>
      </c>
      <c r="K69" s="9">
        <f t="shared" ca="1" si="15"/>
        <v>10707.01767068273</v>
      </c>
      <c r="L69" s="9">
        <f t="shared" ca="1" si="16"/>
        <v>17666579156.626503</v>
      </c>
      <c r="M69" s="9">
        <f ca="1">$L69*B69/'일자별 주가'!B68-펀드!R68</f>
        <v>-6024.0963855421869</v>
      </c>
      <c r="N69" s="9">
        <f ca="1">$L69*C69/'일자별 주가'!C68-펀드!S68</f>
        <v>-3614.4578313253151</v>
      </c>
      <c r="O69" s="9">
        <f ca="1">$L69*D69/'일자별 주가'!D68-펀드!T68</f>
        <v>-13172.690763052233</v>
      </c>
      <c r="P69" s="9">
        <f ca="1">$L69*E69/'일자별 주가'!E68-펀드!U68</f>
        <v>-706.82730923695271</v>
      </c>
      <c r="Q69" s="9">
        <f ca="1">$L69*F69/'일자별 주가'!F68-펀드!V68</f>
        <v>-401.60642570281198</v>
      </c>
      <c r="R69" s="16">
        <f t="shared" ca="1" si="10"/>
        <v>99397.590361445764</v>
      </c>
      <c r="S69" s="16">
        <f t="shared" ca="1" si="11"/>
        <v>59638.554216867451</v>
      </c>
      <c r="T69" s="16">
        <f t="shared" ca="1" si="12"/>
        <v>217349.39759036139</v>
      </c>
      <c r="U69" s="16">
        <f t="shared" ca="1" si="13"/>
        <v>11662.650602409634</v>
      </c>
      <c r="V69" s="16">
        <f t="shared" ca="1" si="14"/>
        <v>6626.506024096384</v>
      </c>
    </row>
    <row r="70" spans="1:22" x14ac:dyDescent="0.3">
      <c r="A70">
        <v>68</v>
      </c>
      <c r="B70" s="15">
        <f ca="1">'일자별 시가총액'!B69/'일자별 시가총액'!$G69</f>
        <v>7.3388636936353516E-2</v>
      </c>
      <c r="C70" s="15">
        <f ca="1">'일자별 시가총액'!C69/'일자별 시가총액'!$G69</f>
        <v>6.3493040883078389E-2</v>
      </c>
      <c r="D70" s="15">
        <f ca="1">'일자별 시가총액'!D69/'일자별 시가총액'!$G69</f>
        <v>0.35600857571262373</v>
      </c>
      <c r="E70" s="15">
        <f ca="1">'일자별 시가총액'!E69/'일자별 시가총액'!$G69</f>
        <v>7.9208430044348882E-2</v>
      </c>
      <c r="F70" s="15">
        <f ca="1">'일자별 시가총액'!F69/'일자별 시가총액'!$G69</f>
        <v>0.42790131642359547</v>
      </c>
      <c r="G70" s="14">
        <f ca="1">'일자별 시가총액'!H69</f>
        <v>105.8156</v>
      </c>
      <c r="H70" s="9">
        <f t="shared" ca="1" si="17"/>
        <v>50000</v>
      </c>
      <c r="I70" s="9">
        <f t="shared" ca="1" si="18"/>
        <v>50000</v>
      </c>
      <c r="J70" s="9">
        <f t="shared" ca="1" si="19"/>
        <v>1650000</v>
      </c>
      <c r="K70" s="9">
        <f t="shared" ca="1" si="15"/>
        <v>10581.56</v>
      </c>
      <c r="L70" s="9">
        <f t="shared" ca="1" si="16"/>
        <v>17459574000</v>
      </c>
      <c r="M70" s="9">
        <f ca="1">$L70*B70/'일자별 주가'!B69-펀드!R69</f>
        <v>0</v>
      </c>
      <c r="N70" s="9">
        <f ca="1">$L70*C70/'일자별 주가'!C69-펀드!S69</f>
        <v>0</v>
      </c>
      <c r="O70" s="9">
        <f ca="1">$L70*D70/'일자별 주가'!D69-펀드!T69</f>
        <v>0</v>
      </c>
      <c r="P70" s="9">
        <f ca="1">$L70*E70/'일자별 주가'!E69-펀드!U69</f>
        <v>0</v>
      </c>
      <c r="Q70" s="9">
        <f ca="1">$L70*F70/'일자별 주가'!F69-펀드!V69</f>
        <v>0</v>
      </c>
      <c r="R70" s="16">
        <f t="shared" ref="R70:R133" ca="1" si="20">R69+M70</f>
        <v>99397.590361445764</v>
      </c>
      <c r="S70" s="16">
        <f t="shared" ref="S70:S133" ca="1" si="21">S69+N70</f>
        <v>59638.554216867451</v>
      </c>
      <c r="T70" s="16">
        <f t="shared" ref="T70:T133" ca="1" si="22">T69+O70</f>
        <v>217349.39759036139</v>
      </c>
      <c r="U70" s="16">
        <f t="shared" ref="U70:U133" ca="1" si="23">U69+P70</f>
        <v>11662.650602409634</v>
      </c>
      <c r="V70" s="16">
        <f t="shared" ref="V70:V133" ca="1" si="24">V69+Q70</f>
        <v>6626.506024096384</v>
      </c>
    </row>
    <row r="71" spans="1:22" x14ac:dyDescent="0.3">
      <c r="A71">
        <v>69</v>
      </c>
      <c r="B71" s="15">
        <f ca="1">'일자별 시가총액'!B70/'일자별 시가총액'!$G70</f>
        <v>7.441828327178053E-2</v>
      </c>
      <c r="C71" s="15">
        <f ca="1">'일자별 시가총액'!C70/'일자별 시가총액'!$G70</f>
        <v>6.2516159496644089E-2</v>
      </c>
      <c r="D71" s="15">
        <f ca="1">'일자별 시가총액'!D70/'일자별 시가총액'!$G70</f>
        <v>0.35761657724964202</v>
      </c>
      <c r="E71" s="15">
        <f ca="1">'일자별 시가총액'!E70/'일자별 시가총액'!$G70</f>
        <v>7.7362364073882389E-2</v>
      </c>
      <c r="F71" s="15">
        <f ca="1">'일자별 시가총액'!F70/'일자별 시가총액'!$G70</f>
        <v>0.42808661590805097</v>
      </c>
      <c r="G71" s="14">
        <f ca="1">'일자별 시가총액'!H70</f>
        <v>105.38769156626506</v>
      </c>
      <c r="H71" s="9">
        <f t="shared" ca="1" si="17"/>
        <v>200000</v>
      </c>
      <c r="I71" s="9">
        <f t="shared" ca="1" si="18"/>
        <v>0</v>
      </c>
      <c r="J71" s="9">
        <f t="shared" ca="1" si="19"/>
        <v>1850000</v>
      </c>
      <c r="K71" s="9">
        <f t="shared" ca="1" si="15"/>
        <v>10538.769156626508</v>
      </c>
      <c r="L71" s="9">
        <f t="shared" ca="1" si="16"/>
        <v>19496722939.759041</v>
      </c>
      <c r="M71" s="9">
        <f ca="1">$L71*B71/'일자별 주가'!B70-펀드!R70</f>
        <v>12048.192771084374</v>
      </c>
      <c r="N71" s="9">
        <f ca="1">$L71*C71/'일자별 주가'!C70-펀드!S70</f>
        <v>7228.9156626506374</v>
      </c>
      <c r="O71" s="9">
        <f ca="1">$L71*D71/'일자별 주가'!D70-펀드!T70</f>
        <v>26345.381526104524</v>
      </c>
      <c r="P71" s="9">
        <f ca="1">$L71*E71/'일자별 주가'!E70-펀드!U70</f>
        <v>1413.6546184739036</v>
      </c>
      <c r="Q71" s="9">
        <f ca="1">$L71*F71/'일자별 주가'!F70-펀드!V70</f>
        <v>803.21285140562577</v>
      </c>
      <c r="R71" s="16">
        <f t="shared" ca="1" si="20"/>
        <v>111445.78313253014</v>
      </c>
      <c r="S71" s="16">
        <f t="shared" ca="1" si="21"/>
        <v>66867.469879518088</v>
      </c>
      <c r="T71" s="16">
        <f t="shared" ca="1" si="22"/>
        <v>243694.77911646591</v>
      </c>
      <c r="U71" s="16">
        <f t="shared" ca="1" si="23"/>
        <v>13076.305220883538</v>
      </c>
      <c r="V71" s="16">
        <f t="shared" ca="1" si="24"/>
        <v>7429.7188755020097</v>
      </c>
    </row>
    <row r="72" spans="1:22" x14ac:dyDescent="0.3">
      <c r="A72">
        <v>70</v>
      </c>
      <c r="B72" s="15">
        <f ca="1">'일자별 시가총액'!B71/'일자별 시가총액'!$G71</f>
        <v>7.6293697396618454E-2</v>
      </c>
      <c r="C72" s="15">
        <f ca="1">'일자별 시가총액'!C71/'일자별 시가총액'!$G71</f>
        <v>6.1910403302034081E-2</v>
      </c>
      <c r="D72" s="15">
        <f ca="1">'일자별 시가총액'!D71/'일자별 시가총액'!$G71</f>
        <v>0.36152489879904548</v>
      </c>
      <c r="E72" s="15">
        <f ca="1">'일자별 시가총액'!E71/'일자별 시가총액'!$G71</f>
        <v>7.7346146895084761E-2</v>
      </c>
      <c r="F72" s="15">
        <f ca="1">'일자별 시가총액'!F71/'일자별 시가총액'!$G71</f>
        <v>0.42292485360721721</v>
      </c>
      <c r="G72" s="14">
        <f ca="1">'일자별 시가총액'!H71</f>
        <v>105.69490923694779</v>
      </c>
      <c r="H72" s="9">
        <f t="shared" ca="1" si="17"/>
        <v>100000</v>
      </c>
      <c r="I72" s="9">
        <f t="shared" ca="1" si="18"/>
        <v>250000</v>
      </c>
      <c r="J72" s="9">
        <f t="shared" ca="1" si="19"/>
        <v>1700000</v>
      </c>
      <c r="K72" s="9">
        <f t="shared" ca="1" si="15"/>
        <v>10569.490923694779</v>
      </c>
      <c r="L72" s="9">
        <f t="shared" ca="1" si="16"/>
        <v>17968134570.281124</v>
      </c>
      <c r="M72" s="9">
        <f ca="1">$L72*B72/'일자별 주가'!B71-펀드!R71</f>
        <v>-9036.1445783132658</v>
      </c>
      <c r="N72" s="9">
        <f ca="1">$L72*C72/'일자별 주가'!C71-펀드!S71</f>
        <v>-5421.6867469879653</v>
      </c>
      <c r="O72" s="9">
        <f ca="1">$L72*D72/'일자별 주가'!D71-펀드!T71</f>
        <v>-19759.036144578364</v>
      </c>
      <c r="P72" s="9">
        <f ca="1">$L72*E72/'일자별 주가'!E71-펀드!U71</f>
        <v>-1060.2409638554254</v>
      </c>
      <c r="Q72" s="9">
        <f ca="1">$L72*F72/'일자별 주가'!F71-펀드!V71</f>
        <v>-602.40963855421978</v>
      </c>
      <c r="R72" s="16">
        <f t="shared" ca="1" si="20"/>
        <v>102409.63855421687</v>
      </c>
      <c r="S72" s="16">
        <f t="shared" ca="1" si="21"/>
        <v>61445.783132530123</v>
      </c>
      <c r="T72" s="16">
        <f t="shared" ca="1" si="22"/>
        <v>223935.74297188755</v>
      </c>
      <c r="U72" s="16">
        <f t="shared" ca="1" si="23"/>
        <v>12016.064257028112</v>
      </c>
      <c r="V72" s="16">
        <f t="shared" ca="1" si="24"/>
        <v>6827.3092369477899</v>
      </c>
    </row>
    <row r="73" spans="1:22" x14ac:dyDescent="0.3">
      <c r="A73">
        <v>71</v>
      </c>
      <c r="B73" s="15">
        <f ca="1">'일자별 시가총액'!B72/'일자별 시가총액'!$G72</f>
        <v>7.6416862760122981E-2</v>
      </c>
      <c r="C73" s="15">
        <f ca="1">'일자별 시가총액'!C72/'일자별 시가총액'!$G72</f>
        <v>6.3744201904546799E-2</v>
      </c>
      <c r="D73" s="15">
        <f ca="1">'일자별 시가총액'!D72/'일자별 시가총액'!$G72</f>
        <v>0.35742383598843036</v>
      </c>
      <c r="E73" s="15">
        <f ca="1">'일자별 시가총액'!E72/'일자별 시가총액'!$G72</f>
        <v>7.9728333470152887E-2</v>
      </c>
      <c r="F73" s="15">
        <f ca="1">'일자별 시가총액'!F72/'일자별 시가총액'!$G72</f>
        <v>0.42268676587674697</v>
      </c>
      <c r="G73" s="14">
        <f ca="1">'일자별 시가총액'!H72</f>
        <v>104.06616224899598</v>
      </c>
      <c r="H73" s="9">
        <f t="shared" ca="1" si="17"/>
        <v>0</v>
      </c>
      <c r="I73" s="9">
        <f t="shared" ca="1" si="18"/>
        <v>250000</v>
      </c>
      <c r="J73" s="9">
        <f t="shared" ca="1" si="19"/>
        <v>1450000</v>
      </c>
      <c r="K73" s="9">
        <f t="shared" ca="1" si="15"/>
        <v>10406.616224899599</v>
      </c>
      <c r="L73" s="9">
        <f t="shared" ca="1" si="16"/>
        <v>15089593526.104418</v>
      </c>
      <c r="M73" s="9">
        <f ca="1">$L73*B73/'일자별 주가'!B72-펀드!R72</f>
        <v>-15060.240963855409</v>
      </c>
      <c r="N73" s="9">
        <f ca="1">$L73*C73/'일자별 주가'!C72-펀드!S72</f>
        <v>-9036.1445783132513</v>
      </c>
      <c r="O73" s="9">
        <f ca="1">$L73*D73/'일자별 주가'!D72-펀드!T72</f>
        <v>-32931.726907630509</v>
      </c>
      <c r="P73" s="9">
        <f ca="1">$L73*E73/'일자별 주가'!E72-펀드!U72</f>
        <v>-1767.0682730923709</v>
      </c>
      <c r="Q73" s="9">
        <f ca="1">$L73*F73/'일자별 주가'!F72-펀드!V72</f>
        <v>-1004.0160642570272</v>
      </c>
      <c r="R73" s="16">
        <f t="shared" ca="1" si="20"/>
        <v>87349.397590361463</v>
      </c>
      <c r="S73" s="16">
        <f t="shared" ca="1" si="21"/>
        <v>52409.638554216872</v>
      </c>
      <c r="T73" s="16">
        <f t="shared" ca="1" si="22"/>
        <v>191004.01606425704</v>
      </c>
      <c r="U73" s="16">
        <f t="shared" ca="1" si="23"/>
        <v>10248.995983935742</v>
      </c>
      <c r="V73" s="16">
        <f t="shared" ca="1" si="24"/>
        <v>5823.2931726907627</v>
      </c>
    </row>
    <row r="74" spans="1:22" x14ac:dyDescent="0.3">
      <c r="A74">
        <v>72</v>
      </c>
      <c r="B74" s="15">
        <f ca="1">'일자별 시가총액'!B73/'일자별 시가총액'!$G73</f>
        <v>7.5788434778184102E-2</v>
      </c>
      <c r="C74" s="15">
        <f ca="1">'일자별 시가총액'!C73/'일자별 시가총액'!$G73</f>
        <v>6.2442065488397612E-2</v>
      </c>
      <c r="D74" s="15">
        <f ca="1">'일자별 시가총액'!D73/'일자별 시가총액'!$G73</f>
        <v>0.35030699299513224</v>
      </c>
      <c r="E74" s="15">
        <f ca="1">'일자별 시가총액'!E73/'일자별 시가총액'!$G73</f>
        <v>7.9653362653634763E-2</v>
      </c>
      <c r="F74" s="15">
        <f ca="1">'일자별 시가총액'!F73/'일자별 시가총액'!$G73</f>
        <v>0.43180914408465132</v>
      </c>
      <c r="G74" s="14">
        <f ca="1">'일자별 시가총액'!H73</f>
        <v>104.56343132530121</v>
      </c>
      <c r="H74" s="9">
        <f t="shared" ca="1" si="17"/>
        <v>200000</v>
      </c>
      <c r="I74" s="9">
        <f t="shared" ca="1" si="18"/>
        <v>150000</v>
      </c>
      <c r="J74" s="9">
        <f t="shared" ca="1" si="19"/>
        <v>1500000</v>
      </c>
      <c r="K74" s="9">
        <f t="shared" ca="1" si="15"/>
        <v>10456.343132530121</v>
      </c>
      <c r="L74" s="9">
        <f t="shared" ca="1" si="16"/>
        <v>15684514698.795181</v>
      </c>
      <c r="M74" s="9">
        <f ca="1">$L74*B74/'일자별 주가'!B73-펀드!R73</f>
        <v>3012.0481927710644</v>
      </c>
      <c r="N74" s="9">
        <f ca="1">$L74*C74/'일자별 주가'!C73-펀드!S73</f>
        <v>1807.2289156626503</v>
      </c>
      <c r="O74" s="9">
        <f ca="1">$L74*D74/'일자별 주가'!D73-펀드!T73</f>
        <v>6586.3453815261018</v>
      </c>
      <c r="P74" s="9">
        <f ca="1">$L74*E74/'일자별 주가'!E73-펀드!U73</f>
        <v>353.41365461847636</v>
      </c>
      <c r="Q74" s="9">
        <f ca="1">$L74*F74/'일자별 주가'!F73-펀드!V73</f>
        <v>200.8032128514069</v>
      </c>
      <c r="R74" s="16">
        <f t="shared" ca="1" si="20"/>
        <v>90361.445783132527</v>
      </c>
      <c r="S74" s="16">
        <f t="shared" ca="1" si="21"/>
        <v>54216.867469879522</v>
      </c>
      <c r="T74" s="16">
        <f t="shared" ca="1" si="22"/>
        <v>197590.36144578314</v>
      </c>
      <c r="U74" s="16">
        <f t="shared" ca="1" si="23"/>
        <v>10602.409638554218</v>
      </c>
      <c r="V74" s="16">
        <f t="shared" ca="1" si="24"/>
        <v>6024.0963855421696</v>
      </c>
    </row>
    <row r="75" spans="1:22" x14ac:dyDescent="0.3">
      <c r="A75">
        <v>73</v>
      </c>
      <c r="B75" s="15">
        <f ca="1">'일자별 시가총액'!B74/'일자별 시가총액'!$G74</f>
        <v>7.5698114144702483E-2</v>
      </c>
      <c r="C75" s="15">
        <f ca="1">'일자별 시가총액'!C74/'일자별 시가총액'!$G74</f>
        <v>6.183084432656797E-2</v>
      </c>
      <c r="D75" s="15">
        <f ca="1">'일자별 시가총액'!D74/'일자별 시가총액'!$G74</f>
        <v>0.3498480824285094</v>
      </c>
      <c r="E75" s="15">
        <f ca="1">'일자별 시가총액'!E74/'일자별 시가총액'!$G74</f>
        <v>7.8839769614994407E-2</v>
      </c>
      <c r="F75" s="15">
        <f ca="1">'일자별 시가총액'!F74/'일자별 시가총액'!$G74</f>
        <v>0.43378318948522571</v>
      </c>
      <c r="G75" s="14">
        <f ca="1">'일자별 시가총액'!H74</f>
        <v>104.91897670682731</v>
      </c>
      <c r="H75" s="9">
        <f t="shared" ca="1" si="17"/>
        <v>100000</v>
      </c>
      <c r="I75" s="9">
        <f t="shared" ca="1" si="18"/>
        <v>100000</v>
      </c>
      <c r="J75" s="9">
        <f t="shared" ca="1" si="19"/>
        <v>1500000</v>
      </c>
      <c r="K75" s="9">
        <f t="shared" ca="1" si="15"/>
        <v>10491.897670682731</v>
      </c>
      <c r="L75" s="9">
        <f t="shared" ca="1" si="16"/>
        <v>15737846506.024096</v>
      </c>
      <c r="M75" s="9">
        <f ca="1">$L75*B75/'일자별 주가'!B74-펀드!R74</f>
        <v>0</v>
      </c>
      <c r="N75" s="9">
        <f ca="1">$L75*C75/'일자별 주가'!C74-펀드!S74</f>
        <v>0</v>
      </c>
      <c r="O75" s="9">
        <f ca="1">$L75*D75/'일자별 주가'!D74-펀드!T74</f>
        <v>0</v>
      </c>
      <c r="P75" s="9">
        <f ca="1">$L75*E75/'일자별 주가'!E74-펀드!U74</f>
        <v>0</v>
      </c>
      <c r="Q75" s="9">
        <f ca="1">$L75*F75/'일자별 주가'!F74-펀드!V74</f>
        <v>0</v>
      </c>
      <c r="R75" s="16">
        <f t="shared" ca="1" si="20"/>
        <v>90361.445783132527</v>
      </c>
      <c r="S75" s="16">
        <f t="shared" ca="1" si="21"/>
        <v>54216.867469879522</v>
      </c>
      <c r="T75" s="16">
        <f t="shared" ca="1" si="22"/>
        <v>197590.36144578314</v>
      </c>
      <c r="U75" s="16">
        <f t="shared" ca="1" si="23"/>
        <v>10602.409638554218</v>
      </c>
      <c r="V75" s="16">
        <f t="shared" ca="1" si="24"/>
        <v>6024.0963855421696</v>
      </c>
    </row>
    <row r="76" spans="1:22" x14ac:dyDescent="0.3">
      <c r="A76">
        <v>74</v>
      </c>
      <c r="B76" s="15">
        <f ca="1">'일자별 시가총액'!B75/'일자별 시가총액'!$G75</f>
        <v>7.4884154784183643E-2</v>
      </c>
      <c r="C76" s="15">
        <f ca="1">'일자별 시가총액'!C75/'일자별 시가총액'!$G75</f>
        <v>6.0055948867376585E-2</v>
      </c>
      <c r="D76" s="15">
        <f ca="1">'일자별 시가총액'!D75/'일자별 시가총액'!$G75</f>
        <v>0.3575927609270349</v>
      </c>
      <c r="E76" s="15">
        <f ca="1">'일자별 시가총액'!E75/'일자별 시가총액'!$G75</f>
        <v>7.7700683132512202E-2</v>
      </c>
      <c r="F76" s="15">
        <f ca="1">'일자별 시가총액'!F75/'일자별 시가총액'!$G75</f>
        <v>0.42976645228889271</v>
      </c>
      <c r="G76" s="14">
        <f ca="1">'일자별 시가총액'!H75</f>
        <v>105.38365943775101</v>
      </c>
      <c r="H76" s="9">
        <f t="shared" ca="1" si="17"/>
        <v>250000</v>
      </c>
      <c r="I76" s="9">
        <f t="shared" ca="1" si="18"/>
        <v>0</v>
      </c>
      <c r="J76" s="9">
        <f t="shared" ca="1" si="19"/>
        <v>1750000</v>
      </c>
      <c r="K76" s="9">
        <f t="shared" ca="1" si="15"/>
        <v>10538.365943775099</v>
      </c>
      <c r="L76" s="9">
        <f t="shared" ca="1" si="16"/>
        <v>18442140401.606422</v>
      </c>
      <c r="M76" s="9">
        <f ca="1">$L76*B76/'일자별 주가'!B75-펀드!R75</f>
        <v>15060.240963855409</v>
      </c>
      <c r="N76" s="9">
        <f ca="1">$L76*C76/'일자별 주가'!C75-펀드!S75</f>
        <v>9036.1445783132367</v>
      </c>
      <c r="O76" s="9">
        <f ca="1">$L76*D76/'일자별 주가'!D75-펀드!T75</f>
        <v>32931.72690763048</v>
      </c>
      <c r="P76" s="9">
        <f ca="1">$L76*E76/'일자별 주가'!E75-펀드!U75</f>
        <v>1767.0682730923672</v>
      </c>
      <c r="Q76" s="9">
        <f ca="1">$L76*F76/'일자별 주가'!F75-펀드!V75</f>
        <v>1004.0160642570263</v>
      </c>
      <c r="R76" s="16">
        <f t="shared" ca="1" si="20"/>
        <v>105421.68674698794</v>
      </c>
      <c r="S76" s="16">
        <f t="shared" ca="1" si="21"/>
        <v>63253.012048192759</v>
      </c>
      <c r="T76" s="16">
        <f t="shared" ca="1" si="22"/>
        <v>230522.08835341362</v>
      </c>
      <c r="U76" s="16">
        <f t="shared" ca="1" si="23"/>
        <v>12369.477911646585</v>
      </c>
      <c r="V76" s="16">
        <f t="shared" ca="1" si="24"/>
        <v>7028.1124497991959</v>
      </c>
    </row>
    <row r="77" spans="1:22" x14ac:dyDescent="0.3">
      <c r="A77">
        <v>75</v>
      </c>
      <c r="B77" s="15">
        <f ca="1">'일자별 시가총액'!B76/'일자별 시가총액'!$G76</f>
        <v>7.3494933647282296E-2</v>
      </c>
      <c r="C77" s="15">
        <f ca="1">'일자별 시가총액'!C76/'일자별 시가총액'!$G76</f>
        <v>5.7806951510132924E-2</v>
      </c>
      <c r="D77" s="15">
        <f ca="1">'일자별 시가총액'!D76/'일자별 시가총액'!$G76</f>
        <v>0.3507851535981994</v>
      </c>
      <c r="E77" s="15">
        <f ca="1">'일자별 시가총액'!E76/'일자별 시가총액'!$G76</f>
        <v>7.8552412217575723E-2</v>
      </c>
      <c r="F77" s="15">
        <f ca="1">'일자별 시가총액'!F76/'일자별 시가총액'!$G76</f>
        <v>0.43936054902680965</v>
      </c>
      <c r="G77" s="14">
        <f ca="1">'일자별 시가총액'!H76</f>
        <v>106.35107309236949</v>
      </c>
      <c r="H77" s="9">
        <f t="shared" ca="1" si="17"/>
        <v>50000</v>
      </c>
      <c r="I77" s="9">
        <f t="shared" ca="1" si="18"/>
        <v>250000</v>
      </c>
      <c r="J77" s="9">
        <f t="shared" ca="1" si="19"/>
        <v>1550000</v>
      </c>
      <c r="K77" s="9">
        <f t="shared" ca="1" si="15"/>
        <v>10635.107309236948</v>
      </c>
      <c r="L77" s="9">
        <f t="shared" ca="1" si="16"/>
        <v>16484416329.317268</v>
      </c>
      <c r="M77" s="9">
        <f ca="1">$L77*B77/'일자별 주가'!B76-펀드!R76</f>
        <v>-12048.192771084316</v>
      </c>
      <c r="N77" s="9">
        <f ca="1">$L77*C77/'일자별 주가'!C76-펀드!S76</f>
        <v>-7228.9156626505937</v>
      </c>
      <c r="O77" s="9">
        <f ca="1">$L77*D77/'일자별 주가'!D76-펀드!T76</f>
        <v>-26345.381526104436</v>
      </c>
      <c r="P77" s="9">
        <f ca="1">$L77*E77/'일자별 주가'!E76-펀드!U76</f>
        <v>-1413.6546184738963</v>
      </c>
      <c r="Q77" s="9">
        <f ca="1">$L77*F77/'일자별 주가'!F76-펀드!V76</f>
        <v>-803.21285140562122</v>
      </c>
      <c r="R77" s="16">
        <f t="shared" ca="1" si="20"/>
        <v>93373.493975903621</v>
      </c>
      <c r="S77" s="16">
        <f t="shared" ca="1" si="21"/>
        <v>56024.096385542165</v>
      </c>
      <c r="T77" s="16">
        <f t="shared" ca="1" si="22"/>
        <v>204176.70682730919</v>
      </c>
      <c r="U77" s="16">
        <f t="shared" ca="1" si="23"/>
        <v>10955.823293172689</v>
      </c>
      <c r="V77" s="16">
        <f t="shared" ca="1" si="24"/>
        <v>6224.8995983935747</v>
      </c>
    </row>
    <row r="78" spans="1:22" x14ac:dyDescent="0.3">
      <c r="A78">
        <v>76</v>
      </c>
      <c r="B78" s="15">
        <f ca="1">'일자별 시가총액'!B77/'일자별 시가총액'!$G77</f>
        <v>7.4377767681604937E-2</v>
      </c>
      <c r="C78" s="15">
        <f ca="1">'일자별 시가총액'!C77/'일자별 시가총액'!$G77</f>
        <v>5.9686654970801681E-2</v>
      </c>
      <c r="D78" s="15">
        <f ca="1">'일자별 시가총액'!D77/'일자별 시가총액'!$G77</f>
        <v>0.35233314665732429</v>
      </c>
      <c r="E78" s="15">
        <f ca="1">'일자별 시가총액'!E77/'일자별 시가총액'!$G77</f>
        <v>7.8622228408096809E-2</v>
      </c>
      <c r="F78" s="15">
        <f ca="1">'일자별 시가총액'!F77/'일자별 시가총액'!$G77</f>
        <v>0.43498020228217227</v>
      </c>
      <c r="G78" s="14">
        <f ca="1">'일자별 시가총액'!H77</f>
        <v>105.16972208835342</v>
      </c>
      <c r="H78" s="9">
        <f t="shared" ca="1" si="17"/>
        <v>150000</v>
      </c>
      <c r="I78" s="9">
        <f t="shared" ca="1" si="18"/>
        <v>50000</v>
      </c>
      <c r="J78" s="9">
        <f t="shared" ca="1" si="19"/>
        <v>1650000</v>
      </c>
      <c r="K78" s="9">
        <f t="shared" ca="1" si="15"/>
        <v>10516.972208835343</v>
      </c>
      <c r="L78" s="9">
        <f t="shared" ca="1" si="16"/>
        <v>17353004144.578316</v>
      </c>
      <c r="M78" s="9">
        <f ca="1">$L78*B78/'일자별 주가'!B77-펀드!R77</f>
        <v>6024.0963855421724</v>
      </c>
      <c r="N78" s="9">
        <f ca="1">$L78*C78/'일자별 주가'!C77-펀드!S77</f>
        <v>3614.4578313253151</v>
      </c>
      <c r="O78" s="9">
        <f ca="1">$L78*D78/'일자별 주가'!D77-펀드!T77</f>
        <v>13172.690763052291</v>
      </c>
      <c r="P78" s="9">
        <f ca="1">$L78*E78/'일자별 주가'!E77-펀드!U77</f>
        <v>706.8273092369509</v>
      </c>
      <c r="Q78" s="9">
        <f ca="1">$L78*F78/'일자별 주가'!F77-펀드!V77</f>
        <v>401.60642570281198</v>
      </c>
      <c r="R78" s="16">
        <f t="shared" ca="1" si="20"/>
        <v>99397.590361445793</v>
      </c>
      <c r="S78" s="16">
        <f t="shared" ca="1" si="21"/>
        <v>59638.55421686748</v>
      </c>
      <c r="T78" s="16">
        <f t="shared" ca="1" si="22"/>
        <v>217349.39759036148</v>
      </c>
      <c r="U78" s="16">
        <f t="shared" ca="1" si="23"/>
        <v>11662.65060240964</v>
      </c>
      <c r="V78" s="16">
        <f t="shared" ca="1" si="24"/>
        <v>6626.5060240963867</v>
      </c>
    </row>
    <row r="79" spans="1:22" x14ac:dyDescent="0.3">
      <c r="A79">
        <v>77</v>
      </c>
      <c r="B79" s="15">
        <f ca="1">'일자별 시가총액'!B78/'일자별 시가총액'!$G78</f>
        <v>7.258999510912828E-2</v>
      </c>
      <c r="C79" s="15">
        <f ca="1">'일자별 시가총액'!C78/'일자별 시가총액'!$G78</f>
        <v>5.9962632921546646E-2</v>
      </c>
      <c r="D79" s="15">
        <f ca="1">'일자별 시가총액'!D78/'일자별 시가총액'!$G78</f>
        <v>0.35696254204667938</v>
      </c>
      <c r="E79" s="15">
        <f ca="1">'일자별 시가총액'!E78/'일자별 시가총액'!$G78</f>
        <v>7.6685048552872684E-2</v>
      </c>
      <c r="F79" s="15">
        <f ca="1">'일자별 시가총액'!F78/'일자별 시가총액'!$G78</f>
        <v>0.43379978136977304</v>
      </c>
      <c r="G79" s="14">
        <f ca="1">'일자별 시가총액'!H78</f>
        <v>105.97563855421687</v>
      </c>
      <c r="H79" s="9">
        <f t="shared" ca="1" si="17"/>
        <v>200000</v>
      </c>
      <c r="I79" s="9">
        <f t="shared" ca="1" si="18"/>
        <v>200000</v>
      </c>
      <c r="J79" s="9">
        <f t="shared" ca="1" si="19"/>
        <v>1650000</v>
      </c>
      <c r="K79" s="9">
        <f t="shared" ca="1" si="15"/>
        <v>10597.563855421688</v>
      </c>
      <c r="L79" s="9">
        <f t="shared" ca="1" si="16"/>
        <v>17485980361.445786</v>
      </c>
      <c r="M79" s="9">
        <f ca="1">$L79*B79/'일자별 주가'!B78-펀드!R78</f>
        <v>0</v>
      </c>
      <c r="N79" s="9">
        <f ca="1">$L79*C79/'일자별 주가'!C78-펀드!S78</f>
        <v>0</v>
      </c>
      <c r="O79" s="9">
        <f ca="1">$L79*D79/'일자별 주가'!D78-펀드!T78</f>
        <v>0</v>
      </c>
      <c r="P79" s="9">
        <f ca="1">$L79*E79/'일자별 주가'!E78-펀드!U78</f>
        <v>0</v>
      </c>
      <c r="Q79" s="9">
        <f ca="1">$L79*F79/'일자별 주가'!F78-펀드!V78</f>
        <v>0</v>
      </c>
      <c r="R79" s="16">
        <f t="shared" ca="1" si="20"/>
        <v>99397.590361445793</v>
      </c>
      <c r="S79" s="16">
        <f t="shared" ca="1" si="21"/>
        <v>59638.55421686748</v>
      </c>
      <c r="T79" s="16">
        <f t="shared" ca="1" si="22"/>
        <v>217349.39759036148</v>
      </c>
      <c r="U79" s="16">
        <f t="shared" ca="1" si="23"/>
        <v>11662.65060240964</v>
      </c>
      <c r="V79" s="16">
        <f t="shared" ca="1" si="24"/>
        <v>6626.5060240963867</v>
      </c>
    </row>
    <row r="80" spans="1:22" x14ac:dyDescent="0.3">
      <c r="A80">
        <v>78</v>
      </c>
      <c r="B80" s="15">
        <f ca="1">'일자별 시가총액'!B79/'일자별 시가총액'!$G79</f>
        <v>7.1687344256174984E-2</v>
      </c>
      <c r="C80" s="15">
        <f ca="1">'일자별 시가총액'!C79/'일자별 시가총액'!$G79</f>
        <v>5.9180311151560111E-2</v>
      </c>
      <c r="D80" s="15">
        <f ca="1">'일자별 시가총액'!D79/'일자별 시가총액'!$G79</f>
        <v>0.35679722510625517</v>
      </c>
      <c r="E80" s="15">
        <f ca="1">'일자별 시가총액'!E79/'일자별 시가총액'!$G79</f>
        <v>7.8781773191050439E-2</v>
      </c>
      <c r="F80" s="15">
        <f ca="1">'일자별 시가총액'!F79/'일자별 시가총액'!$G79</f>
        <v>0.43355334629495929</v>
      </c>
      <c r="G80" s="14">
        <f ca="1">'일자별 시가총액'!H79</f>
        <v>106.30163534136545</v>
      </c>
      <c r="H80" s="9">
        <f t="shared" ca="1" si="17"/>
        <v>100000</v>
      </c>
      <c r="I80" s="9">
        <f t="shared" ca="1" si="18"/>
        <v>150000</v>
      </c>
      <c r="J80" s="9">
        <f t="shared" ca="1" si="19"/>
        <v>1600000</v>
      </c>
      <c r="K80" s="9">
        <f t="shared" ca="1" si="15"/>
        <v>10630.163534136545</v>
      </c>
      <c r="L80" s="9">
        <f t="shared" ca="1" si="16"/>
        <v>17008261654.618473</v>
      </c>
      <c r="M80" s="9">
        <f ca="1">$L80*B80/'일자별 주가'!B79-펀드!R79</f>
        <v>-3012.0481927710935</v>
      </c>
      <c r="N80" s="9">
        <f ca="1">$L80*C80/'일자별 주가'!C79-펀드!S79</f>
        <v>-1807.2289156626648</v>
      </c>
      <c r="O80" s="9">
        <f ca="1">$L80*D80/'일자별 주가'!D79-펀드!T79</f>
        <v>-6586.3453815261892</v>
      </c>
      <c r="P80" s="9">
        <f ca="1">$L80*E80/'일자별 주가'!E79-펀드!U79</f>
        <v>-353.41365461847454</v>
      </c>
      <c r="Q80" s="9">
        <f ca="1">$L80*F80/'일자별 주가'!F79-펀드!V79</f>
        <v>-200.80321285140781</v>
      </c>
      <c r="R80" s="16">
        <f t="shared" ca="1" si="20"/>
        <v>96385.542168674699</v>
      </c>
      <c r="S80" s="16">
        <f t="shared" ca="1" si="21"/>
        <v>57831.325301204815</v>
      </c>
      <c r="T80" s="16">
        <f t="shared" ca="1" si="22"/>
        <v>210763.05220883529</v>
      </c>
      <c r="U80" s="16">
        <f t="shared" ca="1" si="23"/>
        <v>11309.236947791165</v>
      </c>
      <c r="V80" s="16">
        <f t="shared" ca="1" si="24"/>
        <v>6425.7028112449789</v>
      </c>
    </row>
    <row r="81" spans="1:22" x14ac:dyDescent="0.3">
      <c r="A81">
        <v>79</v>
      </c>
      <c r="B81" s="15">
        <f ca="1">'일자별 시가총액'!B80/'일자별 시가총액'!$G80</f>
        <v>7.3866908046621577E-2</v>
      </c>
      <c r="C81" s="15">
        <f ca="1">'일자별 시가총액'!C80/'일자별 시가총액'!$G80</f>
        <v>5.9488036979218784E-2</v>
      </c>
      <c r="D81" s="15">
        <f ca="1">'일자별 시가총액'!D80/'일자별 시가총액'!$G80</f>
        <v>0.35518007106849792</v>
      </c>
      <c r="E81" s="15">
        <f ca="1">'일자별 시가총액'!E80/'일자별 시가총액'!$G80</f>
        <v>8.1351980398316912E-2</v>
      </c>
      <c r="F81" s="15">
        <f ca="1">'일자별 시가총액'!F80/'일자별 시가총액'!$G80</f>
        <v>0.43011300350734483</v>
      </c>
      <c r="G81" s="14">
        <f ca="1">'일자별 시가총액'!H80</f>
        <v>104.4454200803213</v>
      </c>
      <c r="H81" s="9">
        <f t="shared" ca="1" si="17"/>
        <v>100000</v>
      </c>
      <c r="I81" s="9">
        <f t="shared" ca="1" si="18"/>
        <v>0</v>
      </c>
      <c r="J81" s="9">
        <f t="shared" ca="1" si="19"/>
        <v>1700000</v>
      </c>
      <c r="K81" s="9">
        <f t="shared" ca="1" si="15"/>
        <v>10444.542008032129</v>
      </c>
      <c r="L81" s="9">
        <f t="shared" ca="1" si="16"/>
        <v>17755721413.654621</v>
      </c>
      <c r="M81" s="9">
        <f ca="1">$L81*B81/'일자별 주가'!B80-펀드!R80</f>
        <v>6024.0963855421724</v>
      </c>
      <c r="N81" s="9">
        <f ca="1">$L81*C81/'일자별 주가'!C80-펀드!S80</f>
        <v>3614.4578313253078</v>
      </c>
      <c r="O81" s="9">
        <f ca="1">$L81*D81/'일자별 주가'!D80-펀드!T80</f>
        <v>13172.69076305232</v>
      </c>
      <c r="P81" s="9">
        <f ca="1">$L81*E81/'일자별 주가'!E80-펀드!U80</f>
        <v>706.82730923694908</v>
      </c>
      <c r="Q81" s="9">
        <f ca="1">$L81*F81/'일자별 주가'!F80-펀드!V80</f>
        <v>401.60642570281379</v>
      </c>
      <c r="R81" s="16">
        <f t="shared" ca="1" si="20"/>
        <v>102409.63855421687</v>
      </c>
      <c r="S81" s="16">
        <f t="shared" ca="1" si="21"/>
        <v>61445.783132530123</v>
      </c>
      <c r="T81" s="16">
        <f t="shared" ca="1" si="22"/>
        <v>223935.74297188761</v>
      </c>
      <c r="U81" s="16">
        <f t="shared" ca="1" si="23"/>
        <v>12016.064257028114</v>
      </c>
      <c r="V81" s="16">
        <f t="shared" ca="1" si="24"/>
        <v>6827.3092369477927</v>
      </c>
    </row>
    <row r="82" spans="1:22" x14ac:dyDescent="0.3">
      <c r="A82">
        <v>80</v>
      </c>
      <c r="B82" s="15">
        <f ca="1">'일자별 시가총액'!B81/'일자별 시가총액'!$G81</f>
        <v>7.5848750118321345E-2</v>
      </c>
      <c r="C82" s="15">
        <f ca="1">'일자별 시가총액'!C81/'일자별 시가총액'!$G81</f>
        <v>6.1337648531396109E-2</v>
      </c>
      <c r="D82" s="15">
        <f ca="1">'일자별 시가총액'!D81/'일자별 시가총액'!$G81</f>
        <v>0.35899804748359027</v>
      </c>
      <c r="E82" s="15">
        <f ca="1">'일자별 시가총액'!E81/'일자별 시가총액'!$G81</f>
        <v>8.406357393553654E-2</v>
      </c>
      <c r="F82" s="15">
        <f ca="1">'일자별 시가총액'!F81/'일자별 시가총액'!$G81</f>
        <v>0.41975197993115576</v>
      </c>
      <c r="G82" s="14">
        <f ca="1">'일자별 시가총액'!H81</f>
        <v>104.08316947791165</v>
      </c>
      <c r="H82" s="9">
        <f t="shared" ca="1" si="17"/>
        <v>0</v>
      </c>
      <c r="I82" s="9">
        <f t="shared" ca="1" si="18"/>
        <v>250000</v>
      </c>
      <c r="J82" s="9">
        <f t="shared" ca="1" si="19"/>
        <v>1450000</v>
      </c>
      <c r="K82" s="9">
        <f t="shared" ca="1" si="15"/>
        <v>10408.316947791165</v>
      </c>
      <c r="L82" s="9">
        <f t="shared" ca="1" si="16"/>
        <v>15092059574.29719</v>
      </c>
      <c r="M82" s="9">
        <f ca="1">$L82*B82/'일자별 주가'!B81-펀드!R81</f>
        <v>-15060.240963855438</v>
      </c>
      <c r="N82" s="9">
        <f ca="1">$L82*C82/'일자별 주가'!C81-펀드!S81</f>
        <v>-9036.1445783132513</v>
      </c>
      <c r="O82" s="9">
        <f ca="1">$L82*D82/'일자별 주가'!D81-펀드!T81</f>
        <v>-32931.726907630538</v>
      </c>
      <c r="P82" s="9">
        <f ca="1">$L82*E82/'일자별 주가'!E81-펀드!U81</f>
        <v>-1767.0682730923709</v>
      </c>
      <c r="Q82" s="9">
        <f ca="1">$L82*F82/'일자별 주가'!F81-펀드!V81</f>
        <v>-1004.016064257029</v>
      </c>
      <c r="R82" s="16">
        <f t="shared" ca="1" si="20"/>
        <v>87349.397590361434</v>
      </c>
      <c r="S82" s="16">
        <f t="shared" ca="1" si="21"/>
        <v>52409.638554216872</v>
      </c>
      <c r="T82" s="16">
        <f t="shared" ca="1" si="22"/>
        <v>191004.01606425707</v>
      </c>
      <c r="U82" s="16">
        <f t="shared" ca="1" si="23"/>
        <v>10248.995983935743</v>
      </c>
      <c r="V82" s="16">
        <f t="shared" ca="1" si="24"/>
        <v>5823.2931726907636</v>
      </c>
    </row>
    <row r="83" spans="1:22" x14ac:dyDescent="0.3">
      <c r="A83">
        <v>81</v>
      </c>
      <c r="B83" s="15">
        <f ca="1">'일자별 시가총액'!B82/'일자별 시가총액'!$G82</f>
        <v>7.5562795247675132E-2</v>
      </c>
      <c r="C83" s="15">
        <f ca="1">'일자별 시가총액'!C82/'일자별 시가총액'!$G82</f>
        <v>6.2210922689348067E-2</v>
      </c>
      <c r="D83" s="15">
        <f ca="1">'일자별 시가총액'!D82/'일자별 시가총액'!$G82</f>
        <v>0.35636446234632418</v>
      </c>
      <c r="E83" s="15">
        <f ca="1">'일자별 시가총액'!E82/'일자별 시가총액'!$G82</f>
        <v>8.0153303776548168E-2</v>
      </c>
      <c r="F83" s="15">
        <f ca="1">'일자별 시가총액'!F82/'일자별 시가총액'!$G82</f>
        <v>0.42570851594010445</v>
      </c>
      <c r="G83" s="14">
        <f ca="1">'일자별 시가총액'!H82</f>
        <v>105.92801445783134</v>
      </c>
      <c r="H83" s="9">
        <f t="shared" ca="1" si="17"/>
        <v>200000</v>
      </c>
      <c r="I83" s="9">
        <f t="shared" ca="1" si="18"/>
        <v>50000</v>
      </c>
      <c r="J83" s="9">
        <f t="shared" ca="1" si="19"/>
        <v>1600000</v>
      </c>
      <c r="K83" s="9">
        <f t="shared" ca="1" si="15"/>
        <v>10592.801445783134</v>
      </c>
      <c r="L83" s="9">
        <f t="shared" ca="1" si="16"/>
        <v>16948482313.253016</v>
      </c>
      <c r="M83" s="9">
        <f ca="1">$L83*B83/'일자별 주가'!B82-펀드!R82</f>
        <v>9036.1445783132949</v>
      </c>
      <c r="N83" s="9">
        <f ca="1">$L83*C83/'일자별 주가'!C82-펀드!S82</f>
        <v>5421.686746987958</v>
      </c>
      <c r="O83" s="9">
        <f ca="1">$L83*D83/'일자별 주가'!D82-펀드!T82</f>
        <v>19759.036144578335</v>
      </c>
      <c r="P83" s="9">
        <f ca="1">$L83*E83/'일자별 주가'!E82-펀드!U82</f>
        <v>1060.2409638554236</v>
      </c>
      <c r="Q83" s="9">
        <f ca="1">$L83*F83/'일자별 주가'!F82-펀드!V82</f>
        <v>602.40963855421796</v>
      </c>
      <c r="R83" s="16">
        <f t="shared" ca="1" si="20"/>
        <v>96385.542168674729</v>
      </c>
      <c r="S83" s="16">
        <f t="shared" ca="1" si="21"/>
        <v>57831.32530120483</v>
      </c>
      <c r="T83" s="16">
        <f t="shared" ca="1" si="22"/>
        <v>210763.0522088354</v>
      </c>
      <c r="U83" s="16">
        <f t="shared" ca="1" si="23"/>
        <v>11309.236947791167</v>
      </c>
      <c r="V83" s="16">
        <f t="shared" ca="1" si="24"/>
        <v>6425.7028112449816</v>
      </c>
    </row>
    <row r="84" spans="1:22" x14ac:dyDescent="0.3">
      <c r="A84">
        <v>82</v>
      </c>
      <c r="B84" s="15">
        <f ca="1">'일자별 시가총액'!B83/'일자별 시가총액'!$G83</f>
        <v>7.8093134418885726E-2</v>
      </c>
      <c r="C84" s="15">
        <f ca="1">'일자별 시가총액'!C83/'일자별 시가총액'!$G83</f>
        <v>6.3121947319510069E-2</v>
      </c>
      <c r="D84" s="15">
        <f ca="1">'일자별 시가총액'!D83/'일자별 시가총액'!$G83</f>
        <v>0.35069456714745945</v>
      </c>
      <c r="E84" s="15">
        <f ca="1">'일자별 시가총액'!E83/'일자별 시가총액'!$G83</f>
        <v>8.114499321698157E-2</v>
      </c>
      <c r="F84" s="15">
        <f ca="1">'일자별 시가총액'!F83/'일자별 시가총액'!$G83</f>
        <v>0.42694535789716315</v>
      </c>
      <c r="G84" s="14">
        <f ca="1">'일자별 시가총액'!H83</f>
        <v>105.32681606425702</v>
      </c>
      <c r="H84" s="9">
        <f t="shared" ca="1" si="17"/>
        <v>100000</v>
      </c>
      <c r="I84" s="9">
        <f t="shared" ca="1" si="18"/>
        <v>150000</v>
      </c>
      <c r="J84" s="9">
        <f t="shared" ca="1" si="19"/>
        <v>1550000</v>
      </c>
      <c r="K84" s="9">
        <f t="shared" ca="1" si="15"/>
        <v>10532.681606425702</v>
      </c>
      <c r="L84" s="9">
        <f t="shared" ca="1" si="16"/>
        <v>16325656489.959837</v>
      </c>
      <c r="M84" s="9">
        <f ca="1">$L84*B84/'일자별 주가'!B83-펀드!R83</f>
        <v>-3012.0481927711371</v>
      </c>
      <c r="N84" s="9">
        <f ca="1">$L84*C84/'일자별 주가'!C83-펀드!S83</f>
        <v>-1807.2289156626648</v>
      </c>
      <c r="O84" s="9">
        <f ca="1">$L84*D84/'일자별 주가'!D83-펀드!T83</f>
        <v>-6586.3453815262183</v>
      </c>
      <c r="P84" s="9">
        <f ca="1">$L84*E84/'일자별 주가'!E83-펀드!U83</f>
        <v>-353.41365461847818</v>
      </c>
      <c r="Q84" s="9">
        <f ca="1">$L84*F84/'일자별 주가'!F83-펀드!V83</f>
        <v>-200.80321285140872</v>
      </c>
      <c r="R84" s="16">
        <f t="shared" ca="1" si="20"/>
        <v>93373.493975903591</v>
      </c>
      <c r="S84" s="16">
        <f t="shared" ca="1" si="21"/>
        <v>56024.096385542165</v>
      </c>
      <c r="T84" s="16">
        <f t="shared" ca="1" si="22"/>
        <v>204176.70682730919</v>
      </c>
      <c r="U84" s="16">
        <f t="shared" ca="1" si="23"/>
        <v>10955.823293172689</v>
      </c>
      <c r="V84" s="16">
        <f t="shared" ca="1" si="24"/>
        <v>6224.8995983935729</v>
      </c>
    </row>
    <row r="85" spans="1:22" x14ac:dyDescent="0.3">
      <c r="A85">
        <v>83</v>
      </c>
      <c r="B85" s="15">
        <f ca="1">'일자별 시가총액'!B84/'일자별 시가총액'!$G84</f>
        <v>8.0100397992986364E-2</v>
      </c>
      <c r="C85" s="15">
        <f ca="1">'일자별 시가총액'!C84/'일자별 시가총액'!$G84</f>
        <v>6.458738436053503E-2</v>
      </c>
      <c r="D85" s="15">
        <f ca="1">'일자별 시가총액'!D84/'일자별 시가총액'!$G84</f>
        <v>0.34105752884297286</v>
      </c>
      <c r="E85" s="15">
        <f ca="1">'일자별 시가총액'!E84/'일자별 시가총액'!$G84</f>
        <v>8.3190623578813142E-2</v>
      </c>
      <c r="F85" s="15">
        <f ca="1">'일자별 시가총액'!F84/'일자별 시가총액'!$G84</f>
        <v>0.43106406522469265</v>
      </c>
      <c r="G85" s="14">
        <f ca="1">'일자별 시가총액'!H84</f>
        <v>105.25946827309237</v>
      </c>
      <c r="H85" s="9">
        <f t="shared" ca="1" si="17"/>
        <v>250000</v>
      </c>
      <c r="I85" s="9">
        <f t="shared" ca="1" si="18"/>
        <v>150000</v>
      </c>
      <c r="J85" s="9">
        <f t="shared" ca="1" si="19"/>
        <v>1650000</v>
      </c>
      <c r="K85" s="9">
        <f t="shared" ca="1" si="15"/>
        <v>10525.946827309237</v>
      </c>
      <c r="L85" s="9">
        <f t="shared" ca="1" si="16"/>
        <v>17367812265.060242</v>
      </c>
      <c r="M85" s="9">
        <f ca="1">$L85*B85/'일자별 주가'!B84-펀드!R84</f>
        <v>6024.0963855422015</v>
      </c>
      <c r="N85" s="9">
        <f ca="1">$L85*C85/'일자별 주가'!C84-펀드!S84</f>
        <v>3614.4578313253151</v>
      </c>
      <c r="O85" s="9">
        <f ca="1">$L85*D85/'일자별 주가'!D84-펀드!T84</f>
        <v>13172.690763052262</v>
      </c>
      <c r="P85" s="9">
        <f ca="1">$L85*E85/'일자별 주가'!E84-펀드!U84</f>
        <v>706.8273092369509</v>
      </c>
      <c r="Q85" s="9">
        <f ca="1">$L85*F85/'일자별 주가'!F84-펀드!V84</f>
        <v>401.60642570281288</v>
      </c>
      <c r="R85" s="16">
        <f t="shared" ca="1" si="20"/>
        <v>99397.590361445793</v>
      </c>
      <c r="S85" s="16">
        <f t="shared" ca="1" si="21"/>
        <v>59638.55421686748</v>
      </c>
      <c r="T85" s="16">
        <f t="shared" ca="1" si="22"/>
        <v>217349.39759036145</v>
      </c>
      <c r="U85" s="16">
        <f t="shared" ca="1" si="23"/>
        <v>11662.65060240964</v>
      </c>
      <c r="V85" s="16">
        <f t="shared" ca="1" si="24"/>
        <v>6626.5060240963858</v>
      </c>
    </row>
    <row r="86" spans="1:22" x14ac:dyDescent="0.3">
      <c r="A86">
        <v>84</v>
      </c>
      <c r="B86" s="15">
        <f ca="1">'일자별 시가총액'!B85/'일자별 시가총액'!$G85</f>
        <v>7.8568572553016414E-2</v>
      </c>
      <c r="C86" s="15">
        <f ca="1">'일자별 시가총액'!C85/'일자별 시가총액'!$G85</f>
        <v>6.38192133160152E-2</v>
      </c>
      <c r="D86" s="15">
        <f ca="1">'일자별 시가총액'!D85/'일자별 시가총액'!$G85</f>
        <v>0.34305421411504172</v>
      </c>
      <c r="E86" s="15">
        <f ca="1">'일자별 시가총액'!E85/'일자별 시가총액'!$G85</f>
        <v>8.1782895539240522E-2</v>
      </c>
      <c r="F86" s="15">
        <f ca="1">'일자별 시가총액'!F85/'일자별 시가총액'!$G85</f>
        <v>0.4327751044766861</v>
      </c>
      <c r="G86" s="14">
        <f ca="1">'일자별 시가총액'!H85</f>
        <v>107.31934457831325</v>
      </c>
      <c r="H86" s="9">
        <f t="shared" ca="1" si="17"/>
        <v>150000</v>
      </c>
      <c r="I86" s="9">
        <f t="shared" ca="1" si="18"/>
        <v>250000</v>
      </c>
      <c r="J86" s="9">
        <f t="shared" ca="1" si="19"/>
        <v>1550000</v>
      </c>
      <c r="K86" s="9">
        <f t="shared" ca="1" si="15"/>
        <v>10731.934457831325</v>
      </c>
      <c r="L86" s="9">
        <f t="shared" ca="1" si="16"/>
        <v>16634498409.638554</v>
      </c>
      <c r="M86" s="9">
        <f ca="1">$L86*B86/'일자별 주가'!B85-펀드!R85</f>
        <v>-6024.0963855421724</v>
      </c>
      <c r="N86" s="9">
        <f ca="1">$L86*C86/'일자별 주가'!C85-펀드!S85</f>
        <v>-3614.4578313253223</v>
      </c>
      <c r="O86" s="9">
        <f ca="1">$L86*D86/'일자별 주가'!D85-펀드!T85</f>
        <v>-13172.690763052233</v>
      </c>
      <c r="P86" s="9">
        <f ca="1">$L86*E86/'일자별 주가'!E85-펀드!U85</f>
        <v>-706.8273092369509</v>
      </c>
      <c r="Q86" s="9">
        <f ca="1">$L86*F86/'일자별 주가'!F85-펀드!V85</f>
        <v>-401.60642570281198</v>
      </c>
      <c r="R86" s="16">
        <f t="shared" ca="1" si="20"/>
        <v>93373.493975903621</v>
      </c>
      <c r="S86" s="16">
        <f t="shared" ca="1" si="21"/>
        <v>56024.096385542158</v>
      </c>
      <c r="T86" s="16">
        <f t="shared" ca="1" si="22"/>
        <v>204176.70682730922</v>
      </c>
      <c r="U86" s="16">
        <f t="shared" ca="1" si="23"/>
        <v>10955.823293172689</v>
      </c>
      <c r="V86" s="16">
        <f t="shared" ca="1" si="24"/>
        <v>6224.8995983935738</v>
      </c>
    </row>
    <row r="87" spans="1:22" x14ac:dyDescent="0.3">
      <c r="A87">
        <v>85</v>
      </c>
      <c r="B87" s="15">
        <f ca="1">'일자별 시가총액'!B86/'일자별 시가총액'!$G86</f>
        <v>7.9561806668519502E-2</v>
      </c>
      <c r="C87" s="15">
        <f ca="1">'일자별 시가총액'!C86/'일자별 시가총액'!$G86</f>
        <v>6.4079846772545676E-2</v>
      </c>
      <c r="D87" s="15">
        <f ca="1">'일자별 시가총액'!D86/'일자별 시가총액'!$G86</f>
        <v>0.34832278578522974</v>
      </c>
      <c r="E87" s="15">
        <f ca="1">'일자별 시가총액'!E86/'일자별 시가총액'!$G86</f>
        <v>8.0970585903925169E-2</v>
      </c>
      <c r="F87" s="15">
        <f ca="1">'일자별 시가총액'!F86/'일자별 시가총액'!$G86</f>
        <v>0.4270649748697799</v>
      </c>
      <c r="G87" s="14">
        <f ca="1">'일자별 시가총액'!H86</f>
        <v>106.09316465863455</v>
      </c>
      <c r="H87" s="9">
        <f t="shared" ca="1" si="17"/>
        <v>200000</v>
      </c>
      <c r="I87" s="9">
        <f t="shared" ca="1" si="18"/>
        <v>250000</v>
      </c>
      <c r="J87" s="9">
        <f t="shared" ca="1" si="19"/>
        <v>1500000</v>
      </c>
      <c r="K87" s="9">
        <f t="shared" ca="1" si="15"/>
        <v>10609.316465863456</v>
      </c>
      <c r="L87" s="9">
        <f t="shared" ca="1" si="16"/>
        <v>15913974698.795183</v>
      </c>
      <c r="M87" s="9">
        <f ca="1">$L87*B87/'일자별 주가'!B86-펀드!R86</f>
        <v>-3012.0481927710789</v>
      </c>
      <c r="N87" s="9">
        <f ca="1">$L87*C87/'일자별 주가'!C86-펀드!S86</f>
        <v>-1807.2289156626284</v>
      </c>
      <c r="O87" s="9">
        <f ca="1">$L87*D87/'일자별 주가'!D86-펀드!T86</f>
        <v>-6586.3453815260436</v>
      </c>
      <c r="P87" s="9">
        <f ca="1">$L87*E87/'일자별 주가'!E86-펀드!U86</f>
        <v>-353.41365461846908</v>
      </c>
      <c r="Q87" s="9">
        <f ca="1">$L87*F87/'일자별 주가'!F86-펀드!V86</f>
        <v>-200.80321285140417</v>
      </c>
      <c r="R87" s="16">
        <f t="shared" ca="1" si="20"/>
        <v>90361.445783132542</v>
      </c>
      <c r="S87" s="16">
        <f t="shared" ca="1" si="21"/>
        <v>54216.867469879529</v>
      </c>
      <c r="T87" s="16">
        <f t="shared" ca="1" si="22"/>
        <v>197590.36144578317</v>
      </c>
      <c r="U87" s="16">
        <f t="shared" ca="1" si="23"/>
        <v>10602.40963855422</v>
      </c>
      <c r="V87" s="16">
        <f t="shared" ca="1" si="24"/>
        <v>6024.0963855421696</v>
      </c>
    </row>
    <row r="88" spans="1:22" x14ac:dyDescent="0.3">
      <c r="A88">
        <v>86</v>
      </c>
      <c r="B88" s="15">
        <f ca="1">'일자별 시가총액'!B87/'일자별 시가총액'!$G87</f>
        <v>7.951718780746872E-2</v>
      </c>
      <c r="C88" s="15">
        <f ca="1">'일자별 시가총액'!C87/'일자별 시가총액'!$G87</f>
        <v>6.3284198132438366E-2</v>
      </c>
      <c r="D88" s="15">
        <f ca="1">'일자별 시가총액'!D87/'일자별 시가총액'!$G87</f>
        <v>0.34911716574974927</v>
      </c>
      <c r="E88" s="15">
        <f ca="1">'일자별 시가총액'!E87/'일자별 시가총액'!$G87</f>
        <v>8.024957113680968E-2</v>
      </c>
      <c r="F88" s="15">
        <f ca="1">'일자별 시가총액'!F87/'일자별 시가총액'!$G87</f>
        <v>0.42783187717353399</v>
      </c>
      <c r="G88" s="14">
        <f ca="1">'일자별 시가총액'!H87</f>
        <v>106.38754698795181</v>
      </c>
      <c r="H88" s="9">
        <f t="shared" ca="1" si="17"/>
        <v>50000</v>
      </c>
      <c r="I88" s="9">
        <f t="shared" ca="1" si="18"/>
        <v>100000</v>
      </c>
      <c r="J88" s="9">
        <f t="shared" ca="1" si="19"/>
        <v>1450000</v>
      </c>
      <c r="K88" s="9">
        <f t="shared" ca="1" si="15"/>
        <v>10638.754698795181</v>
      </c>
      <c r="L88" s="9">
        <f t="shared" ca="1" si="16"/>
        <v>15426194313.253012</v>
      </c>
      <c r="M88" s="9">
        <f ca="1">$L88*B88/'일자별 주가'!B87-펀드!R87</f>
        <v>-3012.048192771108</v>
      </c>
      <c r="N88" s="9">
        <f ca="1">$L88*C88/'일자별 주가'!C87-펀드!S87</f>
        <v>-1807.2289156626648</v>
      </c>
      <c r="O88" s="9">
        <f ca="1">$L88*D88/'일자별 주가'!D87-펀드!T87</f>
        <v>-6586.3453815261601</v>
      </c>
      <c r="P88" s="9">
        <f ca="1">$L88*E88/'일자별 주가'!E87-펀드!U87</f>
        <v>-353.41365461847636</v>
      </c>
      <c r="Q88" s="9">
        <f ca="1">$L88*F88/'일자별 주가'!F87-펀드!V87</f>
        <v>-200.8032128514069</v>
      </c>
      <c r="R88" s="16">
        <f t="shared" ca="1" si="20"/>
        <v>87349.397590361434</v>
      </c>
      <c r="S88" s="16">
        <f t="shared" ca="1" si="21"/>
        <v>52409.638554216865</v>
      </c>
      <c r="T88" s="16">
        <f t="shared" ca="1" si="22"/>
        <v>191004.01606425701</v>
      </c>
      <c r="U88" s="16">
        <f t="shared" ca="1" si="23"/>
        <v>10248.995983935743</v>
      </c>
      <c r="V88" s="16">
        <f t="shared" ca="1" si="24"/>
        <v>5823.2931726907627</v>
      </c>
    </row>
    <row r="89" spans="1:22" x14ac:dyDescent="0.3">
      <c r="A89">
        <v>87</v>
      </c>
      <c r="B89" s="15">
        <f ca="1">'일자별 시가총액'!B88/'일자별 시가총액'!$G88</f>
        <v>7.9710904048755679E-2</v>
      </c>
      <c r="C89" s="15">
        <f ca="1">'일자별 시가총액'!C88/'일자별 시가총액'!$G88</f>
        <v>6.4407702270157935E-2</v>
      </c>
      <c r="D89" s="15">
        <f ca="1">'일자별 시가총액'!D88/'일자별 시가총액'!$G88</f>
        <v>0.34543713916523472</v>
      </c>
      <c r="E89" s="15">
        <f ca="1">'일자별 시가총액'!E88/'일자별 시가총액'!$G88</f>
        <v>8.4255236798401023E-2</v>
      </c>
      <c r="F89" s="15">
        <f ca="1">'일자별 시가총액'!F88/'일자별 시가총액'!$G88</f>
        <v>0.42618901771745066</v>
      </c>
      <c r="G89" s="14">
        <f ca="1">'일자별 시가총액'!H88</f>
        <v>104.45880803212853</v>
      </c>
      <c r="H89" s="9">
        <f t="shared" ca="1" si="17"/>
        <v>250000</v>
      </c>
      <c r="I89" s="9">
        <f t="shared" ca="1" si="18"/>
        <v>150000</v>
      </c>
      <c r="J89" s="9">
        <f t="shared" ca="1" si="19"/>
        <v>1550000</v>
      </c>
      <c r="K89" s="9">
        <f t="shared" ca="1" si="15"/>
        <v>10445.880803212853</v>
      </c>
      <c r="L89" s="9">
        <f t="shared" ca="1" si="16"/>
        <v>16191115244.979921</v>
      </c>
      <c r="M89" s="9">
        <f ca="1">$L89*B89/'일자별 주가'!B88-펀드!R88</f>
        <v>6024.0963855421869</v>
      </c>
      <c r="N89" s="9">
        <f ca="1">$L89*C89/'일자별 주가'!C88-펀드!S88</f>
        <v>3614.4578313253151</v>
      </c>
      <c r="O89" s="9">
        <f ca="1">$L89*D89/'일자별 주가'!D88-펀드!T88</f>
        <v>13172.690763052233</v>
      </c>
      <c r="P89" s="9">
        <f ca="1">$L89*E89/'일자별 주가'!E88-펀드!U88</f>
        <v>706.82730923694908</v>
      </c>
      <c r="Q89" s="9">
        <f ca="1">$L89*F89/'일자별 주가'!F88-펀드!V88</f>
        <v>401.60642570281198</v>
      </c>
      <c r="R89" s="16">
        <f t="shared" ca="1" si="20"/>
        <v>93373.493975903621</v>
      </c>
      <c r="S89" s="16">
        <f t="shared" ca="1" si="21"/>
        <v>56024.09638554218</v>
      </c>
      <c r="T89" s="16">
        <f t="shared" ca="1" si="22"/>
        <v>204176.70682730924</v>
      </c>
      <c r="U89" s="16">
        <f t="shared" ca="1" si="23"/>
        <v>10955.823293172693</v>
      </c>
      <c r="V89" s="16">
        <f t="shared" ca="1" si="24"/>
        <v>6224.8995983935747</v>
      </c>
    </row>
    <row r="90" spans="1:22" x14ac:dyDescent="0.3">
      <c r="A90">
        <v>88</v>
      </c>
      <c r="B90" s="15">
        <f ca="1">'일자별 시가총액'!B89/'일자별 시가총액'!$G89</f>
        <v>7.7494820439485801E-2</v>
      </c>
      <c r="C90" s="15">
        <f ca="1">'일자별 시가총액'!C89/'일자별 시가총액'!$G89</f>
        <v>6.3147319158798204E-2</v>
      </c>
      <c r="D90" s="15">
        <f ca="1">'일자별 시가총액'!D89/'일자별 시가총액'!$G89</f>
        <v>0.3479835062910846</v>
      </c>
      <c r="E90" s="15">
        <f ca="1">'일자별 시가총액'!E89/'일자별 시가총액'!$G89</f>
        <v>8.51476910148984E-2</v>
      </c>
      <c r="F90" s="15">
        <f ca="1">'일자별 시가총액'!F89/'일자별 시가총액'!$G89</f>
        <v>0.42622666309573304</v>
      </c>
      <c r="G90" s="14">
        <f ca="1">'일자별 시가총액'!H89</f>
        <v>105.2616016064257</v>
      </c>
      <c r="H90" s="9">
        <f t="shared" ca="1" si="17"/>
        <v>0</v>
      </c>
      <c r="I90" s="9">
        <f t="shared" ca="1" si="18"/>
        <v>50000</v>
      </c>
      <c r="J90" s="9">
        <f t="shared" ca="1" si="19"/>
        <v>1500000</v>
      </c>
      <c r="K90" s="9">
        <f t="shared" ca="1" si="15"/>
        <v>10526.160160642568</v>
      </c>
      <c r="L90" s="9">
        <f t="shared" ca="1" si="16"/>
        <v>15789240240.963852</v>
      </c>
      <c r="M90" s="9">
        <f ca="1">$L90*B90/'일자별 주가'!B89-펀드!R89</f>
        <v>-3012.0481927711226</v>
      </c>
      <c r="N90" s="9">
        <f ca="1">$L90*C90/'일자별 주가'!C89-펀드!S89</f>
        <v>-1807.2289156626721</v>
      </c>
      <c r="O90" s="9">
        <f ca="1">$L90*D90/'일자별 주가'!D89-펀드!T89</f>
        <v>-6586.345381526131</v>
      </c>
      <c r="P90" s="9">
        <f ca="1">$L90*E90/'일자별 주가'!E89-펀드!U89</f>
        <v>-353.41365461848</v>
      </c>
      <c r="Q90" s="9">
        <f ca="1">$L90*F90/'일자별 주가'!F89-펀드!V89</f>
        <v>-200.8032128514069</v>
      </c>
      <c r="R90" s="16">
        <f t="shared" ca="1" si="20"/>
        <v>90361.445783132498</v>
      </c>
      <c r="S90" s="16">
        <f t="shared" ca="1" si="21"/>
        <v>54216.867469879508</v>
      </c>
      <c r="T90" s="16">
        <f t="shared" ca="1" si="22"/>
        <v>197590.36144578311</v>
      </c>
      <c r="U90" s="16">
        <f t="shared" ca="1" si="23"/>
        <v>10602.409638554213</v>
      </c>
      <c r="V90" s="16">
        <f t="shared" ca="1" si="24"/>
        <v>6024.0963855421678</v>
      </c>
    </row>
    <row r="91" spans="1:22" x14ac:dyDescent="0.3">
      <c r="A91">
        <v>89</v>
      </c>
      <c r="B91" s="15">
        <f ca="1">'일자별 시가총액'!B90/'일자별 시가총액'!$G90</f>
        <v>7.6526356296198028E-2</v>
      </c>
      <c r="C91" s="15">
        <f ca="1">'일자별 시가총액'!C90/'일자별 시가총액'!$G90</f>
        <v>6.3515156032444453E-2</v>
      </c>
      <c r="D91" s="15">
        <f ca="1">'일자별 시가총액'!D90/'일자별 시가총액'!$G90</f>
        <v>0.34462778023596274</v>
      </c>
      <c r="E91" s="15">
        <f ca="1">'일자별 시가총액'!E90/'일자별 시가총액'!$G90</f>
        <v>8.7508822791449739E-2</v>
      </c>
      <c r="F91" s="15">
        <f ca="1">'일자별 시가총액'!F90/'일자별 시가총액'!$G90</f>
        <v>0.42782188464394505</v>
      </c>
      <c r="G91" s="14">
        <f ca="1">'일자별 시가총액'!H90</f>
        <v>105.0901815261044</v>
      </c>
      <c r="H91" s="9">
        <f t="shared" ca="1" si="17"/>
        <v>0</v>
      </c>
      <c r="I91" s="9">
        <f t="shared" ca="1" si="18"/>
        <v>50000</v>
      </c>
      <c r="J91" s="9">
        <f t="shared" ca="1" si="19"/>
        <v>1450000</v>
      </c>
      <c r="K91" s="9">
        <f t="shared" ca="1" si="15"/>
        <v>10509.018152610441</v>
      </c>
      <c r="L91" s="9">
        <f t="shared" ca="1" si="16"/>
        <v>15238076321.285139</v>
      </c>
      <c r="M91" s="9">
        <f ca="1">$L91*B91/'일자별 주가'!B90-펀드!R90</f>
        <v>-3012.0481927710644</v>
      </c>
      <c r="N91" s="9">
        <f ca="1">$L91*C91/'일자별 주가'!C90-펀드!S90</f>
        <v>-1807.228915662643</v>
      </c>
      <c r="O91" s="9">
        <f ca="1">$L91*D91/'일자별 주가'!D90-펀드!T90</f>
        <v>-6586.3453815260727</v>
      </c>
      <c r="P91" s="9">
        <f ca="1">$L91*E91/'일자별 주가'!E90-펀드!U90</f>
        <v>-353.4136546184709</v>
      </c>
      <c r="Q91" s="9">
        <f ca="1">$L91*F91/'일자별 주가'!F90-펀드!V90</f>
        <v>-200.80321285140508</v>
      </c>
      <c r="R91" s="16">
        <f t="shared" ca="1" si="20"/>
        <v>87349.397590361434</v>
      </c>
      <c r="S91" s="16">
        <f t="shared" ca="1" si="21"/>
        <v>52409.638554216865</v>
      </c>
      <c r="T91" s="16">
        <f t="shared" ca="1" si="22"/>
        <v>191004.01606425704</v>
      </c>
      <c r="U91" s="16">
        <f t="shared" ca="1" si="23"/>
        <v>10248.995983935742</v>
      </c>
      <c r="V91" s="16">
        <f t="shared" ca="1" si="24"/>
        <v>5823.2931726907627</v>
      </c>
    </row>
    <row r="92" spans="1:22" x14ac:dyDescent="0.3">
      <c r="A92">
        <v>90</v>
      </c>
      <c r="B92" s="15">
        <f ca="1">'일자별 시가총액'!B91/'일자별 시가총액'!$G91</f>
        <v>7.7045854786579479E-2</v>
      </c>
      <c r="C92" s="15">
        <f ca="1">'일자별 시가총액'!C91/'일자별 시가총액'!$G91</f>
        <v>6.3410732749540788E-2</v>
      </c>
      <c r="D92" s="15">
        <f ca="1">'일자별 시가총액'!D91/'일자별 시가총액'!$G91</f>
        <v>0.34679888770241124</v>
      </c>
      <c r="E92" s="15">
        <f ca="1">'일자별 시가총액'!E91/'일자별 시가총액'!$G91</f>
        <v>8.4881525889699203E-2</v>
      </c>
      <c r="F92" s="15">
        <f ca="1">'일자별 시가총액'!F91/'일자별 시가총액'!$G91</f>
        <v>0.42786299887176932</v>
      </c>
      <c r="G92" s="14">
        <f ca="1">'일자별 시가총액'!H91</f>
        <v>107.23546666666665</v>
      </c>
      <c r="H92" s="9">
        <f t="shared" ca="1" si="17"/>
        <v>200000</v>
      </c>
      <c r="I92" s="9">
        <f t="shared" ca="1" si="18"/>
        <v>0</v>
      </c>
      <c r="J92" s="9">
        <f t="shared" ca="1" si="19"/>
        <v>1650000</v>
      </c>
      <c r="K92" s="9">
        <f t="shared" ca="1" si="15"/>
        <v>10723.546666666665</v>
      </c>
      <c r="L92" s="9">
        <f t="shared" ca="1" si="16"/>
        <v>17693851999.999996</v>
      </c>
      <c r="M92" s="9">
        <f ca="1">$L92*B92/'일자별 주가'!B91-펀드!R91</f>
        <v>12048.19277108433</v>
      </c>
      <c r="N92" s="9">
        <f ca="1">$L92*C92/'일자별 주가'!C91-펀드!S91</f>
        <v>7228.915662650601</v>
      </c>
      <c r="O92" s="9">
        <f ca="1">$L92*D92/'일자별 주가'!D91-펀드!T91</f>
        <v>26345.381526104349</v>
      </c>
      <c r="P92" s="9">
        <f ca="1">$L92*E92/'일자별 주가'!E91-펀드!U91</f>
        <v>1413.6546184738945</v>
      </c>
      <c r="Q92" s="9">
        <f ca="1">$L92*F92/'일자별 주가'!F91-펀드!V91</f>
        <v>803.21285140562122</v>
      </c>
      <c r="R92" s="16">
        <f t="shared" ca="1" si="20"/>
        <v>99397.590361445764</v>
      </c>
      <c r="S92" s="16">
        <f t="shared" ca="1" si="21"/>
        <v>59638.554216867466</v>
      </c>
      <c r="T92" s="16">
        <f t="shared" ca="1" si="22"/>
        <v>217349.39759036139</v>
      </c>
      <c r="U92" s="16">
        <f t="shared" ca="1" si="23"/>
        <v>11662.650602409636</v>
      </c>
      <c r="V92" s="16">
        <f t="shared" ca="1" si="24"/>
        <v>6626.506024096384</v>
      </c>
    </row>
    <row r="93" spans="1:22" x14ac:dyDescent="0.3">
      <c r="A93">
        <v>91</v>
      </c>
      <c r="B93" s="15">
        <f ca="1">'일자별 시가총액'!B92/'일자별 시가총액'!$G92</f>
        <v>7.9629300158949493E-2</v>
      </c>
      <c r="C93" s="15">
        <f ca="1">'일자별 시가총액'!C92/'일자별 시가총액'!$G92</f>
        <v>6.2696016948836406E-2</v>
      </c>
      <c r="D93" s="15">
        <f ca="1">'일자별 시가총액'!D92/'일자별 시가총액'!$G92</f>
        <v>0.35061365045094656</v>
      </c>
      <c r="E93" s="15">
        <f ca="1">'일자별 시가총액'!E92/'일자별 시가총액'!$G92</f>
        <v>8.3394272595791172E-2</v>
      </c>
      <c r="F93" s="15">
        <f ca="1">'일자별 시가총액'!F92/'일자별 시가총액'!$G92</f>
        <v>0.42366675984547641</v>
      </c>
      <c r="G93" s="14">
        <f ca="1">'일자별 시가총액'!H92</f>
        <v>106.79758393574296</v>
      </c>
      <c r="H93" s="9">
        <f t="shared" ca="1" si="17"/>
        <v>50000</v>
      </c>
      <c r="I93" s="9">
        <f t="shared" ca="1" si="18"/>
        <v>0</v>
      </c>
      <c r="J93" s="9">
        <f t="shared" ca="1" si="19"/>
        <v>1700000</v>
      </c>
      <c r="K93" s="9">
        <f t="shared" ca="1" si="15"/>
        <v>10679.758393574297</v>
      </c>
      <c r="L93" s="9">
        <f t="shared" ca="1" si="16"/>
        <v>18155589269.076305</v>
      </c>
      <c r="M93" s="9">
        <f ca="1">$L93*B93/'일자별 주가'!B92-펀드!R92</f>
        <v>3012.048192771108</v>
      </c>
      <c r="N93" s="9">
        <f ca="1">$L93*C93/'일자별 주가'!C92-펀드!S92</f>
        <v>1807.2289156626503</v>
      </c>
      <c r="O93" s="9">
        <f ca="1">$L93*D93/'일자별 주가'!D92-펀드!T92</f>
        <v>6586.3453815261601</v>
      </c>
      <c r="P93" s="9">
        <f ca="1">$L93*E93/'일자별 주가'!E92-펀드!U92</f>
        <v>353.41365461847818</v>
      </c>
      <c r="Q93" s="9">
        <f ca="1">$L93*F93/'일자별 주가'!F92-펀드!V92</f>
        <v>200.80321285140781</v>
      </c>
      <c r="R93" s="16">
        <f t="shared" ca="1" si="20"/>
        <v>102409.63855421687</v>
      </c>
      <c r="S93" s="16">
        <f t="shared" ca="1" si="21"/>
        <v>61445.783132530116</v>
      </c>
      <c r="T93" s="16">
        <f t="shared" ca="1" si="22"/>
        <v>223935.74297188755</v>
      </c>
      <c r="U93" s="16">
        <f t="shared" ca="1" si="23"/>
        <v>12016.064257028114</v>
      </c>
      <c r="V93" s="16">
        <f t="shared" ca="1" si="24"/>
        <v>6827.3092369477918</v>
      </c>
    </row>
    <row r="94" spans="1:22" x14ac:dyDescent="0.3">
      <c r="A94">
        <v>92</v>
      </c>
      <c r="B94" s="15">
        <f ca="1">'일자별 시가총액'!B93/'일자별 시가총액'!$G93</f>
        <v>7.7120437162024602E-2</v>
      </c>
      <c r="C94" s="15">
        <f ca="1">'일자별 시가총액'!C93/'일자별 시가총액'!$G93</f>
        <v>6.2368859635806233E-2</v>
      </c>
      <c r="D94" s="15">
        <f ca="1">'일자별 시가총액'!D93/'일자별 시가총액'!$G93</f>
        <v>0.34611873011330768</v>
      </c>
      <c r="E94" s="15">
        <f ca="1">'일자별 시가총액'!E93/'일자별 시가총액'!$G93</f>
        <v>8.2607043771032715E-2</v>
      </c>
      <c r="F94" s="15">
        <f ca="1">'일자별 시가총액'!F93/'일자별 시가총액'!$G93</f>
        <v>0.4317849293178288</v>
      </c>
      <c r="G94" s="14">
        <f ca="1">'일자별 시가총액'!H93</f>
        <v>107.67073895582328</v>
      </c>
      <c r="H94" s="9">
        <f t="shared" ca="1" si="17"/>
        <v>50000</v>
      </c>
      <c r="I94" s="9">
        <f t="shared" ca="1" si="18"/>
        <v>0</v>
      </c>
      <c r="J94" s="9">
        <f t="shared" ca="1" si="19"/>
        <v>1750000</v>
      </c>
      <c r="K94" s="9">
        <f t="shared" ca="1" si="15"/>
        <v>10767.073895582329</v>
      </c>
      <c r="L94" s="9">
        <f t="shared" ca="1" si="16"/>
        <v>18842379317.269077</v>
      </c>
      <c r="M94" s="9">
        <f ca="1">$L94*B94/'일자별 주가'!B93-펀드!R93</f>
        <v>3012.0481927710789</v>
      </c>
      <c r="N94" s="9">
        <f ca="1">$L94*C94/'일자별 주가'!C93-펀드!S93</f>
        <v>1807.2289156626575</v>
      </c>
      <c r="O94" s="9">
        <f ca="1">$L94*D94/'일자별 주가'!D93-펀드!T93</f>
        <v>6586.345381526131</v>
      </c>
      <c r="P94" s="9">
        <f ca="1">$L94*E94/'일자별 주가'!E93-펀드!U93</f>
        <v>353.41365461847272</v>
      </c>
      <c r="Q94" s="9">
        <f ca="1">$L94*F94/'일자별 주가'!F93-펀드!V93</f>
        <v>200.80321285140508</v>
      </c>
      <c r="R94" s="16">
        <f t="shared" ca="1" si="20"/>
        <v>105421.68674698795</v>
      </c>
      <c r="S94" s="16">
        <f t="shared" ca="1" si="21"/>
        <v>63253.012048192773</v>
      </c>
      <c r="T94" s="16">
        <f t="shared" ca="1" si="22"/>
        <v>230522.08835341368</v>
      </c>
      <c r="U94" s="16">
        <f t="shared" ca="1" si="23"/>
        <v>12369.477911646587</v>
      </c>
      <c r="V94" s="16">
        <f t="shared" ca="1" si="24"/>
        <v>7028.1124497991968</v>
      </c>
    </row>
    <row r="95" spans="1:22" x14ac:dyDescent="0.3">
      <c r="A95">
        <v>93</v>
      </c>
      <c r="B95" s="15">
        <f ca="1">'일자별 시가총액'!B94/'일자별 시가총액'!$G94</f>
        <v>7.625744100303633E-2</v>
      </c>
      <c r="C95" s="15">
        <f ca="1">'일자별 시가총액'!C94/'일자별 시가총액'!$G94</f>
        <v>6.2209958767495348E-2</v>
      </c>
      <c r="D95" s="15">
        <f ca="1">'일자별 시가총액'!D94/'일자별 시가총액'!$G94</f>
        <v>0.35476192415729207</v>
      </c>
      <c r="E95" s="15">
        <f ca="1">'일자별 시가총액'!E94/'일자별 시가총액'!$G94</f>
        <v>8.0330263461271575E-2</v>
      </c>
      <c r="F95" s="15">
        <f ca="1">'일자별 시가총액'!F94/'일자별 시가총액'!$G94</f>
        <v>0.42644041261090471</v>
      </c>
      <c r="G95" s="14">
        <f ca="1">'일자별 시가총액'!H94</f>
        <v>107.67268433734939</v>
      </c>
      <c r="H95" s="9">
        <f t="shared" ca="1" si="17"/>
        <v>0</v>
      </c>
      <c r="I95" s="9">
        <f t="shared" ca="1" si="18"/>
        <v>250000</v>
      </c>
      <c r="J95" s="9">
        <f t="shared" ca="1" si="19"/>
        <v>1500000</v>
      </c>
      <c r="K95" s="9">
        <f t="shared" ca="1" si="15"/>
        <v>10767.26843373494</v>
      </c>
      <c r="L95" s="9">
        <f t="shared" ca="1" si="16"/>
        <v>16150902650.602409</v>
      </c>
      <c r="M95" s="9">
        <f ca="1">$L95*B95/'일자별 주가'!B94-펀드!R94</f>
        <v>-15060.240963855424</v>
      </c>
      <c r="N95" s="9">
        <f ca="1">$L95*C95/'일자별 주가'!C94-펀드!S94</f>
        <v>-9036.1445783132513</v>
      </c>
      <c r="O95" s="9">
        <f ca="1">$L95*D95/'일자별 주가'!D94-펀드!T94</f>
        <v>-32931.726907630538</v>
      </c>
      <c r="P95" s="9">
        <f ca="1">$L95*E95/'일자별 주가'!E94-펀드!U94</f>
        <v>-1767.0682730923709</v>
      </c>
      <c r="Q95" s="9">
        <f ca="1">$L95*F95/'일자별 주가'!F94-펀드!V94</f>
        <v>-1004.0160642570272</v>
      </c>
      <c r="R95" s="16">
        <f t="shared" ca="1" si="20"/>
        <v>90361.445783132527</v>
      </c>
      <c r="S95" s="16">
        <f t="shared" ca="1" si="21"/>
        <v>54216.867469879522</v>
      </c>
      <c r="T95" s="16">
        <f t="shared" ca="1" si="22"/>
        <v>197590.36144578314</v>
      </c>
      <c r="U95" s="16">
        <f t="shared" ca="1" si="23"/>
        <v>10602.409638554216</v>
      </c>
      <c r="V95" s="16">
        <f t="shared" ca="1" si="24"/>
        <v>6024.0963855421696</v>
      </c>
    </row>
    <row r="96" spans="1:22" x14ac:dyDescent="0.3">
      <c r="A96">
        <v>94</v>
      </c>
      <c r="B96" s="15">
        <f ca="1">'일자별 시가총액'!B95/'일자별 시가총액'!$G95</f>
        <v>7.8220265659818974E-2</v>
      </c>
      <c r="C96" s="15">
        <f ca="1">'일자별 시가총액'!C95/'일자별 시가총액'!$G95</f>
        <v>6.2433431733909125E-2</v>
      </c>
      <c r="D96" s="15">
        <f ca="1">'일자별 시가총액'!D95/'일자별 시가총액'!$G95</f>
        <v>0.34723359700886153</v>
      </c>
      <c r="E96" s="15">
        <f ca="1">'일자별 시가총액'!E95/'일자별 시가총액'!$G95</f>
        <v>8.2390858923236748E-2</v>
      </c>
      <c r="F96" s="15">
        <f ca="1">'일자별 시가총액'!F95/'일자별 시가총액'!$G95</f>
        <v>0.42972184667417362</v>
      </c>
      <c r="G96" s="14">
        <f ca="1">'일자별 시가총액'!H95</f>
        <v>107.16570763052209</v>
      </c>
      <c r="H96" s="9">
        <f t="shared" ca="1" si="17"/>
        <v>100000</v>
      </c>
      <c r="I96" s="9">
        <f t="shared" ca="1" si="18"/>
        <v>100000</v>
      </c>
      <c r="J96" s="9">
        <f t="shared" ca="1" si="19"/>
        <v>1500000</v>
      </c>
      <c r="K96" s="9">
        <f t="shared" ca="1" si="15"/>
        <v>10716.570763052208</v>
      </c>
      <c r="L96" s="9">
        <f t="shared" ca="1" si="16"/>
        <v>16074856144.578312</v>
      </c>
      <c r="M96" s="9">
        <f ca="1">$L96*B96/'일자별 주가'!B95-펀드!R95</f>
        <v>0</v>
      </c>
      <c r="N96" s="9">
        <f ca="1">$L96*C96/'일자별 주가'!C95-펀드!S95</f>
        <v>0</v>
      </c>
      <c r="O96" s="9">
        <f ca="1">$L96*D96/'일자별 주가'!D95-펀드!T95</f>
        <v>0</v>
      </c>
      <c r="P96" s="9">
        <f ca="1">$L96*E96/'일자별 주가'!E95-펀드!U95</f>
        <v>0</v>
      </c>
      <c r="Q96" s="9">
        <f ca="1">$L96*F96/'일자별 주가'!F95-펀드!V95</f>
        <v>0</v>
      </c>
      <c r="R96" s="16">
        <f t="shared" ca="1" si="20"/>
        <v>90361.445783132527</v>
      </c>
      <c r="S96" s="16">
        <f t="shared" ca="1" si="21"/>
        <v>54216.867469879522</v>
      </c>
      <c r="T96" s="16">
        <f t="shared" ca="1" si="22"/>
        <v>197590.36144578314</v>
      </c>
      <c r="U96" s="16">
        <f t="shared" ca="1" si="23"/>
        <v>10602.409638554216</v>
      </c>
      <c r="V96" s="16">
        <f t="shared" ca="1" si="24"/>
        <v>6024.0963855421696</v>
      </c>
    </row>
    <row r="97" spans="1:22" x14ac:dyDescent="0.3">
      <c r="A97">
        <v>95</v>
      </c>
      <c r="B97" s="15">
        <f ca="1">'일자별 시가총액'!B96/'일자별 시가총액'!$G96</f>
        <v>7.8385888274173116E-2</v>
      </c>
      <c r="C97" s="15">
        <f ca="1">'일자별 시가총액'!C96/'일자별 시가총액'!$G96</f>
        <v>6.0990374652778394E-2</v>
      </c>
      <c r="D97" s="15">
        <f ca="1">'일자별 시가총액'!D96/'일자별 시가총액'!$G96</f>
        <v>0.34182393457986554</v>
      </c>
      <c r="E97" s="15">
        <f ca="1">'일자별 시가총액'!E96/'일자별 시가총액'!$G96</f>
        <v>8.2315438647001291E-2</v>
      </c>
      <c r="F97" s="15">
        <f ca="1">'일자별 시가총액'!F96/'일자별 시가총액'!$G96</f>
        <v>0.43648436384618167</v>
      </c>
      <c r="G97" s="14">
        <f ca="1">'일자별 시가총액'!H96</f>
        <v>108.46862650602409</v>
      </c>
      <c r="H97" s="9">
        <f t="shared" ca="1" si="17"/>
        <v>100000</v>
      </c>
      <c r="I97" s="9">
        <f t="shared" ca="1" si="18"/>
        <v>0</v>
      </c>
      <c r="J97" s="9">
        <f t="shared" ca="1" si="19"/>
        <v>1600000</v>
      </c>
      <c r="K97" s="9">
        <f t="shared" ca="1" si="15"/>
        <v>10846.862650602408</v>
      </c>
      <c r="L97" s="9">
        <f t="shared" ca="1" si="16"/>
        <v>17354980240.963852</v>
      </c>
      <c r="M97" s="9">
        <f ca="1">$L97*B97/'일자별 주가'!B96-펀드!R96</f>
        <v>6024.0963855421578</v>
      </c>
      <c r="N97" s="9">
        <f ca="1">$L97*C97/'일자별 주가'!C96-펀드!S96</f>
        <v>3614.4578313252787</v>
      </c>
      <c r="O97" s="9">
        <f ca="1">$L97*D97/'일자별 주가'!D96-펀드!T96</f>
        <v>13172.690763052145</v>
      </c>
      <c r="P97" s="9">
        <f ca="1">$L97*E97/'일자별 주가'!E96-펀드!U96</f>
        <v>706.82730923694544</v>
      </c>
      <c r="Q97" s="9">
        <f ca="1">$L97*F97/'일자별 주가'!F96-펀드!V96</f>
        <v>401.60642570280925</v>
      </c>
      <c r="R97" s="16">
        <f t="shared" ca="1" si="20"/>
        <v>96385.542168674685</v>
      </c>
      <c r="S97" s="16">
        <f t="shared" ca="1" si="21"/>
        <v>57831.325301204801</v>
      </c>
      <c r="T97" s="16">
        <f t="shared" ca="1" si="22"/>
        <v>210763.05220883529</v>
      </c>
      <c r="U97" s="16">
        <f t="shared" ca="1" si="23"/>
        <v>11309.236947791162</v>
      </c>
      <c r="V97" s="16">
        <f t="shared" ca="1" si="24"/>
        <v>6425.7028112449789</v>
      </c>
    </row>
    <row r="98" spans="1:22" x14ac:dyDescent="0.3">
      <c r="A98">
        <v>96</v>
      </c>
      <c r="B98" s="15">
        <f ca="1">'일자별 시가총액'!B97/'일자별 시가총액'!$G97</f>
        <v>7.7938737601624064E-2</v>
      </c>
      <c r="C98" s="15">
        <f ca="1">'일자별 시가총액'!C97/'일자별 시가총액'!$G97</f>
        <v>6.2738595378696388E-2</v>
      </c>
      <c r="D98" s="15">
        <f ca="1">'일자별 시가총액'!D97/'일자별 시가총액'!$G97</f>
        <v>0.33797815661484604</v>
      </c>
      <c r="E98" s="15">
        <f ca="1">'일자별 시가총액'!E97/'일자별 시가총액'!$G97</f>
        <v>8.3031232625982374E-2</v>
      </c>
      <c r="F98" s="15">
        <f ca="1">'일자별 시가총액'!F97/'일자별 시가총액'!$G97</f>
        <v>0.43831327777885115</v>
      </c>
      <c r="G98" s="14">
        <f ca="1">'일자별 시가총액'!H97</f>
        <v>108.17115020080321</v>
      </c>
      <c r="H98" s="9">
        <f t="shared" ca="1" si="17"/>
        <v>100000</v>
      </c>
      <c r="I98" s="9">
        <f t="shared" ca="1" si="18"/>
        <v>50000</v>
      </c>
      <c r="J98" s="9">
        <f t="shared" ca="1" si="19"/>
        <v>1650000</v>
      </c>
      <c r="K98" s="9">
        <f t="shared" ca="1" si="15"/>
        <v>10817.11502008032</v>
      </c>
      <c r="L98" s="9">
        <f t="shared" ca="1" si="16"/>
        <v>17848239783.13253</v>
      </c>
      <c r="M98" s="9">
        <f ca="1">$L98*B98/'일자별 주가'!B97-펀드!R97</f>
        <v>3012.048192771108</v>
      </c>
      <c r="N98" s="9">
        <f ca="1">$L98*C98/'일자별 주가'!C97-펀드!S97</f>
        <v>1807.2289156626648</v>
      </c>
      <c r="O98" s="9">
        <f ca="1">$L98*D98/'일자별 주가'!D97-펀드!T97</f>
        <v>6586.3453815261601</v>
      </c>
      <c r="P98" s="9">
        <f ca="1">$L98*E98/'일자별 주가'!E97-펀드!U97</f>
        <v>353.41365461847636</v>
      </c>
      <c r="Q98" s="9">
        <f ca="1">$L98*F98/'일자별 주가'!F97-펀드!V97</f>
        <v>200.80321285140599</v>
      </c>
      <c r="R98" s="16">
        <f t="shared" ca="1" si="20"/>
        <v>99397.590361445793</v>
      </c>
      <c r="S98" s="16">
        <f t="shared" ca="1" si="21"/>
        <v>59638.554216867466</v>
      </c>
      <c r="T98" s="16">
        <f t="shared" ca="1" si="22"/>
        <v>217349.39759036145</v>
      </c>
      <c r="U98" s="16">
        <f t="shared" ca="1" si="23"/>
        <v>11662.650602409638</v>
      </c>
      <c r="V98" s="16">
        <f t="shared" ca="1" si="24"/>
        <v>6626.5060240963849</v>
      </c>
    </row>
    <row r="99" spans="1:22" x14ac:dyDescent="0.3">
      <c r="A99">
        <v>97</v>
      </c>
      <c r="B99" s="15">
        <f ca="1">'일자별 시가총액'!B98/'일자별 시가총액'!$G98</f>
        <v>7.5890746973844334E-2</v>
      </c>
      <c r="C99" s="15">
        <f ca="1">'일자별 시가총액'!C98/'일자별 시가총액'!$G98</f>
        <v>6.121029585456083E-2</v>
      </c>
      <c r="D99" s="15">
        <f ca="1">'일자별 시가총액'!D98/'일자별 시가총액'!$G98</f>
        <v>0.33916288043649667</v>
      </c>
      <c r="E99" s="15">
        <f ca="1">'일자별 시가총액'!E98/'일자별 시가총액'!$G98</f>
        <v>8.2102651357003828E-2</v>
      </c>
      <c r="F99" s="15">
        <f ca="1">'일자별 시가총액'!F98/'일자별 시가총액'!$G98</f>
        <v>0.4416334253780943</v>
      </c>
      <c r="G99" s="14">
        <f ca="1">'일자별 시가총액'!H98</f>
        <v>109.66144738955823</v>
      </c>
      <c r="H99" s="9">
        <f t="shared" ca="1" si="17"/>
        <v>0</v>
      </c>
      <c r="I99" s="9">
        <f t="shared" ca="1" si="18"/>
        <v>50000</v>
      </c>
      <c r="J99" s="9">
        <f t="shared" ca="1" si="19"/>
        <v>1600000</v>
      </c>
      <c r="K99" s="9">
        <f t="shared" ca="1" si="15"/>
        <v>10966.144738955823</v>
      </c>
      <c r="L99" s="9">
        <f t="shared" ca="1" si="16"/>
        <v>17545831582.329319</v>
      </c>
      <c r="M99" s="9">
        <f ca="1">$L99*B99/'일자별 주가'!B98-펀드!R98</f>
        <v>-3012.0481927710935</v>
      </c>
      <c r="N99" s="9">
        <f ca="1">$L99*C99/'일자별 주가'!C98-펀드!S98</f>
        <v>-1807.228915662643</v>
      </c>
      <c r="O99" s="9">
        <f ca="1">$L99*D99/'일자별 주가'!D98-펀드!T98</f>
        <v>-6586.345381526131</v>
      </c>
      <c r="P99" s="9">
        <f ca="1">$L99*E99/'일자별 주가'!E98-펀드!U98</f>
        <v>-353.41365461847272</v>
      </c>
      <c r="Q99" s="9">
        <f ca="1">$L99*F99/'일자별 주가'!F98-펀드!V98</f>
        <v>-200.80321285140417</v>
      </c>
      <c r="R99" s="16">
        <f t="shared" ca="1" si="20"/>
        <v>96385.542168674699</v>
      </c>
      <c r="S99" s="16">
        <f t="shared" ca="1" si="21"/>
        <v>57831.325301204823</v>
      </c>
      <c r="T99" s="16">
        <f t="shared" ca="1" si="22"/>
        <v>210763.05220883532</v>
      </c>
      <c r="U99" s="16">
        <f t="shared" ca="1" si="23"/>
        <v>11309.236947791165</v>
      </c>
      <c r="V99" s="16">
        <f t="shared" ca="1" si="24"/>
        <v>6425.7028112449807</v>
      </c>
    </row>
    <row r="100" spans="1:22" x14ac:dyDescent="0.3">
      <c r="A100">
        <v>98</v>
      </c>
      <c r="B100" s="15">
        <f ca="1">'일자별 시가총액'!B99/'일자별 시가총액'!$G99</f>
        <v>7.6745501731267693E-2</v>
      </c>
      <c r="C100" s="15">
        <f ca="1">'일자별 시가총액'!C99/'일자별 시가총액'!$G99</f>
        <v>6.1847781686445058E-2</v>
      </c>
      <c r="D100" s="15">
        <f ca="1">'일자별 시가총액'!D99/'일자별 시가총액'!$G99</f>
        <v>0.33345083206243981</v>
      </c>
      <c r="E100" s="15">
        <f ca="1">'일자별 시가총액'!E99/'일자별 시가총액'!$G99</f>
        <v>8.2733958403424471E-2</v>
      </c>
      <c r="F100" s="15">
        <f ca="1">'일자별 시가총액'!F99/'일자별 시가총액'!$G99</f>
        <v>0.44522192611642297</v>
      </c>
      <c r="G100" s="14">
        <f ca="1">'일자별 시가총액'!H99</f>
        <v>111.03825702811245</v>
      </c>
      <c r="H100" s="9">
        <f t="shared" ca="1" si="17"/>
        <v>200000</v>
      </c>
      <c r="I100" s="9">
        <f t="shared" ca="1" si="18"/>
        <v>0</v>
      </c>
      <c r="J100" s="9">
        <f t="shared" ca="1" si="19"/>
        <v>1800000</v>
      </c>
      <c r="K100" s="9">
        <f t="shared" ca="1" si="15"/>
        <v>11103.825702811244</v>
      </c>
      <c r="L100" s="9">
        <f t="shared" ca="1" si="16"/>
        <v>19986886265.060238</v>
      </c>
      <c r="M100" s="9">
        <f ca="1">$L100*B100/'일자별 주가'!B99-펀드!R99</f>
        <v>12048.192771084301</v>
      </c>
      <c r="N100" s="9">
        <f ca="1">$L100*C100/'일자별 주가'!C99-펀드!S99</f>
        <v>7228.9156626505937</v>
      </c>
      <c r="O100" s="9">
        <f ca="1">$L100*D100/'일자별 주가'!D99-펀드!T99</f>
        <v>26345.381526104407</v>
      </c>
      <c r="P100" s="9">
        <f ca="1">$L100*E100/'일자별 주가'!E99-펀드!U99</f>
        <v>1413.6546184738927</v>
      </c>
      <c r="Q100" s="9">
        <f ca="1">$L100*F100/'일자별 주가'!F99-펀드!V99</f>
        <v>803.21285140562031</v>
      </c>
      <c r="R100" s="16">
        <f t="shared" ca="1" si="20"/>
        <v>108433.734939759</v>
      </c>
      <c r="S100" s="16">
        <f t="shared" ca="1" si="21"/>
        <v>65060.240963855416</v>
      </c>
      <c r="T100" s="16">
        <f t="shared" ca="1" si="22"/>
        <v>237108.43373493972</v>
      </c>
      <c r="U100" s="16">
        <f t="shared" ca="1" si="23"/>
        <v>12722.891566265058</v>
      </c>
      <c r="V100" s="16">
        <f t="shared" ca="1" si="24"/>
        <v>7228.915662650601</v>
      </c>
    </row>
    <row r="101" spans="1:22" x14ac:dyDescent="0.3">
      <c r="A101">
        <v>99</v>
      </c>
      <c r="B101" s="15">
        <f ca="1">'일자별 시가총액'!B100/'일자별 시가총액'!$G100</f>
        <v>7.5746100721994752E-2</v>
      </c>
      <c r="C101" s="15">
        <f ca="1">'일자별 시가총액'!C100/'일자별 시가총액'!$G100</f>
        <v>6.2727681087075521E-2</v>
      </c>
      <c r="D101" s="15">
        <f ca="1">'일자별 시가총액'!D100/'일자별 시가총액'!$G100</f>
        <v>0.33811772841236132</v>
      </c>
      <c r="E101" s="15">
        <f ca="1">'일자별 시가총액'!E100/'일자별 시가총액'!$G100</f>
        <v>8.2354153894721574E-2</v>
      </c>
      <c r="F101" s="15">
        <f ca="1">'일자별 시가총액'!F100/'일자별 시가총액'!$G100</f>
        <v>0.44105433588384685</v>
      </c>
      <c r="G101" s="14">
        <f ca="1">'일자별 시가총액'!H100</f>
        <v>110.88089156626506</v>
      </c>
      <c r="H101" s="9">
        <f t="shared" ca="1" si="17"/>
        <v>150000</v>
      </c>
      <c r="I101" s="9">
        <f t="shared" ca="1" si="18"/>
        <v>50000</v>
      </c>
      <c r="J101" s="9">
        <f t="shared" ca="1" si="19"/>
        <v>1900000</v>
      </c>
      <c r="K101" s="9">
        <f t="shared" ca="1" si="15"/>
        <v>11088.089156626507</v>
      </c>
      <c r="L101" s="9">
        <f t="shared" ca="1" si="16"/>
        <v>21067369397.590363</v>
      </c>
      <c r="M101" s="9">
        <f ca="1">$L101*B101/'일자별 주가'!B100-펀드!R100</f>
        <v>6024.0963855422015</v>
      </c>
      <c r="N101" s="9">
        <f ca="1">$L101*C101/'일자별 주가'!C100-펀드!S100</f>
        <v>3614.4578313252932</v>
      </c>
      <c r="O101" s="9">
        <f ca="1">$L101*D101/'일자별 주가'!D100-펀드!T100</f>
        <v>13172.690763052262</v>
      </c>
      <c r="P101" s="9">
        <f ca="1">$L101*E101/'일자별 주가'!E100-펀드!U100</f>
        <v>706.8273092369509</v>
      </c>
      <c r="Q101" s="9">
        <f ca="1">$L101*F101/'일자별 주가'!F100-펀드!V100</f>
        <v>401.60642570281288</v>
      </c>
      <c r="R101" s="16">
        <f t="shared" ca="1" si="20"/>
        <v>114457.8313253012</v>
      </c>
      <c r="S101" s="16">
        <f t="shared" ca="1" si="21"/>
        <v>68674.69879518071</v>
      </c>
      <c r="T101" s="16">
        <f t="shared" ca="1" si="22"/>
        <v>250281.12449799199</v>
      </c>
      <c r="U101" s="16">
        <f t="shared" ca="1" si="23"/>
        <v>13429.718875502009</v>
      </c>
      <c r="V101" s="16">
        <f t="shared" ca="1" si="24"/>
        <v>7630.5220883534139</v>
      </c>
    </row>
    <row r="102" spans="1:22" x14ac:dyDescent="0.3">
      <c r="A102">
        <v>100</v>
      </c>
      <c r="B102" s="15">
        <f ca="1">'일자별 시가총액'!B101/'일자별 시가총액'!$G101</f>
        <v>7.5661604433313837E-2</v>
      </c>
      <c r="C102" s="15">
        <f ca="1">'일자별 시가총액'!C101/'일자별 시가총액'!$G101</f>
        <v>6.3049886529713439E-2</v>
      </c>
      <c r="D102" s="15">
        <f ca="1">'일자별 시가총액'!D101/'일자별 시가총액'!$G101</f>
        <v>0.33136918008146488</v>
      </c>
      <c r="E102" s="15">
        <f ca="1">'일자별 시가총액'!E101/'일자별 시가총액'!$G101</f>
        <v>8.2839568084035822E-2</v>
      </c>
      <c r="F102" s="15">
        <f ca="1">'일자별 시가총액'!F101/'일자별 시가총액'!$G101</f>
        <v>0.447079760871472</v>
      </c>
      <c r="G102" s="14">
        <f ca="1">'일자별 시가총액'!H101</f>
        <v>110.7499389558233</v>
      </c>
      <c r="H102" s="9">
        <f t="shared" ca="1" si="17"/>
        <v>0</v>
      </c>
      <c r="I102" s="9">
        <f t="shared" ca="1" si="18"/>
        <v>200000</v>
      </c>
      <c r="J102" s="9">
        <f t="shared" ca="1" si="19"/>
        <v>1700000</v>
      </c>
      <c r="K102" s="9">
        <f t="shared" ca="1" si="15"/>
        <v>11074.993895582329</v>
      </c>
      <c r="L102" s="9">
        <f t="shared" ca="1" si="16"/>
        <v>18827489622.48996</v>
      </c>
      <c r="M102" s="9">
        <f ca="1">$L102*B102/'일자별 주가'!B101-펀드!R101</f>
        <v>-12048.19277108433</v>
      </c>
      <c r="N102" s="9">
        <f ca="1">$L102*C102/'일자별 주가'!C101-펀드!S101</f>
        <v>-7228.915662650601</v>
      </c>
      <c r="O102" s="9">
        <f ca="1">$L102*D102/'일자별 주가'!D101-펀드!T101</f>
        <v>-26345.381526104436</v>
      </c>
      <c r="P102" s="9">
        <f ca="1">$L102*E102/'일자별 주가'!E101-펀드!U101</f>
        <v>-1413.6546184738963</v>
      </c>
      <c r="Q102" s="9">
        <f ca="1">$L102*F102/'일자별 주가'!F101-펀드!V101</f>
        <v>-803.21285140562213</v>
      </c>
      <c r="R102" s="16">
        <f t="shared" ca="1" si="20"/>
        <v>102409.63855421687</v>
      </c>
      <c r="S102" s="16">
        <f t="shared" ca="1" si="21"/>
        <v>61445.783132530109</v>
      </c>
      <c r="T102" s="16">
        <f t="shared" ca="1" si="22"/>
        <v>223935.74297188755</v>
      </c>
      <c r="U102" s="16">
        <f t="shared" ca="1" si="23"/>
        <v>12016.064257028112</v>
      </c>
      <c r="V102" s="16">
        <f t="shared" ca="1" si="24"/>
        <v>6827.3092369477918</v>
      </c>
    </row>
    <row r="103" spans="1:22" x14ac:dyDescent="0.3">
      <c r="A103">
        <v>101</v>
      </c>
      <c r="B103" s="15">
        <f ca="1">'일자별 시가총액'!B102/'일자별 시가총액'!$G102</f>
        <v>7.5832689351764154E-2</v>
      </c>
      <c r="C103" s="15">
        <f ca="1">'일자별 시가총액'!C102/'일자별 시가총액'!$G102</f>
        <v>6.2092221798885024E-2</v>
      </c>
      <c r="D103" s="15">
        <f ca="1">'일자별 시가총액'!D102/'일자별 시가총액'!$G102</f>
        <v>0.33843650131096503</v>
      </c>
      <c r="E103" s="15">
        <f ca="1">'일자별 시가총액'!E102/'일자별 시가총액'!$G102</f>
        <v>8.3312090677966466E-2</v>
      </c>
      <c r="F103" s="15">
        <f ca="1">'일자별 시가총액'!F102/'일자별 시가총액'!$G102</f>
        <v>0.4403264968604193</v>
      </c>
      <c r="G103" s="14">
        <f ca="1">'일자별 시가총액'!H102</f>
        <v>111.85848995983936</v>
      </c>
      <c r="H103" s="9">
        <f t="shared" ca="1" si="17"/>
        <v>200000</v>
      </c>
      <c r="I103" s="9">
        <f t="shared" ca="1" si="18"/>
        <v>50000</v>
      </c>
      <c r="J103" s="9">
        <f t="shared" ca="1" si="19"/>
        <v>1850000</v>
      </c>
      <c r="K103" s="9">
        <f t="shared" ca="1" si="15"/>
        <v>11185.848995983935</v>
      </c>
      <c r="L103" s="9">
        <f t="shared" ca="1" si="16"/>
        <v>20693820642.570282</v>
      </c>
      <c r="M103" s="9">
        <f ca="1">$L103*B103/'일자별 주가'!B102-펀드!R102</f>
        <v>9036.1445783132513</v>
      </c>
      <c r="N103" s="9">
        <f ca="1">$L103*C103/'일자별 주가'!C102-펀드!S102</f>
        <v>5421.6867469879653</v>
      </c>
      <c r="O103" s="9">
        <f ca="1">$L103*D103/'일자별 주가'!D102-펀드!T102</f>
        <v>19759.036144578306</v>
      </c>
      <c r="P103" s="9">
        <f ca="1">$L103*E103/'일자별 주가'!E102-펀드!U102</f>
        <v>1060.2409638554236</v>
      </c>
      <c r="Q103" s="9">
        <f ca="1">$L103*F103/'일자별 주가'!F102-펀드!V102</f>
        <v>602.40963855421705</v>
      </c>
      <c r="R103" s="16">
        <f t="shared" ca="1" si="20"/>
        <v>111445.78313253012</v>
      </c>
      <c r="S103" s="16">
        <f t="shared" ca="1" si="21"/>
        <v>66867.469879518074</v>
      </c>
      <c r="T103" s="16">
        <f t="shared" ca="1" si="22"/>
        <v>243694.77911646586</v>
      </c>
      <c r="U103" s="16">
        <f t="shared" ca="1" si="23"/>
        <v>13076.305220883536</v>
      </c>
      <c r="V103" s="16">
        <f t="shared" ca="1" si="24"/>
        <v>7429.7188755020088</v>
      </c>
    </row>
    <row r="104" spans="1:22" x14ac:dyDescent="0.3">
      <c r="A104">
        <v>102</v>
      </c>
      <c r="B104" s="15">
        <f ca="1">'일자별 시가총액'!B103/'일자별 시가총액'!$G103</f>
        <v>7.4450482323780404E-2</v>
      </c>
      <c r="C104" s="15">
        <f ca="1">'일자별 시가총액'!C103/'일자별 시가총액'!$G103</f>
        <v>6.1035679379794379E-2</v>
      </c>
      <c r="D104" s="15">
        <f ca="1">'일자별 시가총액'!D103/'일자별 시가총액'!$G103</f>
        <v>0.3469458356891949</v>
      </c>
      <c r="E104" s="15">
        <f ca="1">'일자별 시가총액'!E103/'일자별 시가총액'!$G103</f>
        <v>8.2050051172308985E-2</v>
      </c>
      <c r="F104" s="15">
        <f ca="1">'일자별 시가총액'!F103/'일자별 시가총액'!$G103</f>
        <v>0.43551795143492134</v>
      </c>
      <c r="G104" s="14">
        <f ca="1">'일자별 시가총액'!H103</f>
        <v>111.55631807228916</v>
      </c>
      <c r="H104" s="9">
        <f t="shared" ca="1" si="17"/>
        <v>0</v>
      </c>
      <c r="I104" s="9">
        <f t="shared" ca="1" si="18"/>
        <v>100000</v>
      </c>
      <c r="J104" s="9">
        <f t="shared" ca="1" si="19"/>
        <v>1750000</v>
      </c>
      <c r="K104" s="9">
        <f t="shared" ca="1" si="15"/>
        <v>11155.631807228916</v>
      </c>
      <c r="L104" s="9">
        <f t="shared" ca="1" si="16"/>
        <v>19522355662.650604</v>
      </c>
      <c r="M104" s="9">
        <f ca="1">$L104*B104/'일자별 주가'!B103-펀드!R103</f>
        <v>-6024.0963855421433</v>
      </c>
      <c r="N104" s="9">
        <f ca="1">$L104*C104/'일자별 주가'!C103-펀드!S103</f>
        <v>-3614.4578313253005</v>
      </c>
      <c r="O104" s="9">
        <f ca="1">$L104*D104/'일자별 주가'!D103-펀드!T103</f>
        <v>-13172.690763052204</v>
      </c>
      <c r="P104" s="9">
        <f ca="1">$L104*E104/'일자별 주가'!E103-펀드!U103</f>
        <v>-706.82730923694908</v>
      </c>
      <c r="Q104" s="9">
        <f ca="1">$L104*F104/'일자별 주가'!F103-펀드!V103</f>
        <v>-401.60642570281107</v>
      </c>
      <c r="R104" s="16">
        <f t="shared" ca="1" si="20"/>
        <v>105421.68674698798</v>
      </c>
      <c r="S104" s="16">
        <f t="shared" ca="1" si="21"/>
        <v>63253.012048192773</v>
      </c>
      <c r="T104" s="16">
        <f t="shared" ca="1" si="22"/>
        <v>230522.08835341365</v>
      </c>
      <c r="U104" s="16">
        <f t="shared" ca="1" si="23"/>
        <v>12369.477911646587</v>
      </c>
      <c r="V104" s="16">
        <f t="shared" ca="1" si="24"/>
        <v>7028.1124497991977</v>
      </c>
    </row>
    <row r="105" spans="1:22" x14ac:dyDescent="0.3">
      <c r="A105">
        <v>103</v>
      </c>
      <c r="B105" s="15">
        <f ca="1">'일자별 시가총액'!B104/'일자별 시가총액'!$G104</f>
        <v>7.3926371379635258E-2</v>
      </c>
      <c r="C105" s="15">
        <f ca="1">'일자별 시가총액'!C104/'일자별 시가총액'!$G104</f>
        <v>6.1090493829389581E-2</v>
      </c>
      <c r="D105" s="15">
        <f ca="1">'일자별 시가총액'!D104/'일자별 시가총액'!$G104</f>
        <v>0.35220459711549712</v>
      </c>
      <c r="E105" s="15">
        <f ca="1">'일자별 시가총액'!E104/'일자별 시가총액'!$G104</f>
        <v>8.2579134122932732E-2</v>
      </c>
      <c r="F105" s="15">
        <f ca="1">'일자별 시가총액'!F104/'일자별 시가총액'!$G104</f>
        <v>0.43019940355254532</v>
      </c>
      <c r="G105" s="14">
        <f ca="1">'일자별 시가총액'!H104</f>
        <v>111.12489477911647</v>
      </c>
      <c r="H105" s="9">
        <f t="shared" ca="1" si="17"/>
        <v>50000</v>
      </c>
      <c r="I105" s="9">
        <f t="shared" ca="1" si="18"/>
        <v>0</v>
      </c>
      <c r="J105" s="9">
        <f t="shared" ca="1" si="19"/>
        <v>1800000</v>
      </c>
      <c r="K105" s="9">
        <f t="shared" ca="1" si="15"/>
        <v>11112.489477911648</v>
      </c>
      <c r="L105" s="9">
        <f t="shared" ca="1" si="16"/>
        <v>20002481060.240967</v>
      </c>
      <c r="M105" s="9">
        <f ca="1">$L105*B105/'일자별 주가'!B104-펀드!R104</f>
        <v>3012.0481927710644</v>
      </c>
      <c r="N105" s="9">
        <f ca="1">$L105*C105/'일자별 주가'!C104-펀드!S104</f>
        <v>1807.2289156626648</v>
      </c>
      <c r="O105" s="9">
        <f ca="1">$L105*D105/'일자별 주가'!D104-펀드!T104</f>
        <v>6586.345381526131</v>
      </c>
      <c r="P105" s="9">
        <f ca="1">$L105*E105/'일자별 주가'!E104-펀드!U104</f>
        <v>353.41365461847454</v>
      </c>
      <c r="Q105" s="9">
        <f ca="1">$L105*F105/'일자별 주가'!F104-펀드!V104</f>
        <v>200.80321285140599</v>
      </c>
      <c r="R105" s="16">
        <f t="shared" ca="1" si="20"/>
        <v>108433.73493975904</v>
      </c>
      <c r="S105" s="16">
        <f t="shared" ca="1" si="21"/>
        <v>65060.240963855438</v>
      </c>
      <c r="T105" s="16">
        <f t="shared" ca="1" si="22"/>
        <v>237108.43373493978</v>
      </c>
      <c r="U105" s="16">
        <f t="shared" ca="1" si="23"/>
        <v>12722.891566265062</v>
      </c>
      <c r="V105" s="16">
        <f t="shared" ca="1" si="24"/>
        <v>7228.9156626506037</v>
      </c>
    </row>
    <row r="106" spans="1:22" x14ac:dyDescent="0.3">
      <c r="A106">
        <v>104</v>
      </c>
      <c r="B106" s="15">
        <f ca="1">'일자별 시가총액'!B105/'일자별 시가총액'!$G105</f>
        <v>7.1409705697056611E-2</v>
      </c>
      <c r="C106" s="15">
        <f ca="1">'일자별 시가총액'!C105/'일자별 시가총액'!$G105</f>
        <v>6.1226219022291896E-2</v>
      </c>
      <c r="D106" s="15">
        <f ca="1">'일자별 시가총액'!D105/'일자별 시가총액'!$G105</f>
        <v>0.34911107053629686</v>
      </c>
      <c r="E106" s="15">
        <f ca="1">'일자별 시가총액'!E105/'일자별 시가총액'!$G105</f>
        <v>8.1524324343311652E-2</v>
      </c>
      <c r="F106" s="15">
        <f ca="1">'일자별 시가총액'!F105/'일자별 시가총액'!$G105</f>
        <v>0.43672868040104296</v>
      </c>
      <c r="G106" s="14">
        <f ca="1">'일자별 시가총액'!H105</f>
        <v>112.50200321285139</v>
      </c>
      <c r="H106" s="9">
        <f t="shared" ca="1" si="17"/>
        <v>250000</v>
      </c>
      <c r="I106" s="9">
        <f t="shared" ca="1" si="18"/>
        <v>50000</v>
      </c>
      <c r="J106" s="9">
        <f t="shared" ca="1" si="19"/>
        <v>2000000</v>
      </c>
      <c r="K106" s="9">
        <f t="shared" ca="1" si="15"/>
        <v>11250.20032128514</v>
      </c>
      <c r="L106" s="9">
        <f t="shared" ca="1" si="16"/>
        <v>22500400642.570278</v>
      </c>
      <c r="M106" s="9">
        <f ca="1">$L106*B106/'일자별 주가'!B105-펀드!R105</f>
        <v>12048.192771084316</v>
      </c>
      <c r="N106" s="9">
        <f ca="1">$L106*C106/'일자별 주가'!C105-펀드!S105</f>
        <v>7228.9156626505719</v>
      </c>
      <c r="O106" s="9">
        <f ca="1">$L106*D106/'일자별 주가'!D105-펀드!T105</f>
        <v>26345.381526104349</v>
      </c>
      <c r="P106" s="9">
        <f ca="1">$L106*E106/'일자별 주가'!E105-펀드!U105</f>
        <v>1413.6546184738945</v>
      </c>
      <c r="Q106" s="9">
        <f ca="1">$L106*F106/'일자별 주가'!F105-펀드!V105</f>
        <v>803.21285140562031</v>
      </c>
      <c r="R106" s="16">
        <f t="shared" ca="1" si="20"/>
        <v>120481.92771084336</v>
      </c>
      <c r="S106" s="16">
        <f t="shared" ca="1" si="21"/>
        <v>72289.15662650601</v>
      </c>
      <c r="T106" s="16">
        <f t="shared" ca="1" si="22"/>
        <v>263453.81526104413</v>
      </c>
      <c r="U106" s="16">
        <f t="shared" ca="1" si="23"/>
        <v>14136.546184738956</v>
      </c>
      <c r="V106" s="16">
        <f t="shared" ca="1" si="24"/>
        <v>8032.128514056224</v>
      </c>
    </row>
    <row r="107" spans="1:22" x14ac:dyDescent="0.3">
      <c r="A107">
        <v>105</v>
      </c>
      <c r="B107" s="15">
        <f ca="1">'일자별 시가총액'!B106/'일자별 시가총액'!$G106</f>
        <v>7.2172642829862146E-2</v>
      </c>
      <c r="C107" s="15">
        <f ca="1">'일자별 시가총액'!C106/'일자별 시가총액'!$G106</f>
        <v>6.1734239825790613E-2</v>
      </c>
      <c r="D107" s="15">
        <f ca="1">'일자별 시가총액'!D106/'일자별 시가총액'!$G106</f>
        <v>0.3468079932716826</v>
      </c>
      <c r="E107" s="15">
        <f ca="1">'일자별 시가총액'!E106/'일자별 시가총액'!$G106</f>
        <v>7.953413191587165E-2</v>
      </c>
      <c r="F107" s="15">
        <f ca="1">'일자별 시가총액'!F106/'일자별 시가총액'!$G106</f>
        <v>0.43975099215679297</v>
      </c>
      <c r="G107" s="14">
        <f ca="1">'일자별 시가총액'!H106</f>
        <v>113.33266666666665</v>
      </c>
      <c r="H107" s="9">
        <f t="shared" ca="1" si="17"/>
        <v>50000</v>
      </c>
      <c r="I107" s="9">
        <f t="shared" ca="1" si="18"/>
        <v>100000</v>
      </c>
      <c r="J107" s="9">
        <f t="shared" ca="1" si="19"/>
        <v>1950000</v>
      </c>
      <c r="K107" s="9">
        <f t="shared" ca="1" si="15"/>
        <v>11333.266666666665</v>
      </c>
      <c r="L107" s="9">
        <f t="shared" ca="1" si="16"/>
        <v>22099869999.999996</v>
      </c>
      <c r="M107" s="9">
        <f ca="1">$L107*B107/'일자별 주가'!B106-펀드!R106</f>
        <v>-3012.0481927710935</v>
      </c>
      <c r="N107" s="9">
        <f ca="1">$L107*C107/'일자별 주가'!C106-펀드!S106</f>
        <v>-1807.2289156626503</v>
      </c>
      <c r="O107" s="9">
        <f ca="1">$L107*D107/'일자별 주가'!D106-펀드!T106</f>
        <v>-6586.345381526131</v>
      </c>
      <c r="P107" s="9">
        <f ca="1">$L107*E107/'일자별 주가'!E106-펀드!U106</f>
        <v>-353.41365461847818</v>
      </c>
      <c r="Q107" s="9">
        <f ca="1">$L107*F107/'일자별 주가'!F106-펀드!V106</f>
        <v>-200.8032128514069</v>
      </c>
      <c r="R107" s="16">
        <f t="shared" ca="1" si="20"/>
        <v>117469.87951807227</v>
      </c>
      <c r="S107" s="16">
        <f t="shared" ca="1" si="21"/>
        <v>70481.92771084336</v>
      </c>
      <c r="T107" s="16">
        <f t="shared" ca="1" si="22"/>
        <v>256867.469879518</v>
      </c>
      <c r="U107" s="16">
        <f t="shared" ca="1" si="23"/>
        <v>13783.132530120478</v>
      </c>
      <c r="V107" s="16">
        <f t="shared" ca="1" si="24"/>
        <v>7831.3253012048172</v>
      </c>
    </row>
    <row r="108" spans="1:22" x14ac:dyDescent="0.3">
      <c r="A108">
        <v>106</v>
      </c>
      <c r="B108" s="15">
        <f ca="1">'일자별 시가총액'!B107/'일자별 시가총액'!$G107</f>
        <v>7.3003961094774639E-2</v>
      </c>
      <c r="C108" s="15">
        <f ca="1">'일자별 시가총액'!C107/'일자별 시가총액'!$G107</f>
        <v>5.9656666646872761E-2</v>
      </c>
      <c r="D108" s="15">
        <f ca="1">'일자별 시가총액'!D107/'일자별 시가총액'!$G107</f>
        <v>0.35200698618878939</v>
      </c>
      <c r="E108" s="15">
        <f ca="1">'일자별 시가총액'!E107/'일자별 시가총액'!$G107</f>
        <v>7.8952419608242952E-2</v>
      </c>
      <c r="F108" s="15">
        <f ca="1">'일자별 시가총액'!F107/'일자별 시가총액'!$G107</f>
        <v>0.43637996646132027</v>
      </c>
      <c r="G108" s="14">
        <f ca="1">'일자별 시가총액'!H107</f>
        <v>115.24378795180724</v>
      </c>
      <c r="H108" s="9">
        <f t="shared" ca="1" si="17"/>
        <v>100000</v>
      </c>
      <c r="I108" s="9">
        <f t="shared" ca="1" si="18"/>
        <v>50000</v>
      </c>
      <c r="J108" s="9">
        <f t="shared" ca="1" si="19"/>
        <v>2000000</v>
      </c>
      <c r="K108" s="9">
        <f t="shared" ca="1" si="15"/>
        <v>11524.378795180724</v>
      </c>
      <c r="L108" s="9">
        <f t="shared" ca="1" si="16"/>
        <v>23048757590.36145</v>
      </c>
      <c r="M108" s="9">
        <f ca="1">$L108*B108/'일자별 주가'!B107-펀드!R107</f>
        <v>3012.0481927711371</v>
      </c>
      <c r="N108" s="9">
        <f ca="1">$L108*C108/'일자별 주가'!C107-펀드!S107</f>
        <v>1807.2289156626648</v>
      </c>
      <c r="O108" s="9">
        <f ca="1">$L108*D108/'일자별 주가'!D107-펀드!T107</f>
        <v>6586.3453815261892</v>
      </c>
      <c r="P108" s="9">
        <f ca="1">$L108*E108/'일자별 주가'!E107-펀드!U107</f>
        <v>353.41365461848181</v>
      </c>
      <c r="Q108" s="9">
        <f ca="1">$L108*F108/'일자별 주가'!F107-펀드!V107</f>
        <v>200.80321285140963</v>
      </c>
      <c r="R108" s="16">
        <f t="shared" ca="1" si="20"/>
        <v>120481.9277108434</v>
      </c>
      <c r="S108" s="16">
        <f t="shared" ca="1" si="21"/>
        <v>72289.156626506025</v>
      </c>
      <c r="T108" s="16">
        <f t="shared" ca="1" si="22"/>
        <v>263453.81526104419</v>
      </c>
      <c r="U108" s="16">
        <f t="shared" ca="1" si="23"/>
        <v>14136.54618473896</v>
      </c>
      <c r="V108" s="16">
        <f t="shared" ca="1" si="24"/>
        <v>8032.1285140562268</v>
      </c>
    </row>
    <row r="109" spans="1:22" x14ac:dyDescent="0.3">
      <c r="A109">
        <v>107</v>
      </c>
      <c r="B109" s="15">
        <f ca="1">'일자별 시가총액'!B108/'일자별 시가총액'!$G108</f>
        <v>7.3313436143562991E-2</v>
      </c>
      <c r="C109" s="15">
        <f ca="1">'일자별 시가총액'!C108/'일자별 시가총액'!$G108</f>
        <v>5.9398342913292934E-2</v>
      </c>
      <c r="D109" s="15">
        <f ca="1">'일자별 시가총액'!D108/'일자별 시가총액'!$G108</f>
        <v>0.35038127499021804</v>
      </c>
      <c r="E109" s="15">
        <f ca="1">'일자별 시가총액'!E108/'일자별 시가총액'!$G108</f>
        <v>7.7152466350544596E-2</v>
      </c>
      <c r="F109" s="15">
        <f ca="1">'일자별 시가총액'!F108/'일자별 시가총액'!$G108</f>
        <v>0.43975447960238145</v>
      </c>
      <c r="G109" s="14">
        <f ca="1">'일자별 시가총액'!H108</f>
        <v>117.48532690763052</v>
      </c>
      <c r="H109" s="9">
        <f t="shared" ca="1" si="17"/>
        <v>200000</v>
      </c>
      <c r="I109" s="9">
        <f t="shared" ca="1" si="18"/>
        <v>150000</v>
      </c>
      <c r="J109" s="9">
        <f t="shared" ca="1" si="19"/>
        <v>2050000</v>
      </c>
      <c r="K109" s="9">
        <f t="shared" ca="1" si="15"/>
        <v>11748.532690763052</v>
      </c>
      <c r="L109" s="9">
        <f t="shared" ca="1" si="16"/>
        <v>24084492016.064255</v>
      </c>
      <c r="M109" s="9">
        <f ca="1">$L109*B109/'일자별 주가'!B108-펀드!R108</f>
        <v>3012.0481927710498</v>
      </c>
      <c r="N109" s="9">
        <f ca="1">$L109*C109/'일자별 주가'!C108-펀드!S108</f>
        <v>1807.2289156626503</v>
      </c>
      <c r="O109" s="9">
        <f ca="1">$L109*D109/'일자별 주가'!D108-펀드!T108</f>
        <v>6586.3453815260436</v>
      </c>
      <c r="P109" s="9">
        <f ca="1">$L109*E109/'일자별 주가'!E108-펀드!U108</f>
        <v>353.41365461846908</v>
      </c>
      <c r="Q109" s="9">
        <f ca="1">$L109*F109/'일자별 주가'!F108-펀드!V108</f>
        <v>200.80321285140235</v>
      </c>
      <c r="R109" s="16">
        <f t="shared" ca="1" si="20"/>
        <v>123493.97590361445</v>
      </c>
      <c r="S109" s="16">
        <f t="shared" ca="1" si="21"/>
        <v>74096.385542168675</v>
      </c>
      <c r="T109" s="16">
        <f t="shared" ca="1" si="22"/>
        <v>270040.16064257023</v>
      </c>
      <c r="U109" s="16">
        <f t="shared" ca="1" si="23"/>
        <v>14489.959839357429</v>
      </c>
      <c r="V109" s="16">
        <f t="shared" ca="1" si="24"/>
        <v>8232.9317269076291</v>
      </c>
    </row>
    <row r="110" spans="1:22" x14ac:dyDescent="0.3">
      <c r="A110">
        <v>108</v>
      </c>
      <c r="B110" s="15">
        <f ca="1">'일자별 시가총액'!B109/'일자별 시가총액'!$G109</f>
        <v>7.6150218991788296E-2</v>
      </c>
      <c r="C110" s="15">
        <f ca="1">'일자별 시가총액'!C109/'일자별 시가총액'!$G109</f>
        <v>5.8704671056977138E-2</v>
      </c>
      <c r="D110" s="15">
        <f ca="1">'일자별 시가총액'!D109/'일자별 시가총액'!$G109</f>
        <v>0.35698248996727994</v>
      </c>
      <c r="E110" s="15">
        <f ca="1">'일자별 시가총액'!E109/'일자별 시가총액'!$G109</f>
        <v>7.600282126780003E-2</v>
      </c>
      <c r="F110" s="15">
        <f ca="1">'일자별 시가총액'!F109/'일자별 시가총액'!$G109</f>
        <v>0.43215979871615456</v>
      </c>
      <c r="G110" s="14">
        <f ca="1">'일자별 시가총액'!H109</f>
        <v>116.8109670682731</v>
      </c>
      <c r="H110" s="9">
        <f t="shared" ca="1" si="17"/>
        <v>0</v>
      </c>
      <c r="I110" s="9">
        <f t="shared" ca="1" si="18"/>
        <v>250000</v>
      </c>
      <c r="J110" s="9">
        <f t="shared" ca="1" si="19"/>
        <v>1800000</v>
      </c>
      <c r="K110" s="9">
        <f t="shared" ca="1" si="15"/>
        <v>11681.096706827311</v>
      </c>
      <c r="L110" s="9">
        <f t="shared" ca="1" si="16"/>
        <v>21025974072.289162</v>
      </c>
      <c r="M110" s="9">
        <f ca="1">$L110*B110/'일자별 주가'!B109-펀드!R109</f>
        <v>-15060.24096385538</v>
      </c>
      <c r="N110" s="9">
        <f ca="1">$L110*C110/'일자별 주가'!C109-펀드!S109</f>
        <v>-9036.1445783132367</v>
      </c>
      <c r="O110" s="9">
        <f ca="1">$L110*D110/'일자별 주가'!D109-펀드!T109</f>
        <v>-32931.726907630451</v>
      </c>
      <c r="P110" s="9">
        <f ca="1">$L110*E110/'일자별 주가'!E109-펀드!U109</f>
        <v>-1767.0682730923672</v>
      </c>
      <c r="Q110" s="9">
        <f ca="1">$L110*F110/'일자별 주가'!F109-펀드!V109</f>
        <v>-1004.0160642570245</v>
      </c>
      <c r="R110" s="16">
        <f t="shared" ca="1" si="20"/>
        <v>108433.73493975907</v>
      </c>
      <c r="S110" s="16">
        <f t="shared" ca="1" si="21"/>
        <v>65060.240963855438</v>
      </c>
      <c r="T110" s="16">
        <f t="shared" ca="1" si="22"/>
        <v>237108.43373493978</v>
      </c>
      <c r="U110" s="16">
        <f t="shared" ca="1" si="23"/>
        <v>12722.891566265062</v>
      </c>
      <c r="V110" s="16">
        <f t="shared" ca="1" si="24"/>
        <v>7228.9156626506046</v>
      </c>
    </row>
    <row r="111" spans="1:22" x14ac:dyDescent="0.3">
      <c r="A111">
        <v>109</v>
      </c>
      <c r="B111" s="15">
        <f ca="1">'일자별 시가총액'!B110/'일자별 시가총액'!$G110</f>
        <v>7.8703745655217081E-2</v>
      </c>
      <c r="C111" s="15">
        <f ca="1">'일자별 시가총액'!C110/'일자별 시가총액'!$G110</f>
        <v>5.843745285239537E-2</v>
      </c>
      <c r="D111" s="15">
        <f ca="1">'일자별 시가총액'!D110/'일자별 시가총액'!$G110</f>
        <v>0.3581340921408625</v>
      </c>
      <c r="E111" s="15">
        <f ca="1">'일자별 시가총액'!E110/'일자별 시가총액'!$G110</f>
        <v>7.8457121794312606E-2</v>
      </c>
      <c r="F111" s="15">
        <f ca="1">'일자별 시가총액'!F110/'일자별 시가총액'!$G110</f>
        <v>0.42626758755721239</v>
      </c>
      <c r="G111" s="14">
        <f ca="1">'일자별 시가총액'!H110</f>
        <v>115.40915180722891</v>
      </c>
      <c r="H111" s="9">
        <f t="shared" ca="1" si="17"/>
        <v>200000</v>
      </c>
      <c r="I111" s="9">
        <f t="shared" ca="1" si="18"/>
        <v>250000</v>
      </c>
      <c r="J111" s="9">
        <f t="shared" ca="1" si="19"/>
        <v>1750000</v>
      </c>
      <c r="K111" s="9">
        <f t="shared" ca="1" si="15"/>
        <v>11540.915180722892</v>
      </c>
      <c r="L111" s="9">
        <f t="shared" ca="1" si="16"/>
        <v>20196601566.26506</v>
      </c>
      <c r="M111" s="9">
        <f ca="1">$L111*B111/'일자별 주가'!B110-펀드!R110</f>
        <v>-3012.0481927711226</v>
      </c>
      <c r="N111" s="9">
        <f ca="1">$L111*C111/'일자별 주가'!C110-펀드!S110</f>
        <v>-1807.2289156626575</v>
      </c>
      <c r="O111" s="9">
        <f ca="1">$L111*D111/'일자별 주가'!D110-펀드!T110</f>
        <v>-6586.3453815261601</v>
      </c>
      <c r="P111" s="9">
        <f ca="1">$L111*E111/'일자별 주가'!E110-펀드!U110</f>
        <v>-353.41365461847636</v>
      </c>
      <c r="Q111" s="9">
        <f ca="1">$L111*F111/'일자별 주가'!F110-펀드!V110</f>
        <v>-200.8032128514069</v>
      </c>
      <c r="R111" s="16">
        <f t="shared" ca="1" si="20"/>
        <v>105421.68674698795</v>
      </c>
      <c r="S111" s="16">
        <f t="shared" ca="1" si="21"/>
        <v>63253.012048192781</v>
      </c>
      <c r="T111" s="16">
        <f t="shared" ca="1" si="22"/>
        <v>230522.08835341362</v>
      </c>
      <c r="U111" s="16">
        <f t="shared" ca="1" si="23"/>
        <v>12369.477911646585</v>
      </c>
      <c r="V111" s="16">
        <f t="shared" ca="1" si="24"/>
        <v>7028.1124497991977</v>
      </c>
    </row>
    <row r="112" spans="1:22" x14ac:dyDescent="0.3">
      <c r="A112">
        <v>110</v>
      </c>
      <c r="B112" s="15">
        <f ca="1">'일자별 시가총액'!B111/'일자별 시가총액'!$G111</f>
        <v>7.9063000557822102E-2</v>
      </c>
      <c r="C112" s="15">
        <f ca="1">'일자별 시가총액'!C111/'일자별 시가총액'!$G111</f>
        <v>5.9452750883982379E-2</v>
      </c>
      <c r="D112" s="15">
        <f ca="1">'일자별 시가총액'!D111/'일자별 시가총액'!$G111</f>
        <v>0.34952795580598628</v>
      </c>
      <c r="E112" s="15">
        <f ca="1">'일자별 시가총액'!E111/'일자별 시가총액'!$G111</f>
        <v>7.7574988732076813E-2</v>
      </c>
      <c r="F112" s="15">
        <f ca="1">'일자별 시가총액'!F111/'일자별 시가총액'!$G111</f>
        <v>0.43438130402013242</v>
      </c>
      <c r="G112" s="14">
        <f ca="1">'일자별 시가총액'!H111</f>
        <v>115.63906024096386</v>
      </c>
      <c r="H112" s="9">
        <f t="shared" ca="1" si="17"/>
        <v>150000</v>
      </c>
      <c r="I112" s="9">
        <f t="shared" ca="1" si="18"/>
        <v>150000</v>
      </c>
      <c r="J112" s="9">
        <f t="shared" ca="1" si="19"/>
        <v>1750000</v>
      </c>
      <c r="K112" s="9">
        <f t="shared" ca="1" si="15"/>
        <v>11563.906024096384</v>
      </c>
      <c r="L112" s="9">
        <f t="shared" ca="1" si="16"/>
        <v>20236835542.168674</v>
      </c>
      <c r="M112" s="9">
        <f ca="1">$L112*B112/'일자별 주가'!B111-펀드!R111</f>
        <v>0</v>
      </c>
      <c r="N112" s="9">
        <f ca="1">$L112*C112/'일자별 주가'!C111-펀드!S111</f>
        <v>0</v>
      </c>
      <c r="O112" s="9">
        <f ca="1">$L112*D112/'일자별 주가'!D111-펀드!T111</f>
        <v>0</v>
      </c>
      <c r="P112" s="9">
        <f ca="1">$L112*E112/'일자별 주가'!E111-펀드!U111</f>
        <v>0</v>
      </c>
      <c r="Q112" s="9">
        <f ca="1">$L112*F112/'일자별 주가'!F111-펀드!V111</f>
        <v>0</v>
      </c>
      <c r="R112" s="16">
        <f t="shared" ca="1" si="20"/>
        <v>105421.68674698795</v>
      </c>
      <c r="S112" s="16">
        <f t="shared" ca="1" si="21"/>
        <v>63253.012048192781</v>
      </c>
      <c r="T112" s="16">
        <f t="shared" ca="1" si="22"/>
        <v>230522.08835341362</v>
      </c>
      <c r="U112" s="16">
        <f t="shared" ca="1" si="23"/>
        <v>12369.477911646585</v>
      </c>
      <c r="V112" s="16">
        <f t="shared" ca="1" si="24"/>
        <v>7028.1124497991977</v>
      </c>
    </row>
    <row r="113" spans="1:22" x14ac:dyDescent="0.3">
      <c r="A113">
        <v>111</v>
      </c>
      <c r="B113" s="15">
        <f ca="1">'일자별 시가총액'!B112/'일자별 시가총액'!$G112</f>
        <v>7.974317294787292E-2</v>
      </c>
      <c r="C113" s="15">
        <f ca="1">'일자별 시가총액'!C112/'일자별 시가총액'!$G112</f>
        <v>5.8695730109787812E-2</v>
      </c>
      <c r="D113" s="15">
        <f ca="1">'일자별 시가총액'!D112/'일자별 시가총액'!$G112</f>
        <v>0.35373505569844016</v>
      </c>
      <c r="E113" s="15">
        <f ca="1">'일자별 시가총액'!E112/'일자별 시가총액'!$G112</f>
        <v>7.6006319113905749E-2</v>
      </c>
      <c r="F113" s="15">
        <f ca="1">'일자별 시가총액'!F112/'일자별 시가총액'!$G112</f>
        <v>0.43181972212999337</v>
      </c>
      <c r="G113" s="14">
        <f ca="1">'일자별 시가총액'!H112</f>
        <v>114.53184257028113</v>
      </c>
      <c r="H113" s="9">
        <f t="shared" ca="1" si="17"/>
        <v>50000</v>
      </c>
      <c r="I113" s="9">
        <f t="shared" ca="1" si="18"/>
        <v>150000</v>
      </c>
      <c r="J113" s="9">
        <f t="shared" ca="1" si="19"/>
        <v>1650000</v>
      </c>
      <c r="K113" s="9">
        <f t="shared" ca="1" si="15"/>
        <v>11453.184257028111</v>
      </c>
      <c r="L113" s="9">
        <f t="shared" ca="1" si="16"/>
        <v>18897754024.096382</v>
      </c>
      <c r="M113" s="9">
        <f ca="1">$L113*B113/'일자별 주가'!B112-펀드!R112</f>
        <v>-6024.0963855421869</v>
      </c>
      <c r="N113" s="9">
        <f ca="1">$L113*C113/'일자별 주가'!C112-펀드!S112</f>
        <v>-3614.4578313253223</v>
      </c>
      <c r="O113" s="9">
        <f ca="1">$L113*D113/'일자별 주가'!D112-펀드!T112</f>
        <v>-13172.690763052233</v>
      </c>
      <c r="P113" s="9">
        <f ca="1">$L113*E113/'일자별 주가'!E112-펀드!U112</f>
        <v>-706.82730923694908</v>
      </c>
      <c r="Q113" s="9">
        <f ca="1">$L113*F113/'일자별 주가'!F112-펀드!V112</f>
        <v>-401.60642570281288</v>
      </c>
      <c r="R113" s="16">
        <f t="shared" ca="1" si="20"/>
        <v>99397.590361445764</v>
      </c>
      <c r="S113" s="16">
        <f t="shared" ca="1" si="21"/>
        <v>59638.554216867458</v>
      </c>
      <c r="T113" s="16">
        <f t="shared" ca="1" si="22"/>
        <v>217349.39759036139</v>
      </c>
      <c r="U113" s="16">
        <f t="shared" ca="1" si="23"/>
        <v>11662.650602409636</v>
      </c>
      <c r="V113" s="16">
        <f t="shared" ca="1" si="24"/>
        <v>6626.5060240963849</v>
      </c>
    </row>
    <row r="114" spans="1:22" x14ac:dyDescent="0.3">
      <c r="A114">
        <v>112</v>
      </c>
      <c r="B114" s="15">
        <f ca="1">'일자별 시가총액'!B113/'일자별 시가총액'!$G113</f>
        <v>7.8051674036017371E-2</v>
      </c>
      <c r="C114" s="15">
        <f ca="1">'일자별 시가총액'!C113/'일자별 시가총액'!$G113</f>
        <v>5.8214019565761749E-2</v>
      </c>
      <c r="D114" s="15">
        <f ca="1">'일자별 시가총액'!D113/'일자별 시가총액'!$G113</f>
        <v>0.36088773685034797</v>
      </c>
      <c r="E114" s="15">
        <f ca="1">'일자별 시가총액'!E113/'일자별 시가총액'!$G113</f>
        <v>7.7231198910387613E-2</v>
      </c>
      <c r="F114" s="15">
        <f ca="1">'일자별 시가총액'!F113/'일자별 시가총액'!$G113</f>
        <v>0.42561537063748522</v>
      </c>
      <c r="G114" s="14">
        <f ca="1">'일자별 시가총액'!H113</f>
        <v>115.20017188755021</v>
      </c>
      <c r="H114" s="9">
        <f t="shared" ca="1" si="17"/>
        <v>0</v>
      </c>
      <c r="I114" s="9">
        <f t="shared" ca="1" si="18"/>
        <v>200000</v>
      </c>
      <c r="J114" s="9">
        <f t="shared" ca="1" si="19"/>
        <v>1450000</v>
      </c>
      <c r="K114" s="9">
        <f t="shared" ca="1" si="15"/>
        <v>11520.017188755022</v>
      </c>
      <c r="L114" s="9">
        <f t="shared" ca="1" si="16"/>
        <v>16704024923.694782</v>
      </c>
      <c r="M114" s="9">
        <f ca="1">$L114*B114/'일자별 주가'!B113-펀드!R113</f>
        <v>-12048.192771084301</v>
      </c>
      <c r="N114" s="9">
        <f ca="1">$L114*C114/'일자별 주가'!C113-펀드!S113</f>
        <v>-7228.9156626505792</v>
      </c>
      <c r="O114" s="9">
        <f ca="1">$L114*D114/'일자별 주가'!D113-펀드!T113</f>
        <v>-26345.381526104349</v>
      </c>
      <c r="P114" s="9">
        <f ca="1">$L114*E114/'일자별 주가'!E113-펀드!U113</f>
        <v>-1413.6546184738909</v>
      </c>
      <c r="Q114" s="9">
        <f ca="1">$L114*F114/'일자별 주가'!F113-펀드!V113</f>
        <v>-803.21285140562122</v>
      </c>
      <c r="R114" s="16">
        <f t="shared" ca="1" si="20"/>
        <v>87349.397590361463</v>
      </c>
      <c r="S114" s="16">
        <f t="shared" ca="1" si="21"/>
        <v>52409.638554216879</v>
      </c>
      <c r="T114" s="16">
        <f t="shared" ca="1" si="22"/>
        <v>191004.01606425704</v>
      </c>
      <c r="U114" s="16">
        <f t="shared" ca="1" si="23"/>
        <v>10248.995983935745</v>
      </c>
      <c r="V114" s="16">
        <f t="shared" ca="1" si="24"/>
        <v>5823.2931726907636</v>
      </c>
    </row>
    <row r="115" spans="1:22" x14ac:dyDescent="0.3">
      <c r="A115">
        <v>113</v>
      </c>
      <c r="B115" s="15">
        <f ca="1">'일자별 시가총액'!B114/'일자별 시가총액'!$G114</f>
        <v>7.7733092127762193E-2</v>
      </c>
      <c r="C115" s="15">
        <f ca="1">'일자별 시가총액'!C114/'일자별 시가총액'!$G114</f>
        <v>5.9325997655405881E-2</v>
      </c>
      <c r="D115" s="15">
        <f ca="1">'일자별 시가총액'!D114/'일자별 시가총액'!$G114</f>
        <v>0.36192253552483739</v>
      </c>
      <c r="E115" s="15">
        <f ca="1">'일자별 시가총액'!E114/'일자별 시가총액'!$G114</f>
        <v>8.0504373041517155E-2</v>
      </c>
      <c r="F115" s="15">
        <f ca="1">'일자별 시가총액'!F114/'일자별 시가총액'!$G114</f>
        <v>0.42051400165047736</v>
      </c>
      <c r="G115" s="14">
        <f ca="1">'일자별 시가총액'!H114</f>
        <v>113.68063132530119</v>
      </c>
      <c r="H115" s="9">
        <f t="shared" ca="1" si="17"/>
        <v>0</v>
      </c>
      <c r="I115" s="9">
        <f t="shared" ca="1" si="18"/>
        <v>50000</v>
      </c>
      <c r="J115" s="9">
        <f t="shared" ca="1" si="19"/>
        <v>1400000</v>
      </c>
      <c r="K115" s="9">
        <f t="shared" ca="1" si="15"/>
        <v>11368.06313253012</v>
      </c>
      <c r="L115" s="9">
        <f t="shared" ca="1" si="16"/>
        <v>15915288385.542168</v>
      </c>
      <c r="M115" s="9">
        <f ca="1">$L115*B115/'일자별 주가'!B114-펀드!R114</f>
        <v>-3012.048192771108</v>
      </c>
      <c r="N115" s="9">
        <f ca="1">$L115*C115/'일자별 주가'!C114-펀드!S114</f>
        <v>-1807.2289156626648</v>
      </c>
      <c r="O115" s="9">
        <f ca="1">$L115*D115/'일자별 주가'!D114-펀드!T114</f>
        <v>-6586.345381526131</v>
      </c>
      <c r="P115" s="9">
        <f ca="1">$L115*E115/'일자별 주가'!E114-펀드!U114</f>
        <v>-353.41365461847636</v>
      </c>
      <c r="Q115" s="9">
        <f ca="1">$L115*F115/'일자별 주가'!F114-펀드!V114</f>
        <v>-200.8032128514069</v>
      </c>
      <c r="R115" s="16">
        <f t="shared" ca="1" si="20"/>
        <v>84337.349397590355</v>
      </c>
      <c r="S115" s="16">
        <f t="shared" ca="1" si="21"/>
        <v>50602.409638554214</v>
      </c>
      <c r="T115" s="16">
        <f t="shared" ca="1" si="22"/>
        <v>184417.67068273091</v>
      </c>
      <c r="U115" s="16">
        <f t="shared" ca="1" si="23"/>
        <v>9895.5823293172689</v>
      </c>
      <c r="V115" s="16">
        <f t="shared" ca="1" si="24"/>
        <v>5622.4899598393567</v>
      </c>
    </row>
    <row r="116" spans="1:22" x14ac:dyDescent="0.3">
      <c r="A116">
        <v>114</v>
      </c>
      <c r="B116" s="15">
        <f ca="1">'일자별 시가총액'!B115/'일자별 시가총액'!$G115</f>
        <v>7.8590441136687408E-2</v>
      </c>
      <c r="C116" s="15">
        <f ca="1">'일자별 시가총액'!C115/'일자별 시가총액'!$G115</f>
        <v>5.897769147732345E-2</v>
      </c>
      <c r="D116" s="15">
        <f ca="1">'일자별 시가총액'!D115/'일자별 시가총액'!$G115</f>
        <v>0.36329707386365029</v>
      </c>
      <c r="E116" s="15">
        <f ca="1">'일자별 시가총액'!E115/'일자별 시가총액'!$G115</f>
        <v>8.2251444501784413E-2</v>
      </c>
      <c r="F116" s="15">
        <f ca="1">'일자별 시가총액'!F115/'일자별 시가총액'!$G115</f>
        <v>0.41688334902055446</v>
      </c>
      <c r="G116" s="14">
        <f ca="1">'일자별 시가총액'!H115</f>
        <v>111.45933815261044</v>
      </c>
      <c r="H116" s="9">
        <f t="shared" ca="1" si="17"/>
        <v>200000</v>
      </c>
      <c r="I116" s="9">
        <f t="shared" ca="1" si="18"/>
        <v>250000</v>
      </c>
      <c r="J116" s="9">
        <f t="shared" ca="1" si="19"/>
        <v>1350000</v>
      </c>
      <c r="K116" s="9">
        <f t="shared" ca="1" si="15"/>
        <v>11145.933815261043</v>
      </c>
      <c r="L116" s="9">
        <f t="shared" ca="1" si="16"/>
        <v>15047010650.602409</v>
      </c>
      <c r="M116" s="9">
        <f ca="1">$L116*B116/'일자별 주가'!B115-펀드!R115</f>
        <v>-3012.0481927710789</v>
      </c>
      <c r="N116" s="9">
        <f ca="1">$L116*C116/'일자별 주가'!C115-펀드!S115</f>
        <v>-1807.2289156626503</v>
      </c>
      <c r="O116" s="9">
        <f ca="1">$L116*D116/'일자별 주가'!D115-펀드!T115</f>
        <v>-6586.3453815261018</v>
      </c>
      <c r="P116" s="9">
        <f ca="1">$L116*E116/'일자별 주가'!E115-펀드!U115</f>
        <v>-353.41365461847454</v>
      </c>
      <c r="Q116" s="9">
        <f ca="1">$L116*F116/'일자별 주가'!F115-펀드!V115</f>
        <v>-200.80321285140417</v>
      </c>
      <c r="R116" s="16">
        <f t="shared" ca="1" si="20"/>
        <v>81325.301204819276</v>
      </c>
      <c r="S116" s="16">
        <f t="shared" ca="1" si="21"/>
        <v>48795.180722891564</v>
      </c>
      <c r="T116" s="16">
        <f t="shared" ca="1" si="22"/>
        <v>177831.32530120481</v>
      </c>
      <c r="U116" s="16">
        <f t="shared" ca="1" si="23"/>
        <v>9542.1686746987943</v>
      </c>
      <c r="V116" s="16">
        <f t="shared" ca="1" si="24"/>
        <v>5421.6867469879526</v>
      </c>
    </row>
    <row r="117" spans="1:22" x14ac:dyDescent="0.3">
      <c r="A117">
        <v>115</v>
      </c>
      <c r="B117" s="15">
        <f ca="1">'일자별 시가총액'!B116/'일자별 시가총액'!$G116</f>
        <v>8.0161637991762014E-2</v>
      </c>
      <c r="C117" s="15">
        <f ca="1">'일자별 시가총액'!C116/'일자별 시가총액'!$G116</f>
        <v>5.745443489727918E-2</v>
      </c>
      <c r="D117" s="15">
        <f ca="1">'일자별 시가총액'!D116/'일자별 시가총액'!$G116</f>
        <v>0.3533930331762784</v>
      </c>
      <c r="E117" s="15">
        <f ca="1">'일자별 시가총액'!E116/'일자별 시가총액'!$G116</f>
        <v>8.2828948771668104E-2</v>
      </c>
      <c r="F117" s="15">
        <f ca="1">'일자별 시가총액'!F116/'일자별 시가총액'!$G116</f>
        <v>0.42616194516301226</v>
      </c>
      <c r="G117" s="14">
        <f ca="1">'일자별 시가총액'!H116</f>
        <v>112.59629718875502</v>
      </c>
      <c r="H117" s="9">
        <f t="shared" ca="1" si="17"/>
        <v>200000</v>
      </c>
      <c r="I117" s="9">
        <f t="shared" ca="1" si="18"/>
        <v>250000</v>
      </c>
      <c r="J117" s="9">
        <f t="shared" ca="1" si="19"/>
        <v>1300000</v>
      </c>
      <c r="K117" s="9">
        <f t="shared" ca="1" si="15"/>
        <v>11259.629718875502</v>
      </c>
      <c r="L117" s="9">
        <f t="shared" ca="1" si="16"/>
        <v>14637518634.538153</v>
      </c>
      <c r="M117" s="9">
        <f ca="1">$L117*B117/'일자별 주가'!B116-펀드!R116</f>
        <v>-3012.0481927710789</v>
      </c>
      <c r="N117" s="9">
        <f ca="1">$L117*C117/'일자별 주가'!C116-펀드!S116</f>
        <v>-1807.2289156626503</v>
      </c>
      <c r="O117" s="9">
        <f ca="1">$L117*D117/'일자별 주가'!D116-펀드!T116</f>
        <v>-6586.3453815261018</v>
      </c>
      <c r="P117" s="9">
        <f ca="1">$L117*E117/'일자별 주가'!E116-펀드!U116</f>
        <v>-353.41365461847454</v>
      </c>
      <c r="Q117" s="9">
        <f ca="1">$L117*F117/'일자별 주가'!F116-펀드!V116</f>
        <v>-200.8032128514069</v>
      </c>
      <c r="R117" s="16">
        <f t="shared" ca="1" si="20"/>
        <v>78313.253012048197</v>
      </c>
      <c r="S117" s="16">
        <f t="shared" ca="1" si="21"/>
        <v>46987.951807228914</v>
      </c>
      <c r="T117" s="16">
        <f t="shared" ca="1" si="22"/>
        <v>171244.97991967871</v>
      </c>
      <c r="U117" s="16">
        <f t="shared" ca="1" si="23"/>
        <v>9188.7550200803198</v>
      </c>
      <c r="V117" s="16">
        <f t="shared" ca="1" si="24"/>
        <v>5220.8835341365457</v>
      </c>
    </row>
    <row r="118" spans="1:22" x14ac:dyDescent="0.3">
      <c r="A118">
        <v>116</v>
      </c>
      <c r="B118" s="15">
        <f ca="1">'일자별 시가총액'!B117/'일자별 시가총액'!$G117</f>
        <v>8.3387627001938802E-2</v>
      </c>
      <c r="C118" s="15">
        <f ca="1">'일자별 시가총액'!C117/'일자별 시가총액'!$G117</f>
        <v>5.6888988800605902E-2</v>
      </c>
      <c r="D118" s="15">
        <f ca="1">'일자별 시가총액'!D117/'일자별 시가총액'!$G117</f>
        <v>0.35104136978307132</v>
      </c>
      <c r="E118" s="15">
        <f ca="1">'일자별 시가총액'!E117/'일자별 시가총액'!$G117</f>
        <v>8.6583909992397415E-2</v>
      </c>
      <c r="F118" s="15">
        <f ca="1">'일자별 시가총액'!F117/'일자별 시가총액'!$G117</f>
        <v>0.42209810442198659</v>
      </c>
      <c r="G118" s="14">
        <f ca="1">'일자별 시가총액'!H117</f>
        <v>110.86271004016064</v>
      </c>
      <c r="H118" s="9">
        <f t="shared" ca="1" si="17"/>
        <v>150000</v>
      </c>
      <c r="I118" s="9">
        <f t="shared" ca="1" si="18"/>
        <v>200000</v>
      </c>
      <c r="J118" s="9">
        <f t="shared" ca="1" si="19"/>
        <v>1250000</v>
      </c>
      <c r="K118" s="9">
        <f t="shared" ca="1" si="15"/>
        <v>11086.271004016064</v>
      </c>
      <c r="L118" s="9">
        <f t="shared" ca="1" si="16"/>
        <v>13857838755.020079</v>
      </c>
      <c r="M118" s="9">
        <f ca="1">$L118*B118/'일자별 주가'!B117-펀드!R117</f>
        <v>-3012.048192771108</v>
      </c>
      <c r="N118" s="9">
        <f ca="1">$L118*C118/'일자별 주가'!C117-펀드!S117</f>
        <v>-1807.2289156626503</v>
      </c>
      <c r="O118" s="9">
        <f ca="1">$L118*D118/'일자별 주가'!D117-펀드!T117</f>
        <v>-6586.3453815261018</v>
      </c>
      <c r="P118" s="9">
        <f ca="1">$L118*E118/'일자별 주가'!E117-펀드!U117</f>
        <v>-353.41365461847272</v>
      </c>
      <c r="Q118" s="9">
        <f ca="1">$L118*F118/'일자별 주가'!F117-펀드!V117</f>
        <v>-200.80321285140599</v>
      </c>
      <c r="R118" s="16">
        <f t="shared" ca="1" si="20"/>
        <v>75301.204819277089</v>
      </c>
      <c r="S118" s="16">
        <f t="shared" ca="1" si="21"/>
        <v>45180.722891566264</v>
      </c>
      <c r="T118" s="16">
        <f t="shared" ca="1" si="22"/>
        <v>164658.6345381526</v>
      </c>
      <c r="U118" s="16">
        <f t="shared" ca="1" si="23"/>
        <v>8835.3413654618471</v>
      </c>
      <c r="V118" s="16">
        <f t="shared" ca="1" si="24"/>
        <v>5020.0803212851397</v>
      </c>
    </row>
    <row r="119" spans="1:22" x14ac:dyDescent="0.3">
      <c r="A119">
        <v>117</v>
      </c>
      <c r="B119" s="15">
        <f ca="1">'일자별 시가총액'!B118/'일자별 시가총액'!$G118</f>
        <v>8.4882002906184681E-2</v>
      </c>
      <c r="C119" s="15">
        <f ca="1">'일자별 시가총액'!C118/'일자별 시가총액'!$G118</f>
        <v>5.6925164285394021E-2</v>
      </c>
      <c r="D119" s="15">
        <f ca="1">'일자별 시가총액'!D118/'일자별 시가총액'!$G118</f>
        <v>0.35239899080344927</v>
      </c>
      <c r="E119" s="15">
        <f ca="1">'일자별 시가총액'!E118/'일자별 시가총액'!$G118</f>
        <v>8.7150224832382037E-2</v>
      </c>
      <c r="F119" s="15">
        <f ca="1">'일자별 시가총액'!F118/'일자별 시가총액'!$G118</f>
        <v>0.41864361717259002</v>
      </c>
      <c r="G119" s="14">
        <f ca="1">'일자별 시가총액'!H118</f>
        <v>108.98900240963856</v>
      </c>
      <c r="H119" s="9">
        <f t="shared" ca="1" si="17"/>
        <v>0</v>
      </c>
      <c r="I119" s="9">
        <f t="shared" ca="1" si="18"/>
        <v>50000</v>
      </c>
      <c r="J119" s="9">
        <f t="shared" ca="1" si="19"/>
        <v>1200000</v>
      </c>
      <c r="K119" s="9">
        <f t="shared" ca="1" si="15"/>
        <v>10898.900240963856</v>
      </c>
      <c r="L119" s="9">
        <f t="shared" ca="1" si="16"/>
        <v>13078680289.156628</v>
      </c>
      <c r="M119" s="9">
        <f ca="1">$L119*B119/'일자별 주가'!B118-펀드!R118</f>
        <v>-3012.0481927710498</v>
      </c>
      <c r="N119" s="9">
        <f ca="1">$L119*C119/'일자별 주가'!C118-펀드!S118</f>
        <v>-1807.228915662643</v>
      </c>
      <c r="O119" s="9">
        <f ca="1">$L119*D119/'일자별 주가'!D118-펀드!T118</f>
        <v>-6586.3453815261018</v>
      </c>
      <c r="P119" s="9">
        <f ca="1">$L119*E119/'일자별 주가'!E118-펀드!U118</f>
        <v>-353.41365461847454</v>
      </c>
      <c r="Q119" s="9">
        <f ca="1">$L119*F119/'일자별 주가'!F118-펀드!V118</f>
        <v>-200.80321285140417</v>
      </c>
      <c r="R119" s="16">
        <f t="shared" ca="1" si="20"/>
        <v>72289.156626506039</v>
      </c>
      <c r="S119" s="16">
        <f t="shared" ca="1" si="21"/>
        <v>43373.493975903621</v>
      </c>
      <c r="T119" s="16">
        <f t="shared" ca="1" si="22"/>
        <v>158072.2891566265</v>
      </c>
      <c r="U119" s="16">
        <f t="shared" ca="1" si="23"/>
        <v>8481.9277108433726</v>
      </c>
      <c r="V119" s="16">
        <f t="shared" ca="1" si="24"/>
        <v>4819.2771084337355</v>
      </c>
    </row>
    <row r="120" spans="1:22" x14ac:dyDescent="0.3">
      <c r="A120">
        <v>118</v>
      </c>
      <c r="B120" s="15">
        <f ca="1">'일자별 시가총액'!B119/'일자별 시가총액'!$G119</f>
        <v>8.2448155696276323E-2</v>
      </c>
      <c r="C120" s="15">
        <f ca="1">'일자별 시가총액'!C119/'일자별 시가총액'!$G119</f>
        <v>5.6404947487258661E-2</v>
      </c>
      <c r="D120" s="15">
        <f ca="1">'일자별 시가총액'!D119/'일자별 시가총액'!$G119</f>
        <v>0.34705743643412496</v>
      </c>
      <c r="E120" s="15">
        <f ca="1">'일자별 시가총액'!E119/'일자별 시가총액'!$G119</f>
        <v>8.8199519655979289E-2</v>
      </c>
      <c r="F120" s="15">
        <f ca="1">'일자별 시가총액'!F119/'일자별 시가총액'!$G119</f>
        <v>0.42588994072636077</v>
      </c>
      <c r="G120" s="14">
        <f ca="1">'일자별 시가총액'!H119</f>
        <v>110.42353574297188</v>
      </c>
      <c r="H120" s="9">
        <f t="shared" ca="1" si="17"/>
        <v>200000</v>
      </c>
      <c r="I120" s="9">
        <f t="shared" ca="1" si="18"/>
        <v>200000</v>
      </c>
      <c r="J120" s="9">
        <f t="shared" ca="1" si="19"/>
        <v>1200000</v>
      </c>
      <c r="K120" s="9">
        <f t="shared" ca="1" si="15"/>
        <v>11042.353574297189</v>
      </c>
      <c r="L120" s="9">
        <f t="shared" ca="1" si="16"/>
        <v>13250824289.156628</v>
      </c>
      <c r="M120" s="9">
        <f ca="1">$L120*B120/'일자별 주가'!B119-펀드!R119</f>
        <v>0</v>
      </c>
      <c r="N120" s="9">
        <f ca="1">$L120*C120/'일자별 주가'!C119-펀드!S119</f>
        <v>0</v>
      </c>
      <c r="O120" s="9">
        <f ca="1">$L120*D120/'일자별 주가'!D119-펀드!T119</f>
        <v>0</v>
      </c>
      <c r="P120" s="9">
        <f ca="1">$L120*E120/'일자별 주가'!E119-펀드!U119</f>
        <v>0</v>
      </c>
      <c r="Q120" s="9">
        <f ca="1">$L120*F120/'일자별 주가'!F119-펀드!V119</f>
        <v>0</v>
      </c>
      <c r="R120" s="16">
        <f t="shared" ca="1" si="20"/>
        <v>72289.156626506039</v>
      </c>
      <c r="S120" s="16">
        <f t="shared" ca="1" si="21"/>
        <v>43373.493975903621</v>
      </c>
      <c r="T120" s="16">
        <f t="shared" ca="1" si="22"/>
        <v>158072.2891566265</v>
      </c>
      <c r="U120" s="16">
        <f t="shared" ca="1" si="23"/>
        <v>8481.9277108433726</v>
      </c>
      <c r="V120" s="16">
        <f t="shared" ca="1" si="24"/>
        <v>4819.2771084337355</v>
      </c>
    </row>
    <row r="121" spans="1:22" x14ac:dyDescent="0.3">
      <c r="A121">
        <v>119</v>
      </c>
      <c r="B121" s="15">
        <f ca="1">'일자별 시가총액'!B120/'일자별 시가총액'!$G120</f>
        <v>8.0955729519666064E-2</v>
      </c>
      <c r="C121" s="15">
        <f ca="1">'일자별 시가총액'!C120/'일자별 시가총액'!$G120</f>
        <v>5.5501374749323332E-2</v>
      </c>
      <c r="D121" s="15">
        <f ca="1">'일자별 시가총액'!D120/'일자별 시가총액'!$G120</f>
        <v>0.34931599574454847</v>
      </c>
      <c r="E121" s="15">
        <f ca="1">'일자별 시가총액'!E120/'일자별 시가총액'!$G120</f>
        <v>8.5572378406250135E-2</v>
      </c>
      <c r="F121" s="15">
        <f ca="1">'일자별 시가총액'!F120/'일자별 시가총액'!$G120</f>
        <v>0.428654521580212</v>
      </c>
      <c r="G121" s="14">
        <f ca="1">'일자별 시가총액'!H120</f>
        <v>111.38766746987952</v>
      </c>
      <c r="H121" s="9">
        <f t="shared" ca="1" si="17"/>
        <v>100000</v>
      </c>
      <c r="I121" s="9">
        <f t="shared" ca="1" si="18"/>
        <v>0</v>
      </c>
      <c r="J121" s="9">
        <f t="shared" ca="1" si="19"/>
        <v>1300000</v>
      </c>
      <c r="K121" s="9">
        <f t="shared" ca="1" si="15"/>
        <v>11138.766746987953</v>
      </c>
      <c r="L121" s="9">
        <f t="shared" ca="1" si="16"/>
        <v>14480396771.084339</v>
      </c>
      <c r="M121" s="9">
        <f ca="1">$L121*B121/'일자별 주가'!B120-펀드!R120</f>
        <v>6024.0963855421724</v>
      </c>
      <c r="N121" s="9">
        <f ca="1">$L121*C121/'일자별 주가'!C120-펀드!S120</f>
        <v>3614.4578313253005</v>
      </c>
      <c r="O121" s="9">
        <f ca="1">$L121*D121/'일자별 주가'!D120-펀드!T120</f>
        <v>13172.690763052233</v>
      </c>
      <c r="P121" s="9">
        <f ca="1">$L121*E121/'일자별 주가'!E120-펀드!U120</f>
        <v>706.8273092369509</v>
      </c>
      <c r="Q121" s="9">
        <f ca="1">$L121*F121/'일자별 주가'!F120-펀드!V120</f>
        <v>401.60642570281107</v>
      </c>
      <c r="R121" s="16">
        <f t="shared" ca="1" si="20"/>
        <v>78313.253012048212</v>
      </c>
      <c r="S121" s="16">
        <f t="shared" ca="1" si="21"/>
        <v>46987.951807228921</v>
      </c>
      <c r="T121" s="16">
        <f t="shared" ca="1" si="22"/>
        <v>171244.97991967874</v>
      </c>
      <c r="U121" s="16">
        <f t="shared" ca="1" si="23"/>
        <v>9188.7550200803234</v>
      </c>
      <c r="V121" s="16">
        <f t="shared" ca="1" si="24"/>
        <v>5220.8835341365466</v>
      </c>
    </row>
    <row r="122" spans="1:22" x14ac:dyDescent="0.3">
      <c r="A122">
        <v>120</v>
      </c>
      <c r="B122" s="15">
        <f ca="1">'일자별 시가총액'!B121/'일자별 시가총액'!$G121</f>
        <v>8.2816664497055228E-2</v>
      </c>
      <c r="C122" s="15">
        <f ca="1">'일자별 시가총액'!C121/'일자별 시가총액'!$G121</f>
        <v>5.563467649755937E-2</v>
      </c>
      <c r="D122" s="15">
        <f ca="1">'일자별 시가총액'!D121/'일자별 시가총액'!$G121</f>
        <v>0.3557926877809483</v>
      </c>
      <c r="E122" s="15">
        <f ca="1">'일자별 시가총액'!E121/'일자별 시가총액'!$G121</f>
        <v>8.4926861514025759E-2</v>
      </c>
      <c r="F122" s="15">
        <f ca="1">'일자별 시가총액'!F121/'일자별 시가총액'!$G121</f>
        <v>0.42082910971041132</v>
      </c>
      <c r="G122" s="14">
        <f ca="1">'일자별 시가총액'!H121</f>
        <v>111.69249638554217</v>
      </c>
      <c r="H122" s="9">
        <f t="shared" ca="1" si="17"/>
        <v>200000</v>
      </c>
      <c r="I122" s="9">
        <f t="shared" ca="1" si="18"/>
        <v>0</v>
      </c>
      <c r="J122" s="9">
        <f t="shared" ca="1" si="19"/>
        <v>1500000</v>
      </c>
      <c r="K122" s="9">
        <f t="shared" ca="1" si="15"/>
        <v>11169.249638554216</v>
      </c>
      <c r="L122" s="9">
        <f t="shared" ca="1" si="16"/>
        <v>16753874457.831324</v>
      </c>
      <c r="M122" s="9">
        <f ca="1">$L122*B122/'일자별 주가'!B121-펀드!R121</f>
        <v>12048.192771084301</v>
      </c>
      <c r="N122" s="9">
        <f ca="1">$L122*C122/'일자별 주가'!C121-펀드!S121</f>
        <v>7228.9156626505937</v>
      </c>
      <c r="O122" s="9">
        <f ca="1">$L122*D122/'일자별 주가'!D121-펀드!T121</f>
        <v>26345.381526104378</v>
      </c>
      <c r="P122" s="9">
        <f ca="1">$L122*E122/'일자별 주가'!E121-펀드!U121</f>
        <v>1413.6546184738927</v>
      </c>
      <c r="Q122" s="9">
        <f ca="1">$L122*F122/'일자별 주가'!F121-펀드!V121</f>
        <v>803.21285140562122</v>
      </c>
      <c r="R122" s="16">
        <f t="shared" ca="1" si="20"/>
        <v>90361.445783132513</v>
      </c>
      <c r="S122" s="16">
        <f t="shared" ca="1" si="21"/>
        <v>54216.867469879515</v>
      </c>
      <c r="T122" s="16">
        <f t="shared" ca="1" si="22"/>
        <v>197590.36144578311</v>
      </c>
      <c r="U122" s="16">
        <f t="shared" ca="1" si="23"/>
        <v>10602.409638554216</v>
      </c>
      <c r="V122" s="16">
        <f t="shared" ca="1" si="24"/>
        <v>6024.0963855421678</v>
      </c>
    </row>
    <row r="123" spans="1:22" x14ac:dyDescent="0.3">
      <c r="A123">
        <v>121</v>
      </c>
      <c r="B123" s="15">
        <f ca="1">'일자별 시가총액'!B122/'일자별 시가총액'!$G122</f>
        <v>8.0496670546984186E-2</v>
      </c>
      <c r="C123" s="15">
        <f ca="1">'일자별 시가총액'!C122/'일자별 시가총액'!$G122</f>
        <v>5.6241054824227706E-2</v>
      </c>
      <c r="D123" s="15">
        <f ca="1">'일자별 시가총액'!D122/'일자별 시가총액'!$G122</f>
        <v>0.36145771339437882</v>
      </c>
      <c r="E123" s="15">
        <f ca="1">'일자별 시가총액'!E122/'일자별 시가총액'!$G122</f>
        <v>8.5949921288096448E-2</v>
      </c>
      <c r="F123" s="15">
        <f ca="1">'일자별 시가총액'!F122/'일자별 시가총액'!$G122</f>
        <v>0.41585463994631283</v>
      </c>
      <c r="G123" s="14">
        <f ca="1">'일자별 시가총액'!H122</f>
        <v>112.44197751004018</v>
      </c>
      <c r="H123" s="9">
        <f t="shared" ca="1" si="17"/>
        <v>150000</v>
      </c>
      <c r="I123" s="9">
        <f t="shared" ca="1" si="18"/>
        <v>0</v>
      </c>
      <c r="J123" s="9">
        <f t="shared" ca="1" si="19"/>
        <v>1650000</v>
      </c>
      <c r="K123" s="9">
        <f t="shared" ca="1" si="15"/>
        <v>11244.197751004018</v>
      </c>
      <c r="L123" s="9">
        <f t="shared" ca="1" si="16"/>
        <v>18552926289.156628</v>
      </c>
      <c r="M123" s="9">
        <f ca="1">$L123*B123/'일자별 주가'!B122-펀드!R122</f>
        <v>9036.1445783132804</v>
      </c>
      <c r="N123" s="9">
        <f ca="1">$L123*C123/'일자별 주가'!C122-펀드!S122</f>
        <v>5421.686746987958</v>
      </c>
      <c r="O123" s="9">
        <f ca="1">$L123*D123/'일자별 주가'!D122-펀드!T122</f>
        <v>19759.036144578364</v>
      </c>
      <c r="P123" s="9">
        <f ca="1">$L123*E123/'일자별 주가'!E122-펀드!U122</f>
        <v>1060.2409638554218</v>
      </c>
      <c r="Q123" s="9">
        <f ca="1">$L123*F123/'일자별 주가'!F122-펀드!V122</f>
        <v>602.40963855421796</v>
      </c>
      <c r="R123" s="16">
        <f t="shared" ca="1" si="20"/>
        <v>99397.590361445793</v>
      </c>
      <c r="S123" s="16">
        <f t="shared" ca="1" si="21"/>
        <v>59638.554216867473</v>
      </c>
      <c r="T123" s="16">
        <f t="shared" ca="1" si="22"/>
        <v>217349.39759036148</v>
      </c>
      <c r="U123" s="16">
        <f t="shared" ca="1" si="23"/>
        <v>11662.650602409638</v>
      </c>
      <c r="V123" s="16">
        <f t="shared" ca="1" si="24"/>
        <v>6626.5060240963858</v>
      </c>
    </row>
    <row r="124" spans="1:22" x14ac:dyDescent="0.3">
      <c r="A124">
        <v>122</v>
      </c>
      <c r="B124" s="15">
        <f ca="1">'일자별 시가총액'!B123/'일자별 시가총액'!$G123</f>
        <v>8.1434310496627818E-2</v>
      </c>
      <c r="C124" s="15">
        <f ca="1">'일자별 시가총액'!C123/'일자별 시가총액'!$G123</f>
        <v>5.5302683933852924E-2</v>
      </c>
      <c r="D124" s="15">
        <f ca="1">'일자별 시가총액'!D123/'일자별 시가총액'!$G123</f>
        <v>0.36752790211726566</v>
      </c>
      <c r="E124" s="15">
        <f ca="1">'일자별 시가총액'!E123/'일자별 시가총액'!$G123</f>
        <v>8.4475365183605336E-2</v>
      </c>
      <c r="F124" s="15">
        <f ca="1">'일자별 시가총액'!F123/'일자별 시가총액'!$G123</f>
        <v>0.4112597382686482</v>
      </c>
      <c r="G124" s="14">
        <f ca="1">'일자별 시가총액'!H123</f>
        <v>112.77476144578313</v>
      </c>
      <c r="H124" s="9">
        <f t="shared" ca="1" si="17"/>
        <v>200000</v>
      </c>
      <c r="I124" s="9">
        <f t="shared" ca="1" si="18"/>
        <v>200000</v>
      </c>
      <c r="J124" s="9">
        <f t="shared" ca="1" si="19"/>
        <v>1650000</v>
      </c>
      <c r="K124" s="9">
        <f t="shared" ca="1" si="15"/>
        <v>11277.476144578313</v>
      </c>
      <c r="L124" s="9">
        <f t="shared" ca="1" si="16"/>
        <v>18607835638.554218</v>
      </c>
      <c r="M124" s="9">
        <f ca="1">$L124*B124/'일자별 주가'!B123-펀드!R123</f>
        <v>0</v>
      </c>
      <c r="N124" s="9">
        <f ca="1">$L124*C124/'일자별 주가'!C123-펀드!S123</f>
        <v>0</v>
      </c>
      <c r="O124" s="9">
        <f ca="1">$L124*D124/'일자별 주가'!D123-펀드!T123</f>
        <v>0</v>
      </c>
      <c r="P124" s="9">
        <f ca="1">$L124*E124/'일자별 주가'!E123-펀드!U123</f>
        <v>0</v>
      </c>
      <c r="Q124" s="9">
        <f ca="1">$L124*F124/'일자별 주가'!F123-펀드!V123</f>
        <v>0</v>
      </c>
      <c r="R124" s="16">
        <f t="shared" ca="1" si="20"/>
        <v>99397.590361445793</v>
      </c>
      <c r="S124" s="16">
        <f t="shared" ca="1" si="21"/>
        <v>59638.554216867473</v>
      </c>
      <c r="T124" s="16">
        <f t="shared" ca="1" si="22"/>
        <v>217349.39759036148</v>
      </c>
      <c r="U124" s="16">
        <f t="shared" ca="1" si="23"/>
        <v>11662.650602409638</v>
      </c>
      <c r="V124" s="16">
        <f t="shared" ca="1" si="24"/>
        <v>6626.5060240963858</v>
      </c>
    </row>
    <row r="125" spans="1:22" x14ac:dyDescent="0.3">
      <c r="A125">
        <v>123</v>
      </c>
      <c r="B125" s="15">
        <f ca="1">'일자별 시가총액'!B124/'일자별 시가총액'!$G124</f>
        <v>8.1526570109868968E-2</v>
      </c>
      <c r="C125" s="15">
        <f ca="1">'일자별 시가총액'!C124/'일자별 시가총액'!$G124</f>
        <v>5.3568713057992101E-2</v>
      </c>
      <c r="D125" s="15">
        <f ca="1">'일자별 시가총액'!D124/'일자별 시가총액'!$G124</f>
        <v>0.36044974234862154</v>
      </c>
      <c r="E125" s="15">
        <f ca="1">'일자별 시가총액'!E124/'일자별 시가총액'!$G124</f>
        <v>8.4344254110099243E-2</v>
      </c>
      <c r="F125" s="15">
        <f ca="1">'일자별 시가총액'!F124/'일자별 시가총액'!$G124</f>
        <v>0.42011072037341818</v>
      </c>
      <c r="G125" s="14">
        <f ca="1">'일자별 시가총액'!H124</f>
        <v>113.9624032128514</v>
      </c>
      <c r="H125" s="9">
        <f t="shared" ca="1" si="17"/>
        <v>250000</v>
      </c>
      <c r="I125" s="9">
        <f t="shared" ca="1" si="18"/>
        <v>0</v>
      </c>
      <c r="J125" s="9">
        <f t="shared" ca="1" si="19"/>
        <v>1900000</v>
      </c>
      <c r="K125" s="9">
        <f t="shared" ca="1" si="15"/>
        <v>11396.24032128514</v>
      </c>
      <c r="L125" s="9">
        <f t="shared" ca="1" si="16"/>
        <v>21652856610.441769</v>
      </c>
      <c r="M125" s="9">
        <f ca="1">$L125*B125/'일자별 주가'!B124-펀드!R124</f>
        <v>15060.240963855424</v>
      </c>
      <c r="N125" s="9">
        <f ca="1">$L125*C125/'일자별 주가'!C124-펀드!S124</f>
        <v>9036.1445783132658</v>
      </c>
      <c r="O125" s="9">
        <f ca="1">$L125*D125/'일자별 주가'!D124-펀드!T124</f>
        <v>32931.726907630509</v>
      </c>
      <c r="P125" s="9">
        <f ca="1">$L125*E125/'일자별 주가'!E124-펀드!U124</f>
        <v>1767.0682730923709</v>
      </c>
      <c r="Q125" s="9">
        <f ca="1">$L125*F125/'일자별 주가'!F124-펀드!V124</f>
        <v>1004.0160642570299</v>
      </c>
      <c r="R125" s="16">
        <f t="shared" ca="1" si="20"/>
        <v>114457.83132530122</v>
      </c>
      <c r="S125" s="16">
        <f t="shared" ca="1" si="21"/>
        <v>68674.698795180739</v>
      </c>
      <c r="T125" s="16">
        <f t="shared" ca="1" si="22"/>
        <v>250281.12449799199</v>
      </c>
      <c r="U125" s="16">
        <f t="shared" ca="1" si="23"/>
        <v>13429.718875502009</v>
      </c>
      <c r="V125" s="16">
        <f t="shared" ca="1" si="24"/>
        <v>7630.5220883534157</v>
      </c>
    </row>
    <row r="126" spans="1:22" x14ac:dyDescent="0.3">
      <c r="A126">
        <v>124</v>
      </c>
      <c r="B126" s="15">
        <f ca="1">'일자별 시가총액'!B125/'일자별 시가총액'!$G125</f>
        <v>8.1312635223562593E-2</v>
      </c>
      <c r="C126" s="15">
        <f ca="1">'일자별 시가총액'!C125/'일자별 시가총액'!$G125</f>
        <v>5.2988154994520087E-2</v>
      </c>
      <c r="D126" s="15">
        <f ca="1">'일자별 시가총액'!D125/'일자별 시가총액'!$G125</f>
        <v>0.36209302959267586</v>
      </c>
      <c r="E126" s="15">
        <f ca="1">'일자별 시가총액'!E125/'일자별 시가총액'!$G125</f>
        <v>8.3060686755846436E-2</v>
      </c>
      <c r="F126" s="15">
        <f ca="1">'일자별 시가총액'!F125/'일자별 시가총액'!$G125</f>
        <v>0.42054549343339503</v>
      </c>
      <c r="G126" s="14">
        <f ca="1">'일자별 시가총액'!H125</f>
        <v>112.721259437751</v>
      </c>
      <c r="H126" s="9">
        <f t="shared" ca="1" si="17"/>
        <v>250000</v>
      </c>
      <c r="I126" s="9">
        <f t="shared" ca="1" si="18"/>
        <v>150000</v>
      </c>
      <c r="J126" s="9">
        <f t="shared" ca="1" si="19"/>
        <v>2000000</v>
      </c>
      <c r="K126" s="9">
        <f t="shared" ca="1" si="15"/>
        <v>11272.1259437751</v>
      </c>
      <c r="L126" s="9">
        <f t="shared" ca="1" si="16"/>
        <v>22544251887.550198</v>
      </c>
      <c r="M126" s="9">
        <f ca="1">$L126*B126/'일자별 주가'!B125-펀드!R125</f>
        <v>6024.0963855421433</v>
      </c>
      <c r="N126" s="9">
        <f ca="1">$L126*C126/'일자별 주가'!C125-펀드!S125</f>
        <v>3614.457831325286</v>
      </c>
      <c r="O126" s="9">
        <f ca="1">$L126*D126/'일자별 주가'!D125-펀드!T125</f>
        <v>13172.690763052145</v>
      </c>
      <c r="P126" s="9">
        <f ca="1">$L126*E126/'일자별 주가'!E125-펀드!U125</f>
        <v>706.82730923694726</v>
      </c>
      <c r="Q126" s="9">
        <f ca="1">$L126*F126/'일자별 주가'!F125-펀드!V125</f>
        <v>401.60642570280834</v>
      </c>
      <c r="R126" s="16">
        <f t="shared" ca="1" si="20"/>
        <v>120481.92771084336</v>
      </c>
      <c r="S126" s="16">
        <f t="shared" ca="1" si="21"/>
        <v>72289.156626506025</v>
      </c>
      <c r="T126" s="16">
        <f t="shared" ca="1" si="22"/>
        <v>263453.81526104413</v>
      </c>
      <c r="U126" s="16">
        <f t="shared" ca="1" si="23"/>
        <v>14136.546184738956</v>
      </c>
      <c r="V126" s="16">
        <f t="shared" ca="1" si="24"/>
        <v>8032.128514056224</v>
      </c>
    </row>
    <row r="127" spans="1:22" x14ac:dyDescent="0.3">
      <c r="A127">
        <v>125</v>
      </c>
      <c r="B127" s="15">
        <f ca="1">'일자별 시가총액'!B126/'일자별 시가총액'!$G126</f>
        <v>8.0355701060940435E-2</v>
      </c>
      <c r="C127" s="15">
        <f ca="1">'일자별 시가총액'!C126/'일자별 시가총액'!$G126</f>
        <v>5.2905825798305453E-2</v>
      </c>
      <c r="D127" s="15">
        <f ca="1">'일자별 시가총액'!D126/'일자별 시가총액'!$G126</f>
        <v>0.36685192906141117</v>
      </c>
      <c r="E127" s="15">
        <f ca="1">'일자별 시가총액'!E126/'일자별 시가총액'!$G126</f>
        <v>8.3921059425984601E-2</v>
      </c>
      <c r="F127" s="15">
        <f ca="1">'일자별 시가총액'!F126/'일자별 시가총액'!$G126</f>
        <v>0.41596548465335831</v>
      </c>
      <c r="G127" s="14">
        <f ca="1">'일자별 시가총액'!H126</f>
        <v>112.6917140562249</v>
      </c>
      <c r="H127" s="9">
        <f t="shared" ca="1" si="17"/>
        <v>150000</v>
      </c>
      <c r="I127" s="9">
        <f t="shared" ca="1" si="18"/>
        <v>0</v>
      </c>
      <c r="J127" s="9">
        <f t="shared" ca="1" si="19"/>
        <v>2150000</v>
      </c>
      <c r="K127" s="9">
        <f t="shared" ca="1" si="15"/>
        <v>11269.171405622488</v>
      </c>
      <c r="L127" s="9">
        <f t="shared" ca="1" si="16"/>
        <v>24228718522.088348</v>
      </c>
      <c r="M127" s="9">
        <f ca="1">$L127*B127/'일자별 주가'!B126-펀드!R126</f>
        <v>9036.1445783132367</v>
      </c>
      <c r="N127" s="9">
        <f ca="1">$L127*C127/'일자별 주가'!C126-펀드!S126</f>
        <v>5421.6867469879362</v>
      </c>
      <c r="O127" s="9">
        <f ca="1">$L127*D127/'일자별 주가'!D126-펀드!T126</f>
        <v>19759.036144578247</v>
      </c>
      <c r="P127" s="9">
        <f ca="1">$L127*E127/'일자별 주가'!E126-펀드!U126</f>
        <v>1060.2409638554182</v>
      </c>
      <c r="Q127" s="9">
        <f ca="1">$L127*F127/'일자별 주가'!F126-펀드!V126</f>
        <v>602.40963855421523</v>
      </c>
      <c r="R127" s="16">
        <f t="shared" ca="1" si="20"/>
        <v>129518.0722891566</v>
      </c>
      <c r="S127" s="16">
        <f t="shared" ca="1" si="21"/>
        <v>77710.843373493961</v>
      </c>
      <c r="T127" s="16">
        <f t="shared" ca="1" si="22"/>
        <v>283212.85140562238</v>
      </c>
      <c r="U127" s="16">
        <f t="shared" ca="1" si="23"/>
        <v>15196.787148594374</v>
      </c>
      <c r="V127" s="16">
        <f t="shared" ca="1" si="24"/>
        <v>8634.5381526104393</v>
      </c>
    </row>
    <row r="128" spans="1:22" x14ac:dyDescent="0.3">
      <c r="A128">
        <v>126</v>
      </c>
      <c r="B128" s="15">
        <f ca="1">'일자별 시가총액'!B127/'일자별 시가총액'!$G127</f>
        <v>7.8897059139603473E-2</v>
      </c>
      <c r="C128" s="15">
        <f ca="1">'일자별 시가총액'!C127/'일자별 시가총액'!$G127</f>
        <v>5.2497621143735344E-2</v>
      </c>
      <c r="D128" s="15">
        <f ca="1">'일자별 시가총액'!D127/'일자별 시가총액'!$G127</f>
        <v>0.36076053777126238</v>
      </c>
      <c r="E128" s="15">
        <f ca="1">'일자별 시가총액'!E127/'일자별 시가총액'!$G127</f>
        <v>8.4991497566389351E-2</v>
      </c>
      <c r="F128" s="15">
        <f ca="1">'일자별 시가총액'!F127/'일자별 시가총액'!$G127</f>
        <v>0.42285328437900949</v>
      </c>
      <c r="G128" s="14">
        <f ca="1">'일자별 시가총액'!H127</f>
        <v>113.98106827309238</v>
      </c>
      <c r="H128" s="9">
        <f t="shared" ca="1" si="17"/>
        <v>250000</v>
      </c>
      <c r="I128" s="9">
        <f t="shared" ca="1" si="18"/>
        <v>200000</v>
      </c>
      <c r="J128" s="9">
        <f t="shared" ca="1" si="19"/>
        <v>2200000</v>
      </c>
      <c r="K128" s="9">
        <f t="shared" ca="1" si="15"/>
        <v>11398.106827309239</v>
      </c>
      <c r="L128" s="9">
        <f t="shared" ca="1" si="16"/>
        <v>25075835020.080326</v>
      </c>
      <c r="M128" s="9">
        <f ca="1">$L128*B128/'일자별 주가'!B127-펀드!R127</f>
        <v>3012.0481927711371</v>
      </c>
      <c r="N128" s="9">
        <f ca="1">$L128*C128/'일자별 주가'!C127-펀드!S127</f>
        <v>1807.2289156626794</v>
      </c>
      <c r="O128" s="9">
        <f ca="1">$L128*D128/'일자별 주가'!D127-펀드!T127</f>
        <v>6586.3453815262765</v>
      </c>
      <c r="P128" s="9">
        <f ca="1">$L128*E128/'일자별 주가'!E127-펀드!U127</f>
        <v>353.41365461848181</v>
      </c>
      <c r="Q128" s="9">
        <f ca="1">$L128*F128/'일자별 주가'!F127-펀드!V127</f>
        <v>200.80321285140963</v>
      </c>
      <c r="R128" s="16">
        <f t="shared" ca="1" si="20"/>
        <v>132530.12048192773</v>
      </c>
      <c r="S128" s="16">
        <f t="shared" ca="1" si="21"/>
        <v>79518.07228915664</v>
      </c>
      <c r="T128" s="16">
        <f t="shared" ca="1" si="22"/>
        <v>289799.19678714866</v>
      </c>
      <c r="U128" s="16">
        <f t="shared" ca="1" si="23"/>
        <v>15550.200803212856</v>
      </c>
      <c r="V128" s="16">
        <f t="shared" ca="1" si="24"/>
        <v>8835.3413654618489</v>
      </c>
    </row>
    <row r="129" spans="1:22" x14ac:dyDescent="0.3">
      <c r="A129">
        <v>127</v>
      </c>
      <c r="B129" s="15">
        <f ca="1">'일자별 시가총액'!B128/'일자별 시가총액'!$G128</f>
        <v>7.9324881379186848E-2</v>
      </c>
      <c r="C129" s="15">
        <f ca="1">'일자별 시가총액'!C128/'일자별 시가총액'!$G128</f>
        <v>5.3434158036062961E-2</v>
      </c>
      <c r="D129" s="15">
        <f ca="1">'일자별 시가총액'!D128/'일자별 시가총액'!$G128</f>
        <v>0.35876875516840734</v>
      </c>
      <c r="E129" s="15">
        <f ca="1">'일자별 시가총액'!E128/'일자별 시가총액'!$G128</f>
        <v>8.6712901132168327E-2</v>
      </c>
      <c r="F129" s="15">
        <f ca="1">'일자별 시가총액'!F128/'일자별 시가총액'!$G128</f>
        <v>0.42175930428417452</v>
      </c>
      <c r="G129" s="14">
        <f ca="1">'일자별 시가총액'!H128</f>
        <v>114.45230682730924</v>
      </c>
      <c r="H129" s="9">
        <f t="shared" ca="1" si="17"/>
        <v>150000</v>
      </c>
      <c r="I129" s="9">
        <f t="shared" ca="1" si="18"/>
        <v>50000</v>
      </c>
      <c r="J129" s="9">
        <f t="shared" ca="1" si="19"/>
        <v>2300000</v>
      </c>
      <c r="K129" s="9">
        <f t="shared" ca="1" si="15"/>
        <v>11445.230682730924</v>
      </c>
      <c r="L129" s="9">
        <f t="shared" ca="1" si="16"/>
        <v>26324030570.281124</v>
      </c>
      <c r="M129" s="9">
        <f ca="1">$L129*B129/'일자별 주가'!B128-펀드!R128</f>
        <v>6024.0963855421287</v>
      </c>
      <c r="N129" s="9">
        <f ca="1">$L129*C129/'일자별 주가'!C128-펀드!S128</f>
        <v>3614.457831325286</v>
      </c>
      <c r="O129" s="9">
        <f ca="1">$L129*D129/'일자별 주가'!D128-펀드!T128</f>
        <v>13172.690763052145</v>
      </c>
      <c r="P129" s="9">
        <f ca="1">$L129*E129/'일자별 주가'!E128-펀드!U128</f>
        <v>706.82730923694362</v>
      </c>
      <c r="Q129" s="9">
        <f ca="1">$L129*F129/'일자별 주가'!F128-펀드!V128</f>
        <v>401.60642570281016</v>
      </c>
      <c r="R129" s="16">
        <f t="shared" ca="1" si="20"/>
        <v>138554.21686746986</v>
      </c>
      <c r="S129" s="16">
        <f t="shared" ca="1" si="21"/>
        <v>83132.530120481926</v>
      </c>
      <c r="T129" s="16">
        <f t="shared" ca="1" si="22"/>
        <v>302971.8875502008</v>
      </c>
      <c r="U129" s="16">
        <f t="shared" ca="1" si="23"/>
        <v>16257.0281124498</v>
      </c>
      <c r="V129" s="16">
        <f t="shared" ca="1" si="24"/>
        <v>9236.9477911646591</v>
      </c>
    </row>
    <row r="130" spans="1:22" x14ac:dyDescent="0.3">
      <c r="A130">
        <v>128</v>
      </c>
      <c r="B130" s="15">
        <f ca="1">'일자별 시가총액'!B129/'일자별 시가총액'!$G129</f>
        <v>7.8339620836164719E-2</v>
      </c>
      <c r="C130" s="15">
        <f ca="1">'일자별 시가총액'!C129/'일자별 시가총액'!$G129</f>
        <v>5.2883602428912484E-2</v>
      </c>
      <c r="D130" s="15">
        <f ca="1">'일자별 시가총액'!D129/'일자별 시가총액'!$G129</f>
        <v>0.37034130808497145</v>
      </c>
      <c r="E130" s="15">
        <f ca="1">'일자별 시가총액'!E129/'일자별 시가총액'!$G129</f>
        <v>8.654061532231766E-2</v>
      </c>
      <c r="F130" s="15">
        <f ca="1">'일자별 시가총액'!F129/'일자별 시가총액'!$G129</f>
        <v>0.41189485332763365</v>
      </c>
      <c r="G130" s="14">
        <f ca="1">'일자별 시가총액'!H129</f>
        <v>114.03083694779117</v>
      </c>
      <c r="H130" s="9">
        <f t="shared" ca="1" si="17"/>
        <v>250000</v>
      </c>
      <c r="I130" s="9">
        <f t="shared" ca="1" si="18"/>
        <v>150000</v>
      </c>
      <c r="J130" s="9">
        <f t="shared" ca="1" si="19"/>
        <v>2400000</v>
      </c>
      <c r="K130" s="9">
        <f t="shared" ca="1" si="15"/>
        <v>11403.083694779116</v>
      </c>
      <c r="L130" s="9">
        <f t="shared" ca="1" si="16"/>
        <v>27367400867.469879</v>
      </c>
      <c r="M130" s="9">
        <f ca="1">$L130*B130/'일자별 주가'!B129-펀드!R129</f>
        <v>6024.0963855421869</v>
      </c>
      <c r="N130" s="9">
        <f ca="1">$L130*C130/'일자별 주가'!C129-펀드!S129</f>
        <v>3614.4578313253005</v>
      </c>
      <c r="O130" s="9">
        <f ca="1">$L130*D130/'일자별 주가'!D129-펀드!T129</f>
        <v>13172.690763052145</v>
      </c>
      <c r="P130" s="9">
        <f ca="1">$L130*E130/'일자별 주가'!E129-펀드!U129</f>
        <v>706.82730923694544</v>
      </c>
      <c r="Q130" s="9">
        <f ca="1">$L130*F130/'일자별 주가'!F129-펀드!V129</f>
        <v>401.60642570281016</v>
      </c>
      <c r="R130" s="16">
        <f t="shared" ca="1" si="20"/>
        <v>144578.31325301205</v>
      </c>
      <c r="S130" s="16">
        <f t="shared" ca="1" si="21"/>
        <v>86746.987951807227</v>
      </c>
      <c r="T130" s="16">
        <f t="shared" ca="1" si="22"/>
        <v>316144.57831325295</v>
      </c>
      <c r="U130" s="16">
        <f t="shared" ca="1" si="23"/>
        <v>16963.855421686745</v>
      </c>
      <c r="V130" s="16">
        <f t="shared" ca="1" si="24"/>
        <v>9638.5542168674692</v>
      </c>
    </row>
    <row r="131" spans="1:22" x14ac:dyDescent="0.3">
      <c r="A131">
        <v>129</v>
      </c>
      <c r="B131" s="15">
        <f ca="1">'일자별 시가총액'!B130/'일자별 시가총액'!$G130</f>
        <v>7.7094353722924655E-2</v>
      </c>
      <c r="C131" s="15">
        <f ca="1">'일자별 시가총액'!C130/'일자별 시가총액'!$G130</f>
        <v>5.1858912268159411E-2</v>
      </c>
      <c r="D131" s="15">
        <f ca="1">'일자별 시가총액'!D130/'일자별 시가총액'!$G130</f>
        <v>0.37827401780871561</v>
      </c>
      <c r="E131" s="15">
        <f ca="1">'일자별 시가총액'!E130/'일자별 시가총액'!$G130</f>
        <v>8.6811142917467735E-2</v>
      </c>
      <c r="F131" s="15">
        <f ca="1">'일자별 시가총액'!F130/'일자별 시가총액'!$G130</f>
        <v>0.40596157328273258</v>
      </c>
      <c r="G131" s="14">
        <f ca="1">'일자별 시가총액'!H130</f>
        <v>112.8409172690763</v>
      </c>
      <c r="H131" s="9">
        <f t="shared" ca="1" si="17"/>
        <v>50000</v>
      </c>
      <c r="I131" s="9">
        <f t="shared" ca="1" si="18"/>
        <v>0</v>
      </c>
      <c r="J131" s="9">
        <f t="shared" ca="1" si="19"/>
        <v>2450000</v>
      </c>
      <c r="K131" s="9">
        <f t="shared" ca="1" si="15"/>
        <v>11284.091726907629</v>
      </c>
      <c r="L131" s="9">
        <f t="shared" ca="1" si="16"/>
        <v>27646024730.923691</v>
      </c>
      <c r="M131" s="9">
        <f ca="1">$L131*B131/'일자별 주가'!B130-펀드!R130</f>
        <v>3012.0481927710644</v>
      </c>
      <c r="N131" s="9">
        <f ca="1">$L131*C131/'일자별 주가'!C130-펀드!S130</f>
        <v>1807.2289156626357</v>
      </c>
      <c r="O131" s="9">
        <f ca="1">$L131*D131/'일자별 주가'!D130-펀드!T130</f>
        <v>6586.3453815261018</v>
      </c>
      <c r="P131" s="9">
        <f ca="1">$L131*E131/'일자별 주가'!E130-펀드!U130</f>
        <v>353.41365461847454</v>
      </c>
      <c r="Q131" s="9">
        <f ca="1">$L131*F131/'일자별 주가'!F130-펀드!V130</f>
        <v>200.80321285140599</v>
      </c>
      <c r="R131" s="16">
        <f t="shared" ca="1" si="20"/>
        <v>147590.36144578311</v>
      </c>
      <c r="S131" s="16">
        <f t="shared" ca="1" si="21"/>
        <v>88554.216867469862</v>
      </c>
      <c r="T131" s="16">
        <f t="shared" ca="1" si="22"/>
        <v>322730.92369477905</v>
      </c>
      <c r="U131" s="16">
        <f t="shared" ca="1" si="23"/>
        <v>17317.26907630522</v>
      </c>
      <c r="V131" s="16">
        <f t="shared" ca="1" si="24"/>
        <v>9839.3574297188752</v>
      </c>
    </row>
    <row r="132" spans="1:22" x14ac:dyDescent="0.3">
      <c r="A132">
        <v>130</v>
      </c>
      <c r="B132" s="15">
        <f ca="1">'일자별 시가총액'!B131/'일자별 시가총액'!$G131</f>
        <v>7.9179744958875156E-2</v>
      </c>
      <c r="C132" s="15">
        <f ca="1">'일자별 시가총액'!C131/'일자별 시가총액'!$G131</f>
        <v>5.201094506790914E-2</v>
      </c>
      <c r="D132" s="15">
        <f ca="1">'일자별 시가총액'!D131/'일자별 시가총액'!$G131</f>
        <v>0.37783777489881121</v>
      </c>
      <c r="E132" s="15">
        <f ca="1">'일자별 시가총액'!E131/'일자별 시가총액'!$G131</f>
        <v>8.7319455880798272E-2</v>
      </c>
      <c r="F132" s="15">
        <f ca="1">'일자별 시가총액'!F131/'일자별 시가총액'!$G131</f>
        <v>0.40365207919360618</v>
      </c>
      <c r="G132" s="14">
        <f ca="1">'일자별 시가총액'!H131</f>
        <v>111.48950843373493</v>
      </c>
      <c r="H132" s="9">
        <f t="shared" ca="1" si="17"/>
        <v>50000</v>
      </c>
      <c r="I132" s="9">
        <f t="shared" ca="1" si="18"/>
        <v>250000</v>
      </c>
      <c r="J132" s="9">
        <f t="shared" ca="1" si="19"/>
        <v>2250000</v>
      </c>
      <c r="K132" s="9">
        <f t="shared" ref="K132:K195" ca="1" si="25">10000*G132/G$3</f>
        <v>11148.950843373494</v>
      </c>
      <c r="L132" s="9">
        <f t="shared" ref="L132:L195" ca="1" si="26">J132*K132</f>
        <v>25085139397.590363</v>
      </c>
      <c r="M132" s="9">
        <f ca="1">$L132*B132/'일자별 주가'!B131-펀드!R131</f>
        <v>-12048.192771084316</v>
      </c>
      <c r="N132" s="9">
        <f ca="1">$L132*C132/'일자별 주가'!C131-펀드!S131</f>
        <v>-7228.9156626505865</v>
      </c>
      <c r="O132" s="9">
        <f ca="1">$L132*D132/'일자별 주가'!D131-펀드!T131</f>
        <v>-26345.381526104349</v>
      </c>
      <c r="P132" s="9">
        <f ca="1">$L132*E132/'일자별 주가'!E131-펀드!U131</f>
        <v>-1413.6546184738945</v>
      </c>
      <c r="Q132" s="9">
        <f ca="1">$L132*F132/'일자별 주가'!F131-펀드!V131</f>
        <v>-803.21285140562213</v>
      </c>
      <c r="R132" s="16">
        <f t="shared" ca="1" si="20"/>
        <v>135542.1686746988</v>
      </c>
      <c r="S132" s="16">
        <f t="shared" ca="1" si="21"/>
        <v>81325.301204819276</v>
      </c>
      <c r="T132" s="16">
        <f t="shared" ca="1" si="22"/>
        <v>296385.5421686747</v>
      </c>
      <c r="U132" s="16">
        <f t="shared" ca="1" si="23"/>
        <v>15903.614457831325</v>
      </c>
      <c r="V132" s="16">
        <f t="shared" ca="1" si="24"/>
        <v>9036.1445783132531</v>
      </c>
    </row>
    <row r="133" spans="1:22" x14ac:dyDescent="0.3">
      <c r="A133">
        <v>131</v>
      </c>
      <c r="B133" s="15">
        <f ca="1">'일자별 시가총액'!B132/'일자별 시가총액'!$G132</f>
        <v>8.0167661493148093E-2</v>
      </c>
      <c r="C133" s="15">
        <f ca="1">'일자별 시가총액'!C132/'일자별 시가총액'!$G132</f>
        <v>5.3585031622961292E-2</v>
      </c>
      <c r="D133" s="15">
        <f ca="1">'일자별 시가총액'!D132/'일자별 시가총액'!$G132</f>
        <v>0.37378709672818472</v>
      </c>
      <c r="E133" s="15">
        <f ca="1">'일자별 시가총액'!E132/'일자별 시가총액'!$G132</f>
        <v>8.6695337122781074E-2</v>
      </c>
      <c r="F133" s="15">
        <f ca="1">'일자별 시가총액'!F132/'일자별 시가총액'!$G132</f>
        <v>0.40576487303292486</v>
      </c>
      <c r="G133" s="14">
        <f ca="1">'일자별 시가총액'!H132</f>
        <v>109.92774939759036</v>
      </c>
      <c r="H133" s="9">
        <f t="shared" ref="H133:H196" ca="1" si="27">RANDBETWEEN(0, 5)*50000</f>
        <v>200000</v>
      </c>
      <c r="I133" s="9">
        <f t="shared" ref="I133:I196" ca="1" si="28">MIN(J132,RANDBETWEEN(0, 5)*50000)</f>
        <v>150000</v>
      </c>
      <c r="J133" s="9">
        <f t="shared" ref="J133:J196" ca="1" si="29">J132+H133-I133</f>
        <v>2300000</v>
      </c>
      <c r="K133" s="9">
        <f t="shared" ca="1" si="25"/>
        <v>10992.774939759036</v>
      </c>
      <c r="L133" s="9">
        <f t="shared" ca="1" si="26"/>
        <v>25283382361.445782</v>
      </c>
      <c r="M133" s="9">
        <f ca="1">$L133*B133/'일자별 주가'!B132-펀드!R132</f>
        <v>3012.0481927710644</v>
      </c>
      <c r="N133" s="9">
        <f ca="1">$L133*C133/'일자별 주가'!C132-펀드!S132</f>
        <v>1807.2289156626503</v>
      </c>
      <c r="O133" s="9">
        <f ca="1">$L133*D133/'일자별 주가'!D132-펀드!T132</f>
        <v>6586.3453815261601</v>
      </c>
      <c r="P133" s="9">
        <f ca="1">$L133*E133/'일자별 주가'!E132-펀드!U132</f>
        <v>353.4136546184709</v>
      </c>
      <c r="Q133" s="9">
        <f ca="1">$L133*F133/'일자별 주가'!F132-펀드!V132</f>
        <v>200.80321285140599</v>
      </c>
      <c r="R133" s="16">
        <f t="shared" ca="1" si="20"/>
        <v>138554.21686746986</v>
      </c>
      <c r="S133" s="16">
        <f t="shared" ca="1" si="21"/>
        <v>83132.530120481926</v>
      </c>
      <c r="T133" s="16">
        <f t="shared" ca="1" si="22"/>
        <v>302971.88755020086</v>
      </c>
      <c r="U133" s="16">
        <f t="shared" ca="1" si="23"/>
        <v>16257.028112449796</v>
      </c>
      <c r="V133" s="16">
        <f t="shared" ca="1" si="24"/>
        <v>9236.9477911646591</v>
      </c>
    </row>
    <row r="134" spans="1:22" x14ac:dyDescent="0.3">
      <c r="A134">
        <v>132</v>
      </c>
      <c r="B134" s="15">
        <f ca="1">'일자별 시가총액'!B133/'일자별 시가총액'!$G133</f>
        <v>8.0881889807987092E-2</v>
      </c>
      <c r="C134" s="15">
        <f ca="1">'일자별 시가총액'!C133/'일자별 시가총액'!$G133</f>
        <v>5.5026221698137208E-2</v>
      </c>
      <c r="D134" s="15">
        <f ca="1">'일자별 시가총액'!D133/'일자별 시가총액'!$G133</f>
        <v>0.3680623091153773</v>
      </c>
      <c r="E134" s="15">
        <f ca="1">'일자별 시가총액'!E133/'일자별 시가총액'!$G133</f>
        <v>8.865614242979139E-2</v>
      </c>
      <c r="F134" s="15">
        <f ca="1">'일자별 시가총액'!F133/'일자별 시가총액'!$G133</f>
        <v>0.40737343694870704</v>
      </c>
      <c r="G134" s="14">
        <f ca="1">'일자별 시가총액'!H133</f>
        <v>109.87313734939758</v>
      </c>
      <c r="H134" s="9">
        <f t="shared" ca="1" si="27"/>
        <v>150000</v>
      </c>
      <c r="I134" s="9">
        <f t="shared" ca="1" si="28"/>
        <v>200000</v>
      </c>
      <c r="J134" s="9">
        <f t="shared" ca="1" si="29"/>
        <v>2250000</v>
      </c>
      <c r="K134" s="9">
        <f t="shared" ca="1" si="25"/>
        <v>10987.313734939757</v>
      </c>
      <c r="L134" s="9">
        <f t="shared" ca="1" si="26"/>
        <v>24721455903.614452</v>
      </c>
      <c r="M134" s="9">
        <f ca="1">$L134*B134/'일자별 주가'!B133-펀드!R133</f>
        <v>-3012.0481927710935</v>
      </c>
      <c r="N134" s="9">
        <f ca="1">$L134*C134/'일자별 주가'!C133-펀드!S133</f>
        <v>-1807.2289156626648</v>
      </c>
      <c r="O134" s="9">
        <f ca="1">$L134*D134/'일자별 주가'!D133-펀드!T133</f>
        <v>-6586.3453815262183</v>
      </c>
      <c r="P134" s="9">
        <f ca="1">$L134*E134/'일자별 주가'!E133-펀드!U133</f>
        <v>-353.41365461847454</v>
      </c>
      <c r="Q134" s="9">
        <f ca="1">$L134*F134/'일자별 주가'!F133-펀드!V133</f>
        <v>-200.80321285140781</v>
      </c>
      <c r="R134" s="16">
        <f t="shared" ref="R134:R197" ca="1" si="30">R133+M134</f>
        <v>135542.16867469877</v>
      </c>
      <c r="S134" s="16">
        <f t="shared" ref="S134:S197" ca="1" si="31">S133+N134</f>
        <v>81325.301204819261</v>
      </c>
      <c r="T134" s="16">
        <f t="shared" ref="T134:T197" ca="1" si="32">T133+O134</f>
        <v>296385.54216867464</v>
      </c>
      <c r="U134" s="16">
        <f t="shared" ref="U134:U197" ca="1" si="33">U133+P134</f>
        <v>15903.614457831321</v>
      </c>
      <c r="V134" s="16">
        <f t="shared" ref="V134:V197" ca="1" si="34">V133+Q134</f>
        <v>9036.1445783132513</v>
      </c>
    </row>
    <row r="135" spans="1:22" x14ac:dyDescent="0.3">
      <c r="A135">
        <v>133</v>
      </c>
      <c r="B135" s="15">
        <f ca="1">'일자별 시가총액'!B134/'일자별 시가총액'!$G134</f>
        <v>8.1397825905660193E-2</v>
      </c>
      <c r="C135" s="15">
        <f ca="1">'일자별 시가총액'!C134/'일자별 시가총액'!$G134</f>
        <v>5.5919820278785663E-2</v>
      </c>
      <c r="D135" s="15">
        <f ca="1">'일자별 시가총액'!D134/'일자별 시가총액'!$G134</f>
        <v>0.36475530672054729</v>
      </c>
      <c r="E135" s="15">
        <f ca="1">'일자별 시가총액'!E134/'일자별 시가총액'!$G134</f>
        <v>8.7255300599056312E-2</v>
      </c>
      <c r="F135" s="15">
        <f ca="1">'일자별 시가총액'!F134/'일자별 시가총액'!$G134</f>
        <v>0.41067174649595051</v>
      </c>
      <c r="G135" s="14">
        <f ca="1">'일자별 시가총액'!H134</f>
        <v>111.5301686746988</v>
      </c>
      <c r="H135" s="9">
        <f t="shared" ca="1" si="27"/>
        <v>50000</v>
      </c>
      <c r="I135" s="9">
        <f t="shared" ca="1" si="28"/>
        <v>200000</v>
      </c>
      <c r="J135" s="9">
        <f t="shared" ca="1" si="29"/>
        <v>2100000</v>
      </c>
      <c r="K135" s="9">
        <f t="shared" ca="1" si="25"/>
        <v>11153.01686746988</v>
      </c>
      <c r="L135" s="9">
        <f t="shared" ca="1" si="26"/>
        <v>23421335421.686749</v>
      </c>
      <c r="M135" s="9">
        <f ca="1">$L135*B135/'일자별 주가'!B134-펀드!R134</f>
        <v>-9036.1445783132222</v>
      </c>
      <c r="N135" s="9">
        <f ca="1">$L135*C135/'일자별 주가'!C134-펀드!S134</f>
        <v>-5421.6867469879362</v>
      </c>
      <c r="O135" s="9">
        <f ca="1">$L135*D135/'일자별 주가'!D134-펀드!T134</f>
        <v>-19759.036144578247</v>
      </c>
      <c r="P135" s="9">
        <f ca="1">$L135*E135/'일자별 주가'!E134-펀드!U134</f>
        <v>-1060.2409638554163</v>
      </c>
      <c r="Q135" s="9">
        <f ca="1">$L135*F135/'일자별 주가'!F134-펀드!V134</f>
        <v>-602.40963855421433</v>
      </c>
      <c r="R135" s="16">
        <f t="shared" ca="1" si="30"/>
        <v>126506.02409638555</v>
      </c>
      <c r="S135" s="16">
        <f t="shared" ca="1" si="31"/>
        <v>75903.614457831325</v>
      </c>
      <c r="T135" s="16">
        <f t="shared" ca="1" si="32"/>
        <v>276626.50602409639</v>
      </c>
      <c r="U135" s="16">
        <f t="shared" ca="1" si="33"/>
        <v>14843.373493975905</v>
      </c>
      <c r="V135" s="16">
        <f t="shared" ca="1" si="34"/>
        <v>8433.7349397590369</v>
      </c>
    </row>
    <row r="136" spans="1:22" x14ac:dyDescent="0.3">
      <c r="A136">
        <v>134</v>
      </c>
      <c r="B136" s="15">
        <f ca="1">'일자별 시가총액'!B135/'일자별 시가총액'!$G135</f>
        <v>8.3951924941575454E-2</v>
      </c>
      <c r="C136" s="15">
        <f ca="1">'일자별 시가총액'!C135/'일자별 시가총액'!$G135</f>
        <v>5.7841867168935794E-2</v>
      </c>
      <c r="D136" s="15">
        <f ca="1">'일자별 시가총액'!D135/'일자별 시가총액'!$G135</f>
        <v>0.36703111734105698</v>
      </c>
      <c r="E136" s="15">
        <f ca="1">'일자별 시가총액'!E135/'일자별 시가총액'!$G135</f>
        <v>8.8276380428471579E-2</v>
      </c>
      <c r="F136" s="15">
        <f ca="1">'일자별 시가총액'!F135/'일자별 시가총액'!$G135</f>
        <v>0.4028987101199602</v>
      </c>
      <c r="G136" s="14">
        <f ca="1">'일자별 시가총액'!H135</f>
        <v>111.03600963855422</v>
      </c>
      <c r="H136" s="9">
        <f t="shared" ca="1" si="27"/>
        <v>50000</v>
      </c>
      <c r="I136" s="9">
        <f t="shared" ca="1" si="28"/>
        <v>150000</v>
      </c>
      <c r="J136" s="9">
        <f t="shared" ca="1" si="29"/>
        <v>2000000</v>
      </c>
      <c r="K136" s="9">
        <f t="shared" ca="1" si="25"/>
        <v>11103.600963855422</v>
      </c>
      <c r="L136" s="9">
        <f t="shared" ca="1" si="26"/>
        <v>22207201927.710846</v>
      </c>
      <c r="M136" s="9">
        <f ca="1">$L136*B136/'일자별 주가'!B135-펀드!R135</f>
        <v>-6024.0963855421578</v>
      </c>
      <c r="N136" s="9">
        <f ca="1">$L136*C136/'일자별 주가'!C135-펀드!S135</f>
        <v>-3614.457831325286</v>
      </c>
      <c r="O136" s="9">
        <f ca="1">$L136*D136/'일자별 주가'!D135-펀드!T135</f>
        <v>-13172.690763052145</v>
      </c>
      <c r="P136" s="9">
        <f ca="1">$L136*E136/'일자별 주가'!E135-펀드!U135</f>
        <v>-706.82730923694908</v>
      </c>
      <c r="Q136" s="9">
        <f ca="1">$L136*F136/'일자별 주가'!F135-펀드!V135</f>
        <v>-401.60642570281198</v>
      </c>
      <c r="R136" s="16">
        <f t="shared" ca="1" si="30"/>
        <v>120481.92771084339</v>
      </c>
      <c r="S136" s="16">
        <f t="shared" ca="1" si="31"/>
        <v>72289.156626506039</v>
      </c>
      <c r="T136" s="16">
        <f t="shared" ca="1" si="32"/>
        <v>263453.81526104425</v>
      </c>
      <c r="U136" s="16">
        <f t="shared" ca="1" si="33"/>
        <v>14136.546184738956</v>
      </c>
      <c r="V136" s="16">
        <f t="shared" ca="1" si="34"/>
        <v>8032.128514056225</v>
      </c>
    </row>
    <row r="137" spans="1:22" x14ac:dyDescent="0.3">
      <c r="A137">
        <v>135</v>
      </c>
      <c r="B137" s="15">
        <f ca="1">'일자별 시가총액'!B136/'일자별 시가총액'!$G136</f>
        <v>8.1843683003285955E-2</v>
      </c>
      <c r="C137" s="15">
        <f ca="1">'일자별 시가총액'!C136/'일자별 시가총액'!$G136</f>
        <v>5.5353298014526868E-2</v>
      </c>
      <c r="D137" s="15">
        <f ca="1">'일자별 시가총액'!D136/'일자별 시가총액'!$G136</f>
        <v>0.3701413989728205</v>
      </c>
      <c r="E137" s="15">
        <f ca="1">'일자별 시가총액'!E136/'일자별 시가총액'!$G136</f>
        <v>8.7659847298519819E-2</v>
      </c>
      <c r="F137" s="15">
        <f ca="1">'일자별 시가총액'!F136/'일자별 시가총액'!$G136</f>
        <v>0.40500177271084686</v>
      </c>
      <c r="G137" s="14">
        <f ca="1">'일자별 시가총액'!H136</f>
        <v>112.93936385542169</v>
      </c>
      <c r="H137" s="9">
        <f t="shared" ca="1" si="27"/>
        <v>250000</v>
      </c>
      <c r="I137" s="9">
        <f t="shared" ca="1" si="28"/>
        <v>150000</v>
      </c>
      <c r="J137" s="9">
        <f t="shared" ca="1" si="29"/>
        <v>2100000</v>
      </c>
      <c r="K137" s="9">
        <f t="shared" ca="1" si="25"/>
        <v>11293.936385542169</v>
      </c>
      <c r="L137" s="9">
        <f t="shared" ca="1" si="26"/>
        <v>23717266409.638554</v>
      </c>
      <c r="M137" s="9">
        <f ca="1">$L137*B137/'일자별 주가'!B136-펀드!R136</f>
        <v>6024.0963855421578</v>
      </c>
      <c r="N137" s="9">
        <f ca="1">$L137*C137/'일자별 주가'!C136-펀드!S136</f>
        <v>3614.457831325286</v>
      </c>
      <c r="O137" s="9">
        <f ca="1">$L137*D137/'일자별 주가'!D136-펀드!T136</f>
        <v>13172.690763052087</v>
      </c>
      <c r="P137" s="9">
        <f ca="1">$L137*E137/'일자별 주가'!E136-펀드!U136</f>
        <v>706.82730923694908</v>
      </c>
      <c r="Q137" s="9">
        <f ca="1">$L137*F137/'일자별 주가'!F136-펀드!V136</f>
        <v>401.60642570281198</v>
      </c>
      <c r="R137" s="16">
        <f t="shared" ca="1" si="30"/>
        <v>126506.02409638555</v>
      </c>
      <c r="S137" s="16">
        <f t="shared" ca="1" si="31"/>
        <v>75903.614457831325</v>
      </c>
      <c r="T137" s="16">
        <f t="shared" ca="1" si="32"/>
        <v>276626.50602409634</v>
      </c>
      <c r="U137" s="16">
        <f t="shared" ca="1" si="33"/>
        <v>14843.373493975905</v>
      </c>
      <c r="V137" s="16">
        <f t="shared" ca="1" si="34"/>
        <v>8433.7349397590369</v>
      </c>
    </row>
    <row r="138" spans="1:22" x14ac:dyDescent="0.3">
      <c r="A138">
        <v>136</v>
      </c>
      <c r="B138" s="15">
        <f ca="1">'일자별 시가총액'!B137/'일자별 시가총액'!$G137</f>
        <v>8.4574980201417405E-2</v>
      </c>
      <c r="C138" s="15">
        <f ca="1">'일자별 시가총액'!C137/'일자별 시가총액'!$G137</f>
        <v>5.5483958719859644E-2</v>
      </c>
      <c r="D138" s="15">
        <f ca="1">'일자별 시가총액'!D137/'일자별 시가총액'!$G137</f>
        <v>0.36674947961548271</v>
      </c>
      <c r="E138" s="15">
        <f ca="1">'일자별 시가총액'!E137/'일자별 시가총액'!$G137</f>
        <v>8.8374284136103376E-2</v>
      </c>
      <c r="F138" s="15">
        <f ca="1">'일자별 시가총액'!F137/'일자별 시가총액'!$G137</f>
        <v>0.40481729732713684</v>
      </c>
      <c r="G138" s="14">
        <f ca="1">'일자별 시가총액'!H137</f>
        <v>111.27931405622491</v>
      </c>
      <c r="H138" s="9">
        <f t="shared" ca="1" si="27"/>
        <v>250000</v>
      </c>
      <c r="I138" s="9">
        <f t="shared" ca="1" si="28"/>
        <v>100000</v>
      </c>
      <c r="J138" s="9">
        <f t="shared" ca="1" si="29"/>
        <v>2250000</v>
      </c>
      <c r="K138" s="9">
        <f t="shared" ca="1" si="25"/>
        <v>11127.93140562249</v>
      </c>
      <c r="L138" s="9">
        <f t="shared" ca="1" si="26"/>
        <v>25037845662.650604</v>
      </c>
      <c r="M138" s="9">
        <f ca="1">$L138*B138/'일자별 주가'!B137-펀드!R137</f>
        <v>9036.1445783132513</v>
      </c>
      <c r="N138" s="9">
        <f ca="1">$L138*C138/'일자별 주가'!C137-펀드!S137</f>
        <v>5421.6867469879508</v>
      </c>
      <c r="O138" s="9">
        <f ca="1">$L138*D138/'일자별 주가'!D137-펀드!T137</f>
        <v>19759.036144578364</v>
      </c>
      <c r="P138" s="9">
        <f ca="1">$L138*E138/'일자별 주가'!E137-펀드!U137</f>
        <v>1060.24096385542</v>
      </c>
      <c r="Q138" s="9">
        <f ca="1">$L138*F138/'일자별 주가'!F137-펀드!V137</f>
        <v>602.40963855421614</v>
      </c>
      <c r="R138" s="16">
        <f t="shared" ca="1" si="30"/>
        <v>135542.1686746988</v>
      </c>
      <c r="S138" s="16">
        <f t="shared" ca="1" si="31"/>
        <v>81325.301204819276</v>
      </c>
      <c r="T138" s="16">
        <f t="shared" ca="1" si="32"/>
        <v>296385.5421686747</v>
      </c>
      <c r="U138" s="16">
        <f t="shared" ca="1" si="33"/>
        <v>15903.614457831325</v>
      </c>
      <c r="V138" s="16">
        <f t="shared" ca="1" si="34"/>
        <v>9036.1445783132531</v>
      </c>
    </row>
    <row r="139" spans="1:22" x14ac:dyDescent="0.3">
      <c r="A139">
        <v>137</v>
      </c>
      <c r="B139" s="15">
        <f ca="1">'일자별 시가총액'!B138/'일자별 시가총액'!$G138</f>
        <v>8.7059876622729834E-2</v>
      </c>
      <c r="C139" s="15">
        <f ca="1">'일자별 시가총액'!C138/'일자별 시가총액'!$G138</f>
        <v>5.6722089271653092E-2</v>
      </c>
      <c r="D139" s="15">
        <f ca="1">'일자별 시가총액'!D138/'일자별 시가총액'!$G138</f>
        <v>0.36078923857880307</v>
      </c>
      <c r="E139" s="15">
        <f ca="1">'일자별 시가총액'!E138/'일자별 시가총액'!$G138</f>
        <v>8.7210265378889054E-2</v>
      </c>
      <c r="F139" s="15">
        <f ca="1">'일자별 시가총액'!F138/'일자별 시가총액'!$G138</f>
        <v>0.40821853014792497</v>
      </c>
      <c r="G139" s="14">
        <f ca="1">'일자별 시가총액'!H138</f>
        <v>111.50752449799197</v>
      </c>
      <c r="H139" s="9">
        <f t="shared" ca="1" si="27"/>
        <v>100000</v>
      </c>
      <c r="I139" s="9">
        <f t="shared" ca="1" si="28"/>
        <v>50000</v>
      </c>
      <c r="J139" s="9">
        <f t="shared" ca="1" si="29"/>
        <v>2300000</v>
      </c>
      <c r="K139" s="9">
        <f t="shared" ca="1" si="25"/>
        <v>11150.752449799196</v>
      </c>
      <c r="L139" s="9">
        <f t="shared" ca="1" si="26"/>
        <v>25646730634.538151</v>
      </c>
      <c r="M139" s="9">
        <f ca="1">$L139*B139/'일자별 주가'!B138-펀드!R138</f>
        <v>3012.0481927710644</v>
      </c>
      <c r="N139" s="9">
        <f ca="1">$L139*C139/'일자별 주가'!C138-펀드!S138</f>
        <v>1807.2289156626503</v>
      </c>
      <c r="O139" s="9">
        <f ca="1">$L139*D139/'일자별 주가'!D138-펀드!T138</f>
        <v>6586.3453815261018</v>
      </c>
      <c r="P139" s="9">
        <f ca="1">$L139*E139/'일자별 주가'!E138-펀드!U138</f>
        <v>353.41365461847454</v>
      </c>
      <c r="Q139" s="9">
        <f ca="1">$L139*F139/'일자별 주가'!F138-펀드!V138</f>
        <v>200.80321285140417</v>
      </c>
      <c r="R139" s="16">
        <f t="shared" ca="1" si="30"/>
        <v>138554.21686746986</v>
      </c>
      <c r="S139" s="16">
        <f t="shared" ca="1" si="31"/>
        <v>83132.530120481926</v>
      </c>
      <c r="T139" s="16">
        <f t="shared" ca="1" si="32"/>
        <v>302971.8875502008</v>
      </c>
      <c r="U139" s="16">
        <f t="shared" ca="1" si="33"/>
        <v>16257.0281124498</v>
      </c>
      <c r="V139" s="16">
        <f t="shared" ca="1" si="34"/>
        <v>9236.9477911646572</v>
      </c>
    </row>
    <row r="140" spans="1:22" x14ac:dyDescent="0.3">
      <c r="A140">
        <v>138</v>
      </c>
      <c r="B140" s="15">
        <f ca="1">'일자별 시가총액'!B139/'일자별 시가총액'!$G139</f>
        <v>8.7222054590008369E-2</v>
      </c>
      <c r="C140" s="15">
        <f ca="1">'일자별 시가총액'!C139/'일자별 시가총액'!$G139</f>
        <v>5.7589697698974575E-2</v>
      </c>
      <c r="D140" s="15">
        <f ca="1">'일자별 시가총액'!D139/'일자별 시가총액'!$G139</f>
        <v>0.35984840693040548</v>
      </c>
      <c r="E140" s="15">
        <f ca="1">'일자별 시가총액'!E139/'일자별 시가총액'!$G139</f>
        <v>9.1467750180696028E-2</v>
      </c>
      <c r="F140" s="15">
        <f ca="1">'일자별 시가총액'!F139/'일자별 시가총액'!$G139</f>
        <v>0.40387209059991552</v>
      </c>
      <c r="G140" s="14">
        <f ca="1">'일자별 시가총액'!H139</f>
        <v>109.33180401606425</v>
      </c>
      <c r="H140" s="9">
        <f t="shared" ca="1" si="27"/>
        <v>50000</v>
      </c>
      <c r="I140" s="9">
        <f t="shared" ca="1" si="28"/>
        <v>150000</v>
      </c>
      <c r="J140" s="9">
        <f t="shared" ca="1" si="29"/>
        <v>2200000</v>
      </c>
      <c r="K140" s="9">
        <f t="shared" ca="1" si="25"/>
        <v>10933.180401606425</v>
      </c>
      <c r="L140" s="9">
        <f t="shared" ca="1" si="26"/>
        <v>24052996883.534134</v>
      </c>
      <c r="M140" s="9">
        <f ca="1">$L140*B140/'일자별 주가'!B139-펀드!R139</f>
        <v>-6024.0963855421578</v>
      </c>
      <c r="N140" s="9">
        <f ca="1">$L140*C140/'일자별 주가'!C139-펀드!S139</f>
        <v>-3614.4578313253005</v>
      </c>
      <c r="O140" s="9">
        <f ca="1">$L140*D140/'일자별 주가'!D139-펀드!T139</f>
        <v>-13172.690763052204</v>
      </c>
      <c r="P140" s="9">
        <f ca="1">$L140*E140/'일자별 주가'!E139-펀드!U139</f>
        <v>-706.8273092369509</v>
      </c>
      <c r="Q140" s="9">
        <f ca="1">$L140*F140/'일자별 주가'!F139-펀드!V139</f>
        <v>-401.60642570281198</v>
      </c>
      <c r="R140" s="16">
        <f t="shared" ca="1" si="30"/>
        <v>132530.1204819277</v>
      </c>
      <c r="S140" s="16">
        <f t="shared" ca="1" si="31"/>
        <v>79518.072289156626</v>
      </c>
      <c r="T140" s="16">
        <f t="shared" ca="1" si="32"/>
        <v>289799.1967871486</v>
      </c>
      <c r="U140" s="16">
        <f t="shared" ca="1" si="33"/>
        <v>15550.200803212849</v>
      </c>
      <c r="V140" s="16">
        <f t="shared" ca="1" si="34"/>
        <v>8835.3413654618453</v>
      </c>
    </row>
    <row r="141" spans="1:22" x14ac:dyDescent="0.3">
      <c r="A141">
        <v>139</v>
      </c>
      <c r="B141" s="15">
        <f ca="1">'일자별 시가총액'!B140/'일자별 시가총액'!$G140</f>
        <v>9.0159648764748621E-2</v>
      </c>
      <c r="C141" s="15">
        <f ca="1">'일자별 시가총액'!C140/'일자별 시가총액'!$G140</f>
        <v>5.6117906596109123E-2</v>
      </c>
      <c r="D141" s="15">
        <f ca="1">'일자별 시가총액'!D140/'일자별 시가총액'!$G140</f>
        <v>0.36283566004108725</v>
      </c>
      <c r="E141" s="15">
        <f ca="1">'일자별 시가총액'!E140/'일자별 시가총액'!$G140</f>
        <v>9.0223105101550058E-2</v>
      </c>
      <c r="F141" s="15">
        <f ca="1">'일자별 시가총액'!F140/'일자별 시가총액'!$G140</f>
        <v>0.40066367949650494</v>
      </c>
      <c r="G141" s="14">
        <f ca="1">'일자별 시가총액'!H140</f>
        <v>108.85643373493976</v>
      </c>
      <c r="H141" s="9">
        <f t="shared" ca="1" si="27"/>
        <v>100000</v>
      </c>
      <c r="I141" s="9">
        <f t="shared" ca="1" si="28"/>
        <v>100000</v>
      </c>
      <c r="J141" s="9">
        <f t="shared" ca="1" si="29"/>
        <v>2200000</v>
      </c>
      <c r="K141" s="9">
        <f t="shared" ca="1" si="25"/>
        <v>10885.643373493976</v>
      </c>
      <c r="L141" s="9">
        <f t="shared" ca="1" si="26"/>
        <v>23948415421.686749</v>
      </c>
      <c r="M141" s="9">
        <f ca="1">$L141*B141/'일자별 주가'!B140-펀드!R140</f>
        <v>0</v>
      </c>
      <c r="N141" s="9">
        <f ca="1">$L141*C141/'일자별 주가'!C140-펀드!S140</f>
        <v>0</v>
      </c>
      <c r="O141" s="9">
        <f ca="1">$L141*D141/'일자별 주가'!D140-펀드!T140</f>
        <v>0</v>
      </c>
      <c r="P141" s="9">
        <f ca="1">$L141*E141/'일자별 주가'!E140-펀드!U140</f>
        <v>0</v>
      </c>
      <c r="Q141" s="9">
        <f ca="1">$L141*F141/'일자별 주가'!F140-펀드!V140</f>
        <v>0</v>
      </c>
      <c r="R141" s="16">
        <f t="shared" ca="1" si="30"/>
        <v>132530.1204819277</v>
      </c>
      <c r="S141" s="16">
        <f t="shared" ca="1" si="31"/>
        <v>79518.072289156626</v>
      </c>
      <c r="T141" s="16">
        <f t="shared" ca="1" si="32"/>
        <v>289799.1967871486</v>
      </c>
      <c r="U141" s="16">
        <f t="shared" ca="1" si="33"/>
        <v>15550.200803212849</v>
      </c>
      <c r="V141" s="16">
        <f t="shared" ca="1" si="34"/>
        <v>8835.3413654618453</v>
      </c>
    </row>
    <row r="142" spans="1:22" x14ac:dyDescent="0.3">
      <c r="A142">
        <v>140</v>
      </c>
      <c r="B142" s="15">
        <f ca="1">'일자별 시가총액'!B141/'일자별 시가총액'!$G141</f>
        <v>9.0360952904355293E-2</v>
      </c>
      <c r="C142" s="15">
        <f ca="1">'일자별 시가총액'!C141/'일자별 시가총액'!$G141</f>
        <v>5.4846880659347744E-2</v>
      </c>
      <c r="D142" s="15">
        <f ca="1">'일자별 시가총액'!D141/'일자별 시가총액'!$G141</f>
        <v>0.3645137606552592</v>
      </c>
      <c r="E142" s="15">
        <f ca="1">'일자별 시가총액'!E141/'일자별 시가총액'!$G141</f>
        <v>9.2700959009273262E-2</v>
      </c>
      <c r="F142" s="15">
        <f ca="1">'일자별 시가총액'!F141/'일자별 시가총액'!$G141</f>
        <v>0.39757744677176449</v>
      </c>
      <c r="G142" s="14">
        <f ca="1">'일자별 시가총액'!H141</f>
        <v>108.38059116465864</v>
      </c>
      <c r="H142" s="9">
        <f t="shared" ca="1" si="27"/>
        <v>0</v>
      </c>
      <c r="I142" s="9">
        <f t="shared" ca="1" si="28"/>
        <v>50000</v>
      </c>
      <c r="J142" s="9">
        <f t="shared" ca="1" si="29"/>
        <v>2150000</v>
      </c>
      <c r="K142" s="9">
        <f t="shared" ca="1" si="25"/>
        <v>10838.059116465864</v>
      </c>
      <c r="L142" s="9">
        <f t="shared" ca="1" si="26"/>
        <v>23301827100.401608</v>
      </c>
      <c r="M142" s="9">
        <f ca="1">$L142*B142/'일자별 주가'!B141-펀드!R141</f>
        <v>-3012.0481927710644</v>
      </c>
      <c r="N142" s="9">
        <f ca="1">$L142*C142/'일자별 주가'!C141-펀드!S141</f>
        <v>-1807.2289156626503</v>
      </c>
      <c r="O142" s="9">
        <f ca="1">$L142*D142/'일자별 주가'!D141-펀드!T141</f>
        <v>-6586.3453815261018</v>
      </c>
      <c r="P142" s="9">
        <f ca="1">$L142*E142/'일자별 주가'!E141-펀드!U141</f>
        <v>-353.4136546184709</v>
      </c>
      <c r="Q142" s="9">
        <f ca="1">$L142*F142/'일자별 주가'!F141-펀드!V141</f>
        <v>-200.80321285140417</v>
      </c>
      <c r="R142" s="16">
        <f t="shared" ca="1" si="30"/>
        <v>129518.07228915664</v>
      </c>
      <c r="S142" s="16">
        <f t="shared" ca="1" si="31"/>
        <v>77710.843373493975</v>
      </c>
      <c r="T142" s="16">
        <f t="shared" ca="1" si="32"/>
        <v>283212.8514056225</v>
      </c>
      <c r="U142" s="16">
        <f t="shared" ca="1" si="33"/>
        <v>15196.787148594378</v>
      </c>
      <c r="V142" s="16">
        <f t="shared" ca="1" si="34"/>
        <v>8634.5381526104411</v>
      </c>
    </row>
    <row r="143" spans="1:22" x14ac:dyDescent="0.3">
      <c r="A143">
        <v>141</v>
      </c>
      <c r="B143" s="15">
        <f ca="1">'일자별 시가총액'!B142/'일자별 시가총액'!$G142</f>
        <v>9.2769021184148814E-2</v>
      </c>
      <c r="C143" s="15">
        <f ca="1">'일자별 시가총액'!C142/'일자별 시가총액'!$G142</f>
        <v>5.5270900803242595E-2</v>
      </c>
      <c r="D143" s="15">
        <f ca="1">'일자별 시가총액'!D142/'일자별 시가총액'!$G142</f>
        <v>0.36577439932610512</v>
      </c>
      <c r="E143" s="15">
        <f ca="1">'일자별 시가총액'!E142/'일자별 시가총액'!$G142</f>
        <v>9.1432752278547205E-2</v>
      </c>
      <c r="F143" s="15">
        <f ca="1">'일자별 시가총액'!F142/'일자별 시가총액'!$G142</f>
        <v>0.39475292640795628</v>
      </c>
      <c r="G143" s="14">
        <f ca="1">'일자별 시가총액'!H142</f>
        <v>107.36602409638553</v>
      </c>
      <c r="H143" s="9">
        <f t="shared" ca="1" si="27"/>
        <v>0</v>
      </c>
      <c r="I143" s="9">
        <f t="shared" ca="1" si="28"/>
        <v>250000</v>
      </c>
      <c r="J143" s="9">
        <f t="shared" ca="1" si="29"/>
        <v>1900000</v>
      </c>
      <c r="K143" s="9">
        <f t="shared" ca="1" si="25"/>
        <v>10736.602409638554</v>
      </c>
      <c r="L143" s="9">
        <f t="shared" ca="1" si="26"/>
        <v>20399544578.313251</v>
      </c>
      <c r="M143" s="9">
        <f ca="1">$L143*B143/'일자별 주가'!B142-펀드!R142</f>
        <v>-15060.240963855424</v>
      </c>
      <c r="N143" s="9">
        <f ca="1">$L143*C143/'일자별 주가'!C142-펀드!S142</f>
        <v>-9036.1445783132513</v>
      </c>
      <c r="O143" s="9">
        <f ca="1">$L143*D143/'일자별 주가'!D142-펀드!T142</f>
        <v>-32931.726907630538</v>
      </c>
      <c r="P143" s="9">
        <f ca="1">$L143*E143/'일자별 주가'!E142-펀드!U142</f>
        <v>-1767.0682730923709</v>
      </c>
      <c r="Q143" s="9">
        <f ca="1">$L143*F143/'일자별 주가'!F142-펀드!V142</f>
        <v>-1004.0160642570272</v>
      </c>
      <c r="R143" s="16">
        <f t="shared" ca="1" si="30"/>
        <v>114457.83132530122</v>
      </c>
      <c r="S143" s="16">
        <f t="shared" ca="1" si="31"/>
        <v>68674.698795180724</v>
      </c>
      <c r="T143" s="16">
        <f t="shared" ca="1" si="32"/>
        <v>250281.12449799196</v>
      </c>
      <c r="U143" s="16">
        <f t="shared" ca="1" si="33"/>
        <v>13429.718875502007</v>
      </c>
      <c r="V143" s="16">
        <f t="shared" ca="1" si="34"/>
        <v>7630.5220883534139</v>
      </c>
    </row>
    <row r="144" spans="1:22" x14ac:dyDescent="0.3">
      <c r="A144">
        <v>142</v>
      </c>
      <c r="B144" s="15">
        <f ca="1">'일자별 시가총액'!B143/'일자별 시가총액'!$G143</f>
        <v>9.2682631406308114E-2</v>
      </c>
      <c r="C144" s="15">
        <f ca="1">'일자별 시가총액'!C143/'일자별 시가총액'!$G143</f>
        <v>5.5234992930986979E-2</v>
      </c>
      <c r="D144" s="15">
        <f ca="1">'일자별 시가총액'!D143/'일자별 시가총액'!$G143</f>
        <v>0.36549099604263491</v>
      </c>
      <c r="E144" s="15">
        <f ca="1">'일자별 시가총액'!E143/'일자별 시가총액'!$G143</f>
        <v>9.0310516825895373E-2</v>
      </c>
      <c r="F144" s="15">
        <f ca="1">'일자별 시가총액'!F143/'일자별 시가총액'!$G143</f>
        <v>0.39628086279417463</v>
      </c>
      <c r="G144" s="14">
        <f ca="1">'일자별 시가총액'!H143</f>
        <v>110.00098473895584</v>
      </c>
      <c r="H144" s="9">
        <f t="shared" ca="1" si="27"/>
        <v>50000</v>
      </c>
      <c r="I144" s="9">
        <f t="shared" ca="1" si="28"/>
        <v>200000</v>
      </c>
      <c r="J144" s="9">
        <f t="shared" ca="1" si="29"/>
        <v>1750000</v>
      </c>
      <c r="K144" s="9">
        <f t="shared" ca="1" si="25"/>
        <v>11000.098473895583</v>
      </c>
      <c r="L144" s="9">
        <f t="shared" ca="1" si="26"/>
        <v>19250172329.317272</v>
      </c>
      <c r="M144" s="9">
        <f ca="1">$L144*B144/'일자별 주가'!B143-펀드!R143</f>
        <v>-9036.1445783132513</v>
      </c>
      <c r="N144" s="9">
        <f ca="1">$L144*C144/'일자별 주가'!C143-펀드!S143</f>
        <v>-5421.6867469879435</v>
      </c>
      <c r="O144" s="9">
        <f ca="1">$L144*D144/'일자별 주가'!D143-펀드!T143</f>
        <v>-19759.036144578247</v>
      </c>
      <c r="P144" s="9">
        <f ca="1">$L144*E144/'일자별 주가'!E143-펀드!U143</f>
        <v>-1060.24096385542</v>
      </c>
      <c r="Q144" s="9">
        <f ca="1">$L144*F144/'일자별 주가'!F143-펀드!V143</f>
        <v>-602.40963855421523</v>
      </c>
      <c r="R144" s="16">
        <f t="shared" ca="1" si="30"/>
        <v>105421.68674698797</v>
      </c>
      <c r="S144" s="16">
        <f t="shared" ca="1" si="31"/>
        <v>63253.012048192781</v>
      </c>
      <c r="T144" s="16">
        <f t="shared" ca="1" si="32"/>
        <v>230522.08835341371</v>
      </c>
      <c r="U144" s="16">
        <f t="shared" ca="1" si="33"/>
        <v>12369.477911646587</v>
      </c>
      <c r="V144" s="16">
        <f t="shared" ca="1" si="34"/>
        <v>7028.1124497991987</v>
      </c>
    </row>
    <row r="145" spans="1:22" x14ac:dyDescent="0.3">
      <c r="A145">
        <v>143</v>
      </c>
      <c r="B145" s="15">
        <f ca="1">'일자별 시가총액'!B144/'일자별 시가총액'!$G144</f>
        <v>9.1699551455560871E-2</v>
      </c>
      <c r="C145" s="15">
        <f ca="1">'일자별 시가총액'!C144/'일자별 시가총액'!$G144</f>
        <v>5.4154081841290128E-2</v>
      </c>
      <c r="D145" s="15">
        <f ca="1">'일자별 시가총액'!D144/'일자별 시가총액'!$G144</f>
        <v>0.37568626731596116</v>
      </c>
      <c r="E145" s="15">
        <f ca="1">'일자별 시가총액'!E144/'일자별 시가총액'!$G144</f>
        <v>9.0663961657899222E-2</v>
      </c>
      <c r="F145" s="15">
        <f ca="1">'일자별 시가총액'!F144/'일자별 시가총액'!$G144</f>
        <v>0.38779613772928856</v>
      </c>
      <c r="G145" s="14">
        <f ca="1">'일자별 시가총액'!H144</f>
        <v>109.81383614457832</v>
      </c>
      <c r="H145" s="9">
        <f t="shared" ca="1" si="27"/>
        <v>100000</v>
      </c>
      <c r="I145" s="9">
        <f t="shared" ca="1" si="28"/>
        <v>250000</v>
      </c>
      <c r="J145" s="9">
        <f t="shared" ca="1" si="29"/>
        <v>1600000</v>
      </c>
      <c r="K145" s="9">
        <f t="shared" ca="1" si="25"/>
        <v>10981.383614457831</v>
      </c>
      <c r="L145" s="9">
        <f t="shared" ca="1" si="26"/>
        <v>17570213783.13253</v>
      </c>
      <c r="M145" s="9">
        <f ca="1">$L145*B145/'일자별 주가'!B144-펀드!R144</f>
        <v>-9036.1445783132658</v>
      </c>
      <c r="N145" s="9">
        <f ca="1">$L145*C145/'일자별 주가'!C144-펀드!S144</f>
        <v>-5421.6867469879653</v>
      </c>
      <c r="O145" s="9">
        <f ca="1">$L145*D145/'일자별 주가'!D144-펀드!T144</f>
        <v>-19759.036144578393</v>
      </c>
      <c r="P145" s="9">
        <f ca="1">$L145*E145/'일자별 주가'!E144-펀드!U144</f>
        <v>-1060.2409638554218</v>
      </c>
      <c r="Q145" s="9">
        <f ca="1">$L145*F145/'일자별 주가'!F144-펀드!V144</f>
        <v>-602.40963855421796</v>
      </c>
      <c r="R145" s="16">
        <f t="shared" ca="1" si="30"/>
        <v>96385.542168674699</v>
      </c>
      <c r="S145" s="16">
        <f t="shared" ca="1" si="31"/>
        <v>57831.325301204815</v>
      </c>
      <c r="T145" s="16">
        <f t="shared" ca="1" si="32"/>
        <v>210763.05220883532</v>
      </c>
      <c r="U145" s="16">
        <f t="shared" ca="1" si="33"/>
        <v>11309.236947791165</v>
      </c>
      <c r="V145" s="16">
        <f t="shared" ca="1" si="34"/>
        <v>6425.7028112449807</v>
      </c>
    </row>
    <row r="146" spans="1:22" x14ac:dyDescent="0.3">
      <c r="A146">
        <v>144</v>
      </c>
      <c r="B146" s="15">
        <f ca="1">'일자별 시가총액'!B145/'일자별 시가총액'!$G145</f>
        <v>9.2246711856394922E-2</v>
      </c>
      <c r="C146" s="15">
        <f ca="1">'일자별 시가총액'!C145/'일자별 시가총액'!$G145</f>
        <v>5.3745743269583632E-2</v>
      </c>
      <c r="D146" s="15">
        <f ca="1">'일자별 시가총액'!D145/'일자별 시가총액'!$G145</f>
        <v>0.37335133088099165</v>
      </c>
      <c r="E146" s="15">
        <f ca="1">'일자별 시가총액'!E145/'일자별 시가총액'!$G145</f>
        <v>8.895569263902596E-2</v>
      </c>
      <c r="F146" s="15">
        <f ca="1">'일자별 시가총액'!F145/'일자별 시가총액'!$G145</f>
        <v>0.39170052135400385</v>
      </c>
      <c r="G146" s="14">
        <f ca="1">'일자별 시가총액'!H145</f>
        <v>109.63266666666667</v>
      </c>
      <c r="H146" s="9">
        <f t="shared" ca="1" si="27"/>
        <v>200000</v>
      </c>
      <c r="I146" s="9">
        <f t="shared" ca="1" si="28"/>
        <v>100000</v>
      </c>
      <c r="J146" s="9">
        <f t="shared" ca="1" si="29"/>
        <v>1700000</v>
      </c>
      <c r="K146" s="9">
        <f t="shared" ca="1" si="25"/>
        <v>10963.266666666668</v>
      </c>
      <c r="L146" s="9">
        <f t="shared" ca="1" si="26"/>
        <v>18637553333.333336</v>
      </c>
      <c r="M146" s="9">
        <f ca="1">$L146*B146/'일자별 주가'!B145-펀드!R145</f>
        <v>6024.0963855421869</v>
      </c>
      <c r="N146" s="9">
        <f ca="1">$L146*C146/'일자별 주가'!C145-펀드!S145</f>
        <v>3614.4578313253078</v>
      </c>
      <c r="O146" s="9">
        <f ca="1">$L146*D146/'일자별 주가'!D145-펀드!T145</f>
        <v>13172.690763052291</v>
      </c>
      <c r="P146" s="9">
        <f ca="1">$L146*E146/'일자별 주가'!E145-펀드!U145</f>
        <v>706.82730923694726</v>
      </c>
      <c r="Q146" s="9">
        <f ca="1">$L146*F146/'일자별 주가'!F145-펀드!V145</f>
        <v>401.60642570281107</v>
      </c>
      <c r="R146" s="16">
        <f t="shared" ca="1" si="30"/>
        <v>102409.63855421689</v>
      </c>
      <c r="S146" s="16">
        <f t="shared" ca="1" si="31"/>
        <v>61445.783132530123</v>
      </c>
      <c r="T146" s="16">
        <f t="shared" ca="1" si="32"/>
        <v>223935.74297188761</v>
      </c>
      <c r="U146" s="16">
        <f t="shared" ca="1" si="33"/>
        <v>12016.064257028112</v>
      </c>
      <c r="V146" s="16">
        <f t="shared" ca="1" si="34"/>
        <v>6827.3092369477918</v>
      </c>
    </row>
    <row r="147" spans="1:22" x14ac:dyDescent="0.3">
      <c r="A147">
        <v>145</v>
      </c>
      <c r="B147" s="15">
        <f ca="1">'일자별 시가총액'!B146/'일자별 시가총액'!$G146</f>
        <v>9.3406748362038758E-2</v>
      </c>
      <c r="C147" s="15">
        <f ca="1">'일자별 시가총액'!C146/'일자별 시가총액'!$G146</f>
        <v>5.374811635547154E-2</v>
      </c>
      <c r="D147" s="15">
        <f ca="1">'일자별 시가총액'!D146/'일자별 시가총액'!$G146</f>
        <v>0.3666012176739521</v>
      </c>
      <c r="E147" s="15">
        <f ca="1">'일자별 시가총액'!E146/'일자별 시가총액'!$G146</f>
        <v>8.7249641113559734E-2</v>
      </c>
      <c r="F147" s="15">
        <f ca="1">'일자별 시가총액'!F146/'일자별 시가총액'!$G146</f>
        <v>0.39899427649497787</v>
      </c>
      <c r="G147" s="14">
        <f ca="1">'일자별 시가총액'!H146</f>
        <v>108.62582971887551</v>
      </c>
      <c r="H147" s="9">
        <f t="shared" ca="1" si="27"/>
        <v>250000</v>
      </c>
      <c r="I147" s="9">
        <f t="shared" ca="1" si="28"/>
        <v>200000</v>
      </c>
      <c r="J147" s="9">
        <f t="shared" ca="1" si="29"/>
        <v>1750000</v>
      </c>
      <c r="K147" s="9">
        <f t="shared" ca="1" si="25"/>
        <v>10862.582971887552</v>
      </c>
      <c r="L147" s="9">
        <f t="shared" ca="1" si="26"/>
        <v>19009520200.803215</v>
      </c>
      <c r="M147" s="9">
        <f ca="1">$L147*B147/'일자별 주가'!B146-펀드!R146</f>
        <v>3012.0481927710789</v>
      </c>
      <c r="N147" s="9">
        <f ca="1">$L147*C147/'일자별 주가'!C146-펀드!S146</f>
        <v>1807.2289156626575</v>
      </c>
      <c r="O147" s="9">
        <f ca="1">$L147*D147/'일자별 주가'!D146-펀드!T146</f>
        <v>6586.3453815260727</v>
      </c>
      <c r="P147" s="9">
        <f ca="1">$L147*E147/'일자별 주가'!E146-펀드!U146</f>
        <v>353.41365461847636</v>
      </c>
      <c r="Q147" s="9">
        <f ca="1">$L147*F147/'일자별 주가'!F146-펀드!V146</f>
        <v>200.80321285140599</v>
      </c>
      <c r="R147" s="16">
        <f t="shared" ca="1" si="30"/>
        <v>105421.68674698797</v>
      </c>
      <c r="S147" s="16">
        <f t="shared" ca="1" si="31"/>
        <v>63253.012048192781</v>
      </c>
      <c r="T147" s="16">
        <f t="shared" ca="1" si="32"/>
        <v>230522.08835341368</v>
      </c>
      <c r="U147" s="16">
        <f t="shared" ca="1" si="33"/>
        <v>12369.477911646589</v>
      </c>
      <c r="V147" s="16">
        <f t="shared" ca="1" si="34"/>
        <v>7028.1124497991977</v>
      </c>
    </row>
    <row r="148" spans="1:22" x14ac:dyDescent="0.3">
      <c r="A148">
        <v>146</v>
      </c>
      <c r="B148" s="15">
        <f ca="1">'일자별 시가총액'!B147/'일자별 시가총액'!$G147</f>
        <v>9.1738752559304679E-2</v>
      </c>
      <c r="C148" s="15">
        <f ca="1">'일자별 시가총액'!C147/'일자별 시가총액'!$G147</f>
        <v>5.2906320851453283E-2</v>
      </c>
      <c r="D148" s="15">
        <f ca="1">'일자별 시가총액'!D147/'일자별 시가총액'!$G147</f>
        <v>0.36038053683093874</v>
      </c>
      <c r="E148" s="15">
        <f ca="1">'일자별 시가총액'!E147/'일자별 시가총액'!$G147</f>
        <v>8.7956227932834016E-2</v>
      </c>
      <c r="F148" s="15">
        <f ca="1">'일자별 시가총액'!F147/'일자별 시가총액'!$G147</f>
        <v>0.40701816182546929</v>
      </c>
      <c r="G148" s="14">
        <f ca="1">'일자별 시가총액'!H147</f>
        <v>109.77347791164658</v>
      </c>
      <c r="H148" s="9">
        <f t="shared" ca="1" si="27"/>
        <v>200000</v>
      </c>
      <c r="I148" s="9">
        <f t="shared" ca="1" si="28"/>
        <v>250000</v>
      </c>
      <c r="J148" s="9">
        <f t="shared" ca="1" si="29"/>
        <v>1700000</v>
      </c>
      <c r="K148" s="9">
        <f t="shared" ca="1" si="25"/>
        <v>10977.347791164657</v>
      </c>
      <c r="L148" s="9">
        <f t="shared" ca="1" si="26"/>
        <v>18661491244.979916</v>
      </c>
      <c r="M148" s="9">
        <f ca="1">$L148*B148/'일자별 주가'!B147-펀드!R147</f>
        <v>-3012.048192771108</v>
      </c>
      <c r="N148" s="9">
        <f ca="1">$L148*C148/'일자별 주가'!C147-펀드!S147</f>
        <v>-1807.2289156626721</v>
      </c>
      <c r="O148" s="9">
        <f ca="1">$L148*D148/'일자별 주가'!D147-펀드!T147</f>
        <v>-6586.3453815261892</v>
      </c>
      <c r="P148" s="9">
        <f ca="1">$L148*E148/'일자별 주가'!E147-펀드!U147</f>
        <v>-353.41365461847818</v>
      </c>
      <c r="Q148" s="9">
        <f ca="1">$L148*F148/'일자별 주가'!F147-펀드!V147</f>
        <v>-200.80321285140781</v>
      </c>
      <c r="R148" s="16">
        <f t="shared" ca="1" si="30"/>
        <v>102409.63855421686</v>
      </c>
      <c r="S148" s="16">
        <f t="shared" ca="1" si="31"/>
        <v>61445.783132530109</v>
      </c>
      <c r="T148" s="16">
        <f t="shared" ca="1" si="32"/>
        <v>223935.74297188749</v>
      </c>
      <c r="U148" s="16">
        <f t="shared" ca="1" si="33"/>
        <v>12016.064257028111</v>
      </c>
      <c r="V148" s="16">
        <f t="shared" ca="1" si="34"/>
        <v>6827.3092369477899</v>
      </c>
    </row>
    <row r="149" spans="1:22" x14ac:dyDescent="0.3">
      <c r="A149">
        <v>147</v>
      </c>
      <c r="B149" s="15">
        <f ca="1">'일자별 시가총액'!B148/'일자별 시가총액'!$G148</f>
        <v>9.1238626897431008E-2</v>
      </c>
      <c r="C149" s="15">
        <f ca="1">'일자별 시가총액'!C148/'일자별 시가총액'!$G148</f>
        <v>5.4453529703863586E-2</v>
      </c>
      <c r="D149" s="15">
        <f ca="1">'일자별 시가총액'!D148/'일자별 시가총액'!$G148</f>
        <v>0.3550895596284363</v>
      </c>
      <c r="E149" s="15">
        <f ca="1">'일자별 시가총액'!E148/'일자별 시가총액'!$G148</f>
        <v>8.5950970319213046E-2</v>
      </c>
      <c r="F149" s="15">
        <f ca="1">'일자별 시가총액'!F148/'일자별 시가총액'!$G148</f>
        <v>0.41326731345105611</v>
      </c>
      <c r="G149" s="14">
        <f ca="1">'일자별 시가총액'!H148</f>
        <v>109.81398393574298</v>
      </c>
      <c r="H149" s="9">
        <f t="shared" ca="1" si="27"/>
        <v>100000</v>
      </c>
      <c r="I149" s="9">
        <f t="shared" ca="1" si="28"/>
        <v>200000</v>
      </c>
      <c r="J149" s="9">
        <f t="shared" ca="1" si="29"/>
        <v>1600000</v>
      </c>
      <c r="K149" s="9">
        <f t="shared" ca="1" si="25"/>
        <v>10981.398393574298</v>
      </c>
      <c r="L149" s="9">
        <f t="shared" ca="1" si="26"/>
        <v>17570237429.718876</v>
      </c>
      <c r="M149" s="9">
        <f ca="1">$L149*B149/'일자별 주가'!B148-펀드!R148</f>
        <v>-6024.0963855421578</v>
      </c>
      <c r="N149" s="9">
        <f ca="1">$L149*C149/'일자별 주가'!C148-펀드!S148</f>
        <v>-3614.457831325286</v>
      </c>
      <c r="O149" s="9">
        <f ca="1">$L149*D149/'일자별 주가'!D148-펀드!T148</f>
        <v>-13172.690763052145</v>
      </c>
      <c r="P149" s="9">
        <f ca="1">$L149*E149/'일자별 주가'!E148-펀드!U148</f>
        <v>-706.82730923694544</v>
      </c>
      <c r="Q149" s="9">
        <f ca="1">$L149*F149/'일자별 주가'!F148-펀드!V148</f>
        <v>-401.60642570280925</v>
      </c>
      <c r="R149" s="16">
        <f t="shared" ca="1" si="30"/>
        <v>96385.542168674699</v>
      </c>
      <c r="S149" s="16">
        <f t="shared" ca="1" si="31"/>
        <v>57831.325301204823</v>
      </c>
      <c r="T149" s="16">
        <f t="shared" ca="1" si="32"/>
        <v>210763.05220883535</v>
      </c>
      <c r="U149" s="16">
        <f t="shared" ca="1" si="33"/>
        <v>11309.236947791165</v>
      </c>
      <c r="V149" s="16">
        <f t="shared" ca="1" si="34"/>
        <v>6425.7028112449807</v>
      </c>
    </row>
    <row r="150" spans="1:22" x14ac:dyDescent="0.3">
      <c r="A150">
        <v>148</v>
      </c>
      <c r="B150" s="15">
        <f ca="1">'일자별 시가총액'!B149/'일자별 시가총액'!$G149</f>
        <v>9.3994560530742025E-2</v>
      </c>
      <c r="C150" s="15">
        <f ca="1">'일자별 시가총액'!C149/'일자별 시가총액'!$G149</f>
        <v>5.4820562872121899E-2</v>
      </c>
      <c r="D150" s="15">
        <f ca="1">'일자별 시가총액'!D149/'일자별 시가총액'!$G149</f>
        <v>0.35508983077169382</v>
      </c>
      <c r="E150" s="15">
        <f ca="1">'일자별 시가총액'!E149/'일자별 시가총액'!$G149</f>
        <v>8.6393053681140475E-2</v>
      </c>
      <c r="F150" s="15">
        <f ca="1">'일자별 시가총액'!F149/'일자별 시가총액'!$G149</f>
        <v>0.40970199214430181</v>
      </c>
      <c r="G150" s="14">
        <f ca="1">'일자별 시가총액'!H149</f>
        <v>109.84357751004016</v>
      </c>
      <c r="H150" s="9">
        <f t="shared" ca="1" si="27"/>
        <v>50000</v>
      </c>
      <c r="I150" s="9">
        <f t="shared" ca="1" si="28"/>
        <v>250000</v>
      </c>
      <c r="J150" s="9">
        <f t="shared" ca="1" si="29"/>
        <v>1400000</v>
      </c>
      <c r="K150" s="9">
        <f t="shared" ca="1" si="25"/>
        <v>10984.357751004016</v>
      </c>
      <c r="L150" s="9">
        <f t="shared" ca="1" si="26"/>
        <v>15378100851.405622</v>
      </c>
      <c r="M150" s="9">
        <f ca="1">$L150*B150/'일자별 주가'!B149-펀드!R149</f>
        <v>-12048.192771084345</v>
      </c>
      <c r="N150" s="9">
        <f ca="1">$L150*C150/'일자별 주가'!C149-펀드!S149</f>
        <v>-7228.9156626506083</v>
      </c>
      <c r="O150" s="9">
        <f ca="1">$L150*D150/'일자별 주가'!D149-펀드!T149</f>
        <v>-26345.381526104407</v>
      </c>
      <c r="P150" s="9">
        <f ca="1">$L150*E150/'일자별 주가'!E149-펀드!U149</f>
        <v>-1413.6546184738963</v>
      </c>
      <c r="Q150" s="9">
        <f ca="1">$L150*F150/'일자별 주가'!F149-펀드!V149</f>
        <v>-803.21285140562304</v>
      </c>
      <c r="R150" s="16">
        <f t="shared" ca="1" si="30"/>
        <v>84337.349397590355</v>
      </c>
      <c r="S150" s="16">
        <f t="shared" ca="1" si="31"/>
        <v>50602.409638554214</v>
      </c>
      <c r="T150" s="16">
        <f t="shared" ca="1" si="32"/>
        <v>184417.67068273094</v>
      </c>
      <c r="U150" s="16">
        <f t="shared" ca="1" si="33"/>
        <v>9895.5823293172689</v>
      </c>
      <c r="V150" s="16">
        <f t="shared" ca="1" si="34"/>
        <v>5622.4899598393577</v>
      </c>
    </row>
    <row r="151" spans="1:22" x14ac:dyDescent="0.3">
      <c r="A151">
        <v>149</v>
      </c>
      <c r="B151" s="15">
        <f ca="1">'일자별 시가총액'!B150/'일자별 시가총액'!$G150</f>
        <v>9.2102373075172314E-2</v>
      </c>
      <c r="C151" s="15">
        <f ca="1">'일자별 시가총액'!C150/'일자별 시가총액'!$G150</f>
        <v>5.3530633703440661E-2</v>
      </c>
      <c r="D151" s="15">
        <f ca="1">'일자별 시가총액'!D150/'일자별 시가총액'!$G150</f>
        <v>0.3511205683696077</v>
      </c>
      <c r="E151" s="15">
        <f ca="1">'일자별 시가총액'!E150/'일자별 시가총액'!$G150</f>
        <v>8.5285051828671951E-2</v>
      </c>
      <c r="F151" s="15">
        <f ca="1">'일자별 시가총액'!F150/'일자별 시가총액'!$G150</f>
        <v>0.41796137302310737</v>
      </c>
      <c r="G151" s="14">
        <f ca="1">'일자별 시가총액'!H150</f>
        <v>110.89022650602409</v>
      </c>
      <c r="H151" s="9">
        <f t="shared" ca="1" si="27"/>
        <v>100000</v>
      </c>
      <c r="I151" s="9">
        <f t="shared" ca="1" si="28"/>
        <v>200000</v>
      </c>
      <c r="J151" s="9">
        <f t="shared" ca="1" si="29"/>
        <v>1300000</v>
      </c>
      <c r="K151" s="9">
        <f t="shared" ca="1" si="25"/>
        <v>11089.022650602408</v>
      </c>
      <c r="L151" s="9">
        <f t="shared" ca="1" si="26"/>
        <v>14415729445.783131</v>
      </c>
      <c r="M151" s="9">
        <f ca="1">$L151*B151/'일자별 주가'!B150-펀드!R150</f>
        <v>-6024.0963855421724</v>
      </c>
      <c r="N151" s="9">
        <f ca="1">$L151*C151/'일자별 주가'!C150-펀드!S150</f>
        <v>-3614.4578313253078</v>
      </c>
      <c r="O151" s="9">
        <f ca="1">$L151*D151/'일자별 주가'!D150-펀드!T150</f>
        <v>-13172.690763052262</v>
      </c>
      <c r="P151" s="9">
        <f ca="1">$L151*E151/'일자별 주가'!E150-펀드!U150</f>
        <v>-706.82730923694908</v>
      </c>
      <c r="Q151" s="9">
        <f ca="1">$L151*F151/'일자별 주가'!F150-펀드!V150</f>
        <v>-401.60642570281198</v>
      </c>
      <c r="R151" s="16">
        <f t="shared" ca="1" si="30"/>
        <v>78313.253012048182</v>
      </c>
      <c r="S151" s="16">
        <f t="shared" ca="1" si="31"/>
        <v>46987.951807228907</v>
      </c>
      <c r="T151" s="16">
        <f t="shared" ca="1" si="32"/>
        <v>171244.97991967868</v>
      </c>
      <c r="U151" s="16">
        <f t="shared" ca="1" si="33"/>
        <v>9188.7550200803198</v>
      </c>
      <c r="V151" s="16">
        <f t="shared" ca="1" si="34"/>
        <v>5220.8835341365457</v>
      </c>
    </row>
    <row r="152" spans="1:22" x14ac:dyDescent="0.3">
      <c r="A152">
        <v>150</v>
      </c>
      <c r="B152" s="15">
        <f ca="1">'일자별 시가총액'!B151/'일자별 시가총액'!$G151</f>
        <v>9.3948111698955297E-2</v>
      </c>
      <c r="C152" s="15">
        <f ca="1">'일자별 시가총액'!C151/'일자별 시가총액'!$G151</f>
        <v>5.61765497083659E-2</v>
      </c>
      <c r="D152" s="15">
        <f ca="1">'일자별 시가총액'!D151/'일자별 시가총액'!$G151</f>
        <v>0.34758089728213049</v>
      </c>
      <c r="E152" s="15">
        <f ca="1">'일자별 시가총액'!E151/'일자별 시가총액'!$G151</f>
        <v>8.9537281012846415E-2</v>
      </c>
      <c r="F152" s="15">
        <f ca="1">'일자별 시가총액'!F151/'일자별 시가총액'!$G151</f>
        <v>0.41275716029770187</v>
      </c>
      <c r="G152" s="14">
        <f ca="1">'일자별 시가총액'!H151</f>
        <v>109.00659598393574</v>
      </c>
      <c r="H152" s="9">
        <f t="shared" ca="1" si="27"/>
        <v>0</v>
      </c>
      <c r="I152" s="9">
        <f t="shared" ca="1" si="28"/>
        <v>150000</v>
      </c>
      <c r="J152" s="9">
        <f t="shared" ca="1" si="29"/>
        <v>1150000</v>
      </c>
      <c r="K152" s="9">
        <f t="shared" ca="1" si="25"/>
        <v>10900.659598393573</v>
      </c>
      <c r="L152" s="9">
        <f t="shared" ca="1" si="26"/>
        <v>12535758538.152609</v>
      </c>
      <c r="M152" s="9">
        <f ca="1">$L152*B152/'일자별 주가'!B151-펀드!R151</f>
        <v>-9036.1445783132513</v>
      </c>
      <c r="N152" s="9">
        <f ca="1">$L152*C152/'일자별 주가'!C151-펀드!S151</f>
        <v>-5421.6867469879508</v>
      </c>
      <c r="O152" s="9">
        <f ca="1">$L152*D152/'일자별 주가'!D151-펀드!T151</f>
        <v>-19759.036144578306</v>
      </c>
      <c r="P152" s="9">
        <f ca="1">$L152*E152/'일자별 주가'!E151-펀드!U151</f>
        <v>-1060.24096385542</v>
      </c>
      <c r="Q152" s="9">
        <f ca="1">$L152*F152/'일자별 주가'!F151-펀드!V151</f>
        <v>-602.40963855421705</v>
      </c>
      <c r="R152" s="16">
        <f t="shared" ca="1" si="30"/>
        <v>69277.108433734931</v>
      </c>
      <c r="S152" s="16">
        <f t="shared" ca="1" si="31"/>
        <v>41566.265060240956</v>
      </c>
      <c r="T152" s="16">
        <f t="shared" ca="1" si="32"/>
        <v>151485.94377510037</v>
      </c>
      <c r="U152" s="16">
        <f t="shared" ca="1" si="33"/>
        <v>8128.5140562248998</v>
      </c>
      <c r="V152" s="16">
        <f t="shared" ca="1" si="34"/>
        <v>4618.4738955823286</v>
      </c>
    </row>
    <row r="153" spans="1:22" x14ac:dyDescent="0.3">
      <c r="A153">
        <v>151</v>
      </c>
      <c r="B153" s="15">
        <f ca="1">'일자별 시가총액'!B152/'일자별 시가총액'!$G152</f>
        <v>9.5758104096323682E-2</v>
      </c>
      <c r="C153" s="15">
        <f ca="1">'일자별 시가총액'!C152/'일자별 시가총액'!$G152</f>
        <v>5.4891364121293494E-2</v>
      </c>
      <c r="D153" s="15">
        <f ca="1">'일자별 시가총액'!D152/'일자별 시가총액'!$G152</f>
        <v>0.34364305031142395</v>
      </c>
      <c r="E153" s="15">
        <f ca="1">'일자별 시가총액'!E152/'일자별 시가총액'!$G152</f>
        <v>8.9892722624336049E-2</v>
      </c>
      <c r="F153" s="15">
        <f ca="1">'일자별 시가총액'!F152/'일자별 시가총액'!$G152</f>
        <v>0.41581475884662283</v>
      </c>
      <c r="G153" s="14">
        <f ca="1">'일자별 시가총액'!H152</f>
        <v>108.99074377510041</v>
      </c>
      <c r="H153" s="9">
        <f t="shared" ca="1" si="27"/>
        <v>200000</v>
      </c>
      <c r="I153" s="9">
        <f t="shared" ca="1" si="28"/>
        <v>150000</v>
      </c>
      <c r="J153" s="9">
        <f t="shared" ca="1" si="29"/>
        <v>1200000</v>
      </c>
      <c r="K153" s="9">
        <f t="shared" ca="1" si="25"/>
        <v>10899.074377510042</v>
      </c>
      <c r="L153" s="9">
        <f t="shared" ca="1" si="26"/>
        <v>13078889253.012051</v>
      </c>
      <c r="M153" s="9">
        <f ca="1">$L153*B153/'일자별 주가'!B152-펀드!R152</f>
        <v>3012.048192771108</v>
      </c>
      <c r="N153" s="9">
        <f ca="1">$L153*C153/'일자별 주가'!C152-펀드!S152</f>
        <v>1807.2289156626721</v>
      </c>
      <c r="O153" s="9">
        <f ca="1">$L153*D153/'일자별 주가'!D152-펀드!T152</f>
        <v>6586.3453815261601</v>
      </c>
      <c r="P153" s="9">
        <f ca="1">$L153*E153/'일자별 주가'!E152-펀드!U152</f>
        <v>353.41365461847636</v>
      </c>
      <c r="Q153" s="9">
        <f ca="1">$L153*F153/'일자별 주가'!F152-펀드!V152</f>
        <v>200.80321285140781</v>
      </c>
      <c r="R153" s="16">
        <f t="shared" ca="1" si="30"/>
        <v>72289.156626506039</v>
      </c>
      <c r="S153" s="16">
        <f t="shared" ca="1" si="31"/>
        <v>43373.493975903628</v>
      </c>
      <c r="T153" s="16">
        <f t="shared" ca="1" si="32"/>
        <v>158072.28915662653</v>
      </c>
      <c r="U153" s="16">
        <f t="shared" ca="1" si="33"/>
        <v>8481.9277108433762</v>
      </c>
      <c r="V153" s="16">
        <f t="shared" ca="1" si="34"/>
        <v>4819.2771084337364</v>
      </c>
    </row>
    <row r="154" spans="1:22" x14ac:dyDescent="0.3">
      <c r="A154">
        <v>152</v>
      </c>
      <c r="B154" s="15">
        <f ca="1">'일자별 시가총액'!B153/'일자별 시가총액'!$G153</f>
        <v>9.2776429664445964E-2</v>
      </c>
      <c r="C154" s="15">
        <f ca="1">'일자별 시가총액'!C153/'일자별 시가총액'!$G153</f>
        <v>5.3038686451935747E-2</v>
      </c>
      <c r="D154" s="15">
        <f ca="1">'일자별 시가총액'!D153/'일자별 시가총액'!$G153</f>
        <v>0.34298751444561587</v>
      </c>
      <c r="E154" s="15">
        <f ca="1">'일자별 시가총액'!E153/'일자별 시가총액'!$G153</f>
        <v>8.9392600900070576E-2</v>
      </c>
      <c r="F154" s="15">
        <f ca="1">'일자별 시가총액'!F153/'일자별 시가총액'!$G153</f>
        <v>0.42180476853793181</v>
      </c>
      <c r="G154" s="14">
        <f ca="1">'일자별 시가총액'!H153</f>
        <v>110.20144257028113</v>
      </c>
      <c r="H154" s="9">
        <f t="shared" ca="1" si="27"/>
        <v>150000</v>
      </c>
      <c r="I154" s="9">
        <f t="shared" ca="1" si="28"/>
        <v>0</v>
      </c>
      <c r="J154" s="9">
        <f t="shared" ca="1" si="29"/>
        <v>1350000</v>
      </c>
      <c r="K154" s="9">
        <f t="shared" ca="1" si="25"/>
        <v>11020.144257028112</v>
      </c>
      <c r="L154" s="9">
        <f t="shared" ca="1" si="26"/>
        <v>14877194746.987951</v>
      </c>
      <c r="M154" s="9">
        <f ca="1">$L154*B154/'일자별 주가'!B153-펀드!R153</f>
        <v>9036.1445783132367</v>
      </c>
      <c r="N154" s="9">
        <f ca="1">$L154*C154/'일자별 주가'!C153-펀드!S153</f>
        <v>5421.6867469879362</v>
      </c>
      <c r="O154" s="9">
        <f ca="1">$L154*D154/'일자별 주가'!D153-펀드!T153</f>
        <v>19759.036144578276</v>
      </c>
      <c r="P154" s="9">
        <f ca="1">$L154*E154/'일자별 주가'!E153-펀드!U153</f>
        <v>1060.2409638554182</v>
      </c>
      <c r="Q154" s="9">
        <f ca="1">$L154*F154/'일자별 주가'!F153-펀드!V153</f>
        <v>602.40963855421523</v>
      </c>
      <c r="R154" s="16">
        <f t="shared" ca="1" si="30"/>
        <v>81325.301204819276</v>
      </c>
      <c r="S154" s="16">
        <f t="shared" ca="1" si="31"/>
        <v>48795.180722891564</v>
      </c>
      <c r="T154" s="16">
        <f t="shared" ca="1" si="32"/>
        <v>177831.32530120481</v>
      </c>
      <c r="U154" s="16">
        <f t="shared" ca="1" si="33"/>
        <v>9542.1686746987943</v>
      </c>
      <c r="V154" s="16">
        <f t="shared" ca="1" si="34"/>
        <v>5421.6867469879517</v>
      </c>
    </row>
    <row r="155" spans="1:22" x14ac:dyDescent="0.3">
      <c r="A155">
        <v>153</v>
      </c>
      <c r="B155" s="15">
        <f ca="1">'일자별 시가총액'!B154/'일자별 시가총액'!$G154</f>
        <v>9.0929930777087331E-2</v>
      </c>
      <c r="C155" s="15">
        <f ca="1">'일자별 시가총액'!C154/'일자별 시가총액'!$G154</f>
        <v>5.3234189593849672E-2</v>
      </c>
      <c r="D155" s="15">
        <f ca="1">'일자별 시가총액'!D154/'일자별 시가총액'!$G154</f>
        <v>0.34672308906716359</v>
      </c>
      <c r="E155" s="15">
        <f ca="1">'일자별 시가총액'!E154/'일자별 시가총액'!$G154</f>
        <v>8.8308174137869302E-2</v>
      </c>
      <c r="F155" s="15">
        <f ca="1">'일자별 시가총액'!F154/'일자별 시가총액'!$G154</f>
        <v>0.42080461642403011</v>
      </c>
      <c r="G155" s="14">
        <f ca="1">'일자별 시가총액'!H154</f>
        <v>112.22066024096387</v>
      </c>
      <c r="H155" s="9">
        <f t="shared" ca="1" si="27"/>
        <v>0</v>
      </c>
      <c r="I155" s="9">
        <f t="shared" ca="1" si="28"/>
        <v>150000</v>
      </c>
      <c r="J155" s="9">
        <f t="shared" ca="1" si="29"/>
        <v>1200000</v>
      </c>
      <c r="K155" s="9">
        <f t="shared" ca="1" si="25"/>
        <v>11222.066024096386</v>
      </c>
      <c r="L155" s="9">
        <f t="shared" ca="1" si="26"/>
        <v>13466479228.915663</v>
      </c>
      <c r="M155" s="9">
        <f ca="1">$L155*B155/'일자별 주가'!B154-펀드!R154</f>
        <v>-9036.1445783132513</v>
      </c>
      <c r="N155" s="9">
        <f ca="1">$L155*C155/'일자별 주가'!C154-펀드!S154</f>
        <v>-5421.6867469879508</v>
      </c>
      <c r="O155" s="9">
        <f ca="1">$L155*D155/'일자별 주가'!D154-펀드!T154</f>
        <v>-19759.036144578306</v>
      </c>
      <c r="P155" s="9">
        <f ca="1">$L155*E155/'일자별 주가'!E154-펀드!U154</f>
        <v>-1060.2409638554218</v>
      </c>
      <c r="Q155" s="9">
        <f ca="1">$L155*F155/'일자별 주가'!F154-펀드!V154</f>
        <v>-602.40963855421614</v>
      </c>
      <c r="R155" s="16">
        <f t="shared" ca="1" si="30"/>
        <v>72289.156626506025</v>
      </c>
      <c r="S155" s="16">
        <f t="shared" ca="1" si="31"/>
        <v>43373.493975903613</v>
      </c>
      <c r="T155" s="16">
        <f t="shared" ca="1" si="32"/>
        <v>158072.2891566265</v>
      </c>
      <c r="U155" s="16">
        <f t="shared" ca="1" si="33"/>
        <v>8481.9277108433726</v>
      </c>
      <c r="V155" s="16">
        <f t="shared" ca="1" si="34"/>
        <v>4819.2771084337355</v>
      </c>
    </row>
    <row r="156" spans="1:22" x14ac:dyDescent="0.3">
      <c r="A156">
        <v>154</v>
      </c>
      <c r="B156" s="15">
        <f ca="1">'일자별 시가총액'!B155/'일자별 시가총액'!$G155</f>
        <v>9.1307056652300975E-2</v>
      </c>
      <c r="C156" s="15">
        <f ca="1">'일자별 시가총액'!C155/'일자별 시가총액'!$G155</f>
        <v>5.4936619562641453E-2</v>
      </c>
      <c r="D156" s="15">
        <f ca="1">'일자별 시가총액'!D155/'일자별 시가총액'!$G155</f>
        <v>0.3477739904819756</v>
      </c>
      <c r="E156" s="15">
        <f ca="1">'일자별 시가총액'!E155/'일자별 시가총액'!$G155</f>
        <v>8.6277525841638836E-2</v>
      </c>
      <c r="F156" s="15">
        <f ca="1">'일자별 시가총액'!F155/'일자별 시가총액'!$G155</f>
        <v>0.41970480746144312</v>
      </c>
      <c r="G156" s="14">
        <f ca="1">'일자별 시가총액'!H155</f>
        <v>111.4800546184739</v>
      </c>
      <c r="H156" s="9">
        <f t="shared" ca="1" si="27"/>
        <v>100000</v>
      </c>
      <c r="I156" s="9">
        <f t="shared" ca="1" si="28"/>
        <v>250000</v>
      </c>
      <c r="J156" s="9">
        <f t="shared" ca="1" si="29"/>
        <v>1050000</v>
      </c>
      <c r="K156" s="9">
        <f t="shared" ca="1" si="25"/>
        <v>11148.005461847391</v>
      </c>
      <c r="L156" s="9">
        <f t="shared" ca="1" si="26"/>
        <v>11705405734.93976</v>
      </c>
      <c r="M156" s="9">
        <f ca="1">$L156*B156/'일자별 주가'!B155-펀드!R155</f>
        <v>-9036.144578313244</v>
      </c>
      <c r="N156" s="9">
        <f ca="1">$L156*C156/'일자별 주가'!C155-펀드!S155</f>
        <v>-5421.6867469879435</v>
      </c>
      <c r="O156" s="9">
        <f ca="1">$L156*D156/'일자별 주가'!D155-펀드!T155</f>
        <v>-19759.036144578306</v>
      </c>
      <c r="P156" s="9">
        <f ca="1">$L156*E156/'일자별 주가'!E155-펀드!U155</f>
        <v>-1060.2409638554209</v>
      </c>
      <c r="Q156" s="9">
        <f ca="1">$L156*F156/'일자별 주가'!F155-펀드!V155</f>
        <v>-602.40963855421705</v>
      </c>
      <c r="R156" s="16">
        <f t="shared" ca="1" si="30"/>
        <v>63253.012048192781</v>
      </c>
      <c r="S156" s="16">
        <f t="shared" ca="1" si="31"/>
        <v>37951.80722891567</v>
      </c>
      <c r="T156" s="16">
        <f t="shared" ca="1" si="32"/>
        <v>138313.2530120482</v>
      </c>
      <c r="U156" s="16">
        <f t="shared" ca="1" si="33"/>
        <v>7421.6867469879517</v>
      </c>
      <c r="V156" s="16">
        <f t="shared" ca="1" si="34"/>
        <v>4216.8674698795185</v>
      </c>
    </row>
    <row r="157" spans="1:22" x14ac:dyDescent="0.3">
      <c r="A157">
        <v>155</v>
      </c>
      <c r="B157" s="15">
        <f ca="1">'일자별 시가총액'!B156/'일자별 시가총액'!$G156</f>
        <v>9.2395533915413927E-2</v>
      </c>
      <c r="C157" s="15">
        <f ca="1">'일자별 시가총액'!C156/'일자별 시가총액'!$G156</f>
        <v>5.3761542924827217E-2</v>
      </c>
      <c r="D157" s="15">
        <f ca="1">'일자별 시가총액'!D156/'일자별 시가총액'!$G156</f>
        <v>0.35361730964770116</v>
      </c>
      <c r="E157" s="15">
        <f ca="1">'일자별 시가총액'!E156/'일자별 시가총액'!$G156</f>
        <v>8.903719641619795E-2</v>
      </c>
      <c r="F157" s="15">
        <f ca="1">'일자별 시가총액'!F156/'일자별 시가총액'!$G156</f>
        <v>0.41118841709585974</v>
      </c>
      <c r="G157" s="14">
        <f ca="1">'일자별 시가총액'!H156</f>
        <v>111.07953574297188</v>
      </c>
      <c r="H157" s="9">
        <f t="shared" ca="1" si="27"/>
        <v>200000</v>
      </c>
      <c r="I157" s="9">
        <f t="shared" ca="1" si="28"/>
        <v>150000</v>
      </c>
      <c r="J157" s="9">
        <f t="shared" ca="1" si="29"/>
        <v>1100000</v>
      </c>
      <c r="K157" s="9">
        <f t="shared" ca="1" si="25"/>
        <v>11107.953574297188</v>
      </c>
      <c r="L157" s="9">
        <f t="shared" ca="1" si="26"/>
        <v>12218748931.726906</v>
      </c>
      <c r="M157" s="9">
        <f ca="1">$L157*B157/'일자별 주가'!B156-펀드!R156</f>
        <v>3012.0481927710571</v>
      </c>
      <c r="N157" s="9">
        <f ca="1">$L157*C157/'일자별 주가'!C156-펀드!S156</f>
        <v>1807.2289156626357</v>
      </c>
      <c r="O157" s="9">
        <f ca="1">$L157*D157/'일자별 주가'!D156-펀드!T156</f>
        <v>6586.3453815260436</v>
      </c>
      <c r="P157" s="9">
        <f ca="1">$L157*E157/'일자별 주가'!E156-펀드!U156</f>
        <v>353.41365461847272</v>
      </c>
      <c r="Q157" s="9">
        <f ca="1">$L157*F157/'일자별 주가'!F156-펀드!V156</f>
        <v>200.80321285140417</v>
      </c>
      <c r="R157" s="16">
        <f t="shared" ca="1" si="30"/>
        <v>66265.060240963838</v>
      </c>
      <c r="S157" s="16">
        <f t="shared" ca="1" si="31"/>
        <v>39759.036144578306</v>
      </c>
      <c r="T157" s="16">
        <f t="shared" ca="1" si="32"/>
        <v>144899.59839357424</v>
      </c>
      <c r="U157" s="16">
        <f t="shared" ca="1" si="33"/>
        <v>7775.1004016064244</v>
      </c>
      <c r="V157" s="16">
        <f t="shared" ca="1" si="34"/>
        <v>4417.6706827309226</v>
      </c>
    </row>
    <row r="158" spans="1:22" x14ac:dyDescent="0.3">
      <c r="A158">
        <v>156</v>
      </c>
      <c r="B158" s="15">
        <f ca="1">'일자별 시가총액'!B157/'일자별 시가총액'!$G157</f>
        <v>9.2417626815931089E-2</v>
      </c>
      <c r="C158" s="15">
        <f ca="1">'일자별 시가총액'!C157/'일자별 시가총액'!$G157</f>
        <v>5.3739591760274014E-2</v>
      </c>
      <c r="D158" s="15">
        <f ca="1">'일자별 시가총액'!D157/'일자별 시가총액'!$G157</f>
        <v>0.35796459374720069</v>
      </c>
      <c r="E158" s="15">
        <f ca="1">'일자별 시가총액'!E157/'일자별 시가총액'!$G157</f>
        <v>8.9027820690317769E-2</v>
      </c>
      <c r="F158" s="15">
        <f ca="1">'일자별 시가총액'!F157/'일자별 시가총액'!$G157</f>
        <v>0.40685036698627647</v>
      </c>
      <c r="G158" s="14">
        <f ca="1">'일자별 시가총액'!H157</f>
        <v>113.23010763052208</v>
      </c>
      <c r="H158" s="9">
        <f t="shared" ca="1" si="27"/>
        <v>200000</v>
      </c>
      <c r="I158" s="9">
        <f t="shared" ca="1" si="28"/>
        <v>50000</v>
      </c>
      <c r="J158" s="9">
        <f t="shared" ca="1" si="29"/>
        <v>1250000</v>
      </c>
      <c r="K158" s="9">
        <f t="shared" ca="1" si="25"/>
        <v>11323.010763052209</v>
      </c>
      <c r="L158" s="9">
        <f t="shared" ca="1" si="26"/>
        <v>14153763453.815262</v>
      </c>
      <c r="M158" s="9">
        <f ca="1">$L158*B158/'일자별 주가'!B157-펀드!R157</f>
        <v>9036.1445783132804</v>
      </c>
      <c r="N158" s="9">
        <f ca="1">$L158*C158/'일자별 주가'!C157-펀드!S157</f>
        <v>5421.6867469879653</v>
      </c>
      <c r="O158" s="9">
        <f ca="1">$L158*D158/'일자별 주가'!D157-펀드!T157</f>
        <v>19759.036144578393</v>
      </c>
      <c r="P158" s="9">
        <f ca="1">$L158*E158/'일자별 주가'!E157-펀드!U157</f>
        <v>1060.2409638554245</v>
      </c>
      <c r="Q158" s="9">
        <f ca="1">$L158*F158/'일자별 주가'!F157-펀드!V157</f>
        <v>602.40963855421796</v>
      </c>
      <c r="R158" s="16">
        <f t="shared" ca="1" si="30"/>
        <v>75301.204819277118</v>
      </c>
      <c r="S158" s="16">
        <f t="shared" ca="1" si="31"/>
        <v>45180.722891566271</v>
      </c>
      <c r="T158" s="16">
        <f t="shared" ca="1" si="32"/>
        <v>164658.63453815263</v>
      </c>
      <c r="U158" s="16">
        <f t="shared" ca="1" si="33"/>
        <v>8835.3413654618489</v>
      </c>
      <c r="V158" s="16">
        <f t="shared" ca="1" si="34"/>
        <v>5020.0803212851406</v>
      </c>
    </row>
    <row r="159" spans="1:22" x14ac:dyDescent="0.3">
      <c r="A159">
        <v>157</v>
      </c>
      <c r="B159" s="15">
        <f ca="1">'일자별 시가총액'!B158/'일자별 시가총액'!$G158</f>
        <v>9.2153965311119607E-2</v>
      </c>
      <c r="C159" s="15">
        <f ca="1">'일자별 시가총액'!C158/'일자별 시가총액'!$G158</f>
        <v>5.484642152529752E-2</v>
      </c>
      <c r="D159" s="15">
        <f ca="1">'일자별 시가총액'!D158/'일자별 시가총액'!$G158</f>
        <v>0.35051224537445635</v>
      </c>
      <c r="E159" s="15">
        <f ca="1">'일자별 시가총액'!E158/'일자별 시가총액'!$G158</f>
        <v>8.8870839165468521E-2</v>
      </c>
      <c r="F159" s="15">
        <f ca="1">'일자별 시가총액'!F158/'일자별 시가총액'!$G158</f>
        <v>0.413616528623658</v>
      </c>
      <c r="G159" s="14">
        <f ca="1">'일자별 시가총액'!H158</f>
        <v>113.4690891566265</v>
      </c>
      <c r="H159" s="9">
        <f t="shared" ca="1" si="27"/>
        <v>250000</v>
      </c>
      <c r="I159" s="9">
        <f t="shared" ca="1" si="28"/>
        <v>100000</v>
      </c>
      <c r="J159" s="9">
        <f t="shared" ca="1" si="29"/>
        <v>1400000</v>
      </c>
      <c r="K159" s="9">
        <f t="shared" ca="1" si="25"/>
        <v>11346.908915662649</v>
      </c>
      <c r="L159" s="9">
        <f t="shared" ca="1" si="26"/>
        <v>15885672481.927708</v>
      </c>
      <c r="M159" s="9">
        <f ca="1">$L159*B159/'일자별 주가'!B158-펀드!R158</f>
        <v>9036.1445783132367</v>
      </c>
      <c r="N159" s="9">
        <f ca="1">$L159*C159/'일자별 주가'!C158-펀드!S158</f>
        <v>5421.6867469879362</v>
      </c>
      <c r="O159" s="9">
        <f ca="1">$L159*D159/'일자별 주가'!D158-펀드!T158</f>
        <v>19759.036144578247</v>
      </c>
      <c r="P159" s="9">
        <f ca="1">$L159*E159/'일자별 주가'!E158-펀드!U158</f>
        <v>1060.2409638554182</v>
      </c>
      <c r="Q159" s="9">
        <f ca="1">$L159*F159/'일자별 주가'!F158-펀드!V158</f>
        <v>602.40963855421523</v>
      </c>
      <c r="R159" s="16">
        <f t="shared" ca="1" si="30"/>
        <v>84337.349397590355</v>
      </c>
      <c r="S159" s="16">
        <f t="shared" ca="1" si="31"/>
        <v>50602.409638554207</v>
      </c>
      <c r="T159" s="16">
        <f t="shared" ca="1" si="32"/>
        <v>184417.67068273088</v>
      </c>
      <c r="U159" s="16">
        <f t="shared" ca="1" si="33"/>
        <v>9895.5823293172671</v>
      </c>
      <c r="V159" s="16">
        <f t="shared" ca="1" si="34"/>
        <v>5622.4899598393558</v>
      </c>
    </row>
    <row r="160" spans="1:22" x14ac:dyDescent="0.3">
      <c r="A160">
        <v>158</v>
      </c>
      <c r="B160" s="15">
        <f ca="1">'일자별 시가총액'!B159/'일자별 시가총액'!$G159</f>
        <v>9.1513848248545651E-2</v>
      </c>
      <c r="C160" s="15">
        <f ca="1">'일자별 시가총액'!C159/'일자별 시가총액'!$G159</f>
        <v>5.5976355582920946E-2</v>
      </c>
      <c r="D160" s="15">
        <f ca="1">'일자별 시가총액'!D159/'일자별 시가총액'!$G159</f>
        <v>0.34184549580685103</v>
      </c>
      <c r="E160" s="15">
        <f ca="1">'일자별 시가총액'!E159/'일자별 시가총액'!$G159</f>
        <v>8.9274219919532508E-2</v>
      </c>
      <c r="F160" s="15">
        <f ca="1">'일자별 시가총액'!F159/'일자별 시가총액'!$G159</f>
        <v>0.42139008044214987</v>
      </c>
      <c r="G160" s="14">
        <f ca="1">'일자별 시가총액'!H159</f>
        <v>114.72356787148594</v>
      </c>
      <c r="H160" s="9">
        <f t="shared" ca="1" si="27"/>
        <v>250000</v>
      </c>
      <c r="I160" s="9">
        <f t="shared" ca="1" si="28"/>
        <v>0</v>
      </c>
      <c r="J160" s="9">
        <f t="shared" ca="1" si="29"/>
        <v>1650000</v>
      </c>
      <c r="K160" s="9">
        <f t="shared" ca="1" si="25"/>
        <v>11472.356787148594</v>
      </c>
      <c r="L160" s="9">
        <f t="shared" ca="1" si="26"/>
        <v>18929388698.795181</v>
      </c>
      <c r="M160" s="9">
        <f ca="1">$L160*B160/'일자별 주가'!B159-펀드!R159</f>
        <v>15060.240963855438</v>
      </c>
      <c r="N160" s="9">
        <f ca="1">$L160*C160/'일자별 주가'!C159-펀드!S159</f>
        <v>9036.1445783132585</v>
      </c>
      <c r="O160" s="9">
        <f ca="1">$L160*D160/'일자별 주가'!D159-펀드!T159</f>
        <v>32931.726907630597</v>
      </c>
      <c r="P160" s="9">
        <f ca="1">$L160*E160/'일자별 주가'!E159-펀드!U159</f>
        <v>1767.0682730923727</v>
      </c>
      <c r="Q160" s="9">
        <f ca="1">$L160*F160/'일자별 주가'!F159-펀드!V159</f>
        <v>1004.0160642570299</v>
      </c>
      <c r="R160" s="16">
        <f t="shared" ca="1" si="30"/>
        <v>99397.590361445793</v>
      </c>
      <c r="S160" s="16">
        <f t="shared" ca="1" si="31"/>
        <v>59638.554216867466</v>
      </c>
      <c r="T160" s="16">
        <f t="shared" ca="1" si="32"/>
        <v>217349.39759036148</v>
      </c>
      <c r="U160" s="16">
        <f t="shared" ca="1" si="33"/>
        <v>11662.65060240964</v>
      </c>
      <c r="V160" s="16">
        <f t="shared" ca="1" si="34"/>
        <v>6626.5060240963858</v>
      </c>
    </row>
    <row r="161" spans="1:22" x14ac:dyDescent="0.3">
      <c r="A161">
        <v>159</v>
      </c>
      <c r="B161" s="15">
        <f ca="1">'일자별 시가총액'!B160/'일자별 시가총액'!$G160</f>
        <v>9.0381994956151887E-2</v>
      </c>
      <c r="C161" s="15">
        <f ca="1">'일자별 시가총액'!C160/'일자별 시가총액'!$G160</f>
        <v>5.6207562489553393E-2</v>
      </c>
      <c r="D161" s="15">
        <f ca="1">'일자별 시가총액'!D160/'일자별 시가총액'!$G160</f>
        <v>0.35170133014271476</v>
      </c>
      <c r="E161" s="15">
        <f ca="1">'일자별 시가총액'!E160/'일자별 시가총액'!$G160</f>
        <v>8.7121160100698314E-2</v>
      </c>
      <c r="F161" s="15">
        <f ca="1">'일자별 시가총액'!F160/'일자별 시가총액'!$G160</f>
        <v>0.41458795231088164</v>
      </c>
      <c r="G161" s="14">
        <f ca="1">'일자별 시가총액'!H160</f>
        <v>115.10049156626505</v>
      </c>
      <c r="H161" s="9">
        <f t="shared" ca="1" si="27"/>
        <v>200000</v>
      </c>
      <c r="I161" s="9">
        <f t="shared" ca="1" si="28"/>
        <v>250000</v>
      </c>
      <c r="J161" s="9">
        <f t="shared" ca="1" si="29"/>
        <v>1600000</v>
      </c>
      <c r="K161" s="9">
        <f t="shared" ca="1" si="25"/>
        <v>11510.049156626505</v>
      </c>
      <c r="L161" s="9">
        <f t="shared" ca="1" si="26"/>
        <v>18416078650.602406</v>
      </c>
      <c r="M161" s="9">
        <f ca="1">$L161*B161/'일자별 주가'!B160-펀드!R160</f>
        <v>-3012.048192771108</v>
      </c>
      <c r="N161" s="9">
        <f ca="1">$L161*C161/'일자별 주가'!C160-펀드!S160</f>
        <v>-1807.2289156626575</v>
      </c>
      <c r="O161" s="9">
        <f ca="1">$L161*D161/'일자별 주가'!D160-펀드!T160</f>
        <v>-6586.3453815261601</v>
      </c>
      <c r="P161" s="9">
        <f ca="1">$L161*E161/'일자별 주가'!E160-펀드!U160</f>
        <v>-353.41365461847818</v>
      </c>
      <c r="Q161" s="9">
        <f ca="1">$L161*F161/'일자별 주가'!F160-펀드!V160</f>
        <v>-200.80321285140781</v>
      </c>
      <c r="R161" s="16">
        <f t="shared" ca="1" si="30"/>
        <v>96385.542168674685</v>
      </c>
      <c r="S161" s="16">
        <f t="shared" ca="1" si="31"/>
        <v>57831.325301204808</v>
      </c>
      <c r="T161" s="16">
        <f t="shared" ca="1" si="32"/>
        <v>210763.05220883532</v>
      </c>
      <c r="U161" s="16">
        <f t="shared" ca="1" si="33"/>
        <v>11309.236947791162</v>
      </c>
      <c r="V161" s="16">
        <f t="shared" ca="1" si="34"/>
        <v>6425.702811244978</v>
      </c>
    </row>
    <row r="162" spans="1:22" x14ac:dyDescent="0.3">
      <c r="A162">
        <v>160</v>
      </c>
      <c r="B162" s="15">
        <f ca="1">'일자별 시가총액'!B161/'일자별 시가총액'!$G161</f>
        <v>9.1182466322615299E-2</v>
      </c>
      <c r="C162" s="15">
        <f ca="1">'일자별 시가총액'!C161/'일자별 시가총액'!$G161</f>
        <v>5.744764135521923E-2</v>
      </c>
      <c r="D162" s="15">
        <f ca="1">'일자별 시가총액'!D161/'일자별 시가총액'!$G161</f>
        <v>0.34956732199156881</v>
      </c>
      <c r="E162" s="15">
        <f ca="1">'일자별 시가총액'!E161/'일자별 시가총액'!$G161</f>
        <v>8.9213898899655336E-2</v>
      </c>
      <c r="F162" s="15">
        <f ca="1">'일자별 시가총액'!F161/'일자별 시가총액'!$G161</f>
        <v>0.4125886714309413</v>
      </c>
      <c r="G162" s="14">
        <f ca="1">'일자별 시가총액'!H161</f>
        <v>114.31467469879517</v>
      </c>
      <c r="H162" s="9">
        <f t="shared" ca="1" si="27"/>
        <v>100000</v>
      </c>
      <c r="I162" s="9">
        <f t="shared" ca="1" si="28"/>
        <v>50000</v>
      </c>
      <c r="J162" s="9">
        <f t="shared" ca="1" si="29"/>
        <v>1650000</v>
      </c>
      <c r="K162" s="9">
        <f t="shared" ca="1" si="25"/>
        <v>11431.467469879517</v>
      </c>
      <c r="L162" s="9">
        <f t="shared" ca="1" si="26"/>
        <v>18861921325.301205</v>
      </c>
      <c r="M162" s="9">
        <f ca="1">$L162*B162/'일자별 주가'!B161-펀드!R161</f>
        <v>3012.048192771108</v>
      </c>
      <c r="N162" s="9">
        <f ca="1">$L162*C162/'일자별 주가'!C161-펀드!S161</f>
        <v>1807.2289156626648</v>
      </c>
      <c r="O162" s="9">
        <f ca="1">$L162*D162/'일자별 주가'!D161-펀드!T161</f>
        <v>6586.345381526131</v>
      </c>
      <c r="P162" s="9">
        <f ca="1">$L162*E162/'일자별 주가'!E161-펀드!U161</f>
        <v>353.41365461847636</v>
      </c>
      <c r="Q162" s="9">
        <f ca="1">$L162*F162/'일자별 주가'!F161-펀드!V161</f>
        <v>200.80321285140781</v>
      </c>
      <c r="R162" s="16">
        <f t="shared" ca="1" si="30"/>
        <v>99397.590361445793</v>
      </c>
      <c r="S162" s="16">
        <f t="shared" ca="1" si="31"/>
        <v>59638.554216867473</v>
      </c>
      <c r="T162" s="16">
        <f t="shared" ca="1" si="32"/>
        <v>217349.39759036145</v>
      </c>
      <c r="U162" s="16">
        <f t="shared" ca="1" si="33"/>
        <v>11662.650602409638</v>
      </c>
      <c r="V162" s="16">
        <f t="shared" ca="1" si="34"/>
        <v>6626.5060240963858</v>
      </c>
    </row>
    <row r="163" spans="1:22" x14ac:dyDescent="0.3">
      <c r="A163">
        <v>161</v>
      </c>
      <c r="B163" s="15">
        <f ca="1">'일자별 시가총액'!B162/'일자별 시가총액'!$G162</f>
        <v>9.131040683146989E-2</v>
      </c>
      <c r="C163" s="15">
        <f ca="1">'일자별 시가총액'!C162/'일자별 시가총액'!$G162</f>
        <v>5.8354416283104955E-2</v>
      </c>
      <c r="D163" s="15">
        <f ca="1">'일자별 시가총액'!D162/'일자별 시가총액'!$G162</f>
        <v>0.35492466187633981</v>
      </c>
      <c r="E163" s="15">
        <f ca="1">'일자별 시가총액'!E162/'일자별 시가총액'!$G162</f>
        <v>9.1083096332288227E-2</v>
      </c>
      <c r="F163" s="15">
        <f ca="1">'일자별 시가총액'!F162/'일자별 시가총액'!$G162</f>
        <v>0.40432741867679711</v>
      </c>
      <c r="G163" s="14">
        <f ca="1">'일자별 시가총액'!H162</f>
        <v>113.55413975903615</v>
      </c>
      <c r="H163" s="9">
        <f t="shared" ca="1" si="27"/>
        <v>250000</v>
      </c>
      <c r="I163" s="9">
        <f t="shared" ca="1" si="28"/>
        <v>200000</v>
      </c>
      <c r="J163" s="9">
        <f t="shared" ca="1" si="29"/>
        <v>1700000</v>
      </c>
      <c r="K163" s="9">
        <f t="shared" ca="1" si="25"/>
        <v>11355.413975903615</v>
      </c>
      <c r="L163" s="9">
        <f t="shared" ca="1" si="26"/>
        <v>19304203759.036144</v>
      </c>
      <c r="M163" s="9">
        <f ca="1">$L163*B163/'일자별 주가'!B162-펀드!R162</f>
        <v>3012.0481927710644</v>
      </c>
      <c r="N163" s="9">
        <f ca="1">$L163*C163/'일자별 주가'!C162-펀드!S162</f>
        <v>1807.2289156626503</v>
      </c>
      <c r="O163" s="9">
        <f ca="1">$L163*D163/'일자별 주가'!D162-펀드!T162</f>
        <v>6586.3453815261018</v>
      </c>
      <c r="P163" s="9">
        <f ca="1">$L163*E163/'일자별 주가'!E162-펀드!U162</f>
        <v>353.41365461847454</v>
      </c>
      <c r="Q163" s="9">
        <f ca="1">$L163*F163/'일자별 주가'!F162-펀드!V162</f>
        <v>200.80321285140508</v>
      </c>
      <c r="R163" s="16">
        <f t="shared" ca="1" si="30"/>
        <v>102409.63855421686</v>
      </c>
      <c r="S163" s="16">
        <f t="shared" ca="1" si="31"/>
        <v>61445.783132530123</v>
      </c>
      <c r="T163" s="16">
        <f t="shared" ca="1" si="32"/>
        <v>223935.74297188755</v>
      </c>
      <c r="U163" s="16">
        <f t="shared" ca="1" si="33"/>
        <v>12016.064257028112</v>
      </c>
      <c r="V163" s="16">
        <f t="shared" ca="1" si="34"/>
        <v>6827.3092369477909</v>
      </c>
    </row>
    <row r="164" spans="1:22" x14ac:dyDescent="0.3">
      <c r="A164">
        <v>162</v>
      </c>
      <c r="B164" s="15">
        <f ca="1">'일자별 시가총액'!B163/'일자별 시가총액'!$G163</f>
        <v>8.9439471602455606E-2</v>
      </c>
      <c r="C164" s="15">
        <f ca="1">'일자별 시가총액'!C163/'일자별 시가총액'!$G163</f>
        <v>5.6465439192180666E-2</v>
      </c>
      <c r="D164" s="15">
        <f ca="1">'일자별 시가총액'!D163/'일자별 시가총액'!$G163</f>
        <v>0.36109989159981409</v>
      </c>
      <c r="E164" s="15">
        <f ca="1">'일자별 시가총액'!E163/'일자별 시가총액'!$G163</f>
        <v>9.2128724826370342E-2</v>
      </c>
      <c r="F164" s="15">
        <f ca="1">'일자별 시가총액'!F163/'일자별 시가총액'!$G163</f>
        <v>0.40086647277917925</v>
      </c>
      <c r="G164" s="14">
        <f ca="1">'일자별 시가총액'!H163</f>
        <v>115.07412208835342</v>
      </c>
      <c r="H164" s="9">
        <f t="shared" ca="1" si="27"/>
        <v>0</v>
      </c>
      <c r="I164" s="9">
        <f t="shared" ca="1" si="28"/>
        <v>150000</v>
      </c>
      <c r="J164" s="9">
        <f t="shared" ca="1" si="29"/>
        <v>1550000</v>
      </c>
      <c r="K164" s="9">
        <f t="shared" ca="1" si="25"/>
        <v>11507.412208835343</v>
      </c>
      <c r="L164" s="9">
        <f t="shared" ca="1" si="26"/>
        <v>17836488923.694782</v>
      </c>
      <c r="M164" s="9">
        <f ca="1">$L164*B164/'일자별 주가'!B163-펀드!R163</f>
        <v>-9036.1445783132367</v>
      </c>
      <c r="N164" s="9">
        <f ca="1">$L164*C164/'일자별 주가'!C163-펀드!S163</f>
        <v>-5421.6867469879508</v>
      </c>
      <c r="O164" s="9">
        <f ca="1">$L164*D164/'일자별 주가'!D163-펀드!T163</f>
        <v>-19759.036144578276</v>
      </c>
      <c r="P164" s="9">
        <f ca="1">$L164*E164/'일자별 주가'!E163-펀드!U163</f>
        <v>-1060.2409638554182</v>
      </c>
      <c r="Q164" s="9">
        <f ca="1">$L164*F164/'일자별 주가'!F163-펀드!V163</f>
        <v>-602.40963855421614</v>
      </c>
      <c r="R164" s="16">
        <f t="shared" ca="1" si="30"/>
        <v>93373.493975903621</v>
      </c>
      <c r="S164" s="16">
        <f t="shared" ca="1" si="31"/>
        <v>56024.096385542172</v>
      </c>
      <c r="T164" s="16">
        <f t="shared" ca="1" si="32"/>
        <v>204176.70682730927</v>
      </c>
      <c r="U164" s="16">
        <f t="shared" ca="1" si="33"/>
        <v>10955.823293172694</v>
      </c>
      <c r="V164" s="16">
        <f t="shared" ca="1" si="34"/>
        <v>6224.8995983935747</v>
      </c>
    </row>
    <row r="165" spans="1:22" x14ac:dyDescent="0.3">
      <c r="A165">
        <v>163</v>
      </c>
      <c r="B165" s="15">
        <f ca="1">'일자별 시가총액'!B164/'일자별 시가총액'!$G164</f>
        <v>9.1014425896311701E-2</v>
      </c>
      <c r="C165" s="15">
        <f ca="1">'일자별 시가총액'!C164/'일자별 시가총액'!$G164</f>
        <v>5.4975725094142364E-2</v>
      </c>
      <c r="D165" s="15">
        <f ca="1">'일자별 시가총액'!D164/'일자별 시가총액'!$G164</f>
        <v>0.36272858411281406</v>
      </c>
      <c r="E165" s="15">
        <f ca="1">'일자별 시가총액'!E164/'일자별 시가총액'!$G164</f>
        <v>9.4217280329577005E-2</v>
      </c>
      <c r="F165" s="15">
        <f ca="1">'일자별 시가총액'!F164/'일자별 시가총액'!$G164</f>
        <v>0.39706398456715486</v>
      </c>
      <c r="G165" s="14">
        <f ca="1">'일자별 시가총액'!H164</f>
        <v>115.20747469879518</v>
      </c>
      <c r="H165" s="9">
        <f t="shared" ca="1" si="27"/>
        <v>100000</v>
      </c>
      <c r="I165" s="9">
        <f t="shared" ca="1" si="28"/>
        <v>100000</v>
      </c>
      <c r="J165" s="9">
        <f t="shared" ca="1" si="29"/>
        <v>1550000</v>
      </c>
      <c r="K165" s="9">
        <f t="shared" ca="1" si="25"/>
        <v>11520.747469879519</v>
      </c>
      <c r="L165" s="9">
        <f t="shared" ca="1" si="26"/>
        <v>17857158578.313255</v>
      </c>
      <c r="M165" s="9">
        <f ca="1">$L165*B165/'일자별 주가'!B164-펀드!R164</f>
        <v>0</v>
      </c>
      <c r="N165" s="9">
        <f ca="1">$L165*C165/'일자별 주가'!C164-펀드!S164</f>
        <v>0</v>
      </c>
      <c r="O165" s="9">
        <f ca="1">$L165*D165/'일자별 주가'!D164-펀드!T164</f>
        <v>0</v>
      </c>
      <c r="P165" s="9">
        <f ca="1">$L165*E165/'일자별 주가'!E164-펀드!U164</f>
        <v>0</v>
      </c>
      <c r="Q165" s="9">
        <f ca="1">$L165*F165/'일자별 주가'!F164-펀드!V164</f>
        <v>0</v>
      </c>
      <c r="R165" s="16">
        <f t="shared" ca="1" si="30"/>
        <v>93373.493975903621</v>
      </c>
      <c r="S165" s="16">
        <f t="shared" ca="1" si="31"/>
        <v>56024.096385542172</v>
      </c>
      <c r="T165" s="16">
        <f t="shared" ca="1" si="32"/>
        <v>204176.70682730927</v>
      </c>
      <c r="U165" s="16">
        <f t="shared" ca="1" si="33"/>
        <v>10955.823293172694</v>
      </c>
      <c r="V165" s="16">
        <f t="shared" ca="1" si="34"/>
        <v>6224.8995983935747</v>
      </c>
    </row>
    <row r="166" spans="1:22" x14ac:dyDescent="0.3">
      <c r="A166">
        <v>164</v>
      </c>
      <c r="B166" s="15">
        <f ca="1">'일자별 시가총액'!B165/'일자별 시가총액'!$G165</f>
        <v>9.138833300977664E-2</v>
      </c>
      <c r="C166" s="15">
        <f ca="1">'일자별 시가총액'!C165/'일자별 시가총액'!$G165</f>
        <v>5.3434582724815195E-2</v>
      </c>
      <c r="D166" s="15">
        <f ca="1">'일자별 시가총액'!D165/'일자별 시가총액'!$G165</f>
        <v>0.36945858767232698</v>
      </c>
      <c r="E166" s="15">
        <f ca="1">'일자별 시가총액'!E165/'일자별 시가총액'!$G165</f>
        <v>9.2735774408889374E-2</v>
      </c>
      <c r="F166" s="15">
        <f ca="1">'일자별 시가총액'!F165/'일자별 시가총액'!$G165</f>
        <v>0.39298272218419172</v>
      </c>
      <c r="G166" s="14">
        <f ca="1">'일자별 시가총액'!H165</f>
        <v>115.276637751004</v>
      </c>
      <c r="H166" s="9">
        <f t="shared" ca="1" si="27"/>
        <v>0</v>
      </c>
      <c r="I166" s="9">
        <f t="shared" ca="1" si="28"/>
        <v>250000</v>
      </c>
      <c r="J166" s="9">
        <f t="shared" ca="1" si="29"/>
        <v>1300000</v>
      </c>
      <c r="K166" s="9">
        <f t="shared" ca="1" si="25"/>
        <v>11527.6637751004</v>
      </c>
      <c r="L166" s="9">
        <f t="shared" ca="1" si="26"/>
        <v>14985962907.63052</v>
      </c>
      <c r="M166" s="9">
        <f ca="1">$L166*B166/'일자별 주가'!B165-펀드!R165</f>
        <v>-15060.240963855438</v>
      </c>
      <c r="N166" s="9">
        <f ca="1">$L166*C166/'일자별 주가'!C165-펀드!S165</f>
        <v>-9036.1445783132658</v>
      </c>
      <c r="O166" s="9">
        <f ca="1">$L166*D166/'일자별 주가'!D165-펀드!T165</f>
        <v>-32931.726907630626</v>
      </c>
      <c r="P166" s="9">
        <f ca="1">$L166*E166/'일자별 주가'!E165-펀드!U165</f>
        <v>-1767.0682730923745</v>
      </c>
      <c r="Q166" s="9">
        <f ca="1">$L166*F166/'일자별 주가'!F165-펀드!V165</f>
        <v>-1004.0160642570299</v>
      </c>
      <c r="R166" s="16">
        <f t="shared" ca="1" si="30"/>
        <v>78313.253012048182</v>
      </c>
      <c r="S166" s="16">
        <f t="shared" ca="1" si="31"/>
        <v>46987.951807228907</v>
      </c>
      <c r="T166" s="16">
        <f t="shared" ca="1" si="32"/>
        <v>171244.97991967865</v>
      </c>
      <c r="U166" s="16">
        <f t="shared" ca="1" si="33"/>
        <v>9188.7550200803198</v>
      </c>
      <c r="V166" s="16">
        <f t="shared" ca="1" si="34"/>
        <v>5220.8835341365448</v>
      </c>
    </row>
    <row r="167" spans="1:22" x14ac:dyDescent="0.3">
      <c r="A167">
        <v>165</v>
      </c>
      <c r="B167" s="15">
        <f ca="1">'일자별 시가총액'!B166/'일자별 시가총액'!$G166</f>
        <v>8.7710275995960998E-2</v>
      </c>
      <c r="C167" s="15">
        <f ca="1">'일자별 시가총액'!C166/'일자별 시가총액'!$G166</f>
        <v>5.2878983312674217E-2</v>
      </c>
      <c r="D167" s="15">
        <f ca="1">'일자별 시가총액'!D166/'일자별 시가총액'!$G166</f>
        <v>0.37433876348787642</v>
      </c>
      <c r="E167" s="15">
        <f ca="1">'일자별 시가총액'!E166/'일자별 시가총액'!$G166</f>
        <v>9.0815083080217587E-2</v>
      </c>
      <c r="F167" s="15">
        <f ca="1">'일자별 시가총액'!F166/'일자별 시가총액'!$G166</f>
        <v>0.3942568941232707</v>
      </c>
      <c r="G167" s="14">
        <f ca="1">'일자별 시가총액'!H166</f>
        <v>117.23290120481929</v>
      </c>
      <c r="H167" s="9">
        <f t="shared" ca="1" si="27"/>
        <v>100000</v>
      </c>
      <c r="I167" s="9">
        <f t="shared" ca="1" si="28"/>
        <v>200000</v>
      </c>
      <c r="J167" s="9">
        <f t="shared" ca="1" si="29"/>
        <v>1200000</v>
      </c>
      <c r="K167" s="9">
        <f t="shared" ca="1" si="25"/>
        <v>11723.290120481928</v>
      </c>
      <c r="L167" s="9">
        <f t="shared" ca="1" si="26"/>
        <v>14067948144.578314</v>
      </c>
      <c r="M167" s="9">
        <f ca="1">$L167*B167/'일자별 주가'!B166-펀드!R166</f>
        <v>-6024.0963855421578</v>
      </c>
      <c r="N167" s="9">
        <f ca="1">$L167*C167/'일자별 주가'!C166-펀드!S166</f>
        <v>-3614.4578313252932</v>
      </c>
      <c r="O167" s="9">
        <f ca="1">$L167*D167/'일자별 주가'!D166-펀드!T166</f>
        <v>-13172.690763052145</v>
      </c>
      <c r="P167" s="9">
        <f ca="1">$L167*E167/'일자별 주가'!E166-펀드!U166</f>
        <v>-706.82730923694544</v>
      </c>
      <c r="Q167" s="9">
        <f ca="1">$L167*F167/'일자별 주가'!F166-펀드!V166</f>
        <v>-401.60642570281016</v>
      </c>
      <c r="R167" s="16">
        <f t="shared" ca="1" si="30"/>
        <v>72289.156626506025</v>
      </c>
      <c r="S167" s="16">
        <f t="shared" ca="1" si="31"/>
        <v>43373.493975903613</v>
      </c>
      <c r="T167" s="16">
        <f t="shared" ca="1" si="32"/>
        <v>158072.2891566265</v>
      </c>
      <c r="U167" s="16">
        <f t="shared" ca="1" si="33"/>
        <v>8481.9277108433744</v>
      </c>
      <c r="V167" s="16">
        <f t="shared" ca="1" si="34"/>
        <v>4819.2771084337346</v>
      </c>
    </row>
    <row r="168" spans="1:22" x14ac:dyDescent="0.3">
      <c r="A168">
        <v>166</v>
      </c>
      <c r="B168" s="15">
        <f ca="1">'일자별 시가총액'!B167/'일자별 시가총액'!$G167</f>
        <v>8.589359346811952E-2</v>
      </c>
      <c r="C168" s="15">
        <f ca="1">'일자별 시가총액'!C167/'일자별 시가총액'!$G167</f>
        <v>5.2207557415495494E-2</v>
      </c>
      <c r="D168" s="15">
        <f ca="1">'일자별 시가총액'!D167/'일자별 시가총액'!$G167</f>
        <v>0.37900022101989389</v>
      </c>
      <c r="E168" s="15">
        <f ca="1">'일자별 시가총액'!E167/'일자별 시가총액'!$G167</f>
        <v>8.7789454509473841E-2</v>
      </c>
      <c r="F168" s="15">
        <f ca="1">'일자별 시가총액'!F167/'일자별 시가총액'!$G167</f>
        <v>0.39510917358701725</v>
      </c>
      <c r="G168" s="14">
        <f ca="1">'일자별 시가총액'!H167</f>
        <v>118.43597590361445</v>
      </c>
      <c r="H168" s="9">
        <f t="shared" ca="1" si="27"/>
        <v>150000</v>
      </c>
      <c r="I168" s="9">
        <f t="shared" ca="1" si="28"/>
        <v>50000</v>
      </c>
      <c r="J168" s="9">
        <f t="shared" ca="1" si="29"/>
        <v>1300000</v>
      </c>
      <c r="K168" s="9">
        <f t="shared" ca="1" si="25"/>
        <v>11843.597590361445</v>
      </c>
      <c r="L168" s="9">
        <f t="shared" ca="1" si="26"/>
        <v>15396676867.469879</v>
      </c>
      <c r="M168" s="9">
        <f ca="1">$L168*B168/'일자별 주가'!B167-펀드!R167</f>
        <v>6024.0963855421578</v>
      </c>
      <c r="N168" s="9">
        <f ca="1">$L168*C168/'일자별 주가'!C167-펀드!S167</f>
        <v>3614.4578313253005</v>
      </c>
      <c r="O168" s="9">
        <f ca="1">$L168*D168/'일자별 주가'!D167-펀드!T167</f>
        <v>13172.690763052204</v>
      </c>
      <c r="P168" s="9">
        <f ca="1">$L168*E168/'일자별 주가'!E167-펀드!U167</f>
        <v>706.82730923694726</v>
      </c>
      <c r="Q168" s="9">
        <f ca="1">$L168*F168/'일자별 주가'!F167-펀드!V167</f>
        <v>401.60642570281107</v>
      </c>
      <c r="R168" s="16">
        <f t="shared" ca="1" si="30"/>
        <v>78313.253012048182</v>
      </c>
      <c r="S168" s="16">
        <f t="shared" ca="1" si="31"/>
        <v>46987.951807228914</v>
      </c>
      <c r="T168" s="16">
        <f t="shared" ca="1" si="32"/>
        <v>171244.97991967871</v>
      </c>
      <c r="U168" s="16">
        <f t="shared" ca="1" si="33"/>
        <v>9188.7550200803216</v>
      </c>
      <c r="V168" s="16">
        <f t="shared" ca="1" si="34"/>
        <v>5220.8835341365457</v>
      </c>
    </row>
    <row r="169" spans="1:22" x14ac:dyDescent="0.3">
      <c r="A169">
        <v>167</v>
      </c>
      <c r="B169" s="15">
        <f ca="1">'일자별 시가총액'!B168/'일자별 시가총액'!$G168</f>
        <v>8.7883533101659889E-2</v>
      </c>
      <c r="C169" s="15">
        <f ca="1">'일자별 시가총액'!C168/'일자별 시가총액'!$G168</f>
        <v>5.2203060988304448E-2</v>
      </c>
      <c r="D169" s="15">
        <f ca="1">'일자별 시가총액'!D168/'일자별 시가총액'!$G168</f>
        <v>0.36636097835427767</v>
      </c>
      <c r="E169" s="15">
        <f ca="1">'일자별 시가총액'!E168/'일자별 시가총액'!$G168</f>
        <v>8.9740180438840661E-2</v>
      </c>
      <c r="F169" s="15">
        <f ca="1">'일자별 시가총액'!F168/'일자별 시가총액'!$G168</f>
        <v>0.40381224711691727</v>
      </c>
      <c r="G169" s="14">
        <f ca="1">'일자별 시가총액'!H168</f>
        <v>119.32550522088354</v>
      </c>
      <c r="H169" s="9">
        <f t="shared" ca="1" si="27"/>
        <v>200000</v>
      </c>
      <c r="I169" s="9">
        <f t="shared" ca="1" si="28"/>
        <v>200000</v>
      </c>
      <c r="J169" s="9">
        <f t="shared" ca="1" si="29"/>
        <v>1300000</v>
      </c>
      <c r="K169" s="9">
        <f t="shared" ca="1" si="25"/>
        <v>11932.550522088355</v>
      </c>
      <c r="L169" s="9">
        <f t="shared" ca="1" si="26"/>
        <v>15512315678.714861</v>
      </c>
      <c r="M169" s="9">
        <f ca="1">$L169*B169/'일자별 주가'!B168-펀드!R168</f>
        <v>0</v>
      </c>
      <c r="N169" s="9">
        <f ca="1">$L169*C169/'일자별 주가'!C168-펀드!S168</f>
        <v>0</v>
      </c>
      <c r="O169" s="9">
        <f ca="1">$L169*D169/'일자별 주가'!D168-펀드!T168</f>
        <v>0</v>
      </c>
      <c r="P169" s="9">
        <f ca="1">$L169*E169/'일자별 주가'!E168-펀드!U168</f>
        <v>0</v>
      </c>
      <c r="Q169" s="9">
        <f ca="1">$L169*F169/'일자별 주가'!F168-펀드!V168</f>
        <v>0</v>
      </c>
      <c r="R169" s="16">
        <f t="shared" ca="1" si="30"/>
        <v>78313.253012048182</v>
      </c>
      <c r="S169" s="16">
        <f t="shared" ca="1" si="31"/>
        <v>46987.951807228914</v>
      </c>
      <c r="T169" s="16">
        <f t="shared" ca="1" si="32"/>
        <v>171244.97991967871</v>
      </c>
      <c r="U169" s="16">
        <f t="shared" ca="1" si="33"/>
        <v>9188.7550200803216</v>
      </c>
      <c r="V169" s="16">
        <f t="shared" ca="1" si="34"/>
        <v>5220.8835341365457</v>
      </c>
    </row>
    <row r="170" spans="1:22" x14ac:dyDescent="0.3">
      <c r="A170">
        <v>168</v>
      </c>
      <c r="B170" s="15">
        <f ca="1">'일자별 시가총액'!B169/'일자별 시가총액'!$G169</f>
        <v>8.6216995834402677E-2</v>
      </c>
      <c r="C170" s="15">
        <f ca="1">'일자별 시가총액'!C169/'일자별 시가총액'!$G169</f>
        <v>4.9962406837002149E-2</v>
      </c>
      <c r="D170" s="15">
        <f ca="1">'일자별 시가총액'!D169/'일자별 시가총액'!$G169</f>
        <v>0.37064558537831704</v>
      </c>
      <c r="E170" s="15">
        <f ca="1">'일자별 시가총액'!E169/'일자별 시가총액'!$G169</f>
        <v>8.6298447797789821E-2</v>
      </c>
      <c r="F170" s="15">
        <f ca="1">'일자별 시가총액'!F169/'일자별 시가총액'!$G169</f>
        <v>0.4068765641524883</v>
      </c>
      <c r="G170" s="14">
        <f ca="1">'일자별 시가총액'!H169</f>
        <v>121.45035020080321</v>
      </c>
      <c r="H170" s="9">
        <f t="shared" ca="1" si="27"/>
        <v>100000</v>
      </c>
      <c r="I170" s="9">
        <f t="shared" ca="1" si="28"/>
        <v>0</v>
      </c>
      <c r="J170" s="9">
        <f t="shared" ca="1" si="29"/>
        <v>1400000</v>
      </c>
      <c r="K170" s="9">
        <f t="shared" ca="1" si="25"/>
        <v>12145.03502008032</v>
      </c>
      <c r="L170" s="9">
        <f t="shared" ca="1" si="26"/>
        <v>17003049028.112448</v>
      </c>
      <c r="M170" s="9">
        <f ca="1">$L170*B170/'일자별 주가'!B169-펀드!R169</f>
        <v>6024.0963855421724</v>
      </c>
      <c r="N170" s="9">
        <f ca="1">$L170*C170/'일자별 주가'!C169-펀드!S169</f>
        <v>3614.4578313253005</v>
      </c>
      <c r="O170" s="9">
        <f ca="1">$L170*D170/'일자별 주가'!D169-펀드!T169</f>
        <v>13172.690763052204</v>
      </c>
      <c r="P170" s="9">
        <f ca="1">$L170*E170/'일자별 주가'!E169-펀드!U169</f>
        <v>706.82730923694544</v>
      </c>
      <c r="Q170" s="9">
        <f ca="1">$L170*F170/'일자별 주가'!F169-펀드!V169</f>
        <v>401.60642570281107</v>
      </c>
      <c r="R170" s="16">
        <f t="shared" ca="1" si="30"/>
        <v>84337.349397590355</v>
      </c>
      <c r="S170" s="16">
        <f t="shared" ca="1" si="31"/>
        <v>50602.409638554214</v>
      </c>
      <c r="T170" s="16">
        <f t="shared" ca="1" si="32"/>
        <v>184417.67068273091</v>
      </c>
      <c r="U170" s="16">
        <f t="shared" ca="1" si="33"/>
        <v>9895.5823293172671</v>
      </c>
      <c r="V170" s="16">
        <f t="shared" ca="1" si="34"/>
        <v>5622.4899598393567</v>
      </c>
    </row>
    <row r="171" spans="1:22" x14ac:dyDescent="0.3">
      <c r="A171">
        <v>169</v>
      </c>
      <c r="B171" s="15">
        <f ca="1">'일자별 시가총액'!B170/'일자별 시가총액'!$G170</f>
        <v>8.5158669867003739E-2</v>
      </c>
      <c r="C171" s="15">
        <f ca="1">'일자별 시가총액'!C170/'일자별 시가총액'!$G170</f>
        <v>4.7902300534387439E-2</v>
      </c>
      <c r="D171" s="15">
        <f ca="1">'일자별 시가총액'!D170/'일자별 시가총액'!$G170</f>
        <v>0.37324851360506367</v>
      </c>
      <c r="E171" s="15">
        <f ca="1">'일자별 시가총액'!E170/'일자별 시가총액'!$G170</f>
        <v>8.3766071896243938E-2</v>
      </c>
      <c r="F171" s="15">
        <f ca="1">'일자별 시가총액'!F170/'일자별 시가총액'!$G170</f>
        <v>0.40992444409730117</v>
      </c>
      <c r="G171" s="14">
        <f ca="1">'일자별 시가총액'!H170</f>
        <v>123.50439357429718</v>
      </c>
      <c r="H171" s="9">
        <f t="shared" ca="1" si="27"/>
        <v>50000</v>
      </c>
      <c r="I171" s="9">
        <f t="shared" ca="1" si="28"/>
        <v>0</v>
      </c>
      <c r="J171" s="9">
        <f t="shared" ca="1" si="29"/>
        <v>1450000</v>
      </c>
      <c r="K171" s="9">
        <f t="shared" ca="1" si="25"/>
        <v>12350.439357429717</v>
      </c>
      <c r="L171" s="9">
        <f t="shared" ca="1" si="26"/>
        <v>17908137068.27309</v>
      </c>
      <c r="M171" s="9">
        <f ca="1">$L171*B171/'일자별 주가'!B170-펀드!R170</f>
        <v>3012.0481927710789</v>
      </c>
      <c r="N171" s="9">
        <f ca="1">$L171*C171/'일자별 주가'!C170-펀드!S170</f>
        <v>1807.228915662643</v>
      </c>
      <c r="O171" s="9">
        <f ca="1">$L171*D171/'일자별 주가'!D170-펀드!T170</f>
        <v>6586.3453815260727</v>
      </c>
      <c r="P171" s="9">
        <f ca="1">$L171*E171/'일자별 주가'!E170-펀드!U170</f>
        <v>353.41365461847454</v>
      </c>
      <c r="Q171" s="9">
        <f ca="1">$L171*F171/'일자별 주가'!F170-펀드!V170</f>
        <v>200.80321285140508</v>
      </c>
      <c r="R171" s="16">
        <f t="shared" ca="1" si="30"/>
        <v>87349.397590361434</v>
      </c>
      <c r="S171" s="16">
        <f t="shared" ca="1" si="31"/>
        <v>52409.638554216857</v>
      </c>
      <c r="T171" s="16">
        <f t="shared" ca="1" si="32"/>
        <v>191004.01606425698</v>
      </c>
      <c r="U171" s="16">
        <f t="shared" ca="1" si="33"/>
        <v>10248.995983935742</v>
      </c>
      <c r="V171" s="16">
        <f t="shared" ca="1" si="34"/>
        <v>5823.2931726907618</v>
      </c>
    </row>
    <row r="172" spans="1:22" x14ac:dyDescent="0.3">
      <c r="A172">
        <v>170</v>
      </c>
      <c r="B172" s="15">
        <f ca="1">'일자별 시가총액'!B171/'일자별 시가총액'!$G171</f>
        <v>8.8637728487325332E-2</v>
      </c>
      <c r="C172" s="15">
        <f ca="1">'일자별 시가총액'!C171/'일자별 시가총액'!$G171</f>
        <v>4.7328048035808062E-2</v>
      </c>
      <c r="D172" s="15">
        <f ca="1">'일자별 시가총액'!D171/'일자별 시가총액'!$G171</f>
        <v>0.36642426523723398</v>
      </c>
      <c r="E172" s="15">
        <f ca="1">'일자별 시가총액'!E171/'일자별 시가총액'!$G171</f>
        <v>8.5921714837220386E-2</v>
      </c>
      <c r="F172" s="15">
        <f ca="1">'일자별 시가총액'!F171/'일자별 시가총액'!$G171</f>
        <v>0.41168824340241222</v>
      </c>
      <c r="G172" s="14">
        <f ca="1">'일자별 시가총액'!H171</f>
        <v>122.11613012048193</v>
      </c>
      <c r="H172" s="9">
        <f t="shared" ca="1" si="27"/>
        <v>100000</v>
      </c>
      <c r="I172" s="9">
        <f t="shared" ca="1" si="28"/>
        <v>100000</v>
      </c>
      <c r="J172" s="9">
        <f t="shared" ca="1" si="29"/>
        <v>1450000</v>
      </c>
      <c r="K172" s="9">
        <f t="shared" ca="1" si="25"/>
        <v>12211.613012048192</v>
      </c>
      <c r="L172" s="9">
        <f t="shared" ca="1" si="26"/>
        <v>17706838867.469879</v>
      </c>
      <c r="M172" s="9">
        <f ca="1">$L172*B172/'일자별 주가'!B171-펀드!R171</f>
        <v>0</v>
      </c>
      <c r="N172" s="9">
        <f ca="1">$L172*C172/'일자별 주가'!C171-펀드!S171</f>
        <v>0</v>
      </c>
      <c r="O172" s="9">
        <f ca="1">$L172*D172/'일자별 주가'!D171-펀드!T171</f>
        <v>0</v>
      </c>
      <c r="P172" s="9">
        <f ca="1">$L172*E172/'일자별 주가'!E171-펀드!U171</f>
        <v>0</v>
      </c>
      <c r="Q172" s="9">
        <f ca="1">$L172*F172/'일자별 주가'!F171-펀드!V171</f>
        <v>0</v>
      </c>
      <c r="R172" s="16">
        <f t="shared" ca="1" si="30"/>
        <v>87349.397590361434</v>
      </c>
      <c r="S172" s="16">
        <f t="shared" ca="1" si="31"/>
        <v>52409.638554216857</v>
      </c>
      <c r="T172" s="16">
        <f t="shared" ca="1" si="32"/>
        <v>191004.01606425698</v>
      </c>
      <c r="U172" s="16">
        <f t="shared" ca="1" si="33"/>
        <v>10248.995983935742</v>
      </c>
      <c r="V172" s="16">
        <f t="shared" ca="1" si="34"/>
        <v>5823.2931726907618</v>
      </c>
    </row>
    <row r="173" spans="1:22" x14ac:dyDescent="0.3">
      <c r="A173">
        <v>171</v>
      </c>
      <c r="B173" s="15">
        <f ca="1">'일자별 시가총액'!B172/'일자별 시가총액'!$G172</f>
        <v>8.8706423167271536E-2</v>
      </c>
      <c r="C173" s="15">
        <f ca="1">'일자별 시가총액'!C172/'일자별 시가총액'!$G172</f>
        <v>4.7760332429362548E-2</v>
      </c>
      <c r="D173" s="15">
        <f ca="1">'일자별 시가총액'!D172/'일자별 시가총액'!$G172</f>
        <v>0.3678280782698648</v>
      </c>
      <c r="E173" s="15">
        <f ca="1">'일자별 시가총액'!E172/'일자별 시가총액'!$G172</f>
        <v>8.3942850587339315E-2</v>
      </c>
      <c r="F173" s="15">
        <f ca="1">'일자별 시가총액'!F172/'일자별 시가총액'!$G172</f>
        <v>0.41176231554616183</v>
      </c>
      <c r="G173" s="14">
        <f ca="1">'일자별 시가총액'!H172</f>
        <v>123.18283212851406</v>
      </c>
      <c r="H173" s="9">
        <f t="shared" ca="1" si="27"/>
        <v>200000</v>
      </c>
      <c r="I173" s="9">
        <f t="shared" ca="1" si="28"/>
        <v>100000</v>
      </c>
      <c r="J173" s="9">
        <f t="shared" ca="1" si="29"/>
        <v>1550000</v>
      </c>
      <c r="K173" s="9">
        <f t="shared" ca="1" si="25"/>
        <v>12318.283212851407</v>
      </c>
      <c r="L173" s="9">
        <f t="shared" ca="1" si="26"/>
        <v>19093338979.919682</v>
      </c>
      <c r="M173" s="9">
        <f ca="1">$L173*B173/'일자별 주가'!B172-펀드!R172</f>
        <v>6024.0963855422015</v>
      </c>
      <c r="N173" s="9">
        <f ca="1">$L173*C173/'일자별 주가'!C172-펀드!S172</f>
        <v>3614.4578313253223</v>
      </c>
      <c r="O173" s="9">
        <f ca="1">$L173*D173/'일자별 주가'!D172-펀드!T172</f>
        <v>13172.690763052291</v>
      </c>
      <c r="P173" s="9">
        <f ca="1">$L173*E173/'일자별 주가'!E172-펀드!U172</f>
        <v>706.8273092369509</v>
      </c>
      <c r="Q173" s="9">
        <f ca="1">$L173*F173/'일자별 주가'!F172-펀드!V172</f>
        <v>401.60642570281379</v>
      </c>
      <c r="R173" s="16">
        <f t="shared" ca="1" si="30"/>
        <v>93373.493975903635</v>
      </c>
      <c r="S173" s="16">
        <f t="shared" ca="1" si="31"/>
        <v>56024.09638554218</v>
      </c>
      <c r="T173" s="16">
        <f t="shared" ca="1" si="32"/>
        <v>204176.70682730927</v>
      </c>
      <c r="U173" s="16">
        <f t="shared" ca="1" si="33"/>
        <v>10955.823293172693</v>
      </c>
      <c r="V173" s="16">
        <f t="shared" ca="1" si="34"/>
        <v>6224.8995983935756</v>
      </c>
    </row>
    <row r="174" spans="1:22" x14ac:dyDescent="0.3">
      <c r="A174">
        <v>172</v>
      </c>
      <c r="B174" s="15">
        <f ca="1">'일자별 시가총액'!B173/'일자별 시가총액'!$G173</f>
        <v>8.9164278865970115E-2</v>
      </c>
      <c r="C174" s="15">
        <f ca="1">'일자별 시가총액'!C173/'일자별 시가총액'!$G173</f>
        <v>4.8288880212296562E-2</v>
      </c>
      <c r="D174" s="15">
        <f ca="1">'일자별 시가총액'!D173/'일자별 시가총액'!$G173</f>
        <v>0.37000829690909681</v>
      </c>
      <c r="E174" s="15">
        <f ca="1">'일자별 시가총액'!E173/'일자별 시가총액'!$G173</f>
        <v>8.3122398407973364E-2</v>
      </c>
      <c r="F174" s="15">
        <f ca="1">'일자별 시가총액'!F173/'일자별 시가총액'!$G173</f>
        <v>0.40941614560466316</v>
      </c>
      <c r="G174" s="14">
        <f ca="1">'일자별 시가총액'!H173</f>
        <v>121.96926104417672</v>
      </c>
      <c r="H174" s="9">
        <f t="shared" ca="1" si="27"/>
        <v>250000</v>
      </c>
      <c r="I174" s="9">
        <f t="shared" ca="1" si="28"/>
        <v>100000</v>
      </c>
      <c r="J174" s="9">
        <f t="shared" ca="1" si="29"/>
        <v>1700000</v>
      </c>
      <c r="K174" s="9">
        <f t="shared" ca="1" si="25"/>
        <v>12196.926104417671</v>
      </c>
      <c r="L174" s="9">
        <f t="shared" ca="1" si="26"/>
        <v>20734774377.51004</v>
      </c>
      <c r="M174" s="9">
        <f ca="1">$L174*B174/'일자별 주가'!B173-펀드!R173</f>
        <v>9036.1445783132222</v>
      </c>
      <c r="N174" s="9">
        <f ca="1">$L174*C174/'일자별 주가'!C173-펀드!S173</f>
        <v>5421.6867469879435</v>
      </c>
      <c r="O174" s="9">
        <f ca="1">$L174*D174/'일자별 주가'!D173-펀드!T173</f>
        <v>19759.036144578306</v>
      </c>
      <c r="P174" s="9">
        <f ca="1">$L174*E174/'일자별 주가'!E173-펀드!U173</f>
        <v>1060.24096385542</v>
      </c>
      <c r="Q174" s="9">
        <f ca="1">$L174*F174/'일자별 주가'!F173-펀드!V173</f>
        <v>602.40963855421523</v>
      </c>
      <c r="R174" s="16">
        <f t="shared" ca="1" si="30"/>
        <v>102409.63855421686</v>
      </c>
      <c r="S174" s="16">
        <f t="shared" ca="1" si="31"/>
        <v>61445.783132530123</v>
      </c>
      <c r="T174" s="16">
        <f t="shared" ca="1" si="32"/>
        <v>223935.74297188758</v>
      </c>
      <c r="U174" s="16">
        <f t="shared" ca="1" si="33"/>
        <v>12016.064257028112</v>
      </c>
      <c r="V174" s="16">
        <f t="shared" ca="1" si="34"/>
        <v>6827.3092369477909</v>
      </c>
    </row>
    <row r="175" spans="1:22" x14ac:dyDescent="0.3">
      <c r="A175">
        <v>173</v>
      </c>
      <c r="B175" s="15">
        <f ca="1">'일자별 시가총액'!B174/'일자별 시가총액'!$G174</f>
        <v>9.0734798206824716E-2</v>
      </c>
      <c r="C175" s="15">
        <f ca="1">'일자별 시가총액'!C174/'일자별 시가총액'!$G174</f>
        <v>4.7023649847447148E-2</v>
      </c>
      <c r="D175" s="15">
        <f ca="1">'일자별 시가총액'!D174/'일자별 시가총액'!$G174</f>
        <v>0.36662048810140868</v>
      </c>
      <c r="E175" s="15">
        <f ca="1">'일자별 시가총액'!E174/'일자별 시가총액'!$G174</f>
        <v>8.0768431053939826E-2</v>
      </c>
      <c r="F175" s="15">
        <f ca="1">'일자별 시가총액'!F174/'일자별 시가총액'!$G174</f>
        <v>0.41485263279037959</v>
      </c>
      <c r="G175" s="14">
        <f ca="1">'일자별 시가총액'!H174</f>
        <v>123.33706666666666</v>
      </c>
      <c r="H175" s="9">
        <f t="shared" ca="1" si="27"/>
        <v>100000</v>
      </c>
      <c r="I175" s="9">
        <f t="shared" ca="1" si="28"/>
        <v>150000</v>
      </c>
      <c r="J175" s="9">
        <f t="shared" ca="1" si="29"/>
        <v>1650000</v>
      </c>
      <c r="K175" s="9">
        <f t="shared" ca="1" si="25"/>
        <v>12333.706666666665</v>
      </c>
      <c r="L175" s="9">
        <f t="shared" ca="1" si="26"/>
        <v>20350615999.999996</v>
      </c>
      <c r="M175" s="9">
        <f ca="1">$L175*B175/'일자별 주가'!B174-펀드!R174</f>
        <v>-3012.0481927710935</v>
      </c>
      <c r="N175" s="9">
        <f ca="1">$L175*C175/'일자별 주가'!C174-펀드!S174</f>
        <v>-1807.2289156626648</v>
      </c>
      <c r="O175" s="9">
        <f ca="1">$L175*D175/'일자별 주가'!D174-펀드!T174</f>
        <v>-6586.3453815261892</v>
      </c>
      <c r="P175" s="9">
        <f ca="1">$L175*E175/'일자별 주가'!E174-펀드!U174</f>
        <v>-353.41365461847636</v>
      </c>
      <c r="Q175" s="9">
        <f ca="1">$L175*F175/'일자별 주가'!F174-펀드!V174</f>
        <v>-200.8032128514069</v>
      </c>
      <c r="R175" s="16">
        <f t="shared" ca="1" si="30"/>
        <v>99397.590361445764</v>
      </c>
      <c r="S175" s="16">
        <f t="shared" ca="1" si="31"/>
        <v>59638.554216867458</v>
      </c>
      <c r="T175" s="16">
        <f t="shared" ca="1" si="32"/>
        <v>217349.39759036139</v>
      </c>
      <c r="U175" s="16">
        <f t="shared" ca="1" si="33"/>
        <v>11662.650602409636</v>
      </c>
      <c r="V175" s="16">
        <f t="shared" ca="1" si="34"/>
        <v>6626.506024096384</v>
      </c>
    </row>
    <row r="176" spans="1:22" x14ac:dyDescent="0.3">
      <c r="A176">
        <v>174</v>
      </c>
      <c r="B176" s="15">
        <f ca="1">'일자별 시가총액'!B175/'일자별 시가총액'!$G175</f>
        <v>8.9217848749481785E-2</v>
      </c>
      <c r="C176" s="15">
        <f ca="1">'일자별 시가총액'!C175/'일자별 시가총액'!$G175</f>
        <v>4.7543292595999202E-2</v>
      </c>
      <c r="D176" s="15">
        <f ca="1">'일자별 시가총액'!D175/'일자별 시가총액'!$G175</f>
        <v>0.36943989309497566</v>
      </c>
      <c r="E176" s="15">
        <f ca="1">'일자별 시가총액'!E175/'일자별 시가총액'!$G175</f>
        <v>8.1626877829179642E-2</v>
      </c>
      <c r="F176" s="15">
        <f ca="1">'일자별 시가총액'!F175/'일자별 시가총액'!$G175</f>
        <v>0.41217208773036373</v>
      </c>
      <c r="G176" s="14">
        <f ca="1">'일자별 시가총액'!H175</f>
        <v>121.82175261044176</v>
      </c>
      <c r="H176" s="9">
        <f t="shared" ca="1" si="27"/>
        <v>100000</v>
      </c>
      <c r="I176" s="9">
        <f t="shared" ca="1" si="28"/>
        <v>250000</v>
      </c>
      <c r="J176" s="9">
        <f t="shared" ca="1" si="29"/>
        <v>1500000</v>
      </c>
      <c r="K176" s="9">
        <f t="shared" ca="1" si="25"/>
        <v>12182.175261044176</v>
      </c>
      <c r="L176" s="9">
        <f t="shared" ca="1" si="26"/>
        <v>18273262891.566265</v>
      </c>
      <c r="M176" s="9">
        <f ca="1">$L176*B176/'일자별 주가'!B175-펀드!R175</f>
        <v>-9036.1445783132222</v>
      </c>
      <c r="N176" s="9">
        <f ca="1">$L176*C176/'일자별 주가'!C175-펀드!S175</f>
        <v>-5421.6867469879362</v>
      </c>
      <c r="O176" s="9">
        <f ca="1">$L176*D176/'일자별 주가'!D175-펀드!T175</f>
        <v>-19759.036144578247</v>
      </c>
      <c r="P176" s="9">
        <f ca="1">$L176*E176/'일자별 주가'!E175-펀드!U175</f>
        <v>-1060.24096385542</v>
      </c>
      <c r="Q176" s="9">
        <f ca="1">$L176*F176/'일자별 주가'!F175-펀드!V175</f>
        <v>-602.40963855421523</v>
      </c>
      <c r="R176" s="16">
        <f t="shared" ca="1" si="30"/>
        <v>90361.445783132542</v>
      </c>
      <c r="S176" s="16">
        <f t="shared" ca="1" si="31"/>
        <v>54216.867469879522</v>
      </c>
      <c r="T176" s="16">
        <f t="shared" ca="1" si="32"/>
        <v>197590.36144578314</v>
      </c>
      <c r="U176" s="16">
        <f t="shared" ca="1" si="33"/>
        <v>10602.409638554216</v>
      </c>
      <c r="V176" s="16">
        <f t="shared" ca="1" si="34"/>
        <v>6024.0963855421687</v>
      </c>
    </row>
    <row r="177" spans="1:22" x14ac:dyDescent="0.3">
      <c r="A177">
        <v>175</v>
      </c>
      <c r="B177" s="15">
        <f ca="1">'일자별 시가총액'!B176/'일자별 시가총액'!$G176</f>
        <v>8.9826113287396342E-2</v>
      </c>
      <c r="C177" s="15">
        <f ca="1">'일자별 시가총액'!C176/'일자별 시가총액'!$G176</f>
        <v>4.6745241882463429E-2</v>
      </c>
      <c r="D177" s="15">
        <f ca="1">'일자별 시가총액'!D176/'일자별 시가총액'!$G176</f>
        <v>0.36656358526471999</v>
      </c>
      <c r="E177" s="15">
        <f ca="1">'일자별 시가총액'!E176/'일자별 시가총액'!$G176</f>
        <v>8.1846787244939573E-2</v>
      </c>
      <c r="F177" s="15">
        <f ca="1">'일자별 시가총액'!F176/'일자별 시가총액'!$G176</f>
        <v>0.41501827232048066</v>
      </c>
      <c r="G177" s="14">
        <f ca="1">'일자별 시가총액'!H176</f>
        <v>121.62052208835341</v>
      </c>
      <c r="H177" s="9">
        <f t="shared" ca="1" si="27"/>
        <v>250000</v>
      </c>
      <c r="I177" s="9">
        <f t="shared" ca="1" si="28"/>
        <v>0</v>
      </c>
      <c r="J177" s="9">
        <f t="shared" ca="1" si="29"/>
        <v>1750000</v>
      </c>
      <c r="K177" s="9">
        <f t="shared" ca="1" si="25"/>
        <v>12162.052208835341</v>
      </c>
      <c r="L177" s="9">
        <f t="shared" ca="1" si="26"/>
        <v>21283591365.461845</v>
      </c>
      <c r="M177" s="9">
        <f ca="1">$L177*B177/'일자별 주가'!B176-펀드!R176</f>
        <v>15060.240963855395</v>
      </c>
      <c r="N177" s="9">
        <f ca="1">$L177*C177/'일자별 주가'!C176-펀드!S176</f>
        <v>9036.144578313244</v>
      </c>
      <c r="O177" s="9">
        <f ca="1">$L177*D177/'일자별 주가'!D176-펀드!T176</f>
        <v>32931.72690763048</v>
      </c>
      <c r="P177" s="9">
        <f ca="1">$L177*E177/'일자별 주가'!E176-펀드!U176</f>
        <v>1767.0682730923691</v>
      </c>
      <c r="Q177" s="9">
        <f ca="1">$L177*F177/'일자별 주가'!F176-펀드!V176</f>
        <v>1004.0160642570272</v>
      </c>
      <c r="R177" s="16">
        <f t="shared" ca="1" si="30"/>
        <v>105421.68674698794</v>
      </c>
      <c r="S177" s="16">
        <f t="shared" ca="1" si="31"/>
        <v>63253.012048192766</v>
      </c>
      <c r="T177" s="16">
        <f t="shared" ca="1" si="32"/>
        <v>230522.08835341362</v>
      </c>
      <c r="U177" s="16">
        <f t="shared" ca="1" si="33"/>
        <v>12369.477911646585</v>
      </c>
      <c r="V177" s="16">
        <f t="shared" ca="1" si="34"/>
        <v>7028.1124497991959</v>
      </c>
    </row>
    <row r="178" spans="1:22" x14ac:dyDescent="0.3">
      <c r="A178">
        <v>176</v>
      </c>
      <c r="B178" s="15">
        <f ca="1">'일자별 시가총액'!B177/'일자별 시가총액'!$G177</f>
        <v>9.0222536146802951E-2</v>
      </c>
      <c r="C178" s="15">
        <f ca="1">'일자별 시가총액'!C177/'일자별 시가총액'!$G177</f>
        <v>4.7368693219824815E-2</v>
      </c>
      <c r="D178" s="15">
        <f ca="1">'일자별 시가총액'!D177/'일자별 시가총액'!$G177</f>
        <v>0.36727031217940792</v>
      </c>
      <c r="E178" s="15">
        <f ca="1">'일자별 시가총액'!E177/'일자별 시가총액'!$G177</f>
        <v>8.3611227813421299E-2</v>
      </c>
      <c r="F178" s="15">
        <f ca="1">'일자별 시가총액'!F177/'일자별 시가총액'!$G177</f>
        <v>0.41152723064054303</v>
      </c>
      <c r="G178" s="14">
        <f ca="1">'일자별 시가총액'!H177</f>
        <v>121.33986506024097</v>
      </c>
      <c r="H178" s="9">
        <f t="shared" ca="1" si="27"/>
        <v>200000</v>
      </c>
      <c r="I178" s="9">
        <f t="shared" ca="1" si="28"/>
        <v>50000</v>
      </c>
      <c r="J178" s="9">
        <f t="shared" ca="1" si="29"/>
        <v>1900000</v>
      </c>
      <c r="K178" s="9">
        <f t="shared" ca="1" si="25"/>
        <v>12133.986506024095</v>
      </c>
      <c r="L178" s="9">
        <f t="shared" ca="1" si="26"/>
        <v>23054574361.445782</v>
      </c>
      <c r="M178" s="9">
        <f ca="1">$L178*B178/'일자별 주가'!B177-펀드!R177</f>
        <v>9036.1445783132513</v>
      </c>
      <c r="N178" s="9">
        <f ca="1">$L178*C178/'일자별 주가'!C177-펀드!S177</f>
        <v>5421.6867469879435</v>
      </c>
      <c r="O178" s="9">
        <f ca="1">$L178*D178/'일자별 주가'!D177-펀드!T177</f>
        <v>19759.036144578335</v>
      </c>
      <c r="P178" s="9">
        <f ca="1">$L178*E178/'일자별 주가'!E177-펀드!U177</f>
        <v>1060.2409638554218</v>
      </c>
      <c r="Q178" s="9">
        <f ca="1">$L178*F178/'일자별 주가'!F177-펀드!V177</f>
        <v>602.40963855421705</v>
      </c>
      <c r="R178" s="16">
        <f t="shared" ca="1" si="30"/>
        <v>114457.83132530119</v>
      </c>
      <c r="S178" s="16">
        <f t="shared" ca="1" si="31"/>
        <v>68674.69879518071</v>
      </c>
      <c r="T178" s="16">
        <f t="shared" ca="1" si="32"/>
        <v>250281.12449799196</v>
      </c>
      <c r="U178" s="16">
        <f t="shared" ca="1" si="33"/>
        <v>13429.718875502007</v>
      </c>
      <c r="V178" s="16">
        <f t="shared" ca="1" si="34"/>
        <v>7630.522088353413</v>
      </c>
    </row>
    <row r="179" spans="1:22" x14ac:dyDescent="0.3">
      <c r="A179">
        <v>177</v>
      </c>
      <c r="B179" s="15">
        <f ca="1">'일자별 시가총액'!B178/'일자별 시가총액'!$G178</f>
        <v>9.1008955207144929E-2</v>
      </c>
      <c r="C179" s="15">
        <f ca="1">'일자별 시가총액'!C178/'일자별 시가총액'!$G178</f>
        <v>4.8800911809833217E-2</v>
      </c>
      <c r="D179" s="15">
        <f ca="1">'일자별 시가총액'!D178/'일자별 시가총액'!$G178</f>
        <v>0.3695396626818247</v>
      </c>
      <c r="E179" s="15">
        <f ca="1">'일자별 시가총액'!E178/'일자별 시가총액'!$G178</f>
        <v>8.302714158044755E-2</v>
      </c>
      <c r="F179" s="15">
        <f ca="1">'일자별 시가총액'!F178/'일자별 시가총액'!$G178</f>
        <v>0.40762332872074963</v>
      </c>
      <c r="G179" s="14">
        <f ca="1">'일자별 시가총액'!H178</f>
        <v>121.48943453815262</v>
      </c>
      <c r="H179" s="9">
        <f t="shared" ca="1" si="27"/>
        <v>250000</v>
      </c>
      <c r="I179" s="9">
        <f t="shared" ca="1" si="28"/>
        <v>100000</v>
      </c>
      <c r="J179" s="9">
        <f t="shared" ca="1" si="29"/>
        <v>2050000</v>
      </c>
      <c r="K179" s="9">
        <f t="shared" ca="1" si="25"/>
        <v>12148.943453815264</v>
      </c>
      <c r="L179" s="9">
        <f t="shared" ca="1" si="26"/>
        <v>24905334080.321289</v>
      </c>
      <c r="M179" s="9">
        <f ca="1">$L179*B179/'일자별 주가'!B178-펀드!R178</f>
        <v>9036.1445783132804</v>
      </c>
      <c r="N179" s="9">
        <f ca="1">$L179*C179/'일자별 주가'!C178-펀드!S178</f>
        <v>5421.6867469879799</v>
      </c>
      <c r="O179" s="9">
        <f ca="1">$L179*D179/'일자별 주가'!D178-펀드!T178</f>
        <v>19759.036144578393</v>
      </c>
      <c r="P179" s="9">
        <f ca="1">$L179*E179/'일자별 주가'!E178-펀드!U178</f>
        <v>1060.2409638554254</v>
      </c>
      <c r="Q179" s="9">
        <f ca="1">$L179*F179/'일자별 주가'!F178-펀드!V178</f>
        <v>602.40963855421796</v>
      </c>
      <c r="R179" s="16">
        <f t="shared" ca="1" si="30"/>
        <v>123493.97590361447</v>
      </c>
      <c r="S179" s="16">
        <f t="shared" ca="1" si="31"/>
        <v>74096.385542168689</v>
      </c>
      <c r="T179" s="16">
        <f t="shared" ca="1" si="32"/>
        <v>270040.16064257035</v>
      </c>
      <c r="U179" s="16">
        <f t="shared" ca="1" si="33"/>
        <v>14489.959839357432</v>
      </c>
      <c r="V179" s="16">
        <f t="shared" ca="1" si="34"/>
        <v>8232.9317269076309</v>
      </c>
    </row>
    <row r="180" spans="1:22" x14ac:dyDescent="0.3">
      <c r="A180">
        <v>178</v>
      </c>
      <c r="B180" s="15">
        <f ca="1">'일자별 시가총액'!B179/'일자별 시가총액'!$G179</f>
        <v>8.7123276838869293E-2</v>
      </c>
      <c r="C180" s="15">
        <f ca="1">'일자별 시가총액'!C179/'일자별 시가총액'!$G179</f>
        <v>4.7811304717382062E-2</v>
      </c>
      <c r="D180" s="15">
        <f ca="1">'일자별 시가총액'!D179/'일자별 시가총액'!$G179</f>
        <v>0.37129914617141607</v>
      </c>
      <c r="E180" s="15">
        <f ca="1">'일자별 시가총액'!E179/'일자별 시가총액'!$G179</f>
        <v>8.0056051078997048E-2</v>
      </c>
      <c r="F180" s="15">
        <f ca="1">'일자별 시가총액'!F179/'일자별 시가총액'!$G179</f>
        <v>0.41371022119333556</v>
      </c>
      <c r="G180" s="14">
        <f ca="1">'일자별 시가총액'!H179</f>
        <v>123.59581365461847</v>
      </c>
      <c r="H180" s="9">
        <f t="shared" ca="1" si="27"/>
        <v>200000</v>
      </c>
      <c r="I180" s="9">
        <f t="shared" ca="1" si="28"/>
        <v>250000</v>
      </c>
      <c r="J180" s="9">
        <f t="shared" ca="1" si="29"/>
        <v>2000000</v>
      </c>
      <c r="K180" s="9">
        <f t="shared" ca="1" si="25"/>
        <v>12359.581365461847</v>
      </c>
      <c r="L180" s="9">
        <f t="shared" ca="1" si="26"/>
        <v>24719162730.923695</v>
      </c>
      <c r="M180" s="9">
        <f ca="1">$L180*B180/'일자별 주가'!B179-펀드!R179</f>
        <v>-3012.0481927710789</v>
      </c>
      <c r="N180" s="9">
        <f ca="1">$L180*C180/'일자별 주가'!C179-펀드!S179</f>
        <v>-1807.2289156626794</v>
      </c>
      <c r="O180" s="9">
        <f ca="1">$L180*D180/'일자별 주가'!D179-펀드!T179</f>
        <v>-6586.3453815261601</v>
      </c>
      <c r="P180" s="9">
        <f ca="1">$L180*E180/'일자별 주가'!E179-펀드!U179</f>
        <v>-353.41365461847636</v>
      </c>
      <c r="Q180" s="9">
        <f ca="1">$L180*F180/'일자별 주가'!F179-펀드!V179</f>
        <v>-200.80321285140599</v>
      </c>
      <c r="R180" s="16">
        <f t="shared" ca="1" si="30"/>
        <v>120481.92771084339</v>
      </c>
      <c r="S180" s="16">
        <f t="shared" ca="1" si="31"/>
        <v>72289.15662650601</v>
      </c>
      <c r="T180" s="16">
        <f t="shared" ca="1" si="32"/>
        <v>263453.81526104419</v>
      </c>
      <c r="U180" s="16">
        <f t="shared" ca="1" si="33"/>
        <v>14136.546184738956</v>
      </c>
      <c r="V180" s="16">
        <f t="shared" ca="1" si="34"/>
        <v>8032.128514056225</v>
      </c>
    </row>
    <row r="181" spans="1:22" x14ac:dyDescent="0.3">
      <c r="A181">
        <v>179</v>
      </c>
      <c r="B181" s="15">
        <f ca="1">'일자별 시가총액'!B180/'일자별 시가총액'!$G180</f>
        <v>8.6369187759095273E-2</v>
      </c>
      <c r="C181" s="15">
        <f ca="1">'일자별 시가총액'!C180/'일자별 시가총액'!$G180</f>
        <v>4.6823648419269406E-2</v>
      </c>
      <c r="D181" s="15">
        <f ca="1">'일자별 시가총액'!D180/'일자별 시가총액'!$G180</f>
        <v>0.36899551086625126</v>
      </c>
      <c r="E181" s="15">
        <f ca="1">'일자별 시가총액'!E180/'일자별 시가총액'!$G180</f>
        <v>7.9984960867918856E-2</v>
      </c>
      <c r="F181" s="15">
        <f ca="1">'일자별 시가총액'!F180/'일자별 시가총액'!$G180</f>
        <v>0.4178266920874652</v>
      </c>
      <c r="G181" s="14">
        <f ca="1">'일자별 시가총액'!H180</f>
        <v>122.58248192771084</v>
      </c>
      <c r="H181" s="9">
        <f t="shared" ca="1" si="27"/>
        <v>250000</v>
      </c>
      <c r="I181" s="9">
        <f t="shared" ca="1" si="28"/>
        <v>200000</v>
      </c>
      <c r="J181" s="9">
        <f t="shared" ca="1" si="29"/>
        <v>2050000</v>
      </c>
      <c r="K181" s="9">
        <f t="shared" ca="1" si="25"/>
        <v>12258.248192771083</v>
      </c>
      <c r="L181" s="9">
        <f t="shared" ca="1" si="26"/>
        <v>25129408795.180721</v>
      </c>
      <c r="M181" s="9">
        <f ca="1">$L181*B181/'일자별 주가'!B180-펀드!R180</f>
        <v>3012.0481927710498</v>
      </c>
      <c r="N181" s="9">
        <f ca="1">$L181*C181/'일자별 주가'!C180-펀드!S180</f>
        <v>1807.2289156626503</v>
      </c>
      <c r="O181" s="9">
        <f ca="1">$L181*D181/'일자별 주가'!D180-펀드!T180</f>
        <v>6586.3453815260436</v>
      </c>
      <c r="P181" s="9">
        <f ca="1">$L181*E181/'일자별 주가'!E180-펀드!U180</f>
        <v>353.41365461847272</v>
      </c>
      <c r="Q181" s="9">
        <f ca="1">$L181*F181/'일자별 주가'!F180-펀드!V180</f>
        <v>200.80321285140417</v>
      </c>
      <c r="R181" s="16">
        <f t="shared" ca="1" si="30"/>
        <v>123493.97590361444</v>
      </c>
      <c r="S181" s="16">
        <f t="shared" ca="1" si="31"/>
        <v>74096.38554216866</v>
      </c>
      <c r="T181" s="16">
        <f t="shared" ca="1" si="32"/>
        <v>270040.16064257023</v>
      </c>
      <c r="U181" s="16">
        <f t="shared" ca="1" si="33"/>
        <v>14489.959839357429</v>
      </c>
      <c r="V181" s="16">
        <f t="shared" ca="1" si="34"/>
        <v>8232.9317269076291</v>
      </c>
    </row>
    <row r="182" spans="1:22" x14ac:dyDescent="0.3">
      <c r="A182">
        <v>180</v>
      </c>
      <c r="B182" s="15">
        <f ca="1">'일자별 시가총액'!B181/'일자별 시가총액'!$G181</f>
        <v>8.789923964633857E-2</v>
      </c>
      <c r="C182" s="15">
        <f ca="1">'일자별 시가총액'!C181/'일자별 시가총액'!$G181</f>
        <v>4.8149107198683462E-2</v>
      </c>
      <c r="D182" s="15">
        <f ca="1">'일자별 시가총액'!D181/'일자별 시가총액'!$G181</f>
        <v>0.36543227185266219</v>
      </c>
      <c r="E182" s="15">
        <f ca="1">'일자별 시가총액'!E181/'일자별 시가총액'!$G181</f>
        <v>8.1130783748854171E-2</v>
      </c>
      <c r="F182" s="15">
        <f ca="1">'일자별 시가총액'!F181/'일자별 시가총액'!$G181</f>
        <v>0.41738859755346158</v>
      </c>
      <c r="G182" s="14">
        <f ca="1">'일자별 시가총액'!H181</f>
        <v>121.73029076305222</v>
      </c>
      <c r="H182" s="9">
        <f t="shared" ca="1" si="27"/>
        <v>150000</v>
      </c>
      <c r="I182" s="9">
        <f t="shared" ca="1" si="28"/>
        <v>100000</v>
      </c>
      <c r="J182" s="9">
        <f t="shared" ca="1" si="29"/>
        <v>2100000</v>
      </c>
      <c r="K182" s="9">
        <f t="shared" ca="1" si="25"/>
        <v>12173.029076305223</v>
      </c>
      <c r="L182" s="9">
        <f t="shared" ca="1" si="26"/>
        <v>25563361060.240971</v>
      </c>
      <c r="M182" s="9">
        <f ca="1">$L182*B182/'일자별 주가'!B181-펀드!R181</f>
        <v>3012.0481927711371</v>
      </c>
      <c r="N182" s="9">
        <f ca="1">$L182*C182/'일자별 주가'!C181-펀드!S181</f>
        <v>1807.2289156626794</v>
      </c>
      <c r="O182" s="9">
        <f ca="1">$L182*D182/'일자별 주가'!D181-펀드!T181</f>
        <v>6586.3453815262183</v>
      </c>
      <c r="P182" s="9">
        <f ca="1">$L182*E182/'일자별 주가'!E181-펀드!U181</f>
        <v>353.41365461847818</v>
      </c>
      <c r="Q182" s="9">
        <f ca="1">$L182*F182/'일자별 주가'!F181-펀드!V181</f>
        <v>200.80321285140963</v>
      </c>
      <c r="R182" s="16">
        <f t="shared" ca="1" si="30"/>
        <v>126506.02409638558</v>
      </c>
      <c r="S182" s="16">
        <f t="shared" ca="1" si="31"/>
        <v>75903.61445783134</v>
      </c>
      <c r="T182" s="16">
        <f t="shared" ca="1" si="32"/>
        <v>276626.50602409645</v>
      </c>
      <c r="U182" s="16">
        <f t="shared" ca="1" si="33"/>
        <v>14843.373493975907</v>
      </c>
      <c r="V182" s="16">
        <f t="shared" ca="1" si="34"/>
        <v>8433.7349397590388</v>
      </c>
    </row>
    <row r="183" spans="1:22" x14ac:dyDescent="0.3">
      <c r="A183">
        <v>181</v>
      </c>
      <c r="B183" s="15">
        <f ca="1">'일자별 시가총액'!B182/'일자별 시가총액'!$G182</f>
        <v>8.4904588507502238E-2</v>
      </c>
      <c r="C183" s="15">
        <f ca="1">'일자별 시가총액'!C182/'일자별 시가총액'!$G182</f>
        <v>4.6300890179338194E-2</v>
      </c>
      <c r="D183" s="15">
        <f ca="1">'일자별 시가총액'!D182/'일자별 시가총액'!$G182</f>
        <v>0.36741131615079836</v>
      </c>
      <c r="E183" s="15">
        <f ca="1">'일자별 시가총액'!E182/'일자별 시가총액'!$G182</f>
        <v>7.8605744371598119E-2</v>
      </c>
      <c r="F183" s="15">
        <f ca="1">'일자별 시가총액'!F182/'일자별 시가총액'!$G182</f>
        <v>0.42277746079076306</v>
      </c>
      <c r="G183" s="14">
        <f ca="1">'일자별 시가총액'!H182</f>
        <v>122.79552610441766</v>
      </c>
      <c r="H183" s="9">
        <f t="shared" ca="1" si="27"/>
        <v>50000</v>
      </c>
      <c r="I183" s="9">
        <f t="shared" ca="1" si="28"/>
        <v>50000</v>
      </c>
      <c r="J183" s="9">
        <f t="shared" ca="1" si="29"/>
        <v>2100000</v>
      </c>
      <c r="K183" s="9">
        <f t="shared" ca="1" si="25"/>
        <v>12279.552610441766</v>
      </c>
      <c r="L183" s="9">
        <f t="shared" ca="1" si="26"/>
        <v>25787060481.927708</v>
      </c>
      <c r="M183" s="9">
        <f ca="1">$L183*B183/'일자별 주가'!B182-펀드!R182</f>
        <v>0</v>
      </c>
      <c r="N183" s="9">
        <f ca="1">$L183*C183/'일자별 주가'!C182-펀드!S182</f>
        <v>0</v>
      </c>
      <c r="O183" s="9">
        <f ca="1">$L183*D183/'일자별 주가'!D182-펀드!T182</f>
        <v>0</v>
      </c>
      <c r="P183" s="9">
        <f ca="1">$L183*E183/'일자별 주가'!E182-펀드!U182</f>
        <v>0</v>
      </c>
      <c r="Q183" s="9">
        <f ca="1">$L183*F183/'일자별 주가'!F182-펀드!V182</f>
        <v>0</v>
      </c>
      <c r="R183" s="16">
        <f t="shared" ca="1" si="30"/>
        <v>126506.02409638558</v>
      </c>
      <c r="S183" s="16">
        <f t="shared" ca="1" si="31"/>
        <v>75903.61445783134</v>
      </c>
      <c r="T183" s="16">
        <f t="shared" ca="1" si="32"/>
        <v>276626.50602409645</v>
      </c>
      <c r="U183" s="16">
        <f t="shared" ca="1" si="33"/>
        <v>14843.373493975907</v>
      </c>
      <c r="V183" s="16">
        <f t="shared" ca="1" si="34"/>
        <v>8433.7349397590388</v>
      </c>
    </row>
    <row r="184" spans="1:22" x14ac:dyDescent="0.3">
      <c r="A184">
        <v>182</v>
      </c>
      <c r="B184" s="15">
        <f ca="1">'일자별 시가총액'!B183/'일자별 시가총액'!$G183</f>
        <v>8.474455919292781E-2</v>
      </c>
      <c r="C184" s="15">
        <f ca="1">'일자별 시가총액'!C183/'일자별 시가총액'!$G183</f>
        <v>4.5585716600657619E-2</v>
      </c>
      <c r="D184" s="15">
        <f ca="1">'일자별 시가총액'!D183/'일자별 시가총액'!$G183</f>
        <v>0.36270299669358802</v>
      </c>
      <c r="E184" s="15">
        <f ca="1">'일자별 시가총액'!E183/'일자별 시가총액'!$G183</f>
        <v>7.9925026388882256E-2</v>
      </c>
      <c r="F184" s="15">
        <f ca="1">'일자별 시가총액'!F183/'일자별 시가총액'!$G183</f>
        <v>0.4270417011239443</v>
      </c>
      <c r="G184" s="14">
        <f ca="1">'일자별 시가총액'!H183</f>
        <v>123.18379759036145</v>
      </c>
      <c r="H184" s="9">
        <f t="shared" ca="1" si="27"/>
        <v>50000</v>
      </c>
      <c r="I184" s="9">
        <f t="shared" ca="1" si="28"/>
        <v>0</v>
      </c>
      <c r="J184" s="9">
        <f t="shared" ca="1" si="29"/>
        <v>2150000</v>
      </c>
      <c r="K184" s="9">
        <f t="shared" ca="1" si="25"/>
        <v>12318.379759036145</v>
      </c>
      <c r="L184" s="9">
        <f t="shared" ca="1" si="26"/>
        <v>26484516481.927711</v>
      </c>
      <c r="M184" s="9">
        <f ca="1">$L184*B184/'일자별 주가'!B183-펀드!R183</f>
        <v>3012.0481927710644</v>
      </c>
      <c r="N184" s="9">
        <f ca="1">$L184*C184/'일자별 주가'!C183-펀드!S183</f>
        <v>1807.2289156626357</v>
      </c>
      <c r="O184" s="9">
        <f ca="1">$L184*D184/'일자별 주가'!D183-펀드!T183</f>
        <v>6586.3453815260436</v>
      </c>
      <c r="P184" s="9">
        <f ca="1">$L184*E184/'일자별 주가'!E183-펀드!U183</f>
        <v>353.4136546184709</v>
      </c>
      <c r="Q184" s="9">
        <f ca="1">$L184*F184/'일자별 주가'!F183-펀드!V183</f>
        <v>200.80321285140235</v>
      </c>
      <c r="R184" s="16">
        <f t="shared" ca="1" si="30"/>
        <v>129518.07228915664</v>
      </c>
      <c r="S184" s="16">
        <f t="shared" ca="1" si="31"/>
        <v>77710.843373493975</v>
      </c>
      <c r="T184" s="16">
        <f t="shared" ca="1" si="32"/>
        <v>283212.8514056225</v>
      </c>
      <c r="U184" s="16">
        <f t="shared" ca="1" si="33"/>
        <v>15196.787148594378</v>
      </c>
      <c r="V184" s="16">
        <f t="shared" ca="1" si="34"/>
        <v>8634.5381526104411</v>
      </c>
    </row>
    <row r="185" spans="1:22" x14ac:dyDescent="0.3">
      <c r="A185">
        <v>183</v>
      </c>
      <c r="B185" s="15">
        <f ca="1">'일자별 시가총액'!B184/'일자별 시가총액'!$G184</f>
        <v>8.3437505037417772E-2</v>
      </c>
      <c r="C185" s="15">
        <f ca="1">'일자별 시가총액'!C184/'일자별 시가총액'!$G184</f>
        <v>4.7218719392517261E-2</v>
      </c>
      <c r="D185" s="15">
        <f ca="1">'일자별 시가총액'!D184/'일자별 시가총액'!$G184</f>
        <v>0.36118851217025572</v>
      </c>
      <c r="E185" s="15">
        <f ca="1">'일자별 시가총액'!E184/'일자별 시가총액'!$G184</f>
        <v>7.9806673269317951E-2</v>
      </c>
      <c r="F185" s="15">
        <f ca="1">'일자별 시가총액'!F184/'일자별 시가총액'!$G184</f>
        <v>0.42834859013049126</v>
      </c>
      <c r="G185" s="14">
        <f ca="1">'일자별 시가총액'!H184</f>
        <v>121.3807967871486</v>
      </c>
      <c r="H185" s="9">
        <f t="shared" ca="1" si="27"/>
        <v>50000</v>
      </c>
      <c r="I185" s="9">
        <f t="shared" ca="1" si="28"/>
        <v>100000</v>
      </c>
      <c r="J185" s="9">
        <f t="shared" ca="1" si="29"/>
        <v>2100000</v>
      </c>
      <c r="K185" s="9">
        <f t="shared" ca="1" si="25"/>
        <v>12138.079678714859</v>
      </c>
      <c r="L185" s="9">
        <f t="shared" ca="1" si="26"/>
        <v>25489967325.301205</v>
      </c>
      <c r="M185" s="9">
        <f ca="1">$L185*B185/'일자별 주가'!B184-펀드!R184</f>
        <v>-3012.0481927710935</v>
      </c>
      <c r="N185" s="9">
        <f ca="1">$L185*C185/'일자별 주가'!C184-펀드!S184</f>
        <v>-1807.2289156626503</v>
      </c>
      <c r="O185" s="9">
        <f ca="1">$L185*D185/'일자별 주가'!D184-펀드!T184</f>
        <v>-6586.3453815261601</v>
      </c>
      <c r="P185" s="9">
        <f ca="1">$L185*E185/'일자별 주가'!E184-펀드!U184</f>
        <v>-353.41365461847272</v>
      </c>
      <c r="Q185" s="9">
        <f ca="1">$L185*F185/'일자별 주가'!F184-펀드!V184</f>
        <v>-200.80321285140417</v>
      </c>
      <c r="R185" s="16">
        <f t="shared" ca="1" si="30"/>
        <v>126506.02409638555</v>
      </c>
      <c r="S185" s="16">
        <f t="shared" ca="1" si="31"/>
        <v>75903.614457831325</v>
      </c>
      <c r="T185" s="16">
        <f t="shared" ca="1" si="32"/>
        <v>276626.50602409634</v>
      </c>
      <c r="U185" s="16">
        <f t="shared" ca="1" si="33"/>
        <v>14843.373493975905</v>
      </c>
      <c r="V185" s="16">
        <f t="shared" ca="1" si="34"/>
        <v>8433.7349397590369</v>
      </c>
    </row>
    <row r="186" spans="1:22" x14ac:dyDescent="0.3">
      <c r="A186">
        <v>184</v>
      </c>
      <c r="B186" s="15">
        <f ca="1">'일자별 시가총액'!B185/'일자별 시가총액'!$G185</f>
        <v>8.2657104938251763E-2</v>
      </c>
      <c r="C186" s="15">
        <f ca="1">'일자별 시가총액'!C185/'일자별 시가총액'!$G185</f>
        <v>4.9290283416748473E-2</v>
      </c>
      <c r="D186" s="15">
        <f ca="1">'일자별 시가총액'!D185/'일자별 시가총액'!$G185</f>
        <v>0.36031276550080193</v>
      </c>
      <c r="E186" s="15">
        <f ca="1">'일자별 시가총액'!E185/'일자별 시가총액'!$G185</f>
        <v>8.2766307901449773E-2</v>
      </c>
      <c r="F186" s="15">
        <f ca="1">'일자별 시가총액'!F185/'일자별 시가총액'!$G185</f>
        <v>0.42497353824274803</v>
      </c>
      <c r="G186" s="14">
        <f ca="1">'일자별 시가총액'!H185</f>
        <v>118.90463935742972</v>
      </c>
      <c r="H186" s="9">
        <f t="shared" ca="1" si="27"/>
        <v>150000</v>
      </c>
      <c r="I186" s="9">
        <f t="shared" ca="1" si="28"/>
        <v>100000</v>
      </c>
      <c r="J186" s="9">
        <f t="shared" ca="1" si="29"/>
        <v>2150000</v>
      </c>
      <c r="K186" s="9">
        <f t="shared" ca="1" si="25"/>
        <v>11890.463935742971</v>
      </c>
      <c r="L186" s="9">
        <f t="shared" ca="1" si="26"/>
        <v>25564497461.847389</v>
      </c>
      <c r="M186" s="9">
        <f ca="1">$L186*B186/'일자별 주가'!B185-펀드!R185</f>
        <v>3012.0481927710789</v>
      </c>
      <c r="N186" s="9">
        <f ca="1">$L186*C186/'일자별 주가'!C185-펀드!S185</f>
        <v>1807.2289156626503</v>
      </c>
      <c r="O186" s="9">
        <f ca="1">$L186*D186/'일자별 주가'!D185-펀드!T185</f>
        <v>6586.3453815261018</v>
      </c>
      <c r="P186" s="9">
        <f ca="1">$L186*E186/'일자별 주가'!E185-펀드!U185</f>
        <v>353.4136546184709</v>
      </c>
      <c r="Q186" s="9">
        <f ca="1">$L186*F186/'일자별 주가'!F185-펀드!V185</f>
        <v>200.80321285140599</v>
      </c>
      <c r="R186" s="16">
        <f t="shared" ca="1" si="30"/>
        <v>129518.07228915663</v>
      </c>
      <c r="S186" s="16">
        <f t="shared" ca="1" si="31"/>
        <v>77710.843373493975</v>
      </c>
      <c r="T186" s="16">
        <f t="shared" ca="1" si="32"/>
        <v>283212.85140562244</v>
      </c>
      <c r="U186" s="16">
        <f t="shared" ca="1" si="33"/>
        <v>15196.787148594376</v>
      </c>
      <c r="V186" s="16">
        <f t="shared" ca="1" si="34"/>
        <v>8634.5381526104429</v>
      </c>
    </row>
    <row r="187" spans="1:22" x14ac:dyDescent="0.3">
      <c r="A187">
        <v>185</v>
      </c>
      <c r="B187" s="15">
        <f ca="1">'일자별 시가총액'!B186/'일자별 시가총액'!$G186</f>
        <v>8.3654743045856503E-2</v>
      </c>
      <c r="C187" s="15">
        <f ca="1">'일자별 시가총액'!C186/'일자별 시가총액'!$G186</f>
        <v>4.8245566865446295E-2</v>
      </c>
      <c r="D187" s="15">
        <f ca="1">'일자별 시가총액'!D186/'일자별 시가총액'!$G186</f>
        <v>0.36079350477360567</v>
      </c>
      <c r="E187" s="15">
        <f ca="1">'일자별 시가총액'!E186/'일자별 시가총액'!$G186</f>
        <v>8.1128316634421355E-2</v>
      </c>
      <c r="F187" s="15">
        <f ca="1">'일자별 시가총액'!F186/'일자별 시가총액'!$G186</f>
        <v>0.42617786868067009</v>
      </c>
      <c r="G187" s="14">
        <f ca="1">'일자별 시가총액'!H186</f>
        <v>120.09343614457831</v>
      </c>
      <c r="H187" s="9">
        <f t="shared" ca="1" si="27"/>
        <v>200000</v>
      </c>
      <c r="I187" s="9">
        <f t="shared" ca="1" si="28"/>
        <v>50000</v>
      </c>
      <c r="J187" s="9">
        <f t="shared" ca="1" si="29"/>
        <v>2300000</v>
      </c>
      <c r="K187" s="9">
        <f t="shared" ca="1" si="25"/>
        <v>12009.34361445783</v>
      </c>
      <c r="L187" s="9">
        <f t="shared" ca="1" si="26"/>
        <v>27621490313.25301</v>
      </c>
      <c r="M187" s="9">
        <f ca="1">$L187*B187/'일자별 주가'!B186-펀드!R186</f>
        <v>9036.1445783132367</v>
      </c>
      <c r="N187" s="9">
        <f ca="1">$L187*C187/'일자별 주가'!C186-펀드!S186</f>
        <v>5421.6867469879508</v>
      </c>
      <c r="O187" s="9">
        <f ca="1">$L187*D187/'일자별 주가'!D186-펀드!T186</f>
        <v>19759.036144578306</v>
      </c>
      <c r="P187" s="9">
        <f ca="1">$L187*E187/'일자별 주가'!E186-펀드!U186</f>
        <v>1060.2409638554218</v>
      </c>
      <c r="Q187" s="9">
        <f ca="1">$L187*F187/'일자별 주가'!F186-펀드!V186</f>
        <v>602.40963855421433</v>
      </c>
      <c r="R187" s="16">
        <f t="shared" ca="1" si="30"/>
        <v>138554.21686746986</v>
      </c>
      <c r="S187" s="16">
        <f t="shared" ca="1" si="31"/>
        <v>83132.530120481926</v>
      </c>
      <c r="T187" s="16">
        <f t="shared" ca="1" si="32"/>
        <v>302971.88755020074</v>
      </c>
      <c r="U187" s="16">
        <f t="shared" ca="1" si="33"/>
        <v>16257.028112449798</v>
      </c>
      <c r="V187" s="16">
        <f t="shared" ca="1" si="34"/>
        <v>9236.9477911646572</v>
      </c>
    </row>
    <row r="188" spans="1:22" x14ac:dyDescent="0.3">
      <c r="A188">
        <v>186</v>
      </c>
      <c r="B188" s="15">
        <f ca="1">'일자별 시가총액'!B187/'일자별 시가총액'!$G187</f>
        <v>8.3438778725802659E-2</v>
      </c>
      <c r="C188" s="15">
        <f ca="1">'일자별 시가총액'!C187/'일자별 시가총액'!$G187</f>
        <v>4.8448129446282198E-2</v>
      </c>
      <c r="D188" s="15">
        <f ca="1">'일자별 시가총액'!D187/'일자별 시가총액'!$G187</f>
        <v>0.36076987887707451</v>
      </c>
      <c r="E188" s="15">
        <f ca="1">'일자별 시가총액'!E187/'일자별 시가총액'!$G187</f>
        <v>8.0734687152813761E-2</v>
      </c>
      <c r="F188" s="15">
        <f ca="1">'일자별 시가총액'!F187/'일자별 시가총액'!$G187</f>
        <v>0.42660852579802683</v>
      </c>
      <c r="G188" s="14">
        <f ca="1">'일자별 시가총액'!H187</f>
        <v>120.39705381526105</v>
      </c>
      <c r="H188" s="9">
        <f t="shared" ca="1" si="27"/>
        <v>0</v>
      </c>
      <c r="I188" s="9">
        <f t="shared" ca="1" si="28"/>
        <v>0</v>
      </c>
      <c r="J188" s="9">
        <f t="shared" ca="1" si="29"/>
        <v>2300000</v>
      </c>
      <c r="K188" s="9">
        <f t="shared" ca="1" si="25"/>
        <v>12039.705381526104</v>
      </c>
      <c r="L188" s="9">
        <f t="shared" ca="1" si="26"/>
        <v>27691322377.51004</v>
      </c>
      <c r="M188" s="9">
        <f ca="1">$L188*B188/'일자별 주가'!B187-펀드!R187</f>
        <v>0</v>
      </c>
      <c r="N188" s="9">
        <f ca="1">$L188*C188/'일자별 주가'!C187-펀드!S187</f>
        <v>0</v>
      </c>
      <c r="O188" s="9">
        <f ca="1">$L188*D188/'일자별 주가'!D187-펀드!T187</f>
        <v>0</v>
      </c>
      <c r="P188" s="9">
        <f ca="1">$L188*E188/'일자별 주가'!E187-펀드!U187</f>
        <v>0</v>
      </c>
      <c r="Q188" s="9">
        <f ca="1">$L188*F188/'일자별 주가'!F187-펀드!V187</f>
        <v>0</v>
      </c>
      <c r="R188" s="16">
        <f t="shared" ca="1" si="30"/>
        <v>138554.21686746986</v>
      </c>
      <c r="S188" s="16">
        <f t="shared" ca="1" si="31"/>
        <v>83132.530120481926</v>
      </c>
      <c r="T188" s="16">
        <f t="shared" ca="1" si="32"/>
        <v>302971.88755020074</v>
      </c>
      <c r="U188" s="16">
        <f t="shared" ca="1" si="33"/>
        <v>16257.028112449798</v>
      </c>
      <c r="V188" s="16">
        <f t="shared" ca="1" si="34"/>
        <v>9236.9477911646572</v>
      </c>
    </row>
    <row r="189" spans="1:22" x14ac:dyDescent="0.3">
      <c r="A189">
        <v>187</v>
      </c>
      <c r="B189" s="15">
        <f ca="1">'일자별 시가총액'!B188/'일자별 시가총액'!$G188</f>
        <v>8.2198947821619392E-2</v>
      </c>
      <c r="C189" s="15">
        <f ca="1">'일자별 시가총액'!C188/'일자별 시가총액'!$G188</f>
        <v>4.8032490868376E-2</v>
      </c>
      <c r="D189" s="15">
        <f ca="1">'일자별 시가총액'!D188/'일자별 시가총액'!$G188</f>
        <v>0.36638231101202223</v>
      </c>
      <c r="E189" s="15">
        <f ca="1">'일자별 시가총액'!E188/'일자별 시가총액'!$G188</f>
        <v>7.8907327333043481E-2</v>
      </c>
      <c r="F189" s="15">
        <f ca="1">'일자별 시가총액'!F188/'일자별 시가총액'!$G188</f>
        <v>0.42447892296493889</v>
      </c>
      <c r="G189" s="14">
        <f ca="1">'일자별 시가총액'!H188</f>
        <v>121.05510682730925</v>
      </c>
      <c r="H189" s="9">
        <f t="shared" ca="1" si="27"/>
        <v>0</v>
      </c>
      <c r="I189" s="9">
        <f t="shared" ca="1" si="28"/>
        <v>200000</v>
      </c>
      <c r="J189" s="9">
        <f t="shared" ca="1" si="29"/>
        <v>2100000</v>
      </c>
      <c r="K189" s="9">
        <f t="shared" ca="1" si="25"/>
        <v>12105.510682730925</v>
      </c>
      <c r="L189" s="9">
        <f t="shared" ca="1" si="26"/>
        <v>25421572433.734943</v>
      </c>
      <c r="M189" s="9">
        <f ca="1">$L189*B189/'일자별 주가'!B188-펀드!R188</f>
        <v>-12048.192771084316</v>
      </c>
      <c r="N189" s="9">
        <f ca="1">$L189*C189/'일자별 주가'!C188-펀드!S188</f>
        <v>-7228.9156626505865</v>
      </c>
      <c r="O189" s="9">
        <f ca="1">$L189*D189/'일자별 주가'!D188-펀드!T188</f>
        <v>-26345.381526104291</v>
      </c>
      <c r="P189" s="9">
        <f ca="1">$L189*E189/'일자별 주가'!E188-펀드!U188</f>
        <v>-1413.6546184738927</v>
      </c>
      <c r="Q189" s="9">
        <f ca="1">$L189*F189/'일자별 주가'!F188-펀드!V188</f>
        <v>-803.21285140562031</v>
      </c>
      <c r="R189" s="16">
        <f t="shared" ca="1" si="30"/>
        <v>126506.02409638555</v>
      </c>
      <c r="S189" s="16">
        <f t="shared" ca="1" si="31"/>
        <v>75903.61445783134</v>
      </c>
      <c r="T189" s="16">
        <f t="shared" ca="1" si="32"/>
        <v>276626.50602409645</v>
      </c>
      <c r="U189" s="16">
        <f t="shared" ca="1" si="33"/>
        <v>14843.373493975905</v>
      </c>
      <c r="V189" s="16">
        <f t="shared" ca="1" si="34"/>
        <v>8433.7349397590369</v>
      </c>
    </row>
    <row r="190" spans="1:22" x14ac:dyDescent="0.3">
      <c r="A190">
        <v>188</v>
      </c>
      <c r="B190" s="15">
        <f ca="1">'일자별 시가총액'!B189/'일자별 시가총액'!$G189</f>
        <v>8.2008873959422496E-2</v>
      </c>
      <c r="C190" s="15">
        <f ca="1">'일자별 시가총액'!C189/'일자별 시가총액'!$G189</f>
        <v>4.859649461364185E-2</v>
      </c>
      <c r="D190" s="15">
        <f ca="1">'일자별 시가총액'!D189/'일자별 시가총액'!$G189</f>
        <v>0.37633797022479937</v>
      </c>
      <c r="E190" s="15">
        <f ca="1">'일자별 시가총액'!E189/'일자별 시가총액'!$G189</f>
        <v>7.7796154793577738E-2</v>
      </c>
      <c r="F190" s="15">
        <f ca="1">'일자별 시가총액'!F189/'일자별 시가총액'!$G189</f>
        <v>0.41526050640855855</v>
      </c>
      <c r="G190" s="14">
        <f ca="1">'일자별 시가총액'!H189</f>
        <v>121.70296224899599</v>
      </c>
      <c r="H190" s="9">
        <f t="shared" ca="1" si="27"/>
        <v>50000</v>
      </c>
      <c r="I190" s="9">
        <f t="shared" ca="1" si="28"/>
        <v>150000</v>
      </c>
      <c r="J190" s="9">
        <f t="shared" ca="1" si="29"/>
        <v>2000000</v>
      </c>
      <c r="K190" s="9">
        <f t="shared" ca="1" si="25"/>
        <v>12170.296224899599</v>
      </c>
      <c r="L190" s="9">
        <f t="shared" ca="1" si="26"/>
        <v>24340592449.799198</v>
      </c>
      <c r="M190" s="9">
        <f ca="1">$L190*B190/'일자별 주가'!B189-펀드!R189</f>
        <v>-6024.0963855421578</v>
      </c>
      <c r="N190" s="9">
        <f ca="1">$L190*C190/'일자별 주가'!C189-펀드!S189</f>
        <v>-3614.4578313253005</v>
      </c>
      <c r="O190" s="9">
        <f ca="1">$L190*D190/'일자별 주가'!D189-펀드!T189</f>
        <v>-13172.690763052262</v>
      </c>
      <c r="P190" s="9">
        <f ca="1">$L190*E190/'일자별 주가'!E189-펀드!U189</f>
        <v>-706.82730923694908</v>
      </c>
      <c r="Q190" s="9">
        <f ca="1">$L190*F190/'일자별 주가'!F189-펀드!V189</f>
        <v>-401.60642570281288</v>
      </c>
      <c r="R190" s="16">
        <f t="shared" ca="1" si="30"/>
        <v>120481.92771084339</v>
      </c>
      <c r="S190" s="16">
        <f t="shared" ca="1" si="31"/>
        <v>72289.156626506039</v>
      </c>
      <c r="T190" s="16">
        <f t="shared" ca="1" si="32"/>
        <v>263453.81526104419</v>
      </c>
      <c r="U190" s="16">
        <f t="shared" ca="1" si="33"/>
        <v>14136.546184738956</v>
      </c>
      <c r="V190" s="16">
        <f t="shared" ca="1" si="34"/>
        <v>8032.128514056224</v>
      </c>
    </row>
    <row r="191" spans="1:22" x14ac:dyDescent="0.3">
      <c r="A191">
        <v>189</v>
      </c>
      <c r="B191" s="15">
        <f ca="1">'일자별 시가총액'!B190/'일자별 시가총액'!$G190</f>
        <v>8.2856039621050231E-2</v>
      </c>
      <c r="C191" s="15">
        <f ca="1">'일자별 시가총액'!C190/'일자별 시가총액'!$G190</f>
        <v>4.788650396938985E-2</v>
      </c>
      <c r="D191" s="15">
        <f ca="1">'일자별 시가총액'!D190/'일자별 시가총액'!$G190</f>
        <v>0.3824736624063918</v>
      </c>
      <c r="E191" s="15">
        <f ca="1">'일자별 시가총액'!E190/'일자별 시가총액'!$G190</f>
        <v>7.8803907064106379E-2</v>
      </c>
      <c r="F191" s="15">
        <f ca="1">'일자별 시가총액'!F190/'일자별 시가총액'!$G190</f>
        <v>0.40797988693906173</v>
      </c>
      <c r="G191" s="14">
        <f ca="1">'일자별 시가총액'!H190</f>
        <v>122.25443212851405</v>
      </c>
      <c r="H191" s="9">
        <f t="shared" ca="1" si="27"/>
        <v>200000</v>
      </c>
      <c r="I191" s="9">
        <f t="shared" ca="1" si="28"/>
        <v>100000</v>
      </c>
      <c r="J191" s="9">
        <f t="shared" ca="1" si="29"/>
        <v>2100000</v>
      </c>
      <c r="K191" s="9">
        <f t="shared" ca="1" si="25"/>
        <v>12225.443212851405</v>
      </c>
      <c r="L191" s="9">
        <f t="shared" ca="1" si="26"/>
        <v>25673430746.987953</v>
      </c>
      <c r="M191" s="9">
        <f ca="1">$L191*B191/'일자별 주가'!B190-펀드!R190</f>
        <v>6024.0963855421724</v>
      </c>
      <c r="N191" s="9">
        <f ca="1">$L191*C191/'일자별 주가'!C190-펀드!S190</f>
        <v>3614.4578313253005</v>
      </c>
      <c r="O191" s="9">
        <f ca="1">$L191*D191/'일자별 주가'!D190-펀드!T190</f>
        <v>13172.690763052204</v>
      </c>
      <c r="P191" s="9">
        <f ca="1">$L191*E191/'일자별 주가'!E190-펀드!U190</f>
        <v>706.82730923694908</v>
      </c>
      <c r="Q191" s="9">
        <f ca="1">$L191*F191/'일자별 주가'!F190-펀드!V190</f>
        <v>401.60642570281288</v>
      </c>
      <c r="R191" s="16">
        <f t="shared" ca="1" si="30"/>
        <v>126506.02409638556</v>
      </c>
      <c r="S191" s="16">
        <f t="shared" ca="1" si="31"/>
        <v>75903.61445783134</v>
      </c>
      <c r="T191" s="16">
        <f t="shared" ca="1" si="32"/>
        <v>276626.50602409639</v>
      </c>
      <c r="U191" s="16">
        <f t="shared" ca="1" si="33"/>
        <v>14843.373493975905</v>
      </c>
      <c r="V191" s="16">
        <f t="shared" ca="1" si="34"/>
        <v>8433.7349397590369</v>
      </c>
    </row>
    <row r="192" spans="1:22" x14ac:dyDescent="0.3">
      <c r="A192">
        <v>190</v>
      </c>
      <c r="B192" s="15">
        <f ca="1">'일자별 시가총액'!B191/'일자별 시가총액'!$G191</f>
        <v>8.5872065317221233E-2</v>
      </c>
      <c r="C192" s="15">
        <f ca="1">'일자별 시가총액'!C191/'일자별 시가총액'!$G191</f>
        <v>4.733549204185581E-2</v>
      </c>
      <c r="D192" s="15">
        <f ca="1">'일자별 시가총액'!D191/'일자별 시가총액'!$G191</f>
        <v>0.38640688208015012</v>
      </c>
      <c r="E192" s="15">
        <f ca="1">'일자별 시가총액'!E191/'일자별 시가총액'!$G191</f>
        <v>7.7836181188263867E-2</v>
      </c>
      <c r="F192" s="15">
        <f ca="1">'일자별 시가총액'!F191/'일자별 시가총액'!$G191</f>
        <v>0.40254937937250895</v>
      </c>
      <c r="G192" s="14">
        <f ca="1">'일자별 시가총액'!H191</f>
        <v>121.78385702811245</v>
      </c>
      <c r="H192" s="9">
        <f t="shared" ca="1" si="27"/>
        <v>0</v>
      </c>
      <c r="I192" s="9">
        <f t="shared" ca="1" si="28"/>
        <v>200000</v>
      </c>
      <c r="J192" s="9">
        <f t="shared" ca="1" si="29"/>
        <v>1900000</v>
      </c>
      <c r="K192" s="9">
        <f t="shared" ca="1" si="25"/>
        <v>12178.385702811245</v>
      </c>
      <c r="L192" s="9">
        <f t="shared" ca="1" si="26"/>
        <v>23138932835.341366</v>
      </c>
      <c r="M192" s="9">
        <f ca="1">$L192*B192/'일자별 주가'!B191-펀드!R191</f>
        <v>-12048.192771084359</v>
      </c>
      <c r="N192" s="9">
        <f ca="1">$L192*C192/'일자별 주가'!C191-펀드!S191</f>
        <v>-7228.9156626506301</v>
      </c>
      <c r="O192" s="9">
        <f ca="1">$L192*D192/'일자별 주가'!D191-펀드!T191</f>
        <v>-26345.381526104436</v>
      </c>
      <c r="P192" s="9">
        <f ca="1">$L192*E192/'일자별 주가'!E191-펀드!U191</f>
        <v>-1413.6546184738963</v>
      </c>
      <c r="Q192" s="9">
        <f ca="1">$L192*F192/'일자별 주가'!F191-펀드!V191</f>
        <v>-803.21285140562304</v>
      </c>
      <c r="R192" s="16">
        <f t="shared" ca="1" si="30"/>
        <v>114457.8313253012</v>
      </c>
      <c r="S192" s="16">
        <f t="shared" ca="1" si="31"/>
        <v>68674.69879518071</v>
      </c>
      <c r="T192" s="16">
        <f t="shared" ca="1" si="32"/>
        <v>250281.12449799196</v>
      </c>
      <c r="U192" s="16">
        <f t="shared" ca="1" si="33"/>
        <v>13429.718875502009</v>
      </c>
      <c r="V192" s="16">
        <f t="shared" ca="1" si="34"/>
        <v>7630.5220883534139</v>
      </c>
    </row>
    <row r="193" spans="1:22" x14ac:dyDescent="0.3">
      <c r="A193">
        <v>191</v>
      </c>
      <c r="B193" s="15">
        <f ca="1">'일자별 시가총액'!B192/'일자별 시가총액'!$G192</f>
        <v>8.6811401315184333E-2</v>
      </c>
      <c r="C193" s="15">
        <f ca="1">'일자별 시가총액'!C192/'일자별 시가총액'!$G192</f>
        <v>4.6758723059979121E-2</v>
      </c>
      <c r="D193" s="15">
        <f ca="1">'일자별 시가총액'!D192/'일자별 시가총액'!$G192</f>
        <v>0.38051700648705317</v>
      </c>
      <c r="E193" s="15">
        <f ca="1">'일자별 시가총액'!E192/'일자별 시가총액'!$G192</f>
        <v>7.9990785349653176E-2</v>
      </c>
      <c r="F193" s="15">
        <f ca="1">'일자별 시가총액'!F192/'일자별 시가총액'!$G192</f>
        <v>0.40592208378813022</v>
      </c>
      <c r="G193" s="14">
        <f ca="1">'일자별 시가총액'!H192</f>
        <v>120.75061526104417</v>
      </c>
      <c r="H193" s="9">
        <f t="shared" ca="1" si="27"/>
        <v>100000</v>
      </c>
      <c r="I193" s="9">
        <f t="shared" ca="1" si="28"/>
        <v>50000</v>
      </c>
      <c r="J193" s="9">
        <f t="shared" ca="1" si="29"/>
        <v>1950000</v>
      </c>
      <c r="K193" s="9">
        <f t="shared" ca="1" si="25"/>
        <v>12075.061526104417</v>
      </c>
      <c r="L193" s="9">
        <f t="shared" ca="1" si="26"/>
        <v>23546369975.903614</v>
      </c>
      <c r="M193" s="9">
        <f ca="1">$L193*B193/'일자별 주가'!B192-펀드!R192</f>
        <v>3012.0481927710789</v>
      </c>
      <c r="N193" s="9">
        <f ca="1">$L193*C193/'일자별 주가'!C192-펀드!S192</f>
        <v>1807.2289156626648</v>
      </c>
      <c r="O193" s="9">
        <f ca="1">$L193*D193/'일자별 주가'!D192-펀드!T192</f>
        <v>6586.3453815261018</v>
      </c>
      <c r="P193" s="9">
        <f ca="1">$L193*E193/'일자별 주가'!E192-펀드!U192</f>
        <v>353.41365461847272</v>
      </c>
      <c r="Q193" s="9">
        <f ca="1">$L193*F193/'일자별 주가'!F192-펀드!V192</f>
        <v>200.80321285140599</v>
      </c>
      <c r="R193" s="16">
        <f t="shared" ca="1" si="30"/>
        <v>117469.87951807228</v>
      </c>
      <c r="S193" s="16">
        <f t="shared" ca="1" si="31"/>
        <v>70481.927710843374</v>
      </c>
      <c r="T193" s="16">
        <f t="shared" ca="1" si="32"/>
        <v>256867.46987951806</v>
      </c>
      <c r="U193" s="16">
        <f t="shared" ca="1" si="33"/>
        <v>13783.132530120482</v>
      </c>
      <c r="V193" s="16">
        <f t="shared" ca="1" si="34"/>
        <v>7831.3253012048199</v>
      </c>
    </row>
    <row r="194" spans="1:22" x14ac:dyDescent="0.3">
      <c r="A194">
        <v>192</v>
      </c>
      <c r="B194" s="15">
        <f ca="1">'일자별 시가총액'!B193/'일자별 시가총액'!$G193</f>
        <v>8.8597874088298334E-2</v>
      </c>
      <c r="C194" s="15">
        <f ca="1">'일자별 시가총액'!C193/'일자별 시가총액'!$G193</f>
        <v>4.6692432962489532E-2</v>
      </c>
      <c r="D194" s="15">
        <f ca="1">'일자별 시가총액'!D193/'일자별 시가총액'!$G193</f>
        <v>0.37671103512452131</v>
      </c>
      <c r="E194" s="15">
        <f ca="1">'일자별 시가총액'!E193/'일자별 시가총액'!$G193</f>
        <v>7.9007532060662147E-2</v>
      </c>
      <c r="F194" s="15">
        <f ca="1">'일자별 시가총액'!F193/'일자별 시가총액'!$G193</f>
        <v>0.40899112576402868</v>
      </c>
      <c r="G194" s="14">
        <f ca="1">'일자별 시가총액'!H193</f>
        <v>121.96708112449799</v>
      </c>
      <c r="H194" s="9">
        <f t="shared" ca="1" si="27"/>
        <v>250000</v>
      </c>
      <c r="I194" s="9">
        <f t="shared" ca="1" si="28"/>
        <v>100000</v>
      </c>
      <c r="J194" s="9">
        <f t="shared" ca="1" si="29"/>
        <v>2100000</v>
      </c>
      <c r="K194" s="9">
        <f t="shared" ca="1" si="25"/>
        <v>12196.7081124498</v>
      </c>
      <c r="L194" s="9">
        <f t="shared" ca="1" si="26"/>
        <v>25613087036.144581</v>
      </c>
      <c r="M194" s="9">
        <f ca="1">$L194*B194/'일자별 주가'!B193-펀드!R193</f>
        <v>9036.1445783132658</v>
      </c>
      <c r="N194" s="9">
        <f ca="1">$L194*C194/'일자별 주가'!C193-펀드!S193</f>
        <v>5421.6867469879653</v>
      </c>
      <c r="O194" s="9">
        <f ca="1">$L194*D194/'일자별 주가'!D193-펀드!T193</f>
        <v>19759.036144578393</v>
      </c>
      <c r="P194" s="9">
        <f ca="1">$L194*E194/'일자별 주가'!E193-펀드!U193</f>
        <v>1060.2409638554218</v>
      </c>
      <c r="Q194" s="9">
        <f ca="1">$L194*F194/'일자별 주가'!F193-펀드!V193</f>
        <v>602.40963855421705</v>
      </c>
      <c r="R194" s="16">
        <f t="shared" ca="1" si="30"/>
        <v>126506.02409638555</v>
      </c>
      <c r="S194" s="16">
        <f t="shared" ca="1" si="31"/>
        <v>75903.61445783134</v>
      </c>
      <c r="T194" s="16">
        <f t="shared" ca="1" si="32"/>
        <v>276626.50602409645</v>
      </c>
      <c r="U194" s="16">
        <f t="shared" ca="1" si="33"/>
        <v>14843.373493975903</v>
      </c>
      <c r="V194" s="16">
        <f t="shared" ca="1" si="34"/>
        <v>8433.7349397590369</v>
      </c>
    </row>
    <row r="195" spans="1:22" x14ac:dyDescent="0.3">
      <c r="A195">
        <v>193</v>
      </c>
      <c r="B195" s="15">
        <f ca="1">'일자별 시가총액'!B194/'일자별 시가총액'!$G194</f>
        <v>8.9193955158173896E-2</v>
      </c>
      <c r="C195" s="15">
        <f ca="1">'일자별 시가총액'!C194/'일자별 시가총액'!$G194</f>
        <v>4.8157187636881482E-2</v>
      </c>
      <c r="D195" s="15">
        <f ca="1">'일자별 시가총액'!D194/'일자별 시가총액'!$G194</f>
        <v>0.37718977156497985</v>
      </c>
      <c r="E195" s="15">
        <f ca="1">'일자별 시가총액'!E194/'일자별 시가총액'!$G194</f>
        <v>7.9014099351025616E-2</v>
      </c>
      <c r="F195" s="15">
        <f ca="1">'일자별 시가총액'!F194/'일자별 시가총액'!$G194</f>
        <v>0.40644498628893916</v>
      </c>
      <c r="G195" s="14">
        <f ca="1">'일자별 시가총액'!H194</f>
        <v>119.71339116465865</v>
      </c>
      <c r="H195" s="9">
        <f t="shared" ca="1" si="27"/>
        <v>250000</v>
      </c>
      <c r="I195" s="9">
        <f t="shared" ca="1" si="28"/>
        <v>250000</v>
      </c>
      <c r="J195" s="9">
        <f t="shared" ca="1" si="29"/>
        <v>2100000</v>
      </c>
      <c r="K195" s="9">
        <f t="shared" ca="1" si="25"/>
        <v>11971.339116465864</v>
      </c>
      <c r="L195" s="9">
        <f t="shared" ca="1" si="26"/>
        <v>25139812144.578316</v>
      </c>
      <c r="M195" s="9">
        <f ca="1">$L195*B195/'일자별 주가'!B194-펀드!R194</f>
        <v>0</v>
      </c>
      <c r="N195" s="9">
        <f ca="1">$L195*C195/'일자별 주가'!C194-펀드!S194</f>
        <v>0</v>
      </c>
      <c r="O195" s="9">
        <f ca="1">$L195*D195/'일자별 주가'!D194-펀드!T194</f>
        <v>0</v>
      </c>
      <c r="P195" s="9">
        <f ca="1">$L195*E195/'일자별 주가'!E194-펀드!U194</f>
        <v>0</v>
      </c>
      <c r="Q195" s="9">
        <f ca="1">$L195*F195/'일자별 주가'!F194-펀드!V194</f>
        <v>0</v>
      </c>
      <c r="R195" s="16">
        <f t="shared" ca="1" si="30"/>
        <v>126506.02409638555</v>
      </c>
      <c r="S195" s="16">
        <f t="shared" ca="1" si="31"/>
        <v>75903.61445783134</v>
      </c>
      <c r="T195" s="16">
        <f t="shared" ca="1" si="32"/>
        <v>276626.50602409645</v>
      </c>
      <c r="U195" s="16">
        <f t="shared" ca="1" si="33"/>
        <v>14843.373493975903</v>
      </c>
      <c r="V195" s="16">
        <f t="shared" ca="1" si="34"/>
        <v>8433.7349397590369</v>
      </c>
    </row>
    <row r="196" spans="1:22" x14ac:dyDescent="0.3">
      <c r="A196">
        <v>194</v>
      </c>
      <c r="B196" s="15">
        <f ca="1">'일자별 시가총액'!B195/'일자별 시가총액'!$G195</f>
        <v>8.7459101568801753E-2</v>
      </c>
      <c r="C196" s="15">
        <f ca="1">'일자별 시가총액'!C195/'일자별 시가총액'!$G195</f>
        <v>4.8019912015845913E-2</v>
      </c>
      <c r="D196" s="15">
        <f ca="1">'일자별 시가총액'!D195/'일자별 시가총액'!$G195</f>
        <v>0.38108248704235592</v>
      </c>
      <c r="E196" s="15">
        <f ca="1">'일자별 시가총액'!E195/'일자별 시가총액'!$G195</f>
        <v>7.7185223652489171E-2</v>
      </c>
      <c r="F196" s="15">
        <f ca="1">'일자별 시가총액'!F195/'일자별 시가총액'!$G195</f>
        <v>0.40625327572050723</v>
      </c>
      <c r="G196" s="14">
        <f ca="1">'일자별 시가총액'!H195</f>
        <v>119.98034859437752</v>
      </c>
      <c r="H196" s="9">
        <f t="shared" ca="1" si="27"/>
        <v>0</v>
      </c>
      <c r="I196" s="9">
        <f t="shared" ca="1" si="28"/>
        <v>0</v>
      </c>
      <c r="J196" s="9">
        <f t="shared" ca="1" si="29"/>
        <v>2100000</v>
      </c>
      <c r="K196" s="9">
        <f t="shared" ref="K196:K254" ca="1" si="35">10000*G196/G$3</f>
        <v>11998.034859437752</v>
      </c>
      <c r="L196" s="9">
        <f t="shared" ref="L196:L254" ca="1" si="36">J196*K196</f>
        <v>25195873204.819279</v>
      </c>
      <c r="M196" s="9">
        <f ca="1">$L196*B196/'일자별 주가'!B195-펀드!R195</f>
        <v>0</v>
      </c>
      <c r="N196" s="9">
        <f ca="1">$L196*C196/'일자별 주가'!C195-펀드!S195</f>
        <v>0</v>
      </c>
      <c r="O196" s="9">
        <f ca="1">$L196*D196/'일자별 주가'!D195-펀드!T195</f>
        <v>0</v>
      </c>
      <c r="P196" s="9">
        <f ca="1">$L196*E196/'일자별 주가'!E195-펀드!U195</f>
        <v>0</v>
      </c>
      <c r="Q196" s="9">
        <f ca="1">$L196*F196/'일자별 주가'!F195-펀드!V195</f>
        <v>0</v>
      </c>
      <c r="R196" s="16">
        <f t="shared" ca="1" si="30"/>
        <v>126506.02409638555</v>
      </c>
      <c r="S196" s="16">
        <f t="shared" ca="1" si="31"/>
        <v>75903.61445783134</v>
      </c>
      <c r="T196" s="16">
        <f t="shared" ca="1" si="32"/>
        <v>276626.50602409645</v>
      </c>
      <c r="U196" s="16">
        <f t="shared" ca="1" si="33"/>
        <v>14843.373493975903</v>
      </c>
      <c r="V196" s="16">
        <f t="shared" ca="1" si="34"/>
        <v>8433.7349397590369</v>
      </c>
    </row>
    <row r="197" spans="1:22" x14ac:dyDescent="0.3">
      <c r="A197">
        <v>195</v>
      </c>
      <c r="B197" s="15">
        <f ca="1">'일자별 시가총액'!B196/'일자별 시가총액'!$G196</f>
        <v>9.0395608345605519E-2</v>
      </c>
      <c r="C197" s="15">
        <f ca="1">'일자별 시가총액'!C196/'일자별 시가총액'!$G196</f>
        <v>4.783732547462137E-2</v>
      </c>
      <c r="D197" s="15">
        <f ca="1">'일자별 시가총액'!D196/'일자별 시가총액'!$G196</f>
        <v>0.37784501202059356</v>
      </c>
      <c r="E197" s="15">
        <f ca="1">'일자별 시가총액'!E196/'일자별 시가총액'!$G196</f>
        <v>7.5862248702239593E-2</v>
      </c>
      <c r="F197" s="15">
        <f ca="1">'일자별 시가총액'!F196/'일자별 시가총액'!$G196</f>
        <v>0.40805980545693993</v>
      </c>
      <c r="G197" s="14">
        <f ca="1">'일자별 시가총액'!H196</f>
        <v>118.65514056224899</v>
      </c>
      <c r="H197" s="9">
        <f t="shared" ref="H197:H254" ca="1" si="37">RANDBETWEEN(0, 5)*50000</f>
        <v>200000</v>
      </c>
      <c r="I197" s="9">
        <f t="shared" ref="I197:I254" ca="1" si="38">MIN(J196,RANDBETWEEN(0, 5)*50000)</f>
        <v>0</v>
      </c>
      <c r="J197" s="9">
        <f t="shared" ref="J197:J254" ca="1" si="39">J196+H197-I197</f>
        <v>2300000</v>
      </c>
      <c r="K197" s="9">
        <f t="shared" ca="1" si="35"/>
        <v>11865.5140562249</v>
      </c>
      <c r="L197" s="9">
        <f t="shared" ca="1" si="36"/>
        <v>27290682329.317268</v>
      </c>
      <c r="M197" s="9">
        <f ca="1">$L197*B197/'일자별 주가'!B196-펀드!R196</f>
        <v>12048.192771084345</v>
      </c>
      <c r="N197" s="9">
        <f ca="1">$L197*C197/'일자별 주가'!C196-펀드!S196</f>
        <v>7228.9156626505865</v>
      </c>
      <c r="O197" s="9">
        <f ca="1">$L197*D197/'일자별 주가'!D196-펀드!T196</f>
        <v>26345.381526104349</v>
      </c>
      <c r="P197" s="9">
        <f ca="1">$L197*E197/'일자별 주가'!E196-펀드!U196</f>
        <v>1413.6546184738963</v>
      </c>
      <c r="Q197" s="9">
        <f ca="1">$L197*F197/'일자별 주가'!F196-펀드!V196</f>
        <v>803.21285140562031</v>
      </c>
      <c r="R197" s="16">
        <f t="shared" ca="1" si="30"/>
        <v>138554.21686746989</v>
      </c>
      <c r="S197" s="16">
        <f t="shared" ca="1" si="31"/>
        <v>83132.530120481926</v>
      </c>
      <c r="T197" s="16">
        <f t="shared" ca="1" si="32"/>
        <v>302971.8875502008</v>
      </c>
      <c r="U197" s="16">
        <f t="shared" ca="1" si="33"/>
        <v>16257.0281124498</v>
      </c>
      <c r="V197" s="16">
        <f t="shared" ca="1" si="34"/>
        <v>9236.9477911646572</v>
      </c>
    </row>
    <row r="198" spans="1:22" x14ac:dyDescent="0.3">
      <c r="A198">
        <v>196</v>
      </c>
      <c r="B198" s="15">
        <f ca="1">'일자별 시가총액'!B197/'일자별 시가총액'!$G197</f>
        <v>9.0459510079591535E-2</v>
      </c>
      <c r="C198" s="15">
        <f ca="1">'일자별 시가총액'!C197/'일자별 시가총액'!$G197</f>
        <v>4.7543666954086274E-2</v>
      </c>
      <c r="D198" s="15">
        <f ca="1">'일자별 시가총액'!D197/'일자별 시가총액'!$G197</f>
        <v>0.38158176512456499</v>
      </c>
      <c r="E198" s="15">
        <f ca="1">'일자별 시가총액'!E197/'일자별 시가총액'!$G197</f>
        <v>7.5565904809112197E-2</v>
      </c>
      <c r="F198" s="15">
        <f ca="1">'일자별 시가총액'!F197/'일자별 시가총액'!$G197</f>
        <v>0.40484915303264501</v>
      </c>
      <c r="G198" s="14">
        <f ca="1">'일자별 시가총액'!H197</f>
        <v>116.34706827309238</v>
      </c>
      <c r="H198" s="9">
        <f t="shared" ca="1" si="37"/>
        <v>150000</v>
      </c>
      <c r="I198" s="9">
        <f t="shared" ca="1" si="38"/>
        <v>100000</v>
      </c>
      <c r="J198" s="9">
        <f t="shared" ca="1" si="39"/>
        <v>2350000</v>
      </c>
      <c r="K198" s="9">
        <f t="shared" ca="1" si="35"/>
        <v>11634.706827309237</v>
      </c>
      <c r="L198" s="9">
        <f t="shared" ca="1" si="36"/>
        <v>27341561044.176708</v>
      </c>
      <c r="M198" s="9">
        <f ca="1">$L198*B198/'일자별 주가'!B197-펀드!R197</f>
        <v>3012.0481927710935</v>
      </c>
      <c r="N198" s="9">
        <f ca="1">$L198*C198/'일자별 주가'!C197-펀드!S197</f>
        <v>1807.2289156626503</v>
      </c>
      <c r="O198" s="9">
        <f ca="1">$L198*D198/'일자별 주가'!D197-펀드!T197</f>
        <v>6586.3453815261018</v>
      </c>
      <c r="P198" s="9">
        <f ca="1">$L198*E198/'일자별 주가'!E197-펀드!U197</f>
        <v>353.41365461847454</v>
      </c>
      <c r="Q198" s="9">
        <f ca="1">$L198*F198/'일자별 주가'!F197-펀드!V197</f>
        <v>200.80321285140781</v>
      </c>
      <c r="R198" s="16">
        <f t="shared" ref="R198:R254" ca="1" si="40">R197+M198</f>
        <v>141566.26506024098</v>
      </c>
      <c r="S198" s="16">
        <f t="shared" ref="S198:S254" ca="1" si="41">S197+N198</f>
        <v>84939.759036144576</v>
      </c>
      <c r="T198" s="16">
        <f t="shared" ref="T198:T254" ca="1" si="42">T197+O198</f>
        <v>309558.2329317269</v>
      </c>
      <c r="U198" s="16">
        <f t="shared" ref="U198:U254" ca="1" si="43">U197+P198</f>
        <v>16610.441767068274</v>
      </c>
      <c r="V198" s="16">
        <f t="shared" ref="V198:V254" ca="1" si="44">V197+Q198</f>
        <v>9437.7510040160651</v>
      </c>
    </row>
    <row r="199" spans="1:22" x14ac:dyDescent="0.3">
      <c r="A199">
        <v>197</v>
      </c>
      <c r="B199" s="15">
        <f ca="1">'일자별 시가총액'!B198/'일자별 시가총액'!$G198</f>
        <v>9.0870179120715405E-2</v>
      </c>
      <c r="C199" s="15">
        <f ca="1">'일자별 시가총액'!C198/'일자별 시가총액'!$G198</f>
        <v>4.8283054728529139E-2</v>
      </c>
      <c r="D199" s="15">
        <f ca="1">'일자별 시가총액'!D198/'일자별 시가총액'!$G198</f>
        <v>0.38429555758211881</v>
      </c>
      <c r="E199" s="15">
        <f ca="1">'일자별 시가총액'!E198/'일자별 시가총액'!$G198</f>
        <v>7.6217966939207488E-2</v>
      </c>
      <c r="F199" s="15">
        <f ca="1">'일자별 시가총액'!F198/'일자별 시가총액'!$G198</f>
        <v>0.40033324162942907</v>
      </c>
      <c r="G199" s="14">
        <f ca="1">'일자별 시가총액'!H198</f>
        <v>114.24347791164659</v>
      </c>
      <c r="H199" s="9">
        <f t="shared" ca="1" si="37"/>
        <v>200000</v>
      </c>
      <c r="I199" s="9">
        <f t="shared" ca="1" si="38"/>
        <v>150000</v>
      </c>
      <c r="J199" s="9">
        <f t="shared" ca="1" si="39"/>
        <v>2400000</v>
      </c>
      <c r="K199" s="9">
        <f t="shared" ca="1" si="35"/>
        <v>11424.347791164659</v>
      </c>
      <c r="L199" s="9">
        <f t="shared" ca="1" si="36"/>
        <v>27418434698.795181</v>
      </c>
      <c r="M199" s="9">
        <f ca="1">$L199*B199/'일자별 주가'!B198-펀드!R198</f>
        <v>3012.0481927710644</v>
      </c>
      <c r="N199" s="9">
        <f ca="1">$L199*C199/'일자별 주가'!C198-펀드!S198</f>
        <v>1807.2289156626357</v>
      </c>
      <c r="O199" s="9">
        <f ca="1">$L199*D199/'일자별 주가'!D198-펀드!T198</f>
        <v>6586.3453815260436</v>
      </c>
      <c r="P199" s="9">
        <f ca="1">$L199*E199/'일자별 주가'!E198-펀드!U198</f>
        <v>353.41365461847454</v>
      </c>
      <c r="Q199" s="9">
        <f ca="1">$L199*F199/'일자별 주가'!F198-펀드!V198</f>
        <v>200.80321285140417</v>
      </c>
      <c r="R199" s="16">
        <f t="shared" ca="1" si="40"/>
        <v>144578.31325301205</v>
      </c>
      <c r="S199" s="16">
        <f t="shared" ca="1" si="41"/>
        <v>86746.987951807212</v>
      </c>
      <c r="T199" s="16">
        <f t="shared" ca="1" si="42"/>
        <v>316144.57831325295</v>
      </c>
      <c r="U199" s="16">
        <f t="shared" ca="1" si="43"/>
        <v>16963.855421686749</v>
      </c>
      <c r="V199" s="16">
        <f t="shared" ca="1" si="44"/>
        <v>9638.5542168674692</v>
      </c>
    </row>
    <row r="200" spans="1:22" x14ac:dyDescent="0.3">
      <c r="A200">
        <v>198</v>
      </c>
      <c r="B200" s="15">
        <f ca="1">'일자별 시가총액'!B199/'일자별 시가총액'!$G199</f>
        <v>9.1528554939884169E-2</v>
      </c>
      <c r="C200" s="15">
        <f ca="1">'일자별 시가총액'!C199/'일자별 시가총액'!$G199</f>
        <v>4.8673121565479489E-2</v>
      </c>
      <c r="D200" s="15">
        <f ca="1">'일자별 시가총액'!D199/'일자별 시가총액'!$G199</f>
        <v>0.38295737329373997</v>
      </c>
      <c r="E200" s="15">
        <f ca="1">'일자별 시가총액'!E199/'일자별 시가총액'!$G199</f>
        <v>7.7908223290735837E-2</v>
      </c>
      <c r="F200" s="15">
        <f ca="1">'일자별 시가총액'!F199/'일자별 시가총액'!$G199</f>
        <v>0.39893272691016052</v>
      </c>
      <c r="G200" s="14">
        <f ca="1">'일자별 시가총액'!H199</f>
        <v>115.02105381526104</v>
      </c>
      <c r="H200" s="9">
        <f t="shared" ca="1" si="37"/>
        <v>50000</v>
      </c>
      <c r="I200" s="9">
        <f t="shared" ca="1" si="38"/>
        <v>100000</v>
      </c>
      <c r="J200" s="9">
        <f t="shared" ca="1" si="39"/>
        <v>2350000</v>
      </c>
      <c r="K200" s="9">
        <f t="shared" ca="1" si="35"/>
        <v>11502.105381526104</v>
      </c>
      <c r="L200" s="9">
        <f t="shared" ca="1" si="36"/>
        <v>27029947646.586346</v>
      </c>
      <c r="M200" s="9">
        <f ca="1">$L200*B200/'일자별 주가'!B199-펀드!R199</f>
        <v>-3012.0481927710935</v>
      </c>
      <c r="N200" s="9">
        <f ca="1">$L200*C200/'일자별 주가'!C199-펀드!S199</f>
        <v>-1807.2289156626357</v>
      </c>
      <c r="O200" s="9">
        <f ca="1">$L200*D200/'일자별 주가'!D199-펀드!T199</f>
        <v>-6586.3453815260436</v>
      </c>
      <c r="P200" s="9">
        <f ca="1">$L200*E200/'일자별 주가'!E199-펀드!U199</f>
        <v>-353.41365461847454</v>
      </c>
      <c r="Q200" s="9">
        <f ca="1">$L200*F200/'일자별 주가'!F199-펀드!V199</f>
        <v>-200.80321285140417</v>
      </c>
      <c r="R200" s="16">
        <f t="shared" ca="1" si="40"/>
        <v>141566.26506024096</v>
      </c>
      <c r="S200" s="16">
        <f t="shared" ca="1" si="41"/>
        <v>84939.759036144576</v>
      </c>
      <c r="T200" s="16">
        <f t="shared" ca="1" si="42"/>
        <v>309558.2329317269</v>
      </c>
      <c r="U200" s="16">
        <f t="shared" ca="1" si="43"/>
        <v>16610.441767068274</v>
      </c>
      <c r="V200" s="16">
        <f t="shared" ca="1" si="44"/>
        <v>9437.7510040160651</v>
      </c>
    </row>
    <row r="201" spans="1:22" x14ac:dyDescent="0.3">
      <c r="A201">
        <v>199</v>
      </c>
      <c r="B201" s="15">
        <f ca="1">'일자별 시가총액'!B200/'일자별 시가총액'!$G200</f>
        <v>9.2404229789089631E-2</v>
      </c>
      <c r="C201" s="15">
        <f ca="1">'일자별 시가총액'!C200/'일자별 시가총액'!$G200</f>
        <v>4.75128352699224E-2</v>
      </c>
      <c r="D201" s="15">
        <f ca="1">'일자별 시가총액'!D200/'일자별 시가총액'!$G200</f>
        <v>0.38243146800446809</v>
      </c>
      <c r="E201" s="15">
        <f ca="1">'일자별 시가총액'!E200/'일자별 시가총액'!$G200</f>
        <v>7.4963159728736711E-2</v>
      </c>
      <c r="F201" s="15">
        <f ca="1">'일자별 시가총액'!F200/'일자별 시가총액'!$G200</f>
        <v>0.40268830720778315</v>
      </c>
      <c r="G201" s="14">
        <f ca="1">'일자별 시가총액'!H200</f>
        <v>116.09545220883535</v>
      </c>
      <c r="H201" s="9">
        <f t="shared" ca="1" si="37"/>
        <v>50000</v>
      </c>
      <c r="I201" s="9">
        <f t="shared" ca="1" si="38"/>
        <v>100000</v>
      </c>
      <c r="J201" s="9">
        <f t="shared" ca="1" si="39"/>
        <v>2300000</v>
      </c>
      <c r="K201" s="9">
        <f t="shared" ca="1" si="35"/>
        <v>11609.545220883536</v>
      </c>
      <c r="L201" s="9">
        <f t="shared" ca="1" si="36"/>
        <v>26701954008.032131</v>
      </c>
      <c r="M201" s="9">
        <f ca="1">$L201*B201/'일자별 주가'!B200-펀드!R200</f>
        <v>-3012.0481927710644</v>
      </c>
      <c r="N201" s="9">
        <f ca="1">$L201*C201/'일자별 주가'!C200-펀드!S200</f>
        <v>-1807.2289156626357</v>
      </c>
      <c r="O201" s="9">
        <f ca="1">$L201*D201/'일자별 주가'!D200-펀드!T200</f>
        <v>-6586.3453815261018</v>
      </c>
      <c r="P201" s="9">
        <f ca="1">$L201*E201/'일자별 주가'!E200-펀드!U200</f>
        <v>-353.41365461847272</v>
      </c>
      <c r="Q201" s="9">
        <f ca="1">$L201*F201/'일자별 주가'!F200-펀드!V200</f>
        <v>-200.80321285140599</v>
      </c>
      <c r="R201" s="16">
        <f t="shared" ca="1" si="40"/>
        <v>138554.21686746989</v>
      </c>
      <c r="S201" s="16">
        <f t="shared" ca="1" si="41"/>
        <v>83132.530120481941</v>
      </c>
      <c r="T201" s="16">
        <f t="shared" ca="1" si="42"/>
        <v>302971.8875502008</v>
      </c>
      <c r="U201" s="16">
        <f t="shared" ca="1" si="43"/>
        <v>16257.028112449801</v>
      </c>
      <c r="V201" s="16">
        <f t="shared" ca="1" si="44"/>
        <v>9236.9477911646591</v>
      </c>
    </row>
    <row r="202" spans="1:22" x14ac:dyDescent="0.3">
      <c r="A202">
        <v>200</v>
      </c>
      <c r="B202" s="15">
        <f ca="1">'일자별 시가총액'!B201/'일자별 시가총액'!$G201</f>
        <v>8.9869656357969924E-2</v>
      </c>
      <c r="C202" s="15">
        <f ca="1">'일자별 시가총액'!C201/'일자별 시가총액'!$G201</f>
        <v>4.6430065284076054E-2</v>
      </c>
      <c r="D202" s="15">
        <f ca="1">'일자별 시가총액'!D201/'일자별 시가총액'!$G201</f>
        <v>0.37441621335779685</v>
      </c>
      <c r="E202" s="15">
        <f ca="1">'일자별 시가총액'!E201/'일자별 시가총액'!$G201</f>
        <v>7.5352765774164276E-2</v>
      </c>
      <c r="F202" s="15">
        <f ca="1">'일자별 시가총액'!F201/'일자별 시가총액'!$G201</f>
        <v>0.41393129922599287</v>
      </c>
      <c r="G202" s="14">
        <f ca="1">'일자별 시가총액'!H201</f>
        <v>116.27281124497992</v>
      </c>
      <c r="H202" s="9">
        <f t="shared" ca="1" si="37"/>
        <v>50000</v>
      </c>
      <c r="I202" s="9">
        <f t="shared" ca="1" si="38"/>
        <v>50000</v>
      </c>
      <c r="J202" s="9">
        <f t="shared" ca="1" si="39"/>
        <v>2300000</v>
      </c>
      <c r="K202" s="9">
        <f t="shared" ca="1" si="35"/>
        <v>11627.281124497991</v>
      </c>
      <c r="L202" s="9">
        <f t="shared" ca="1" si="36"/>
        <v>26742746586.345379</v>
      </c>
      <c r="M202" s="9">
        <f ca="1">$L202*B202/'일자별 주가'!B201-펀드!R201</f>
        <v>0</v>
      </c>
      <c r="N202" s="9">
        <f ca="1">$L202*C202/'일자별 주가'!C201-펀드!S201</f>
        <v>0</v>
      </c>
      <c r="O202" s="9">
        <f ca="1">$L202*D202/'일자별 주가'!D201-펀드!T201</f>
        <v>0</v>
      </c>
      <c r="P202" s="9">
        <f ca="1">$L202*E202/'일자별 주가'!E201-펀드!U201</f>
        <v>0</v>
      </c>
      <c r="Q202" s="9">
        <f ca="1">$L202*F202/'일자별 주가'!F201-펀드!V201</f>
        <v>0</v>
      </c>
      <c r="R202" s="16">
        <f t="shared" ca="1" si="40"/>
        <v>138554.21686746989</v>
      </c>
      <c r="S202" s="16">
        <f t="shared" ca="1" si="41"/>
        <v>83132.530120481941</v>
      </c>
      <c r="T202" s="16">
        <f t="shared" ca="1" si="42"/>
        <v>302971.8875502008</v>
      </c>
      <c r="U202" s="16">
        <f t="shared" ca="1" si="43"/>
        <v>16257.028112449801</v>
      </c>
      <c r="V202" s="16">
        <f t="shared" ca="1" si="44"/>
        <v>9236.9477911646591</v>
      </c>
    </row>
    <row r="203" spans="1:22" x14ac:dyDescent="0.3">
      <c r="A203">
        <v>201</v>
      </c>
      <c r="B203" s="15">
        <f ca="1">'일자별 시가총액'!B202/'일자별 시가총액'!$G202</f>
        <v>8.8076595322504697E-2</v>
      </c>
      <c r="C203" s="15">
        <f ca="1">'일자별 시가총액'!C202/'일자별 시가총액'!$G202</f>
        <v>4.7809424806536736E-2</v>
      </c>
      <c r="D203" s="15">
        <f ca="1">'일자별 시가총액'!D202/'일자별 시가총액'!$G202</f>
        <v>0.38005658060136233</v>
      </c>
      <c r="E203" s="15">
        <f ca="1">'일자별 시가총액'!E202/'일자별 시가총액'!$G202</f>
        <v>7.7670842042845412E-2</v>
      </c>
      <c r="F203" s="15">
        <f ca="1">'일자별 시가총액'!F202/'일자별 시가총액'!$G202</f>
        <v>0.40638655722675077</v>
      </c>
      <c r="G203" s="14">
        <f ca="1">'일자별 시가총액'!H202</f>
        <v>115.25428273092369</v>
      </c>
      <c r="H203" s="9">
        <f t="shared" ca="1" si="37"/>
        <v>150000</v>
      </c>
      <c r="I203" s="9">
        <f t="shared" ca="1" si="38"/>
        <v>150000</v>
      </c>
      <c r="J203" s="9">
        <f t="shared" ca="1" si="39"/>
        <v>2300000</v>
      </c>
      <c r="K203" s="9">
        <f t="shared" ca="1" si="35"/>
        <v>11525.428273092368</v>
      </c>
      <c r="L203" s="9">
        <f t="shared" ca="1" si="36"/>
        <v>26508485028.112446</v>
      </c>
      <c r="M203" s="9">
        <f ca="1">$L203*B203/'일자별 주가'!B202-펀드!R202</f>
        <v>0</v>
      </c>
      <c r="N203" s="9">
        <f ca="1">$L203*C203/'일자별 주가'!C202-펀드!S202</f>
        <v>0</v>
      </c>
      <c r="O203" s="9">
        <f ca="1">$L203*D203/'일자별 주가'!D202-펀드!T202</f>
        <v>0</v>
      </c>
      <c r="P203" s="9">
        <f ca="1">$L203*E203/'일자별 주가'!E202-펀드!U202</f>
        <v>0</v>
      </c>
      <c r="Q203" s="9">
        <f ca="1">$L203*F203/'일자별 주가'!F202-펀드!V202</f>
        <v>0</v>
      </c>
      <c r="R203" s="16">
        <f t="shared" ca="1" si="40"/>
        <v>138554.21686746989</v>
      </c>
      <c r="S203" s="16">
        <f t="shared" ca="1" si="41"/>
        <v>83132.530120481941</v>
      </c>
      <c r="T203" s="16">
        <f t="shared" ca="1" si="42"/>
        <v>302971.8875502008</v>
      </c>
      <c r="U203" s="16">
        <f t="shared" ca="1" si="43"/>
        <v>16257.028112449801</v>
      </c>
      <c r="V203" s="16">
        <f t="shared" ca="1" si="44"/>
        <v>9236.9477911646591</v>
      </c>
    </row>
    <row r="204" spans="1:22" x14ac:dyDescent="0.3">
      <c r="A204">
        <v>202</v>
      </c>
      <c r="B204" s="15">
        <f ca="1">'일자별 시가총액'!B203/'일자별 시가총액'!$G203</f>
        <v>9.0090709556954376E-2</v>
      </c>
      <c r="C204" s="15">
        <f ca="1">'일자별 시가총액'!C203/'일자별 시가총액'!$G203</f>
        <v>4.8203791920771816E-2</v>
      </c>
      <c r="D204" s="15">
        <f ca="1">'일자별 시가총액'!D203/'일자별 시가총액'!$G203</f>
        <v>0.37525194175649657</v>
      </c>
      <c r="E204" s="15">
        <f ca="1">'일자별 시가총액'!E203/'일자별 시가총액'!$G203</f>
        <v>7.7958494003284529E-2</v>
      </c>
      <c r="F204" s="15">
        <f ca="1">'일자별 시가총액'!F203/'일자별 시가총액'!$G203</f>
        <v>0.4084950627624927</v>
      </c>
      <c r="G204" s="14">
        <f ca="1">'일자별 시가총액'!H203</f>
        <v>114.47632128514056</v>
      </c>
      <c r="H204" s="9">
        <f t="shared" ca="1" si="37"/>
        <v>50000</v>
      </c>
      <c r="I204" s="9">
        <f t="shared" ca="1" si="38"/>
        <v>250000</v>
      </c>
      <c r="J204" s="9">
        <f t="shared" ca="1" si="39"/>
        <v>2100000</v>
      </c>
      <c r="K204" s="9">
        <f t="shared" ca="1" si="35"/>
        <v>11447.632128514057</v>
      </c>
      <c r="L204" s="9">
        <f t="shared" ca="1" si="36"/>
        <v>24040027469.87952</v>
      </c>
      <c r="M204" s="9">
        <f ca="1">$L204*B204/'일자별 주가'!B203-펀드!R203</f>
        <v>-12048.19277108433</v>
      </c>
      <c r="N204" s="9">
        <f ca="1">$L204*C204/'일자별 주가'!C203-펀드!S203</f>
        <v>-7228.915662650601</v>
      </c>
      <c r="O204" s="9">
        <f ca="1">$L204*D204/'일자별 주가'!D203-펀드!T203</f>
        <v>-26345.381526104407</v>
      </c>
      <c r="P204" s="9">
        <f ca="1">$L204*E204/'일자별 주가'!E203-펀드!U203</f>
        <v>-1413.6546184738963</v>
      </c>
      <c r="Q204" s="9">
        <f ca="1">$L204*F204/'일자별 주가'!F203-펀드!V203</f>
        <v>-803.21285140562213</v>
      </c>
      <c r="R204" s="16">
        <f t="shared" ca="1" si="40"/>
        <v>126506.02409638556</v>
      </c>
      <c r="S204" s="16">
        <f t="shared" ca="1" si="41"/>
        <v>75903.61445783134</v>
      </c>
      <c r="T204" s="16">
        <f t="shared" ca="1" si="42"/>
        <v>276626.50602409639</v>
      </c>
      <c r="U204" s="16">
        <f t="shared" ca="1" si="43"/>
        <v>14843.373493975905</v>
      </c>
      <c r="V204" s="16">
        <f t="shared" ca="1" si="44"/>
        <v>8433.7349397590369</v>
      </c>
    </row>
    <row r="205" spans="1:22" x14ac:dyDescent="0.3">
      <c r="A205">
        <v>203</v>
      </c>
      <c r="B205" s="15">
        <f ca="1">'일자별 시가총액'!B204/'일자별 시가총액'!$G204</f>
        <v>9.1511501021406857E-2</v>
      </c>
      <c r="C205" s="15">
        <f ca="1">'일자별 시가총액'!C204/'일자별 시가총액'!$G204</f>
        <v>4.8207710708437566E-2</v>
      </c>
      <c r="D205" s="15">
        <f ca="1">'일자별 시가총액'!D204/'일자별 시가총액'!$G204</f>
        <v>0.37095153427441752</v>
      </c>
      <c r="E205" s="15">
        <f ca="1">'일자별 시가총액'!E204/'일자별 시가총액'!$G204</f>
        <v>7.7734147868223497E-2</v>
      </c>
      <c r="F205" s="15">
        <f ca="1">'일자별 시가총액'!F204/'일자별 시가총액'!$G204</f>
        <v>0.41159510612751449</v>
      </c>
      <c r="G205" s="14">
        <f ca="1">'일자별 시가총액'!H204</f>
        <v>114.75942489959839</v>
      </c>
      <c r="H205" s="9">
        <f t="shared" ca="1" si="37"/>
        <v>150000</v>
      </c>
      <c r="I205" s="9">
        <f t="shared" ca="1" si="38"/>
        <v>0</v>
      </c>
      <c r="J205" s="9">
        <f t="shared" ca="1" si="39"/>
        <v>2250000</v>
      </c>
      <c r="K205" s="9">
        <f t="shared" ca="1" si="35"/>
        <v>11475.94248995984</v>
      </c>
      <c r="L205" s="9">
        <f t="shared" ca="1" si="36"/>
        <v>25820870602.409641</v>
      </c>
      <c r="M205" s="9">
        <f ca="1">$L205*B205/'일자별 주가'!B204-펀드!R204</f>
        <v>9036.1445783132367</v>
      </c>
      <c r="N205" s="9">
        <f ca="1">$L205*C205/'일자별 주가'!C204-펀드!S204</f>
        <v>5421.6867469879362</v>
      </c>
      <c r="O205" s="9">
        <f ca="1">$L205*D205/'일자별 주가'!D204-펀드!T204</f>
        <v>19759.036144578306</v>
      </c>
      <c r="P205" s="9">
        <f ca="1">$L205*E205/'일자별 주가'!E204-펀드!U204</f>
        <v>1060.2409638554218</v>
      </c>
      <c r="Q205" s="9">
        <f ca="1">$L205*F205/'일자별 주가'!F204-펀드!V204</f>
        <v>602.40963855421796</v>
      </c>
      <c r="R205" s="16">
        <f t="shared" ca="1" si="40"/>
        <v>135542.1686746988</v>
      </c>
      <c r="S205" s="16">
        <f t="shared" ca="1" si="41"/>
        <v>81325.301204819276</v>
      </c>
      <c r="T205" s="16">
        <f t="shared" ca="1" si="42"/>
        <v>296385.5421686747</v>
      </c>
      <c r="U205" s="16">
        <f t="shared" ca="1" si="43"/>
        <v>15903.614457831327</v>
      </c>
      <c r="V205" s="16">
        <f t="shared" ca="1" si="44"/>
        <v>9036.1445783132549</v>
      </c>
    </row>
    <row r="206" spans="1:22" x14ac:dyDescent="0.3">
      <c r="A206">
        <v>204</v>
      </c>
      <c r="B206" s="15">
        <f ca="1">'일자별 시가총액'!B205/'일자별 시가총액'!$G205</f>
        <v>9.126608659785064E-2</v>
      </c>
      <c r="C206" s="15">
        <f ca="1">'일자별 시가총액'!C205/'일자별 시가총액'!$G205</f>
        <v>4.7573057005769533E-2</v>
      </c>
      <c r="D206" s="15">
        <f ca="1">'일자별 시가총액'!D205/'일자별 시가총액'!$G205</f>
        <v>0.36010819933277921</v>
      </c>
      <c r="E206" s="15">
        <f ca="1">'일자별 시가총액'!E205/'일자별 시가총액'!$G205</f>
        <v>7.8056632339169874E-2</v>
      </c>
      <c r="F206" s="15">
        <f ca="1">'일자별 시가총액'!F205/'일자별 시가총액'!$G205</f>
        <v>0.42299602472443071</v>
      </c>
      <c r="G206" s="14">
        <f ca="1">'일자별 시가총액'!H205</f>
        <v>114.9228</v>
      </c>
      <c r="H206" s="9">
        <f t="shared" ca="1" si="37"/>
        <v>100000</v>
      </c>
      <c r="I206" s="9">
        <f t="shared" ca="1" si="38"/>
        <v>50000</v>
      </c>
      <c r="J206" s="9">
        <f t="shared" ca="1" si="39"/>
        <v>2300000</v>
      </c>
      <c r="K206" s="9">
        <f t="shared" ca="1" si="35"/>
        <v>11492.28</v>
      </c>
      <c r="L206" s="9">
        <f t="shared" ca="1" si="36"/>
        <v>26432244000</v>
      </c>
      <c r="M206" s="9">
        <f ca="1">$L206*B206/'일자별 주가'!B205-펀드!R205</f>
        <v>3012.0481927710935</v>
      </c>
      <c r="N206" s="9">
        <f ca="1">$L206*C206/'일자별 주가'!C205-펀드!S205</f>
        <v>1807.2289156626503</v>
      </c>
      <c r="O206" s="9">
        <f ca="1">$L206*D206/'일자별 주가'!D205-펀드!T205</f>
        <v>6586.3453815260436</v>
      </c>
      <c r="P206" s="9">
        <f ca="1">$L206*E206/'일자별 주가'!E205-펀드!U205</f>
        <v>353.4136546184709</v>
      </c>
      <c r="Q206" s="9">
        <f ca="1">$L206*F206/'일자별 주가'!F205-펀드!V205</f>
        <v>200.80321285140417</v>
      </c>
      <c r="R206" s="16">
        <f t="shared" ca="1" si="40"/>
        <v>138554.21686746989</v>
      </c>
      <c r="S206" s="16">
        <f t="shared" ca="1" si="41"/>
        <v>83132.530120481926</v>
      </c>
      <c r="T206" s="16">
        <f t="shared" ca="1" si="42"/>
        <v>302971.88755020074</v>
      </c>
      <c r="U206" s="16">
        <f t="shared" ca="1" si="43"/>
        <v>16257.028112449798</v>
      </c>
      <c r="V206" s="16">
        <f t="shared" ca="1" si="44"/>
        <v>9236.9477911646591</v>
      </c>
    </row>
    <row r="207" spans="1:22" x14ac:dyDescent="0.3">
      <c r="A207">
        <v>205</v>
      </c>
      <c r="B207" s="15">
        <f ca="1">'일자별 시가총액'!B206/'일자별 시가총액'!$G206</f>
        <v>8.9388424923062787E-2</v>
      </c>
      <c r="C207" s="15">
        <f ca="1">'일자별 시가총액'!C206/'일자별 시가총액'!$G206</f>
        <v>4.727050482107728E-2</v>
      </c>
      <c r="D207" s="15">
        <f ca="1">'일자별 시가총액'!D206/'일자별 시가총액'!$G206</f>
        <v>0.35253501921148034</v>
      </c>
      <c r="E207" s="15">
        <f ca="1">'일자별 시가총액'!E206/'일자별 시가총액'!$G206</f>
        <v>7.8424788039175311E-2</v>
      </c>
      <c r="F207" s="15">
        <f ca="1">'일자별 시가총액'!F206/'일자별 시가총액'!$G206</f>
        <v>0.4323812630052043</v>
      </c>
      <c r="G207" s="14">
        <f ca="1">'일자별 시가총액'!H206</f>
        <v>114.80961445783133</v>
      </c>
      <c r="H207" s="9">
        <f t="shared" ca="1" si="37"/>
        <v>50000</v>
      </c>
      <c r="I207" s="9">
        <f t="shared" ca="1" si="38"/>
        <v>100000</v>
      </c>
      <c r="J207" s="9">
        <f t="shared" ca="1" si="39"/>
        <v>2250000</v>
      </c>
      <c r="K207" s="9">
        <f t="shared" ca="1" si="35"/>
        <v>11480.961445783132</v>
      </c>
      <c r="L207" s="9">
        <f t="shared" ca="1" si="36"/>
        <v>25832163253.012047</v>
      </c>
      <c r="M207" s="9">
        <f ca="1">$L207*B207/'일자별 주가'!B206-펀드!R206</f>
        <v>-3012.0481927710935</v>
      </c>
      <c r="N207" s="9">
        <f ca="1">$L207*C207/'일자별 주가'!C206-펀드!S206</f>
        <v>-1807.2289156626503</v>
      </c>
      <c r="O207" s="9">
        <f ca="1">$L207*D207/'일자별 주가'!D206-펀드!T206</f>
        <v>-6586.3453815261018</v>
      </c>
      <c r="P207" s="9">
        <f ca="1">$L207*E207/'일자별 주가'!E206-펀드!U206</f>
        <v>-353.41365461847454</v>
      </c>
      <c r="Q207" s="9">
        <f ca="1">$L207*F207/'일자별 주가'!F206-펀드!V206</f>
        <v>-200.80321285140781</v>
      </c>
      <c r="R207" s="16">
        <f t="shared" ca="1" si="40"/>
        <v>135542.1686746988</v>
      </c>
      <c r="S207" s="16">
        <f t="shared" ca="1" si="41"/>
        <v>81325.301204819276</v>
      </c>
      <c r="T207" s="16">
        <f t="shared" ca="1" si="42"/>
        <v>296385.54216867464</v>
      </c>
      <c r="U207" s="16">
        <f t="shared" ca="1" si="43"/>
        <v>15903.614457831323</v>
      </c>
      <c r="V207" s="16">
        <f t="shared" ca="1" si="44"/>
        <v>9036.1445783132513</v>
      </c>
    </row>
    <row r="208" spans="1:22" x14ac:dyDescent="0.3">
      <c r="A208">
        <v>206</v>
      </c>
      <c r="B208" s="15">
        <f ca="1">'일자별 시가총액'!B207/'일자별 시가총액'!$G207</f>
        <v>8.9777661234205539E-2</v>
      </c>
      <c r="C208" s="15">
        <f ca="1">'일자별 시가총액'!C207/'일자별 시가총액'!$G207</f>
        <v>4.6995681361907349E-2</v>
      </c>
      <c r="D208" s="15">
        <f ca="1">'일자별 시가총액'!D207/'일자별 시가총액'!$G207</f>
        <v>0.35613523438856526</v>
      </c>
      <c r="E208" s="15">
        <f ca="1">'일자별 시가총액'!E207/'일자별 시가총액'!$G207</f>
        <v>7.96455018825451E-2</v>
      </c>
      <c r="F208" s="15">
        <f ca="1">'일자별 시가총액'!F207/'일자별 시가총액'!$G207</f>
        <v>0.42744592113277674</v>
      </c>
      <c r="G208" s="14">
        <f ca="1">'일자별 시가총액'!H207</f>
        <v>115.25796305220884</v>
      </c>
      <c r="H208" s="9">
        <f t="shared" ca="1" si="37"/>
        <v>50000</v>
      </c>
      <c r="I208" s="9">
        <f t="shared" ca="1" si="38"/>
        <v>200000</v>
      </c>
      <c r="J208" s="9">
        <f t="shared" ca="1" si="39"/>
        <v>2100000</v>
      </c>
      <c r="K208" s="9">
        <f t="shared" ca="1" si="35"/>
        <v>11525.796305220883</v>
      </c>
      <c r="L208" s="9">
        <f t="shared" ca="1" si="36"/>
        <v>24204172240.963856</v>
      </c>
      <c r="M208" s="9">
        <f ca="1">$L208*B208/'일자별 주가'!B207-펀드!R207</f>
        <v>-9036.1445783132513</v>
      </c>
      <c r="N208" s="9">
        <f ca="1">$L208*C208/'일자별 주가'!C207-펀드!S207</f>
        <v>-5421.6867469879508</v>
      </c>
      <c r="O208" s="9">
        <f ca="1">$L208*D208/'일자별 주가'!D207-펀드!T207</f>
        <v>-19759.036144578247</v>
      </c>
      <c r="P208" s="9">
        <f ca="1">$L208*E208/'일자별 주가'!E207-펀드!U207</f>
        <v>-1060.24096385542</v>
      </c>
      <c r="Q208" s="9">
        <f ca="1">$L208*F208/'일자별 주가'!F207-펀드!V207</f>
        <v>-602.40963855421433</v>
      </c>
      <c r="R208" s="16">
        <f t="shared" ca="1" si="40"/>
        <v>126506.02409638555</v>
      </c>
      <c r="S208" s="16">
        <f t="shared" ca="1" si="41"/>
        <v>75903.614457831325</v>
      </c>
      <c r="T208" s="16">
        <f t="shared" ca="1" si="42"/>
        <v>276626.50602409639</v>
      </c>
      <c r="U208" s="16">
        <f t="shared" ca="1" si="43"/>
        <v>14843.373493975903</v>
      </c>
      <c r="V208" s="16">
        <f t="shared" ca="1" si="44"/>
        <v>8433.7349397590369</v>
      </c>
    </row>
    <row r="209" spans="1:22" x14ac:dyDescent="0.3">
      <c r="A209">
        <v>207</v>
      </c>
      <c r="B209" s="15">
        <f ca="1">'일자별 시가총액'!B208/'일자별 시가총액'!$G208</f>
        <v>9.1992174078161015E-2</v>
      </c>
      <c r="C209" s="15">
        <f ca="1">'일자별 시가총액'!C208/'일자별 시가총액'!$G208</f>
        <v>4.6536356878889767E-2</v>
      </c>
      <c r="D209" s="15">
        <f ca="1">'일자별 시가총액'!D208/'일자별 시가총액'!$G208</f>
        <v>0.36456280180218686</v>
      </c>
      <c r="E209" s="15">
        <f ca="1">'일자별 시가총액'!E208/'일자별 시가총액'!$G208</f>
        <v>7.9731873448753265E-2</v>
      </c>
      <c r="F209" s="15">
        <f ca="1">'일자별 시가총액'!F208/'일자별 시가총액'!$G208</f>
        <v>0.417176793792009</v>
      </c>
      <c r="G209" s="14">
        <f ca="1">'일자별 시가총액'!H208</f>
        <v>115.29267791164659</v>
      </c>
      <c r="H209" s="9">
        <f t="shared" ca="1" si="37"/>
        <v>250000</v>
      </c>
      <c r="I209" s="9">
        <f t="shared" ca="1" si="38"/>
        <v>0</v>
      </c>
      <c r="J209" s="9">
        <f t="shared" ca="1" si="39"/>
        <v>2350000</v>
      </c>
      <c r="K209" s="9">
        <f t="shared" ca="1" si="35"/>
        <v>11529.267791164659</v>
      </c>
      <c r="L209" s="9">
        <f t="shared" ca="1" si="36"/>
        <v>27093779309.23695</v>
      </c>
      <c r="M209" s="9">
        <f ca="1">$L209*B209/'일자별 주가'!B208-펀드!R208</f>
        <v>15060.240963855438</v>
      </c>
      <c r="N209" s="9">
        <f ca="1">$L209*C209/'일자별 주가'!C208-펀드!S208</f>
        <v>9036.1445783132658</v>
      </c>
      <c r="O209" s="9">
        <f ca="1">$L209*D209/'일자별 주가'!D208-펀드!T208</f>
        <v>32931.726907630509</v>
      </c>
      <c r="P209" s="9">
        <f ca="1">$L209*E209/'일자별 주가'!E208-펀드!U208</f>
        <v>1767.0682730923709</v>
      </c>
      <c r="Q209" s="9">
        <f ca="1">$L209*F209/'일자별 주가'!F208-펀드!V208</f>
        <v>1004.0160642570281</v>
      </c>
      <c r="R209" s="16">
        <f t="shared" ca="1" si="40"/>
        <v>141566.26506024098</v>
      </c>
      <c r="S209" s="16">
        <f t="shared" ca="1" si="41"/>
        <v>84939.759036144591</v>
      </c>
      <c r="T209" s="16">
        <f t="shared" ca="1" si="42"/>
        <v>309558.2329317269</v>
      </c>
      <c r="U209" s="16">
        <f t="shared" ca="1" si="43"/>
        <v>16610.441767068274</v>
      </c>
      <c r="V209" s="16">
        <f t="shared" ca="1" si="44"/>
        <v>9437.7510040160651</v>
      </c>
    </row>
    <row r="210" spans="1:22" x14ac:dyDescent="0.3">
      <c r="A210">
        <v>208</v>
      </c>
      <c r="B210" s="15">
        <f ca="1">'일자별 시가총액'!B209/'일자별 시가총액'!$G209</f>
        <v>9.2439395784133391E-2</v>
      </c>
      <c r="C210" s="15">
        <f ca="1">'일자별 시가총액'!C209/'일자별 시가총액'!$G209</f>
        <v>4.7040074311450332E-2</v>
      </c>
      <c r="D210" s="15">
        <f ca="1">'일자별 시가총액'!D209/'일자별 시가총액'!$G209</f>
        <v>0.3628621559442769</v>
      </c>
      <c r="E210" s="15">
        <f ca="1">'일자별 시가총액'!E209/'일자별 시가총액'!$G209</f>
        <v>7.8061805432690187E-2</v>
      </c>
      <c r="F210" s="15">
        <f ca="1">'일자별 시가총액'!F209/'일자별 시가총액'!$G209</f>
        <v>0.41959656852744914</v>
      </c>
      <c r="G210" s="14">
        <f ca="1">'일자별 시가총액'!H209</f>
        <v>116.75510200803213</v>
      </c>
      <c r="H210" s="9">
        <f t="shared" ca="1" si="37"/>
        <v>50000</v>
      </c>
      <c r="I210" s="9">
        <f t="shared" ca="1" si="38"/>
        <v>50000</v>
      </c>
      <c r="J210" s="9">
        <f t="shared" ca="1" si="39"/>
        <v>2350000</v>
      </c>
      <c r="K210" s="9">
        <f t="shared" ca="1" si="35"/>
        <v>11675.510200803212</v>
      </c>
      <c r="L210" s="9">
        <f t="shared" ca="1" si="36"/>
        <v>27437448971.887547</v>
      </c>
      <c r="M210" s="9">
        <f ca="1">$L210*B210/'일자별 주가'!B209-펀드!R209</f>
        <v>0</v>
      </c>
      <c r="N210" s="9">
        <f ca="1">$L210*C210/'일자별 주가'!C209-펀드!S209</f>
        <v>0</v>
      </c>
      <c r="O210" s="9">
        <f ca="1">$L210*D210/'일자별 주가'!D209-펀드!T209</f>
        <v>0</v>
      </c>
      <c r="P210" s="9">
        <f ca="1">$L210*E210/'일자별 주가'!E209-펀드!U209</f>
        <v>0</v>
      </c>
      <c r="Q210" s="9">
        <f ca="1">$L210*F210/'일자별 주가'!F209-펀드!V209</f>
        <v>0</v>
      </c>
      <c r="R210" s="16">
        <f t="shared" ca="1" si="40"/>
        <v>141566.26506024098</v>
      </c>
      <c r="S210" s="16">
        <f t="shared" ca="1" si="41"/>
        <v>84939.759036144591</v>
      </c>
      <c r="T210" s="16">
        <f t="shared" ca="1" si="42"/>
        <v>309558.2329317269</v>
      </c>
      <c r="U210" s="16">
        <f t="shared" ca="1" si="43"/>
        <v>16610.441767068274</v>
      </c>
      <c r="V210" s="16">
        <f t="shared" ca="1" si="44"/>
        <v>9437.7510040160651</v>
      </c>
    </row>
    <row r="211" spans="1:22" x14ac:dyDescent="0.3">
      <c r="A211">
        <v>209</v>
      </c>
      <c r="B211" s="15">
        <f ca="1">'일자별 시가총액'!B210/'일자별 시가총액'!$G210</f>
        <v>9.4276817146338121E-2</v>
      </c>
      <c r="C211" s="15">
        <f ca="1">'일자별 시가총액'!C210/'일자별 시가총액'!$G210</f>
        <v>4.6253229134591928E-2</v>
      </c>
      <c r="D211" s="15">
        <f ca="1">'일자별 시가총액'!D210/'일자별 시가총액'!$G210</f>
        <v>0.35808458888573413</v>
      </c>
      <c r="E211" s="15">
        <f ca="1">'일자별 시가총액'!E210/'일자별 시가총액'!$G210</f>
        <v>7.7061236477512909E-2</v>
      </c>
      <c r="F211" s="15">
        <f ca="1">'일자별 시가총액'!F210/'일자별 시가총액'!$G210</f>
        <v>0.42432412835582284</v>
      </c>
      <c r="G211" s="14">
        <f ca="1">'일자별 시가총액'!H210</f>
        <v>115.69364819277108</v>
      </c>
      <c r="H211" s="9">
        <f t="shared" ca="1" si="37"/>
        <v>200000</v>
      </c>
      <c r="I211" s="9">
        <f t="shared" ca="1" si="38"/>
        <v>0</v>
      </c>
      <c r="J211" s="9">
        <f t="shared" ca="1" si="39"/>
        <v>2550000</v>
      </c>
      <c r="K211" s="9">
        <f t="shared" ca="1" si="35"/>
        <v>11569.364819277109</v>
      </c>
      <c r="L211" s="9">
        <f t="shared" ca="1" si="36"/>
        <v>29501880289.156628</v>
      </c>
      <c r="M211" s="9">
        <f ca="1">$L211*B211/'일자별 주가'!B210-펀드!R210</f>
        <v>12048.192771084316</v>
      </c>
      <c r="N211" s="9">
        <f ca="1">$L211*C211/'일자별 주가'!C210-펀드!S210</f>
        <v>7228.915662650601</v>
      </c>
      <c r="O211" s="9">
        <f ca="1">$L211*D211/'일자별 주가'!D210-펀드!T210</f>
        <v>26345.381526104349</v>
      </c>
      <c r="P211" s="9">
        <f ca="1">$L211*E211/'일자별 주가'!E210-펀드!U210</f>
        <v>1413.6546184738909</v>
      </c>
      <c r="Q211" s="9">
        <f ca="1">$L211*F211/'일자별 주가'!F210-펀드!V210</f>
        <v>803.21285140562213</v>
      </c>
      <c r="R211" s="16">
        <f t="shared" ca="1" si="40"/>
        <v>153614.4578313253</v>
      </c>
      <c r="S211" s="16">
        <f t="shared" ca="1" si="41"/>
        <v>92168.674698795192</v>
      </c>
      <c r="T211" s="16">
        <f t="shared" ca="1" si="42"/>
        <v>335903.61445783125</v>
      </c>
      <c r="U211" s="16">
        <f t="shared" ca="1" si="43"/>
        <v>18024.096385542165</v>
      </c>
      <c r="V211" s="16">
        <f t="shared" ca="1" si="44"/>
        <v>10240.963855421687</v>
      </c>
    </row>
    <row r="212" spans="1:22" x14ac:dyDescent="0.3">
      <c r="A212">
        <v>210</v>
      </c>
      <c r="B212" s="15">
        <f ca="1">'일자별 시가총액'!B211/'일자별 시가총액'!$G211</f>
        <v>9.5098153271229696E-2</v>
      </c>
      <c r="C212" s="15">
        <f ca="1">'일자별 시가총액'!C211/'일자별 시가총액'!$G211</f>
        <v>4.7036590273186768E-2</v>
      </c>
      <c r="D212" s="15">
        <f ca="1">'일자별 시가총액'!D211/'일자별 시가총액'!$G211</f>
        <v>0.36571137593307823</v>
      </c>
      <c r="E212" s="15">
        <f ca="1">'일자별 시가총액'!E211/'일자별 시가총액'!$G211</f>
        <v>7.5262753713807459E-2</v>
      </c>
      <c r="F212" s="15">
        <f ca="1">'일자별 시가총액'!F211/'일자별 시가총액'!$G211</f>
        <v>0.41689112680869783</v>
      </c>
      <c r="G212" s="14">
        <f ca="1">'일자별 시가총액'!H211</f>
        <v>116.01836787148594</v>
      </c>
      <c r="H212" s="9">
        <f t="shared" ca="1" si="37"/>
        <v>250000</v>
      </c>
      <c r="I212" s="9">
        <f t="shared" ca="1" si="38"/>
        <v>150000</v>
      </c>
      <c r="J212" s="9">
        <f t="shared" ca="1" si="39"/>
        <v>2650000</v>
      </c>
      <c r="K212" s="9">
        <f t="shared" ca="1" si="35"/>
        <v>11601.836787148593</v>
      </c>
      <c r="L212" s="9">
        <f t="shared" ca="1" si="36"/>
        <v>30744867485.943771</v>
      </c>
      <c r="M212" s="9">
        <f ca="1">$L212*B212/'일자별 주가'!B211-펀드!R211</f>
        <v>6024.0963855421578</v>
      </c>
      <c r="N212" s="9">
        <f ca="1">$L212*C212/'일자별 주가'!C211-펀드!S211</f>
        <v>3614.457831325286</v>
      </c>
      <c r="O212" s="9">
        <f ca="1">$L212*D212/'일자별 주가'!D211-펀드!T211</f>
        <v>13172.690763052204</v>
      </c>
      <c r="P212" s="9">
        <f ca="1">$L212*E212/'일자별 주가'!E211-펀드!U211</f>
        <v>706.82730923694908</v>
      </c>
      <c r="Q212" s="9">
        <f ca="1">$L212*F212/'일자별 주가'!F211-펀드!V211</f>
        <v>401.60642570281016</v>
      </c>
      <c r="R212" s="16">
        <f t="shared" ca="1" si="40"/>
        <v>159638.55421686746</v>
      </c>
      <c r="S212" s="16">
        <f t="shared" ca="1" si="41"/>
        <v>95783.132530120478</v>
      </c>
      <c r="T212" s="16">
        <f t="shared" ca="1" si="42"/>
        <v>349076.30522088346</v>
      </c>
      <c r="U212" s="16">
        <f t="shared" ca="1" si="43"/>
        <v>18730.923694779114</v>
      </c>
      <c r="V212" s="16">
        <f t="shared" ca="1" si="44"/>
        <v>10642.570281124497</v>
      </c>
    </row>
    <row r="213" spans="1:22" x14ac:dyDescent="0.3">
      <c r="A213">
        <v>211</v>
      </c>
      <c r="B213" s="15">
        <f ca="1">'일자별 시가총액'!B212/'일자별 시가총액'!$G212</f>
        <v>9.9061899568619771E-2</v>
      </c>
      <c r="C213" s="15">
        <f ca="1">'일자별 시가총액'!C212/'일자별 시가총액'!$G212</f>
        <v>4.6288196562167795E-2</v>
      </c>
      <c r="D213" s="15">
        <f ca="1">'일자별 시가총액'!D212/'일자별 시가총액'!$G212</f>
        <v>0.36030806604822913</v>
      </c>
      <c r="E213" s="15">
        <f ca="1">'일자별 시가총액'!E212/'일자별 시가총액'!$G212</f>
        <v>7.4535146061396162E-2</v>
      </c>
      <c r="F213" s="15">
        <f ca="1">'일자별 시가총액'!F212/'일자별 시가총액'!$G212</f>
        <v>0.41980669175958713</v>
      </c>
      <c r="G213" s="14">
        <f ca="1">'일자별 시가총액'!H212</f>
        <v>114.43496064257029</v>
      </c>
      <c r="H213" s="9">
        <f t="shared" ca="1" si="37"/>
        <v>50000</v>
      </c>
      <c r="I213" s="9">
        <f t="shared" ca="1" si="38"/>
        <v>250000</v>
      </c>
      <c r="J213" s="9">
        <f t="shared" ca="1" si="39"/>
        <v>2450000</v>
      </c>
      <c r="K213" s="9">
        <f t="shared" ca="1" si="35"/>
        <v>11443.496064257028</v>
      </c>
      <c r="L213" s="9">
        <f t="shared" ca="1" si="36"/>
        <v>28036565357.429718</v>
      </c>
      <c r="M213" s="9">
        <f ca="1">$L213*B213/'일자별 주가'!B212-펀드!R212</f>
        <v>-12048.192771084316</v>
      </c>
      <c r="N213" s="9">
        <f ca="1">$L213*C213/'일자별 주가'!C212-펀드!S212</f>
        <v>-7228.915662650601</v>
      </c>
      <c r="O213" s="9">
        <f ca="1">$L213*D213/'일자별 주가'!D212-펀드!T212</f>
        <v>-26345.381526104349</v>
      </c>
      <c r="P213" s="9">
        <f ca="1">$L213*E213/'일자별 주가'!E212-펀드!U212</f>
        <v>-1413.6546184738909</v>
      </c>
      <c r="Q213" s="9">
        <f ca="1">$L213*F213/'일자별 주가'!F212-펀드!V212</f>
        <v>-803.21285140562031</v>
      </c>
      <c r="R213" s="16">
        <f t="shared" ca="1" si="40"/>
        <v>147590.36144578314</v>
      </c>
      <c r="S213" s="16">
        <f t="shared" ca="1" si="41"/>
        <v>88554.216867469877</v>
      </c>
      <c r="T213" s="16">
        <f t="shared" ca="1" si="42"/>
        <v>322730.92369477911</v>
      </c>
      <c r="U213" s="16">
        <f t="shared" ca="1" si="43"/>
        <v>17317.269076305223</v>
      </c>
      <c r="V213" s="16">
        <f t="shared" ca="1" si="44"/>
        <v>9839.357429718877</v>
      </c>
    </row>
    <row r="214" spans="1:22" x14ac:dyDescent="0.3">
      <c r="A214">
        <v>212</v>
      </c>
      <c r="B214" s="15">
        <f ca="1">'일자별 시가총액'!B213/'일자별 시가총액'!$G213</f>
        <v>9.7674116698822824E-2</v>
      </c>
      <c r="C214" s="15">
        <f ca="1">'일자별 시가총액'!C213/'일자별 시가총액'!$G213</f>
        <v>4.5033462360094138E-2</v>
      </c>
      <c r="D214" s="15">
        <f ca="1">'일자별 시가총액'!D213/'일자별 시가총액'!$G213</f>
        <v>0.3623405744456753</v>
      </c>
      <c r="E214" s="15">
        <f ca="1">'일자별 시가총액'!E213/'일자별 시가총액'!$G213</f>
        <v>7.1782621679755743E-2</v>
      </c>
      <c r="F214" s="15">
        <f ca="1">'일자별 시가총액'!F213/'일자별 시가총액'!$G213</f>
        <v>0.42316922481565195</v>
      </c>
      <c r="G214" s="14">
        <f ca="1">'일자별 시가총액'!H213</f>
        <v>116.78865702811245</v>
      </c>
      <c r="H214" s="9">
        <f t="shared" ca="1" si="37"/>
        <v>100000</v>
      </c>
      <c r="I214" s="9">
        <f t="shared" ca="1" si="38"/>
        <v>100000</v>
      </c>
      <c r="J214" s="9">
        <f t="shared" ca="1" si="39"/>
        <v>2450000</v>
      </c>
      <c r="K214" s="9">
        <f t="shared" ca="1" si="35"/>
        <v>11678.865702811245</v>
      </c>
      <c r="L214" s="9">
        <f t="shared" ca="1" si="36"/>
        <v>28613220971.88755</v>
      </c>
      <c r="M214" s="9">
        <f ca="1">$L214*B214/'일자별 주가'!B213-펀드!R213</f>
        <v>0</v>
      </c>
      <c r="N214" s="9">
        <f ca="1">$L214*C214/'일자별 주가'!C213-펀드!S213</f>
        <v>0</v>
      </c>
      <c r="O214" s="9">
        <f ca="1">$L214*D214/'일자별 주가'!D213-펀드!T213</f>
        <v>0</v>
      </c>
      <c r="P214" s="9">
        <f ca="1">$L214*E214/'일자별 주가'!E213-펀드!U213</f>
        <v>0</v>
      </c>
      <c r="Q214" s="9">
        <f ca="1">$L214*F214/'일자별 주가'!F213-펀드!V213</f>
        <v>0</v>
      </c>
      <c r="R214" s="16">
        <f t="shared" ca="1" si="40"/>
        <v>147590.36144578314</v>
      </c>
      <c r="S214" s="16">
        <f t="shared" ca="1" si="41"/>
        <v>88554.216867469877</v>
      </c>
      <c r="T214" s="16">
        <f t="shared" ca="1" si="42"/>
        <v>322730.92369477911</v>
      </c>
      <c r="U214" s="16">
        <f t="shared" ca="1" si="43"/>
        <v>17317.269076305223</v>
      </c>
      <c r="V214" s="16">
        <f t="shared" ca="1" si="44"/>
        <v>9839.357429718877</v>
      </c>
    </row>
    <row r="215" spans="1:22" x14ac:dyDescent="0.3">
      <c r="A215">
        <v>213</v>
      </c>
      <c r="B215" s="15">
        <f ca="1">'일자별 시가총액'!B214/'일자별 시가총액'!$G214</f>
        <v>9.5885892472108852E-2</v>
      </c>
      <c r="C215" s="15">
        <f ca="1">'일자별 시가총액'!C214/'일자별 시가총액'!$G214</f>
        <v>4.4032619858966698E-2</v>
      </c>
      <c r="D215" s="15">
        <f ca="1">'일자별 시가총액'!D214/'일자별 시가총액'!$G214</f>
        <v>0.35528220377668829</v>
      </c>
      <c r="E215" s="15">
        <f ca="1">'일자별 시가총액'!E214/'일자별 시가총액'!$G214</f>
        <v>7.1471834383772373E-2</v>
      </c>
      <c r="F215" s="15">
        <f ca="1">'일자별 시가총액'!F214/'일자별 시가총액'!$G214</f>
        <v>0.43332744950846375</v>
      </c>
      <c r="G215" s="14">
        <f ca="1">'일자별 시가총액'!H214</f>
        <v>116.63587469879518</v>
      </c>
      <c r="H215" s="9">
        <f t="shared" ca="1" si="37"/>
        <v>50000</v>
      </c>
      <c r="I215" s="9">
        <f t="shared" ca="1" si="38"/>
        <v>100000</v>
      </c>
      <c r="J215" s="9">
        <f t="shared" ca="1" si="39"/>
        <v>2400000</v>
      </c>
      <c r="K215" s="9">
        <f t="shared" ca="1" si="35"/>
        <v>11663.587469879516</v>
      </c>
      <c r="L215" s="9">
        <f t="shared" ca="1" si="36"/>
        <v>27992609927.710838</v>
      </c>
      <c r="M215" s="9">
        <f ca="1">$L215*B215/'일자별 주가'!B214-펀드!R214</f>
        <v>-3012.0481927711226</v>
      </c>
      <c r="N215" s="9">
        <f ca="1">$L215*C215/'일자별 주가'!C214-펀드!S214</f>
        <v>-1807.2289156626794</v>
      </c>
      <c r="O215" s="9">
        <f ca="1">$L215*D215/'일자별 주가'!D214-펀드!T214</f>
        <v>-6586.3453815262183</v>
      </c>
      <c r="P215" s="9">
        <f ca="1">$L215*E215/'일자별 주가'!E214-펀드!U214</f>
        <v>-353.41365461847818</v>
      </c>
      <c r="Q215" s="9">
        <f ca="1">$L215*F215/'일자별 주가'!F214-펀드!V214</f>
        <v>-200.80321285140781</v>
      </c>
      <c r="R215" s="16">
        <f t="shared" ca="1" si="40"/>
        <v>144578.31325301202</v>
      </c>
      <c r="S215" s="16">
        <f t="shared" ca="1" si="41"/>
        <v>86746.987951807198</v>
      </c>
      <c r="T215" s="16">
        <f t="shared" ca="1" si="42"/>
        <v>316144.57831325289</v>
      </c>
      <c r="U215" s="16">
        <f t="shared" ca="1" si="43"/>
        <v>16963.855421686745</v>
      </c>
      <c r="V215" s="16">
        <f t="shared" ca="1" si="44"/>
        <v>9638.5542168674692</v>
      </c>
    </row>
    <row r="216" spans="1:22" x14ac:dyDescent="0.3">
      <c r="A216">
        <v>214</v>
      </c>
      <c r="B216" s="15">
        <f ca="1">'일자별 시가총액'!B215/'일자별 시가총액'!$G215</f>
        <v>9.584842810430351E-2</v>
      </c>
      <c r="C216" s="15">
        <f ca="1">'일자별 시가총액'!C215/'일자별 시가총액'!$G215</f>
        <v>4.3538558000543987E-2</v>
      </c>
      <c r="D216" s="15">
        <f ca="1">'일자별 시가총액'!D215/'일자별 시가총액'!$G215</f>
        <v>0.35222850536951533</v>
      </c>
      <c r="E216" s="15">
        <f ca="1">'일자별 시가총액'!E215/'일자별 시가총액'!$G215</f>
        <v>7.2863425830191023E-2</v>
      </c>
      <c r="F216" s="15">
        <f ca="1">'일자별 시가총액'!F215/'일자별 시가총액'!$G215</f>
        <v>0.43552108269544615</v>
      </c>
      <c r="G216" s="14">
        <f ca="1">'일자별 시가총액'!H215</f>
        <v>117.07113574297188</v>
      </c>
      <c r="H216" s="9">
        <f t="shared" ca="1" si="37"/>
        <v>50000</v>
      </c>
      <c r="I216" s="9">
        <f t="shared" ca="1" si="38"/>
        <v>50000</v>
      </c>
      <c r="J216" s="9">
        <f t="shared" ca="1" si="39"/>
        <v>2400000</v>
      </c>
      <c r="K216" s="9">
        <f t="shared" ca="1" si="35"/>
        <v>11707.113574297189</v>
      </c>
      <c r="L216" s="9">
        <f t="shared" ca="1" si="36"/>
        <v>28097072578.313255</v>
      </c>
      <c r="M216" s="9">
        <f ca="1">$L216*B216/'일자별 주가'!B215-펀드!R215</f>
        <v>0</v>
      </c>
      <c r="N216" s="9">
        <f ca="1">$L216*C216/'일자별 주가'!C215-펀드!S215</f>
        <v>0</v>
      </c>
      <c r="O216" s="9">
        <f ca="1">$L216*D216/'일자별 주가'!D215-펀드!T215</f>
        <v>0</v>
      </c>
      <c r="P216" s="9">
        <f ca="1">$L216*E216/'일자별 주가'!E215-펀드!U215</f>
        <v>0</v>
      </c>
      <c r="Q216" s="9">
        <f ca="1">$L216*F216/'일자별 주가'!F215-펀드!V215</f>
        <v>0</v>
      </c>
      <c r="R216" s="16">
        <f t="shared" ca="1" si="40"/>
        <v>144578.31325301202</v>
      </c>
      <c r="S216" s="16">
        <f t="shared" ca="1" si="41"/>
        <v>86746.987951807198</v>
      </c>
      <c r="T216" s="16">
        <f t="shared" ca="1" si="42"/>
        <v>316144.57831325289</v>
      </c>
      <c r="U216" s="16">
        <f t="shared" ca="1" si="43"/>
        <v>16963.855421686745</v>
      </c>
      <c r="V216" s="16">
        <f t="shared" ca="1" si="44"/>
        <v>9638.5542168674692</v>
      </c>
    </row>
    <row r="217" spans="1:22" x14ac:dyDescent="0.3">
      <c r="A217">
        <v>215</v>
      </c>
      <c r="B217" s="15">
        <f ca="1">'일자별 시가총액'!B216/'일자별 시가총액'!$G216</f>
        <v>9.8502888972842526E-2</v>
      </c>
      <c r="C217" s="15">
        <f ca="1">'일자별 시가총액'!C216/'일자별 시가총액'!$G216</f>
        <v>4.2909942131770337E-2</v>
      </c>
      <c r="D217" s="15">
        <f ca="1">'일자별 시가총액'!D216/'일자별 시가총액'!$G216</f>
        <v>0.35574554155327293</v>
      </c>
      <c r="E217" s="15">
        <f ca="1">'일자별 시가총액'!E216/'일자별 시가총액'!$G216</f>
        <v>7.1018743790441027E-2</v>
      </c>
      <c r="F217" s="15">
        <f ca="1">'일자별 시가총액'!F216/'일자별 시가총액'!$G216</f>
        <v>0.43182288355167314</v>
      </c>
      <c r="G217" s="14">
        <f ca="1">'일자별 시가총액'!H216</f>
        <v>117.26155983935742</v>
      </c>
      <c r="H217" s="9">
        <f t="shared" ca="1" si="37"/>
        <v>100000</v>
      </c>
      <c r="I217" s="9">
        <f t="shared" ca="1" si="38"/>
        <v>50000</v>
      </c>
      <c r="J217" s="9">
        <f t="shared" ca="1" si="39"/>
        <v>2450000</v>
      </c>
      <c r="K217" s="9">
        <f t="shared" ca="1" si="35"/>
        <v>11726.155983935741</v>
      </c>
      <c r="L217" s="9">
        <f t="shared" ca="1" si="36"/>
        <v>28729082160.642567</v>
      </c>
      <c r="M217" s="9">
        <f ca="1">$L217*B217/'일자별 주가'!B216-펀드!R216</f>
        <v>3012.0481927710935</v>
      </c>
      <c r="N217" s="9">
        <f ca="1">$L217*C217/'일자별 주가'!C216-펀드!S216</f>
        <v>1807.2289156626648</v>
      </c>
      <c r="O217" s="9">
        <f ca="1">$L217*D217/'일자별 주가'!D216-펀드!T216</f>
        <v>6586.3453815261018</v>
      </c>
      <c r="P217" s="9">
        <f ca="1">$L217*E217/'일자별 주가'!E216-펀드!U216</f>
        <v>353.4136546184709</v>
      </c>
      <c r="Q217" s="9">
        <f ca="1">$L217*F217/'일자별 주가'!F216-펀드!V216</f>
        <v>200.80321285140599</v>
      </c>
      <c r="R217" s="16">
        <f t="shared" ca="1" si="40"/>
        <v>147590.36144578311</v>
      </c>
      <c r="S217" s="16">
        <f t="shared" ca="1" si="41"/>
        <v>88554.216867469862</v>
      </c>
      <c r="T217" s="16">
        <f t="shared" ca="1" si="42"/>
        <v>322730.92369477899</v>
      </c>
      <c r="U217" s="16">
        <f t="shared" ca="1" si="43"/>
        <v>17317.269076305216</v>
      </c>
      <c r="V217" s="16">
        <f t="shared" ca="1" si="44"/>
        <v>9839.3574297188752</v>
      </c>
    </row>
    <row r="218" spans="1:22" x14ac:dyDescent="0.3">
      <c r="A218">
        <v>216</v>
      </c>
      <c r="B218" s="15">
        <f ca="1">'일자별 시가총액'!B217/'일자별 시가총액'!$G217</f>
        <v>9.7940528783692776E-2</v>
      </c>
      <c r="C218" s="15">
        <f ca="1">'일자별 시가총액'!C217/'일자별 시가총액'!$G217</f>
        <v>4.1873289048958963E-2</v>
      </c>
      <c r="D218" s="15">
        <f ca="1">'일자별 시가총액'!D217/'일자별 시가총액'!$G217</f>
        <v>0.35124042463558819</v>
      </c>
      <c r="E218" s="15">
        <f ca="1">'일자별 시가총액'!E217/'일자별 시가총액'!$G217</f>
        <v>7.1325073196174607E-2</v>
      </c>
      <c r="F218" s="15">
        <f ca="1">'일자별 시가총액'!F217/'일자별 시가총액'!$G217</f>
        <v>0.43762068433558543</v>
      </c>
      <c r="G218" s="14">
        <f ca="1">'일자별 시가총액'!H217</f>
        <v>116.81541847389558</v>
      </c>
      <c r="H218" s="9">
        <f t="shared" ca="1" si="37"/>
        <v>250000</v>
      </c>
      <c r="I218" s="9">
        <f t="shared" ca="1" si="38"/>
        <v>100000</v>
      </c>
      <c r="J218" s="9">
        <f t="shared" ca="1" si="39"/>
        <v>2600000</v>
      </c>
      <c r="K218" s="9">
        <f t="shared" ca="1" si="35"/>
        <v>11681.541847389557</v>
      </c>
      <c r="L218" s="9">
        <f t="shared" ca="1" si="36"/>
        <v>30372008803.212849</v>
      </c>
      <c r="M218" s="9">
        <f ca="1">$L218*B218/'일자별 주가'!B217-펀드!R217</f>
        <v>9036.1445783132513</v>
      </c>
      <c r="N218" s="9">
        <f ca="1">$L218*C218/'일자별 주가'!C217-펀드!S217</f>
        <v>5421.6867469879653</v>
      </c>
      <c r="O218" s="9">
        <f ca="1">$L218*D218/'일자별 주가'!D217-펀드!T217</f>
        <v>19759.036144578364</v>
      </c>
      <c r="P218" s="9">
        <f ca="1">$L218*E218/'일자별 주가'!E217-펀드!U217</f>
        <v>1060.2409638554236</v>
      </c>
      <c r="Q218" s="9">
        <f ca="1">$L218*F218/'일자별 주가'!F217-펀드!V217</f>
        <v>602.40963855421614</v>
      </c>
      <c r="R218" s="16">
        <f t="shared" ca="1" si="40"/>
        <v>156626.50602409636</v>
      </c>
      <c r="S218" s="16">
        <f t="shared" ca="1" si="41"/>
        <v>93975.903614457828</v>
      </c>
      <c r="T218" s="16">
        <f t="shared" ca="1" si="42"/>
        <v>342489.95983935735</v>
      </c>
      <c r="U218" s="16">
        <f t="shared" ca="1" si="43"/>
        <v>18377.51004016064</v>
      </c>
      <c r="V218" s="16">
        <f t="shared" ca="1" si="44"/>
        <v>10441.767068273091</v>
      </c>
    </row>
    <row r="219" spans="1:22" x14ac:dyDescent="0.3">
      <c r="A219">
        <v>217</v>
      </c>
      <c r="B219" s="15">
        <f ca="1">'일자별 시가총액'!B218/'일자별 시가총액'!$G218</f>
        <v>9.7382712066872476E-2</v>
      </c>
      <c r="C219" s="15">
        <f ca="1">'일자별 시가총액'!C218/'일자별 시가총액'!$G218</f>
        <v>4.146182336018444E-2</v>
      </c>
      <c r="D219" s="15">
        <f ca="1">'일자별 시가총액'!D218/'일자별 시가총액'!$G218</f>
        <v>0.34781336860033063</v>
      </c>
      <c r="E219" s="15">
        <f ca="1">'일자별 시가총액'!E218/'일자별 시가총액'!$G218</f>
        <v>7.2043919977198348E-2</v>
      </c>
      <c r="F219" s="15">
        <f ca="1">'일자별 시가총액'!F218/'일자별 시가총액'!$G218</f>
        <v>0.4412981759954141</v>
      </c>
      <c r="G219" s="14">
        <f ca="1">'일자별 시가총액'!H218</f>
        <v>117.56496546184738</v>
      </c>
      <c r="H219" s="9">
        <f t="shared" ca="1" si="37"/>
        <v>100000</v>
      </c>
      <c r="I219" s="9">
        <f t="shared" ca="1" si="38"/>
        <v>150000</v>
      </c>
      <c r="J219" s="9">
        <f t="shared" ca="1" si="39"/>
        <v>2550000</v>
      </c>
      <c r="K219" s="9">
        <f t="shared" ca="1" si="35"/>
        <v>11756.496546184737</v>
      </c>
      <c r="L219" s="9">
        <f t="shared" ca="1" si="36"/>
        <v>29979066192.77108</v>
      </c>
      <c r="M219" s="9">
        <f ca="1">$L219*B219/'일자별 주가'!B218-펀드!R218</f>
        <v>-3012.0481927710935</v>
      </c>
      <c r="N219" s="9">
        <f ca="1">$L219*C219/'일자별 주가'!C218-펀드!S218</f>
        <v>-1807.2289156626648</v>
      </c>
      <c r="O219" s="9">
        <f ca="1">$L219*D219/'일자별 주가'!D218-펀드!T218</f>
        <v>-6586.3453815261018</v>
      </c>
      <c r="P219" s="9">
        <f ca="1">$L219*E219/'일자별 주가'!E218-펀드!U218</f>
        <v>-353.41365461847454</v>
      </c>
      <c r="Q219" s="9">
        <f ca="1">$L219*F219/'일자별 주가'!F218-펀드!V218</f>
        <v>-200.80321285140599</v>
      </c>
      <c r="R219" s="16">
        <f t="shared" ca="1" si="40"/>
        <v>153614.45783132527</v>
      </c>
      <c r="S219" s="16">
        <f t="shared" ca="1" si="41"/>
        <v>92168.674698795163</v>
      </c>
      <c r="T219" s="16">
        <f t="shared" ca="1" si="42"/>
        <v>335903.61445783125</v>
      </c>
      <c r="U219" s="16">
        <f t="shared" ca="1" si="43"/>
        <v>18024.096385542165</v>
      </c>
      <c r="V219" s="16">
        <f t="shared" ca="1" si="44"/>
        <v>10240.963855421685</v>
      </c>
    </row>
    <row r="220" spans="1:22" x14ac:dyDescent="0.3">
      <c r="A220">
        <v>218</v>
      </c>
      <c r="B220" s="15">
        <f ca="1">'일자별 시가총액'!B219/'일자별 시가총액'!$G219</f>
        <v>9.8082119052037092E-2</v>
      </c>
      <c r="C220" s="15">
        <f ca="1">'일자별 시가총액'!C219/'일자별 시가총액'!$G219</f>
        <v>4.114137531599904E-2</v>
      </c>
      <c r="D220" s="15">
        <f ca="1">'일자별 시가총액'!D219/'일자별 시가총액'!$G219</f>
        <v>0.34771053964614185</v>
      </c>
      <c r="E220" s="15">
        <f ca="1">'일자별 시가총액'!E219/'일자별 시가총액'!$G219</f>
        <v>7.1289150974983576E-2</v>
      </c>
      <c r="F220" s="15">
        <f ca="1">'일자별 시가총액'!F219/'일자별 시가총액'!$G219</f>
        <v>0.44177681501083838</v>
      </c>
      <c r="G220" s="14">
        <f ca="1">'일자별 시가총액'!H219</f>
        <v>120.44861526104418</v>
      </c>
      <c r="H220" s="9">
        <f t="shared" ca="1" si="37"/>
        <v>200000</v>
      </c>
      <c r="I220" s="9">
        <f t="shared" ca="1" si="38"/>
        <v>0</v>
      </c>
      <c r="J220" s="9">
        <f t="shared" ca="1" si="39"/>
        <v>2750000</v>
      </c>
      <c r="K220" s="9">
        <f t="shared" ca="1" si="35"/>
        <v>12044.86152610442</v>
      </c>
      <c r="L220" s="9">
        <f t="shared" ca="1" si="36"/>
        <v>33123369196.787155</v>
      </c>
      <c r="M220" s="9">
        <f ca="1">$L220*B220/'일자별 주가'!B219-펀드!R219</f>
        <v>12048.192771084403</v>
      </c>
      <c r="N220" s="9">
        <f ca="1">$L220*C220/'일자별 주가'!C219-펀드!S219</f>
        <v>7228.9156626506447</v>
      </c>
      <c r="O220" s="9">
        <f ca="1">$L220*D220/'일자별 주가'!D219-펀드!T219</f>
        <v>26345.381526104524</v>
      </c>
      <c r="P220" s="9">
        <f ca="1">$L220*E220/'일자별 주가'!E219-펀드!U219</f>
        <v>1413.6546184739054</v>
      </c>
      <c r="Q220" s="9">
        <f ca="1">$L220*F220/'일자별 주가'!F219-펀드!V219</f>
        <v>803.21285140562577</v>
      </c>
      <c r="R220" s="16">
        <f t="shared" ca="1" si="40"/>
        <v>165662.65060240967</v>
      </c>
      <c r="S220" s="16">
        <f t="shared" ca="1" si="41"/>
        <v>99397.590361445808</v>
      </c>
      <c r="T220" s="16">
        <f t="shared" ca="1" si="42"/>
        <v>362248.99598393578</v>
      </c>
      <c r="U220" s="16">
        <f t="shared" ca="1" si="43"/>
        <v>19437.751004016071</v>
      </c>
      <c r="V220" s="16">
        <f t="shared" ca="1" si="44"/>
        <v>11044.176706827311</v>
      </c>
    </row>
    <row r="221" spans="1:22" x14ac:dyDescent="0.3">
      <c r="A221">
        <v>219</v>
      </c>
      <c r="B221" s="15">
        <f ca="1">'일자별 시가총액'!B220/'일자별 시가총액'!$G220</f>
        <v>9.9692569470318515E-2</v>
      </c>
      <c r="C221" s="15">
        <f ca="1">'일자별 시가총액'!C220/'일자별 시가총액'!$G220</f>
        <v>4.1460313421682521E-2</v>
      </c>
      <c r="D221" s="15">
        <f ca="1">'일자별 시가총액'!D220/'일자별 시가총액'!$G220</f>
        <v>0.35324421889309143</v>
      </c>
      <c r="E221" s="15">
        <f ca="1">'일자별 시가총액'!E220/'일자별 시가총액'!$G220</f>
        <v>6.8955150360216613E-2</v>
      </c>
      <c r="F221" s="15">
        <f ca="1">'일자별 시가총액'!F220/'일자별 시가총액'!$G220</f>
        <v>0.43664774785469085</v>
      </c>
      <c r="G221" s="14">
        <f ca="1">'일자별 시가총액'!H220</f>
        <v>121.75382650602408</v>
      </c>
      <c r="H221" s="9">
        <f t="shared" ca="1" si="37"/>
        <v>100000</v>
      </c>
      <c r="I221" s="9">
        <f t="shared" ca="1" si="38"/>
        <v>150000</v>
      </c>
      <c r="J221" s="9">
        <f t="shared" ca="1" si="39"/>
        <v>2700000</v>
      </c>
      <c r="K221" s="9">
        <f t="shared" ca="1" si="35"/>
        <v>12175.382650602409</v>
      </c>
      <c r="L221" s="9">
        <f t="shared" ca="1" si="36"/>
        <v>32873533156.626503</v>
      </c>
      <c r="M221" s="9">
        <f ca="1">$L221*B221/'일자별 주가'!B220-펀드!R220</f>
        <v>-3012.0481927711517</v>
      </c>
      <c r="N221" s="9">
        <f ca="1">$L221*C221/'일자별 주가'!C220-펀드!S220</f>
        <v>-1807.2289156626794</v>
      </c>
      <c r="O221" s="9">
        <f ca="1">$L221*D221/'일자별 주가'!D220-펀드!T220</f>
        <v>-6586.3453815262765</v>
      </c>
      <c r="P221" s="9">
        <f ca="1">$L221*E221/'일자별 주가'!E220-펀드!U220</f>
        <v>-353.41365461848181</v>
      </c>
      <c r="Q221" s="9">
        <f ca="1">$L221*F221/'일자별 주가'!F220-펀드!V220</f>
        <v>-200.80321285140963</v>
      </c>
      <c r="R221" s="16">
        <f t="shared" ca="1" si="40"/>
        <v>162650.60240963852</v>
      </c>
      <c r="S221" s="16">
        <f t="shared" ca="1" si="41"/>
        <v>97590.361445783128</v>
      </c>
      <c r="T221" s="16">
        <f t="shared" ca="1" si="42"/>
        <v>355662.6506024095</v>
      </c>
      <c r="U221" s="16">
        <f t="shared" ca="1" si="43"/>
        <v>19084.337349397589</v>
      </c>
      <c r="V221" s="16">
        <f t="shared" ca="1" si="44"/>
        <v>10843.373493975902</v>
      </c>
    </row>
    <row r="222" spans="1:22" x14ac:dyDescent="0.3">
      <c r="A222">
        <v>220</v>
      </c>
      <c r="B222" s="15">
        <f ca="1">'일자별 시가총액'!B221/'일자별 시가총액'!$G221</f>
        <v>9.8180541202480223E-2</v>
      </c>
      <c r="C222" s="15">
        <f ca="1">'일자별 시가총액'!C221/'일자별 시가총액'!$G221</f>
        <v>4.2179721714534678E-2</v>
      </c>
      <c r="D222" s="15">
        <f ca="1">'일자별 시가총액'!D221/'일자별 시가총액'!$G221</f>
        <v>0.35141661840835953</v>
      </c>
      <c r="E222" s="15">
        <f ca="1">'일자별 시가총액'!E221/'일자별 시가총액'!$G221</f>
        <v>6.957092851388591E-2</v>
      </c>
      <c r="F222" s="15">
        <f ca="1">'일자별 시가총액'!F221/'일자별 시가총액'!$G221</f>
        <v>0.43865219016073959</v>
      </c>
      <c r="G222" s="14">
        <f ca="1">'일자별 시가총액'!H221</f>
        <v>121.08256546184739</v>
      </c>
      <c r="H222" s="9">
        <f t="shared" ca="1" si="37"/>
        <v>0</v>
      </c>
      <c r="I222" s="9">
        <f t="shared" ca="1" si="38"/>
        <v>0</v>
      </c>
      <c r="J222" s="9">
        <f t="shared" ca="1" si="39"/>
        <v>2700000</v>
      </c>
      <c r="K222" s="9">
        <f t="shared" ca="1" si="35"/>
        <v>12108.256546184739</v>
      </c>
      <c r="L222" s="9">
        <f t="shared" ca="1" si="36"/>
        <v>32692292674.698795</v>
      </c>
      <c r="M222" s="9">
        <f ca="1">$L222*B222/'일자별 주가'!B221-펀드!R221</f>
        <v>0</v>
      </c>
      <c r="N222" s="9">
        <f ca="1">$L222*C222/'일자별 주가'!C221-펀드!S221</f>
        <v>0</v>
      </c>
      <c r="O222" s="9">
        <f ca="1">$L222*D222/'일자별 주가'!D221-펀드!T221</f>
        <v>0</v>
      </c>
      <c r="P222" s="9">
        <f ca="1">$L222*E222/'일자별 주가'!E221-펀드!U221</f>
        <v>0</v>
      </c>
      <c r="Q222" s="9">
        <f ca="1">$L222*F222/'일자별 주가'!F221-펀드!V221</f>
        <v>0</v>
      </c>
      <c r="R222" s="16">
        <f t="shared" ca="1" si="40"/>
        <v>162650.60240963852</v>
      </c>
      <c r="S222" s="16">
        <f t="shared" ca="1" si="41"/>
        <v>97590.361445783128</v>
      </c>
      <c r="T222" s="16">
        <f t="shared" ca="1" si="42"/>
        <v>355662.6506024095</v>
      </c>
      <c r="U222" s="16">
        <f t="shared" ca="1" si="43"/>
        <v>19084.337349397589</v>
      </c>
      <c r="V222" s="16">
        <f t="shared" ca="1" si="44"/>
        <v>10843.373493975902</v>
      </c>
    </row>
    <row r="223" spans="1:22" x14ac:dyDescent="0.3">
      <c r="A223">
        <v>221</v>
      </c>
      <c r="B223" s="15">
        <f ca="1">'일자별 시가총액'!B222/'일자별 시가총액'!$G222</f>
        <v>9.8325235998295971E-2</v>
      </c>
      <c r="C223" s="15">
        <f ca="1">'일자별 시가총액'!C222/'일자별 시가총액'!$G222</f>
        <v>4.2122501552387948E-2</v>
      </c>
      <c r="D223" s="15">
        <f ca="1">'일자별 시가총액'!D222/'일자별 시가총액'!$G222</f>
        <v>0.35913777138684444</v>
      </c>
      <c r="E223" s="15">
        <f ca="1">'일자별 시가총액'!E222/'일자별 시가총액'!$G222</f>
        <v>6.930359906840701E-2</v>
      </c>
      <c r="F223" s="15">
        <f ca="1">'일자별 시가총액'!F222/'일자별 시가총액'!$G222</f>
        <v>0.4311108919940646</v>
      </c>
      <c r="G223" s="14">
        <f ca="1">'일자별 시가총액'!H222</f>
        <v>122.31964979919678</v>
      </c>
      <c r="H223" s="9">
        <f t="shared" ca="1" si="37"/>
        <v>0</v>
      </c>
      <c r="I223" s="9">
        <f t="shared" ca="1" si="38"/>
        <v>100000</v>
      </c>
      <c r="J223" s="9">
        <f t="shared" ca="1" si="39"/>
        <v>2600000</v>
      </c>
      <c r="K223" s="9">
        <f t="shared" ca="1" si="35"/>
        <v>12231.964979919678</v>
      </c>
      <c r="L223" s="9">
        <f t="shared" ca="1" si="36"/>
        <v>31803108947.791161</v>
      </c>
      <c r="M223" s="9">
        <f ca="1">$L223*B223/'일자별 주가'!B222-펀드!R222</f>
        <v>-6024.0963855421287</v>
      </c>
      <c r="N223" s="9">
        <f ca="1">$L223*C223/'일자별 주가'!C222-펀드!S222</f>
        <v>-3614.4578313253005</v>
      </c>
      <c r="O223" s="9">
        <f ca="1">$L223*D223/'일자별 주가'!D222-펀드!T222</f>
        <v>-13172.690763052145</v>
      </c>
      <c r="P223" s="9">
        <f ca="1">$L223*E223/'일자별 주가'!E222-펀드!U222</f>
        <v>-706.82730923694908</v>
      </c>
      <c r="Q223" s="9">
        <f ca="1">$L223*F223/'일자별 주가'!F222-펀드!V222</f>
        <v>-401.60642570281198</v>
      </c>
      <c r="R223" s="16">
        <f t="shared" ca="1" si="40"/>
        <v>156626.50602409639</v>
      </c>
      <c r="S223" s="16">
        <f t="shared" ca="1" si="41"/>
        <v>93975.903614457828</v>
      </c>
      <c r="T223" s="16">
        <f t="shared" ca="1" si="42"/>
        <v>342489.95983935735</v>
      </c>
      <c r="U223" s="16">
        <f t="shared" ca="1" si="43"/>
        <v>18377.51004016064</v>
      </c>
      <c r="V223" s="16">
        <f t="shared" ca="1" si="44"/>
        <v>10441.76706827309</v>
      </c>
    </row>
    <row r="224" spans="1:22" x14ac:dyDescent="0.3">
      <c r="A224">
        <v>222</v>
      </c>
      <c r="B224" s="15">
        <f ca="1">'일자별 시가총액'!B223/'일자별 시가총액'!$G223</f>
        <v>0.10059261916693461</v>
      </c>
      <c r="C224" s="15">
        <f ca="1">'일자별 시가총액'!C223/'일자별 시가총액'!$G223</f>
        <v>4.3415271617822028E-2</v>
      </c>
      <c r="D224" s="15">
        <f ca="1">'일자별 시가총액'!D223/'일자별 시가총액'!$G223</f>
        <v>0.35837248116926224</v>
      </c>
      <c r="E224" s="15">
        <f ca="1">'일자별 시가총액'!E223/'일자별 시가총액'!$G223</f>
        <v>6.7752383776840466E-2</v>
      </c>
      <c r="F224" s="15">
        <f ca="1">'일자별 시가총액'!F223/'일자별 시가총액'!$G223</f>
        <v>0.42986724426914058</v>
      </c>
      <c r="G224" s="14">
        <f ca="1">'일자별 시가총액'!H223</f>
        <v>121.72442088353415</v>
      </c>
      <c r="H224" s="9">
        <f t="shared" ca="1" si="37"/>
        <v>100000</v>
      </c>
      <c r="I224" s="9">
        <f t="shared" ca="1" si="38"/>
        <v>200000</v>
      </c>
      <c r="J224" s="9">
        <f t="shared" ca="1" si="39"/>
        <v>2500000</v>
      </c>
      <c r="K224" s="9">
        <f t="shared" ca="1" si="35"/>
        <v>12172.442088353415</v>
      </c>
      <c r="L224" s="9">
        <f t="shared" ca="1" si="36"/>
        <v>30431105220.883537</v>
      </c>
      <c r="M224" s="9">
        <f ca="1">$L224*B224/'일자별 주가'!B223-펀드!R223</f>
        <v>-6024.0963855421578</v>
      </c>
      <c r="N224" s="9">
        <f ca="1">$L224*C224/'일자별 주가'!C223-펀드!S223</f>
        <v>-3614.457831325286</v>
      </c>
      <c r="O224" s="9">
        <f ca="1">$L224*D224/'일자별 주가'!D223-펀드!T223</f>
        <v>-13172.690763052145</v>
      </c>
      <c r="P224" s="9">
        <f ca="1">$L224*E224/'일자별 주가'!E223-펀드!U223</f>
        <v>-706.82730923694544</v>
      </c>
      <c r="Q224" s="9">
        <f ca="1">$L224*F224/'일자별 주가'!F223-펀드!V223</f>
        <v>-401.60642570280652</v>
      </c>
      <c r="R224" s="16">
        <f t="shared" ca="1" si="40"/>
        <v>150602.40963855424</v>
      </c>
      <c r="S224" s="16">
        <f t="shared" ca="1" si="41"/>
        <v>90361.445783132542</v>
      </c>
      <c r="T224" s="16">
        <f t="shared" ca="1" si="42"/>
        <v>329317.26907630521</v>
      </c>
      <c r="U224" s="16">
        <f t="shared" ca="1" si="43"/>
        <v>17670.682730923694</v>
      </c>
      <c r="V224" s="16">
        <f t="shared" ca="1" si="44"/>
        <v>10040.160642570283</v>
      </c>
    </row>
    <row r="225" spans="1:22" x14ac:dyDescent="0.3">
      <c r="A225">
        <v>223</v>
      </c>
      <c r="B225" s="15">
        <f ca="1">'일자별 시가총액'!B224/'일자별 시가총액'!$G224</f>
        <v>0.1029953643068829</v>
      </c>
      <c r="C225" s="15">
        <f ca="1">'일자별 시가총액'!C224/'일자별 시가총액'!$G224</f>
        <v>4.3555223874619832E-2</v>
      </c>
      <c r="D225" s="15">
        <f ca="1">'일자별 시가총액'!D224/'일자별 시가총액'!$G224</f>
        <v>0.35946350169572377</v>
      </c>
      <c r="E225" s="15">
        <f ca="1">'일자별 시가총액'!E224/'일자별 시가총액'!$G224</f>
        <v>6.8180570777845464E-2</v>
      </c>
      <c r="F225" s="15">
        <f ca="1">'일자별 시가총액'!F224/'일자별 시가총액'!$G224</f>
        <v>0.42580533934492798</v>
      </c>
      <c r="G225" s="14">
        <f ca="1">'일자별 시가총액'!H224</f>
        <v>121.14242730923695</v>
      </c>
      <c r="H225" s="9">
        <f t="shared" ca="1" si="37"/>
        <v>0</v>
      </c>
      <c r="I225" s="9">
        <f t="shared" ca="1" si="38"/>
        <v>150000</v>
      </c>
      <c r="J225" s="9">
        <f t="shared" ca="1" si="39"/>
        <v>2350000</v>
      </c>
      <c r="K225" s="9">
        <f t="shared" ca="1" si="35"/>
        <v>12114.242730923695</v>
      </c>
      <c r="L225" s="9">
        <f t="shared" ca="1" si="36"/>
        <v>28468470417.670685</v>
      </c>
      <c r="M225" s="9">
        <f ca="1">$L225*B225/'일자별 주가'!B224-펀드!R224</f>
        <v>-9036.1445783132513</v>
      </c>
      <c r="N225" s="9">
        <f ca="1">$L225*C225/'일자별 주가'!C224-펀드!S224</f>
        <v>-5421.6867469879508</v>
      </c>
      <c r="O225" s="9">
        <f ca="1">$L225*D225/'일자별 주가'!D224-펀드!T224</f>
        <v>-19759.036144578306</v>
      </c>
      <c r="P225" s="9">
        <f ca="1">$L225*E225/'일자별 주가'!E224-펀드!U224</f>
        <v>-1060.24096385542</v>
      </c>
      <c r="Q225" s="9">
        <f ca="1">$L225*F225/'일자별 주가'!F224-펀드!V224</f>
        <v>-602.40963855421978</v>
      </c>
      <c r="R225" s="16">
        <f t="shared" ca="1" si="40"/>
        <v>141566.26506024098</v>
      </c>
      <c r="S225" s="16">
        <f t="shared" ca="1" si="41"/>
        <v>84939.759036144591</v>
      </c>
      <c r="T225" s="16">
        <f t="shared" ca="1" si="42"/>
        <v>309558.2329317269</v>
      </c>
      <c r="U225" s="16">
        <f t="shared" ca="1" si="43"/>
        <v>16610.441767068274</v>
      </c>
      <c r="V225" s="16">
        <f t="shared" ca="1" si="44"/>
        <v>9437.7510040160632</v>
      </c>
    </row>
    <row r="226" spans="1:22" x14ac:dyDescent="0.3">
      <c r="A226">
        <v>224</v>
      </c>
      <c r="B226" s="15">
        <f ca="1">'일자별 시가총액'!B225/'일자별 시가총액'!$G225</f>
        <v>0.10227657897889972</v>
      </c>
      <c r="C226" s="15">
        <f ca="1">'일자별 시가총액'!C225/'일자별 시가총액'!$G225</f>
        <v>4.3173256892857115E-2</v>
      </c>
      <c r="D226" s="15">
        <f ca="1">'일자별 시가총액'!D225/'일자별 시가총액'!$G225</f>
        <v>0.35618461103252808</v>
      </c>
      <c r="E226" s="15">
        <f ca="1">'일자별 시가총액'!E225/'일자별 시가총액'!$G225</f>
        <v>6.7770047862494423E-2</v>
      </c>
      <c r="F226" s="15">
        <f ca="1">'일자별 시가총액'!F225/'일자별 시가총액'!$G225</f>
        <v>0.43059550523322065</v>
      </c>
      <c r="G226" s="14">
        <f ca="1">'일자별 시가총액'!H225</f>
        <v>122.20583935742972</v>
      </c>
      <c r="H226" s="9">
        <f t="shared" ca="1" si="37"/>
        <v>200000</v>
      </c>
      <c r="I226" s="9">
        <f t="shared" ca="1" si="38"/>
        <v>200000</v>
      </c>
      <c r="J226" s="9">
        <f t="shared" ca="1" si="39"/>
        <v>2350000</v>
      </c>
      <c r="K226" s="9">
        <f t="shared" ca="1" si="35"/>
        <v>12220.583935742972</v>
      </c>
      <c r="L226" s="9">
        <f t="shared" ca="1" si="36"/>
        <v>28718372248.995983</v>
      </c>
      <c r="M226" s="9">
        <f ca="1">$L226*B226/'일자별 주가'!B225-펀드!R225</f>
        <v>0</v>
      </c>
      <c r="N226" s="9">
        <f ca="1">$L226*C226/'일자별 주가'!C225-펀드!S225</f>
        <v>0</v>
      </c>
      <c r="O226" s="9">
        <f ca="1">$L226*D226/'일자별 주가'!D225-펀드!T225</f>
        <v>0</v>
      </c>
      <c r="P226" s="9">
        <f ca="1">$L226*E226/'일자별 주가'!E225-펀드!U225</f>
        <v>0</v>
      </c>
      <c r="Q226" s="9">
        <f ca="1">$L226*F226/'일자별 주가'!F225-펀드!V225</f>
        <v>0</v>
      </c>
      <c r="R226" s="16">
        <f t="shared" ca="1" si="40"/>
        <v>141566.26506024098</v>
      </c>
      <c r="S226" s="16">
        <f t="shared" ca="1" si="41"/>
        <v>84939.759036144591</v>
      </c>
      <c r="T226" s="16">
        <f t="shared" ca="1" si="42"/>
        <v>309558.2329317269</v>
      </c>
      <c r="U226" s="16">
        <f t="shared" ca="1" si="43"/>
        <v>16610.441767068274</v>
      </c>
      <c r="V226" s="16">
        <f t="shared" ca="1" si="44"/>
        <v>9437.7510040160632</v>
      </c>
    </row>
    <row r="227" spans="1:22" x14ac:dyDescent="0.3">
      <c r="A227">
        <v>225</v>
      </c>
      <c r="B227" s="15">
        <f ca="1">'일자별 시가총액'!B226/'일자별 시가총액'!$G226</f>
        <v>0.10309476354369462</v>
      </c>
      <c r="C227" s="15">
        <f ca="1">'일자별 시가총액'!C226/'일자별 시가총액'!$G226</f>
        <v>4.4057189650548542E-2</v>
      </c>
      <c r="D227" s="15">
        <f ca="1">'일자별 시가총액'!D226/'일자별 시가총액'!$G226</f>
        <v>0.3546385468124722</v>
      </c>
      <c r="E227" s="15">
        <f ca="1">'일자별 시가총액'!E226/'일자별 시가총액'!$G226</f>
        <v>6.9340243503406521E-2</v>
      </c>
      <c r="F227" s="15">
        <f ca="1">'일자별 시가총액'!F226/'일자별 시가총액'!$G226</f>
        <v>0.42886925648987811</v>
      </c>
      <c r="G227" s="14">
        <f ca="1">'일자별 시가총액'!H226</f>
        <v>123.07661204819279</v>
      </c>
      <c r="H227" s="9">
        <f t="shared" ca="1" si="37"/>
        <v>150000</v>
      </c>
      <c r="I227" s="9">
        <f t="shared" ca="1" si="38"/>
        <v>150000</v>
      </c>
      <c r="J227" s="9">
        <f t="shared" ca="1" si="39"/>
        <v>2350000</v>
      </c>
      <c r="K227" s="9">
        <f t="shared" ca="1" si="35"/>
        <v>12307.661204819278</v>
      </c>
      <c r="L227" s="9">
        <f t="shared" ca="1" si="36"/>
        <v>28923003831.325302</v>
      </c>
      <c r="M227" s="9">
        <f ca="1">$L227*B227/'일자별 주가'!B226-펀드!R226</f>
        <v>0</v>
      </c>
      <c r="N227" s="9">
        <f ca="1">$L227*C227/'일자별 주가'!C226-펀드!S226</f>
        <v>0</v>
      </c>
      <c r="O227" s="9">
        <f ca="1">$L227*D227/'일자별 주가'!D226-펀드!T226</f>
        <v>0</v>
      </c>
      <c r="P227" s="9">
        <f ca="1">$L227*E227/'일자별 주가'!E226-펀드!U226</f>
        <v>0</v>
      </c>
      <c r="Q227" s="9">
        <f ca="1">$L227*F227/'일자별 주가'!F226-펀드!V226</f>
        <v>0</v>
      </c>
      <c r="R227" s="16">
        <f t="shared" ca="1" si="40"/>
        <v>141566.26506024098</v>
      </c>
      <c r="S227" s="16">
        <f t="shared" ca="1" si="41"/>
        <v>84939.759036144591</v>
      </c>
      <c r="T227" s="16">
        <f t="shared" ca="1" si="42"/>
        <v>309558.2329317269</v>
      </c>
      <c r="U227" s="16">
        <f t="shared" ca="1" si="43"/>
        <v>16610.441767068274</v>
      </c>
      <c r="V227" s="16">
        <f t="shared" ca="1" si="44"/>
        <v>9437.7510040160632</v>
      </c>
    </row>
    <row r="228" spans="1:22" x14ac:dyDescent="0.3">
      <c r="A228">
        <v>226</v>
      </c>
      <c r="B228" s="15">
        <f ca="1">'일자별 시가총액'!B227/'일자별 시가총액'!$G227</f>
        <v>0.10142117511397532</v>
      </c>
      <c r="C228" s="15">
        <f ca="1">'일자별 시가총액'!C227/'일자별 시가총액'!$G227</f>
        <v>4.2605611700458228E-2</v>
      </c>
      <c r="D228" s="15">
        <f ca="1">'일자별 시가총액'!D227/'일자별 시가총액'!$G227</f>
        <v>0.34902445809900873</v>
      </c>
      <c r="E228" s="15">
        <f ca="1">'일자별 시가총액'!E227/'일자별 시가총액'!$G227</f>
        <v>7.0334955297188265E-2</v>
      </c>
      <c r="F228" s="15">
        <f ca="1">'일자별 시가총액'!F227/'일자별 시가총액'!$G227</f>
        <v>0.43661379978936943</v>
      </c>
      <c r="G228" s="14">
        <f ca="1">'일자별 시가총액'!H227</f>
        <v>124.37696385542169</v>
      </c>
      <c r="H228" s="9">
        <f t="shared" ca="1" si="37"/>
        <v>0</v>
      </c>
      <c r="I228" s="9">
        <f t="shared" ca="1" si="38"/>
        <v>200000</v>
      </c>
      <c r="J228" s="9">
        <f t="shared" ca="1" si="39"/>
        <v>2150000</v>
      </c>
      <c r="K228" s="9">
        <f t="shared" ca="1" si="35"/>
        <v>12437.696385542169</v>
      </c>
      <c r="L228" s="9">
        <f t="shared" ca="1" si="36"/>
        <v>26741047228.915665</v>
      </c>
      <c r="M228" s="9">
        <f ca="1">$L228*B228/'일자별 주가'!B227-펀드!R227</f>
        <v>-12048.192771084345</v>
      </c>
      <c r="N228" s="9">
        <f ca="1">$L228*C228/'일자별 주가'!C227-펀드!S227</f>
        <v>-7228.915662650601</v>
      </c>
      <c r="O228" s="9">
        <f ca="1">$L228*D228/'일자별 주가'!D227-펀드!T227</f>
        <v>-26345.381526104407</v>
      </c>
      <c r="P228" s="9">
        <f ca="1">$L228*E228/'일자별 주가'!E227-펀드!U227</f>
        <v>-1413.6546184738945</v>
      </c>
      <c r="Q228" s="9">
        <f ca="1">$L228*F228/'일자별 주가'!F227-펀드!V227</f>
        <v>-803.21285140562213</v>
      </c>
      <c r="R228" s="16">
        <f t="shared" ca="1" si="40"/>
        <v>129518.07228915664</v>
      </c>
      <c r="S228" s="16">
        <f t="shared" ca="1" si="41"/>
        <v>77710.84337349399</v>
      </c>
      <c r="T228" s="16">
        <f t="shared" ca="1" si="42"/>
        <v>283212.8514056225</v>
      </c>
      <c r="U228" s="16">
        <f t="shared" ca="1" si="43"/>
        <v>15196.78714859438</v>
      </c>
      <c r="V228" s="16">
        <f t="shared" ca="1" si="44"/>
        <v>8634.5381526104411</v>
      </c>
    </row>
    <row r="229" spans="1:22" x14ac:dyDescent="0.3">
      <c r="A229">
        <v>227</v>
      </c>
      <c r="B229" s="15">
        <f ca="1">'일자별 시가총액'!B228/'일자별 시가총액'!$G228</f>
        <v>9.8899388253771661E-2</v>
      </c>
      <c r="C229" s="15">
        <f ca="1">'일자별 시가총액'!C228/'일자별 시가총액'!$G228</f>
        <v>4.1789368041950631E-2</v>
      </c>
      <c r="D229" s="15">
        <f ca="1">'일자별 시가총액'!D228/'일자별 시가총액'!$G228</f>
        <v>0.35231113179400575</v>
      </c>
      <c r="E229" s="15">
        <f ca="1">'일자별 시가총액'!E228/'일자별 시가총액'!$G228</f>
        <v>6.7954287154780982E-2</v>
      </c>
      <c r="F229" s="15">
        <f ca="1">'일자별 시가총액'!F228/'일자별 시가총액'!$G228</f>
        <v>0.43904582475549092</v>
      </c>
      <c r="G229" s="14">
        <f ca="1">'일자별 시가총액'!H228</f>
        <v>125.25812369477912</v>
      </c>
      <c r="H229" s="9">
        <f t="shared" ca="1" si="37"/>
        <v>200000</v>
      </c>
      <c r="I229" s="9">
        <f t="shared" ca="1" si="38"/>
        <v>200000</v>
      </c>
      <c r="J229" s="9">
        <f t="shared" ca="1" si="39"/>
        <v>2150000</v>
      </c>
      <c r="K229" s="9">
        <f t="shared" ca="1" si="35"/>
        <v>12525.812369477911</v>
      </c>
      <c r="L229" s="9">
        <f t="shared" ca="1" si="36"/>
        <v>26930496594.37751</v>
      </c>
      <c r="M229" s="9">
        <f ca="1">$L229*B229/'일자별 주가'!B228-펀드!R228</f>
        <v>0</v>
      </c>
      <c r="N229" s="9">
        <f ca="1">$L229*C229/'일자별 주가'!C228-펀드!S228</f>
        <v>0</v>
      </c>
      <c r="O229" s="9">
        <f ca="1">$L229*D229/'일자별 주가'!D228-펀드!T228</f>
        <v>0</v>
      </c>
      <c r="P229" s="9">
        <f ca="1">$L229*E229/'일자별 주가'!E228-펀드!U228</f>
        <v>0</v>
      </c>
      <c r="Q229" s="9">
        <f ca="1">$L229*F229/'일자별 주가'!F228-펀드!V228</f>
        <v>0</v>
      </c>
      <c r="R229" s="16">
        <f t="shared" ca="1" si="40"/>
        <v>129518.07228915664</v>
      </c>
      <c r="S229" s="16">
        <f t="shared" ca="1" si="41"/>
        <v>77710.84337349399</v>
      </c>
      <c r="T229" s="16">
        <f t="shared" ca="1" si="42"/>
        <v>283212.8514056225</v>
      </c>
      <c r="U229" s="16">
        <f t="shared" ca="1" si="43"/>
        <v>15196.78714859438</v>
      </c>
      <c r="V229" s="16">
        <f t="shared" ca="1" si="44"/>
        <v>8634.5381526104411</v>
      </c>
    </row>
    <row r="230" spans="1:22" x14ac:dyDescent="0.3">
      <c r="A230">
        <v>228</v>
      </c>
      <c r="B230" s="15">
        <f ca="1">'일자별 시가총액'!B229/'일자별 시가총액'!$G229</f>
        <v>0.10027575769406333</v>
      </c>
      <c r="C230" s="15">
        <f ca="1">'일자별 시가총액'!C229/'일자별 시가총액'!$G229</f>
        <v>4.3046045696682293E-2</v>
      </c>
      <c r="D230" s="15">
        <f ca="1">'일자별 시가총액'!D229/'일자별 시가총액'!$G229</f>
        <v>0.34200570038069222</v>
      </c>
      <c r="E230" s="15">
        <f ca="1">'일자별 시가총액'!E229/'일자별 시가총액'!$G229</f>
        <v>6.6858538446869092E-2</v>
      </c>
      <c r="F230" s="15">
        <f ca="1">'일자별 시가총액'!F229/'일자별 시가총액'!$G229</f>
        <v>0.44781395778169303</v>
      </c>
      <c r="G230" s="14">
        <f ca="1">'일자별 시가총액'!H229</f>
        <v>125.58141044176708</v>
      </c>
      <c r="H230" s="9">
        <f t="shared" ca="1" si="37"/>
        <v>100000</v>
      </c>
      <c r="I230" s="9">
        <f t="shared" ca="1" si="38"/>
        <v>150000</v>
      </c>
      <c r="J230" s="9">
        <f t="shared" ca="1" si="39"/>
        <v>2100000</v>
      </c>
      <c r="K230" s="9">
        <f t="shared" ca="1" si="35"/>
        <v>12558.141044176708</v>
      </c>
      <c r="L230" s="9">
        <f t="shared" ca="1" si="36"/>
        <v>26372096192.771088</v>
      </c>
      <c r="M230" s="9">
        <f ca="1">$L230*B230/'일자별 주가'!B229-펀드!R229</f>
        <v>-3012.0481927710935</v>
      </c>
      <c r="N230" s="9">
        <f ca="1">$L230*C230/'일자별 주가'!C229-펀드!S229</f>
        <v>-1807.2289156626648</v>
      </c>
      <c r="O230" s="9">
        <f ca="1">$L230*D230/'일자별 주가'!D229-펀드!T229</f>
        <v>-6586.3453815261018</v>
      </c>
      <c r="P230" s="9">
        <f ca="1">$L230*E230/'일자별 주가'!E229-펀드!U229</f>
        <v>-353.41365461847636</v>
      </c>
      <c r="Q230" s="9">
        <f ca="1">$L230*F230/'일자별 주가'!F229-펀드!V229</f>
        <v>-200.80321285140417</v>
      </c>
      <c r="R230" s="16">
        <f t="shared" ca="1" si="40"/>
        <v>126506.02409638555</v>
      </c>
      <c r="S230" s="16">
        <f t="shared" ca="1" si="41"/>
        <v>75903.614457831325</v>
      </c>
      <c r="T230" s="16">
        <f t="shared" ca="1" si="42"/>
        <v>276626.50602409639</v>
      </c>
      <c r="U230" s="16">
        <f t="shared" ca="1" si="43"/>
        <v>14843.373493975903</v>
      </c>
      <c r="V230" s="16">
        <f t="shared" ca="1" si="44"/>
        <v>8433.7349397590369</v>
      </c>
    </row>
    <row r="231" spans="1:22" x14ac:dyDescent="0.3">
      <c r="A231">
        <v>229</v>
      </c>
      <c r="B231" s="15">
        <f ca="1">'일자별 시가총액'!B230/'일자별 시가총액'!$G230</f>
        <v>9.8604304303298626E-2</v>
      </c>
      <c r="C231" s="15">
        <f ca="1">'일자별 시가총액'!C230/'일자별 시가총액'!$G230</f>
        <v>4.4131578214445001E-2</v>
      </c>
      <c r="D231" s="15">
        <f ca="1">'일자별 시가총액'!D230/'일자별 시가총액'!$G230</f>
        <v>0.33392337796332733</v>
      </c>
      <c r="E231" s="15">
        <f ca="1">'일자별 시가총액'!E230/'일자별 시가총액'!$G230</f>
        <v>6.5413181094273146E-2</v>
      </c>
      <c r="F231" s="15">
        <f ca="1">'일자별 시가총액'!F230/'일자별 시가총액'!$G230</f>
        <v>0.45792755842465588</v>
      </c>
      <c r="G231" s="14">
        <f ca="1">'일자별 시가총액'!H230</f>
        <v>126.31722088353415</v>
      </c>
      <c r="H231" s="9">
        <f t="shared" ca="1" si="37"/>
        <v>0</v>
      </c>
      <c r="I231" s="9">
        <f t="shared" ca="1" si="38"/>
        <v>50000</v>
      </c>
      <c r="J231" s="9">
        <f t="shared" ca="1" si="39"/>
        <v>2050000</v>
      </c>
      <c r="K231" s="9">
        <f t="shared" ca="1" si="35"/>
        <v>12631.722088353416</v>
      </c>
      <c r="L231" s="9">
        <f t="shared" ca="1" si="36"/>
        <v>25895030281.1245</v>
      </c>
      <c r="M231" s="9">
        <f ca="1">$L231*B231/'일자별 주가'!B230-펀드!R230</f>
        <v>-3012.0481927710644</v>
      </c>
      <c r="N231" s="9">
        <f ca="1">$L231*C231/'일자별 주가'!C230-펀드!S230</f>
        <v>-1807.2289156626357</v>
      </c>
      <c r="O231" s="9">
        <f ca="1">$L231*D231/'일자별 주가'!D230-펀드!T230</f>
        <v>-6586.3453815261018</v>
      </c>
      <c r="P231" s="9">
        <f ca="1">$L231*E231/'일자별 주가'!E230-펀드!U230</f>
        <v>-353.4136546184709</v>
      </c>
      <c r="Q231" s="9">
        <f ca="1">$L231*F231/'일자별 주가'!F230-펀드!V230</f>
        <v>-200.80321285140599</v>
      </c>
      <c r="R231" s="16">
        <f t="shared" ca="1" si="40"/>
        <v>123493.97590361448</v>
      </c>
      <c r="S231" s="16">
        <f t="shared" ca="1" si="41"/>
        <v>74096.385542168689</v>
      </c>
      <c r="T231" s="16">
        <f t="shared" ca="1" si="42"/>
        <v>270040.16064257029</v>
      </c>
      <c r="U231" s="16">
        <f t="shared" ca="1" si="43"/>
        <v>14489.959839357432</v>
      </c>
      <c r="V231" s="16">
        <f t="shared" ca="1" si="44"/>
        <v>8232.9317269076309</v>
      </c>
    </row>
    <row r="232" spans="1:22" x14ac:dyDescent="0.3">
      <c r="A232">
        <v>230</v>
      </c>
      <c r="B232" s="15">
        <f ca="1">'일자별 시가총액'!B231/'일자별 시가총액'!$G231</f>
        <v>9.5379711323745939E-2</v>
      </c>
      <c r="C232" s="15">
        <f ca="1">'일자별 시가총액'!C231/'일자별 시가총액'!$G231</f>
        <v>4.3208237779459778E-2</v>
      </c>
      <c r="D232" s="15">
        <f ca="1">'일자별 시가총액'!D231/'일자별 시가총액'!$G231</f>
        <v>0.33626679018063915</v>
      </c>
      <c r="E232" s="15">
        <f ca="1">'일자별 시가총액'!E231/'일자별 시가총액'!$G231</f>
        <v>6.4798392309999994E-2</v>
      </c>
      <c r="F232" s="15">
        <f ca="1">'일자별 시가총액'!F231/'일자별 시가총액'!$G231</f>
        <v>0.46034686840615513</v>
      </c>
      <c r="G232" s="14">
        <f ca="1">'일자별 시가총액'!H231</f>
        <v>127.97927710843373</v>
      </c>
      <c r="H232" s="9">
        <f t="shared" ca="1" si="37"/>
        <v>200000</v>
      </c>
      <c r="I232" s="9">
        <f t="shared" ca="1" si="38"/>
        <v>50000</v>
      </c>
      <c r="J232" s="9">
        <f t="shared" ca="1" si="39"/>
        <v>2200000</v>
      </c>
      <c r="K232" s="9">
        <f t="shared" ca="1" si="35"/>
        <v>12797.927710843373</v>
      </c>
      <c r="L232" s="9">
        <f t="shared" ca="1" si="36"/>
        <v>28155440963.855419</v>
      </c>
      <c r="M232" s="9">
        <f ca="1">$L232*B232/'일자별 주가'!B231-펀드!R231</f>
        <v>9036.1445783132222</v>
      </c>
      <c r="N232" s="9">
        <f ca="1">$L232*C232/'일자별 주가'!C231-펀드!S231</f>
        <v>5421.6867469879362</v>
      </c>
      <c r="O232" s="9">
        <f ca="1">$L232*D232/'일자별 주가'!D231-펀드!T231</f>
        <v>19759.036144578247</v>
      </c>
      <c r="P232" s="9">
        <f ca="1">$L232*E232/'일자별 주가'!E231-펀드!U231</f>
        <v>1060.2409638554182</v>
      </c>
      <c r="Q232" s="9">
        <f ca="1">$L232*F232/'일자별 주가'!F231-펀드!V231</f>
        <v>602.40963855421614</v>
      </c>
      <c r="R232" s="16">
        <f t="shared" ca="1" si="40"/>
        <v>132530.1204819277</v>
      </c>
      <c r="S232" s="16">
        <f t="shared" ca="1" si="41"/>
        <v>79518.072289156626</v>
      </c>
      <c r="T232" s="16">
        <f t="shared" ca="1" si="42"/>
        <v>289799.19678714854</v>
      </c>
      <c r="U232" s="16">
        <f t="shared" ca="1" si="43"/>
        <v>15550.200803212851</v>
      </c>
      <c r="V232" s="16">
        <f t="shared" ca="1" si="44"/>
        <v>8835.3413654618471</v>
      </c>
    </row>
    <row r="233" spans="1:22" x14ac:dyDescent="0.3">
      <c r="A233">
        <v>231</v>
      </c>
      <c r="B233" s="15">
        <f ca="1">'일자별 시가총액'!B232/'일자별 시가총액'!$G232</f>
        <v>9.4986386409297366E-2</v>
      </c>
      <c r="C233" s="15">
        <f ca="1">'일자별 시가총액'!C232/'일자별 시가총액'!$G232</f>
        <v>4.3242354823030717E-2</v>
      </c>
      <c r="D233" s="15">
        <f ca="1">'일자별 시가총액'!D232/'일자별 시가총액'!$G232</f>
        <v>0.33247124093914021</v>
      </c>
      <c r="E233" s="15">
        <f ca="1">'일자별 시가총액'!E232/'일자별 시가총액'!$G232</f>
        <v>6.5565611554071757E-2</v>
      </c>
      <c r="F233" s="15">
        <f ca="1">'일자별 시가총액'!F232/'일자별 시가총액'!$G232</f>
        <v>0.46373440627445994</v>
      </c>
      <c r="G233" s="14">
        <f ca="1">'일자별 시가총액'!H232</f>
        <v>130.33573493975902</v>
      </c>
      <c r="H233" s="9">
        <f t="shared" ca="1" si="37"/>
        <v>100000</v>
      </c>
      <c r="I233" s="9">
        <f t="shared" ca="1" si="38"/>
        <v>150000</v>
      </c>
      <c r="J233" s="9">
        <f t="shared" ca="1" si="39"/>
        <v>2150000</v>
      </c>
      <c r="K233" s="9">
        <f t="shared" ca="1" si="35"/>
        <v>13033.573493975902</v>
      </c>
      <c r="L233" s="9">
        <f t="shared" ca="1" si="36"/>
        <v>28022183012.048191</v>
      </c>
      <c r="M233" s="9">
        <f ca="1">$L233*B233/'일자별 주가'!B232-펀드!R232</f>
        <v>-3012.0481927710935</v>
      </c>
      <c r="N233" s="9">
        <f ca="1">$L233*C233/'일자별 주가'!C232-펀드!S232</f>
        <v>-1807.2289156626503</v>
      </c>
      <c r="O233" s="9">
        <f ca="1">$L233*D233/'일자별 주가'!D232-펀드!T232</f>
        <v>-6586.3453815261018</v>
      </c>
      <c r="P233" s="9">
        <f ca="1">$L233*E233/'일자별 주가'!E232-펀드!U232</f>
        <v>-353.41365461847272</v>
      </c>
      <c r="Q233" s="9">
        <f ca="1">$L233*F233/'일자별 주가'!F232-펀드!V232</f>
        <v>-200.80321285140417</v>
      </c>
      <c r="R233" s="16">
        <f t="shared" ca="1" si="40"/>
        <v>129518.07228915661</v>
      </c>
      <c r="S233" s="16">
        <f t="shared" ca="1" si="41"/>
        <v>77710.843373493975</v>
      </c>
      <c r="T233" s="16">
        <f t="shared" ca="1" si="42"/>
        <v>283212.85140562244</v>
      </c>
      <c r="U233" s="16">
        <f t="shared" ca="1" si="43"/>
        <v>15196.787148594378</v>
      </c>
      <c r="V233" s="16">
        <f t="shared" ca="1" si="44"/>
        <v>8634.5381526104429</v>
      </c>
    </row>
    <row r="234" spans="1:22" x14ac:dyDescent="0.3">
      <c r="A234">
        <v>232</v>
      </c>
      <c r="B234" s="15">
        <f ca="1">'일자별 시가총액'!B233/'일자별 시가총액'!$G233</f>
        <v>9.6164458886347157E-2</v>
      </c>
      <c r="C234" s="15">
        <f ca="1">'일자별 시가총액'!C233/'일자별 시가총액'!$G233</f>
        <v>4.1614640143410306E-2</v>
      </c>
      <c r="D234" s="15">
        <f ca="1">'일자별 시가총액'!D233/'일자별 시가총액'!$G233</f>
        <v>0.32477569793673045</v>
      </c>
      <c r="E234" s="15">
        <f ca="1">'일자별 시가총액'!E233/'일자별 시가총액'!$G233</f>
        <v>6.6242542514148628E-2</v>
      </c>
      <c r="F234" s="15">
        <f ca="1">'일자별 시가총액'!F233/'일자별 시가총액'!$G233</f>
        <v>0.47120266051936344</v>
      </c>
      <c r="G234" s="14">
        <f ca="1">'일자별 시가총액'!H233</f>
        <v>132.27214779116466</v>
      </c>
      <c r="H234" s="9">
        <f t="shared" ca="1" si="37"/>
        <v>50000</v>
      </c>
      <c r="I234" s="9">
        <f t="shared" ca="1" si="38"/>
        <v>50000</v>
      </c>
      <c r="J234" s="9">
        <f t="shared" ca="1" si="39"/>
        <v>2150000</v>
      </c>
      <c r="K234" s="9">
        <f t="shared" ca="1" si="35"/>
        <v>13227.214779116464</v>
      </c>
      <c r="L234" s="9">
        <f t="shared" ca="1" si="36"/>
        <v>28438511775.100399</v>
      </c>
      <c r="M234" s="9">
        <f ca="1">$L234*B234/'일자별 주가'!B233-펀드!R233</f>
        <v>0</v>
      </c>
      <c r="N234" s="9">
        <f ca="1">$L234*C234/'일자별 주가'!C233-펀드!S233</f>
        <v>0</v>
      </c>
      <c r="O234" s="9">
        <f ca="1">$L234*D234/'일자별 주가'!D233-펀드!T233</f>
        <v>0</v>
      </c>
      <c r="P234" s="9">
        <f ca="1">$L234*E234/'일자별 주가'!E233-펀드!U233</f>
        <v>0</v>
      </c>
      <c r="Q234" s="9">
        <f ca="1">$L234*F234/'일자별 주가'!F233-펀드!V233</f>
        <v>0</v>
      </c>
      <c r="R234" s="16">
        <f t="shared" ca="1" si="40"/>
        <v>129518.07228915661</v>
      </c>
      <c r="S234" s="16">
        <f t="shared" ca="1" si="41"/>
        <v>77710.843373493975</v>
      </c>
      <c r="T234" s="16">
        <f t="shared" ca="1" si="42"/>
        <v>283212.85140562244</v>
      </c>
      <c r="U234" s="16">
        <f t="shared" ca="1" si="43"/>
        <v>15196.787148594378</v>
      </c>
      <c r="V234" s="16">
        <f t="shared" ca="1" si="44"/>
        <v>8634.5381526104429</v>
      </c>
    </row>
    <row r="235" spans="1:22" x14ac:dyDescent="0.3">
      <c r="A235">
        <v>233</v>
      </c>
      <c r="B235" s="15">
        <f ca="1">'일자별 시가총액'!B234/'일자별 시가총액'!$G234</f>
        <v>9.6018140394404775E-2</v>
      </c>
      <c r="C235" s="15">
        <f ca="1">'일자별 시가총액'!C234/'일자별 시가총액'!$G234</f>
        <v>4.2711235945551561E-2</v>
      </c>
      <c r="D235" s="15">
        <f ca="1">'일자별 시가총액'!D234/'일자별 시가총액'!$G234</f>
        <v>0.33012232923471579</v>
      </c>
      <c r="E235" s="15">
        <f ca="1">'일자별 시가총액'!E234/'일자별 시가총액'!$G234</f>
        <v>6.4899247118787168E-2</v>
      </c>
      <c r="F235" s="15">
        <f ca="1">'일자별 시가총액'!F234/'일자별 시가총액'!$G234</f>
        <v>0.46624904730654065</v>
      </c>
      <c r="G235" s="14">
        <f ca="1">'일자별 시가총액'!H234</f>
        <v>132.74349076305219</v>
      </c>
      <c r="H235" s="9">
        <f t="shared" ca="1" si="37"/>
        <v>200000</v>
      </c>
      <c r="I235" s="9">
        <f t="shared" ca="1" si="38"/>
        <v>200000</v>
      </c>
      <c r="J235" s="9">
        <f t="shared" ca="1" si="39"/>
        <v>2150000</v>
      </c>
      <c r="K235" s="9">
        <f t="shared" ca="1" si="35"/>
        <v>13274.34907630522</v>
      </c>
      <c r="L235" s="9">
        <f t="shared" ca="1" si="36"/>
        <v>28539850514.056221</v>
      </c>
      <c r="M235" s="9">
        <f ca="1">$L235*B235/'일자별 주가'!B234-펀드!R234</f>
        <v>0</v>
      </c>
      <c r="N235" s="9">
        <f ca="1">$L235*C235/'일자별 주가'!C234-펀드!S234</f>
        <v>0</v>
      </c>
      <c r="O235" s="9">
        <f ca="1">$L235*D235/'일자별 주가'!D234-펀드!T234</f>
        <v>0</v>
      </c>
      <c r="P235" s="9">
        <f ca="1">$L235*E235/'일자별 주가'!E234-펀드!U234</f>
        <v>0</v>
      </c>
      <c r="Q235" s="9">
        <f ca="1">$L235*F235/'일자별 주가'!F234-펀드!V234</f>
        <v>0</v>
      </c>
      <c r="R235" s="16">
        <f t="shared" ca="1" si="40"/>
        <v>129518.07228915661</v>
      </c>
      <c r="S235" s="16">
        <f t="shared" ca="1" si="41"/>
        <v>77710.843373493975</v>
      </c>
      <c r="T235" s="16">
        <f t="shared" ca="1" si="42"/>
        <v>283212.85140562244</v>
      </c>
      <c r="U235" s="16">
        <f t="shared" ca="1" si="43"/>
        <v>15196.787148594378</v>
      </c>
      <c r="V235" s="16">
        <f t="shared" ca="1" si="44"/>
        <v>8634.5381526104429</v>
      </c>
    </row>
    <row r="236" spans="1:22" x14ac:dyDescent="0.3">
      <c r="A236">
        <v>234</v>
      </c>
      <c r="B236" s="15">
        <f ca="1">'일자별 시가총액'!B235/'일자별 시가총액'!$G235</f>
        <v>9.753622423695596E-2</v>
      </c>
      <c r="C236" s="15">
        <f ca="1">'일자별 시가총액'!C235/'일자별 시가총액'!$G235</f>
        <v>4.2856935492797926E-2</v>
      </c>
      <c r="D236" s="15">
        <f ca="1">'일자별 시가총액'!D235/'일자별 시가총액'!$G235</f>
        <v>0.31986934453545746</v>
      </c>
      <c r="E236" s="15">
        <f ca="1">'일자별 시가총액'!E235/'일자별 시가총액'!$G235</f>
        <v>6.3129725374263215E-2</v>
      </c>
      <c r="F236" s="15">
        <f ca="1">'일자별 시가총액'!F235/'일자별 시가총액'!$G235</f>
        <v>0.47660777036052543</v>
      </c>
      <c r="G236" s="14">
        <f ca="1">'일자별 시가총액'!H235</f>
        <v>133.13558393574297</v>
      </c>
      <c r="H236" s="9">
        <f t="shared" ca="1" si="37"/>
        <v>150000</v>
      </c>
      <c r="I236" s="9">
        <f t="shared" ca="1" si="38"/>
        <v>150000</v>
      </c>
      <c r="J236" s="9">
        <f t="shared" ca="1" si="39"/>
        <v>2150000</v>
      </c>
      <c r="K236" s="9">
        <f t="shared" ca="1" si="35"/>
        <v>13313.558393574296</v>
      </c>
      <c r="L236" s="9">
        <f t="shared" ca="1" si="36"/>
        <v>28624150546.184738</v>
      </c>
      <c r="M236" s="9">
        <f ca="1">$L236*B236/'일자별 주가'!B235-펀드!R235</f>
        <v>0</v>
      </c>
      <c r="N236" s="9">
        <f ca="1">$L236*C236/'일자별 주가'!C235-펀드!S235</f>
        <v>0</v>
      </c>
      <c r="O236" s="9">
        <f ca="1">$L236*D236/'일자별 주가'!D235-펀드!T235</f>
        <v>0</v>
      </c>
      <c r="P236" s="9">
        <f ca="1">$L236*E236/'일자별 주가'!E235-펀드!U235</f>
        <v>0</v>
      </c>
      <c r="Q236" s="9">
        <f ca="1">$L236*F236/'일자별 주가'!F235-펀드!V235</f>
        <v>0</v>
      </c>
      <c r="R236" s="16">
        <f t="shared" ca="1" si="40"/>
        <v>129518.07228915661</v>
      </c>
      <c r="S236" s="16">
        <f t="shared" ca="1" si="41"/>
        <v>77710.843373493975</v>
      </c>
      <c r="T236" s="16">
        <f t="shared" ca="1" si="42"/>
        <v>283212.85140562244</v>
      </c>
      <c r="U236" s="16">
        <f t="shared" ca="1" si="43"/>
        <v>15196.787148594378</v>
      </c>
      <c r="V236" s="16">
        <f t="shared" ca="1" si="44"/>
        <v>8634.5381526104429</v>
      </c>
    </row>
    <row r="237" spans="1:22" x14ac:dyDescent="0.3">
      <c r="A237">
        <v>235</v>
      </c>
      <c r="B237" s="15">
        <f ca="1">'일자별 시가총액'!B236/'일자별 시가총액'!$G236</f>
        <v>9.9897022882599704E-2</v>
      </c>
      <c r="C237" s="15">
        <f ca="1">'일자별 시가총액'!C236/'일자별 시가총액'!$G236</f>
        <v>4.3484269093840691E-2</v>
      </c>
      <c r="D237" s="15">
        <f ca="1">'일자별 시가총액'!D236/'일자별 시가총액'!$G236</f>
        <v>0.31751233907982201</v>
      </c>
      <c r="E237" s="15">
        <f ca="1">'일자별 시가총액'!E236/'일자별 시가총액'!$G236</f>
        <v>6.3705453747164409E-2</v>
      </c>
      <c r="F237" s="15">
        <f ca="1">'일자별 시가총액'!F236/'일자별 시가총액'!$G236</f>
        <v>0.47540091519657313</v>
      </c>
      <c r="G237" s="14">
        <f ca="1">'일자별 시가총액'!H236</f>
        <v>133.99943453815263</v>
      </c>
      <c r="H237" s="9">
        <f t="shared" ca="1" si="37"/>
        <v>0</v>
      </c>
      <c r="I237" s="9">
        <f t="shared" ca="1" si="38"/>
        <v>200000</v>
      </c>
      <c r="J237" s="9">
        <f t="shared" ca="1" si="39"/>
        <v>1950000</v>
      </c>
      <c r="K237" s="9">
        <f t="shared" ca="1" si="35"/>
        <v>13399.943453815264</v>
      </c>
      <c r="L237" s="9">
        <f t="shared" ca="1" si="36"/>
        <v>26129889734.939766</v>
      </c>
      <c r="M237" s="9">
        <f ca="1">$L237*B237/'일자별 주가'!B236-펀드!R236</f>
        <v>-12048.192771084301</v>
      </c>
      <c r="N237" s="9">
        <f ca="1">$L237*C237/'일자별 주가'!C236-펀드!S236</f>
        <v>-7228.9156626505865</v>
      </c>
      <c r="O237" s="9">
        <f ca="1">$L237*D237/'일자별 주가'!D236-펀드!T236</f>
        <v>-26345.38152610432</v>
      </c>
      <c r="P237" s="9">
        <f ca="1">$L237*E237/'일자별 주가'!E236-펀드!U236</f>
        <v>-1413.6546184738927</v>
      </c>
      <c r="Q237" s="9">
        <f ca="1">$L237*F237/'일자별 주가'!F236-펀드!V236</f>
        <v>-803.21285140562213</v>
      </c>
      <c r="R237" s="16">
        <f t="shared" ca="1" si="40"/>
        <v>117469.87951807231</v>
      </c>
      <c r="S237" s="16">
        <f t="shared" ca="1" si="41"/>
        <v>70481.927710843389</v>
      </c>
      <c r="T237" s="16">
        <f t="shared" ca="1" si="42"/>
        <v>256867.46987951812</v>
      </c>
      <c r="U237" s="16">
        <f t="shared" ca="1" si="43"/>
        <v>13783.132530120485</v>
      </c>
      <c r="V237" s="16">
        <f t="shared" ca="1" si="44"/>
        <v>7831.3253012048208</v>
      </c>
    </row>
    <row r="238" spans="1:22" x14ac:dyDescent="0.3">
      <c r="A238">
        <v>236</v>
      </c>
      <c r="B238" s="15">
        <f ca="1">'일자별 시가총액'!B237/'일자별 시가총액'!$G237</f>
        <v>0.10006156886517707</v>
      </c>
      <c r="C238" s="15">
        <f ca="1">'일자별 시가총액'!C237/'일자별 시가총액'!$G237</f>
        <v>4.3455492351449E-2</v>
      </c>
      <c r="D238" s="15">
        <f ca="1">'일자별 시가총액'!D237/'일자별 시가총액'!$G237</f>
        <v>0.31537586928620981</v>
      </c>
      <c r="E238" s="15">
        <f ca="1">'일자별 시가총액'!E237/'일자별 시가총액'!$G237</f>
        <v>6.628882049525596E-2</v>
      </c>
      <c r="F238" s="15">
        <f ca="1">'일자별 시가총액'!F237/'일자별 시가총액'!$G237</f>
        <v>0.47481824900190811</v>
      </c>
      <c r="G238" s="14">
        <f ca="1">'일자별 시가총액'!H237</f>
        <v>132.07530923694779</v>
      </c>
      <c r="H238" s="9">
        <f t="shared" ca="1" si="37"/>
        <v>150000</v>
      </c>
      <c r="I238" s="9">
        <f t="shared" ca="1" si="38"/>
        <v>200000</v>
      </c>
      <c r="J238" s="9">
        <f t="shared" ca="1" si="39"/>
        <v>1900000</v>
      </c>
      <c r="K238" s="9">
        <f t="shared" ca="1" si="35"/>
        <v>13207.53092369478</v>
      </c>
      <c r="L238" s="9">
        <f t="shared" ca="1" si="36"/>
        <v>25094308755.020081</v>
      </c>
      <c r="M238" s="9">
        <f ca="1">$L238*B238/'일자별 주가'!B237-펀드!R237</f>
        <v>-3012.0481927711226</v>
      </c>
      <c r="N238" s="9">
        <f ca="1">$L238*C238/'일자별 주가'!C237-펀드!S237</f>
        <v>-1807.2289156626648</v>
      </c>
      <c r="O238" s="9">
        <f ca="1">$L238*D238/'일자별 주가'!D237-펀드!T237</f>
        <v>-6586.3453815261601</v>
      </c>
      <c r="P238" s="9">
        <f ca="1">$L238*E238/'일자별 주가'!E237-펀드!U237</f>
        <v>-353.41365461847818</v>
      </c>
      <c r="Q238" s="9">
        <f ca="1">$L238*F238/'일자별 주가'!F237-펀드!V237</f>
        <v>-200.8032128514069</v>
      </c>
      <c r="R238" s="16">
        <f t="shared" ca="1" si="40"/>
        <v>114457.83132530119</v>
      </c>
      <c r="S238" s="16">
        <f t="shared" ca="1" si="41"/>
        <v>68674.698795180724</v>
      </c>
      <c r="T238" s="16">
        <f t="shared" ca="1" si="42"/>
        <v>250281.12449799196</v>
      </c>
      <c r="U238" s="16">
        <f t="shared" ca="1" si="43"/>
        <v>13429.718875502007</v>
      </c>
      <c r="V238" s="16">
        <f t="shared" ca="1" si="44"/>
        <v>7630.5220883534139</v>
      </c>
    </row>
    <row r="239" spans="1:22" x14ac:dyDescent="0.3">
      <c r="A239">
        <v>237</v>
      </c>
      <c r="B239" s="15">
        <f ca="1">'일자별 시가총액'!B238/'일자별 시가총액'!$G238</f>
        <v>0.10145111136801301</v>
      </c>
      <c r="C239" s="15">
        <f ca="1">'일자별 시가총액'!C238/'일자별 시가총액'!$G238</f>
        <v>4.2081846695526531E-2</v>
      </c>
      <c r="D239" s="15">
        <f ca="1">'일자별 시가총액'!D238/'일자별 시가총액'!$G238</f>
        <v>0.31204977945184703</v>
      </c>
      <c r="E239" s="15">
        <f ca="1">'일자별 시가총액'!E238/'일자별 시가총액'!$G238</f>
        <v>6.398216647153171E-2</v>
      </c>
      <c r="F239" s="15">
        <f ca="1">'일자별 시가총액'!F238/'일자별 시가총액'!$G238</f>
        <v>0.48043509601308171</v>
      </c>
      <c r="G239" s="14">
        <f ca="1">'일자별 시가총액'!H238</f>
        <v>132.96807550200805</v>
      </c>
      <c r="H239" s="9">
        <f t="shared" ca="1" si="37"/>
        <v>200000</v>
      </c>
      <c r="I239" s="9">
        <f t="shared" ca="1" si="38"/>
        <v>250000</v>
      </c>
      <c r="J239" s="9">
        <f t="shared" ca="1" si="39"/>
        <v>1850000</v>
      </c>
      <c r="K239" s="9">
        <f t="shared" ca="1" si="35"/>
        <v>13296.807550200803</v>
      </c>
      <c r="L239" s="9">
        <f t="shared" ca="1" si="36"/>
        <v>24599093967.871487</v>
      </c>
      <c r="M239" s="9">
        <f ca="1">$L239*B239/'일자별 주가'!B238-펀드!R238</f>
        <v>-3012.0481927710644</v>
      </c>
      <c r="N239" s="9">
        <f ca="1">$L239*C239/'일자별 주가'!C238-펀드!S238</f>
        <v>-1807.2289156626503</v>
      </c>
      <c r="O239" s="9">
        <f ca="1">$L239*D239/'일자별 주가'!D238-펀드!T238</f>
        <v>-6586.3453815261018</v>
      </c>
      <c r="P239" s="9">
        <f ca="1">$L239*E239/'일자별 주가'!E238-펀드!U238</f>
        <v>-353.41365461847272</v>
      </c>
      <c r="Q239" s="9">
        <f ca="1">$L239*F239/'일자별 주가'!F238-펀드!V238</f>
        <v>-200.80321285140599</v>
      </c>
      <c r="R239" s="16">
        <f t="shared" ca="1" si="40"/>
        <v>111445.78313253012</v>
      </c>
      <c r="S239" s="16">
        <f t="shared" ca="1" si="41"/>
        <v>66867.469879518074</v>
      </c>
      <c r="T239" s="16">
        <f t="shared" ca="1" si="42"/>
        <v>243694.77911646586</v>
      </c>
      <c r="U239" s="16">
        <f t="shared" ca="1" si="43"/>
        <v>13076.305220883534</v>
      </c>
      <c r="V239" s="16">
        <f t="shared" ca="1" si="44"/>
        <v>7429.7188755020079</v>
      </c>
    </row>
    <row r="240" spans="1:22" x14ac:dyDescent="0.3">
      <c r="A240">
        <v>238</v>
      </c>
      <c r="B240" s="15">
        <f ca="1">'일자별 시가총액'!B239/'일자별 시가총액'!$G239</f>
        <v>0.10117681851396092</v>
      </c>
      <c r="C240" s="15">
        <f ca="1">'일자별 시가총액'!C239/'일자별 시가총액'!$G239</f>
        <v>4.2813713145950012E-2</v>
      </c>
      <c r="D240" s="15">
        <f ca="1">'일자별 시가총액'!D239/'일자별 시가총액'!$G239</f>
        <v>0.30533088016527937</v>
      </c>
      <c r="E240" s="15">
        <f ca="1">'일자별 시가총액'!E239/'일자별 시가총액'!$G239</f>
        <v>6.4753163848934994E-2</v>
      </c>
      <c r="F240" s="15">
        <f ca="1">'일자별 시가총액'!F239/'일자별 시가총액'!$G239</f>
        <v>0.48592542432587466</v>
      </c>
      <c r="G240" s="14">
        <f ca="1">'일자별 시가총액'!H239</f>
        <v>134.9837751004016</v>
      </c>
      <c r="H240" s="9">
        <f t="shared" ca="1" si="37"/>
        <v>100000</v>
      </c>
      <c r="I240" s="9">
        <f t="shared" ca="1" si="38"/>
        <v>50000</v>
      </c>
      <c r="J240" s="9">
        <f t="shared" ca="1" si="39"/>
        <v>1900000</v>
      </c>
      <c r="K240" s="9">
        <f t="shared" ca="1" si="35"/>
        <v>13498.37751004016</v>
      </c>
      <c r="L240" s="9">
        <f t="shared" ca="1" si="36"/>
        <v>25646917269.076305</v>
      </c>
      <c r="M240" s="9">
        <f ca="1">$L240*B240/'일자별 주가'!B239-펀드!R239</f>
        <v>3012.0481927710789</v>
      </c>
      <c r="N240" s="9">
        <f ca="1">$L240*C240/'일자별 주가'!C239-펀드!S239</f>
        <v>1807.2289156626503</v>
      </c>
      <c r="O240" s="9">
        <f ca="1">$L240*D240/'일자별 주가'!D239-펀드!T239</f>
        <v>6586.3453815260727</v>
      </c>
      <c r="P240" s="9">
        <f ca="1">$L240*E240/'일자별 주가'!E239-펀드!U239</f>
        <v>353.41365461847454</v>
      </c>
      <c r="Q240" s="9">
        <f ca="1">$L240*F240/'일자별 주가'!F239-펀드!V239</f>
        <v>200.80321285140599</v>
      </c>
      <c r="R240" s="16">
        <f t="shared" ca="1" si="40"/>
        <v>114457.8313253012</v>
      </c>
      <c r="S240" s="16">
        <f t="shared" ca="1" si="41"/>
        <v>68674.698795180724</v>
      </c>
      <c r="T240" s="16">
        <f t="shared" ca="1" si="42"/>
        <v>250281.12449799193</v>
      </c>
      <c r="U240" s="16">
        <f t="shared" ca="1" si="43"/>
        <v>13429.718875502009</v>
      </c>
      <c r="V240" s="16">
        <f t="shared" ca="1" si="44"/>
        <v>7630.5220883534139</v>
      </c>
    </row>
    <row r="241" spans="1:22" x14ac:dyDescent="0.3">
      <c r="A241">
        <v>239</v>
      </c>
      <c r="B241" s="15">
        <f ca="1">'일자별 시가총액'!B240/'일자별 시가총액'!$G240</f>
        <v>0.10517509448964078</v>
      </c>
      <c r="C241" s="15">
        <f ca="1">'일자별 시가총액'!C240/'일자별 시가총액'!$G240</f>
        <v>4.3396197669917307E-2</v>
      </c>
      <c r="D241" s="15">
        <f ca="1">'일자별 시가총액'!D240/'일자별 시가총액'!$G240</f>
        <v>0.29935153121382074</v>
      </c>
      <c r="E241" s="15">
        <f ca="1">'일자별 시가총액'!E240/'일자별 시가총액'!$G240</f>
        <v>6.5872538222014873E-2</v>
      </c>
      <c r="F241" s="15">
        <f ca="1">'일자별 시가총액'!F240/'일자별 시가총액'!$G240</f>
        <v>0.48620463840460626</v>
      </c>
      <c r="G241" s="14">
        <f ca="1">'일자별 시가총액'!H240</f>
        <v>133.91323694779115</v>
      </c>
      <c r="H241" s="9">
        <f t="shared" ca="1" si="37"/>
        <v>100000</v>
      </c>
      <c r="I241" s="9">
        <f t="shared" ca="1" si="38"/>
        <v>50000</v>
      </c>
      <c r="J241" s="9">
        <f t="shared" ca="1" si="39"/>
        <v>1950000</v>
      </c>
      <c r="K241" s="9">
        <f t="shared" ca="1" si="35"/>
        <v>13391.323694779114</v>
      </c>
      <c r="L241" s="9">
        <f t="shared" ca="1" si="36"/>
        <v>26113081204.819271</v>
      </c>
      <c r="M241" s="9">
        <f ca="1">$L241*B241/'일자별 주가'!B240-펀드!R240</f>
        <v>3012.0481927710644</v>
      </c>
      <c r="N241" s="9">
        <f ca="1">$L241*C241/'일자별 주가'!C240-펀드!S240</f>
        <v>1807.2289156626357</v>
      </c>
      <c r="O241" s="9">
        <f ca="1">$L241*D241/'일자별 주가'!D240-펀드!T240</f>
        <v>6586.3453815260727</v>
      </c>
      <c r="P241" s="9">
        <f ca="1">$L241*E241/'일자별 주가'!E240-펀드!U240</f>
        <v>353.41365461846908</v>
      </c>
      <c r="Q241" s="9">
        <f ca="1">$L241*F241/'일자별 주가'!F240-펀드!V240</f>
        <v>200.80321285140326</v>
      </c>
      <c r="R241" s="16">
        <f t="shared" ca="1" si="40"/>
        <v>117469.87951807227</v>
      </c>
      <c r="S241" s="16">
        <f t="shared" ca="1" si="41"/>
        <v>70481.92771084336</v>
      </c>
      <c r="T241" s="16">
        <f t="shared" ca="1" si="42"/>
        <v>256867.469879518</v>
      </c>
      <c r="U241" s="16">
        <f t="shared" ca="1" si="43"/>
        <v>13783.132530120478</v>
      </c>
      <c r="V241" s="16">
        <f t="shared" ca="1" si="44"/>
        <v>7831.3253012048172</v>
      </c>
    </row>
    <row r="242" spans="1:22" x14ac:dyDescent="0.3">
      <c r="A242">
        <v>240</v>
      </c>
      <c r="B242" s="15">
        <f ca="1">'일자별 시가총액'!B241/'일자별 시가총액'!$G241</f>
        <v>0.1075809801301611</v>
      </c>
      <c r="C242" s="15">
        <f ca="1">'일자별 시가총액'!C241/'일자별 시가총액'!$G241</f>
        <v>4.2424198511876364E-2</v>
      </c>
      <c r="D242" s="15">
        <f ca="1">'일자별 시가총액'!D241/'일자별 시가총액'!$G241</f>
        <v>0.30886131270334444</v>
      </c>
      <c r="E242" s="15">
        <f ca="1">'일자별 시가총액'!E241/'일자별 시가총액'!$G241</f>
        <v>6.6858008113133888E-2</v>
      </c>
      <c r="F242" s="15">
        <f ca="1">'일자별 시가총액'!F241/'일자별 시가총액'!$G241</f>
        <v>0.47427550054148421</v>
      </c>
      <c r="G242" s="14">
        <f ca="1">'일자별 시가총액'!H241</f>
        <v>133.91425220883534</v>
      </c>
      <c r="H242" s="9">
        <f t="shared" ca="1" si="37"/>
        <v>200000</v>
      </c>
      <c r="I242" s="9">
        <f t="shared" ca="1" si="38"/>
        <v>100000</v>
      </c>
      <c r="J242" s="9">
        <f t="shared" ca="1" si="39"/>
        <v>2050000</v>
      </c>
      <c r="K242" s="9">
        <f t="shared" ca="1" si="35"/>
        <v>13391.425220883533</v>
      </c>
      <c r="L242" s="9">
        <f t="shared" ca="1" si="36"/>
        <v>27452421702.811245</v>
      </c>
      <c r="M242" s="9">
        <f ca="1">$L242*B242/'일자별 주가'!B241-펀드!R241</f>
        <v>6024.0963855421869</v>
      </c>
      <c r="N242" s="9">
        <f ca="1">$L242*C242/'일자별 주가'!C241-펀드!S241</f>
        <v>3614.4578313253151</v>
      </c>
      <c r="O242" s="9">
        <f ca="1">$L242*D242/'일자별 주가'!D241-펀드!T241</f>
        <v>13172.690763052291</v>
      </c>
      <c r="P242" s="9">
        <f ca="1">$L242*E242/'일자별 주가'!E241-펀드!U241</f>
        <v>706.82730923695271</v>
      </c>
      <c r="Q242" s="9">
        <f ca="1">$L242*F242/'일자별 주가'!F241-펀드!V241</f>
        <v>401.60642570281379</v>
      </c>
      <c r="R242" s="16">
        <f t="shared" ca="1" si="40"/>
        <v>123493.97590361445</v>
      </c>
      <c r="S242" s="16">
        <f t="shared" ca="1" si="41"/>
        <v>74096.385542168675</v>
      </c>
      <c r="T242" s="16">
        <f t="shared" ca="1" si="42"/>
        <v>270040.16064257029</v>
      </c>
      <c r="U242" s="16">
        <f t="shared" ca="1" si="43"/>
        <v>14489.959839357431</v>
      </c>
      <c r="V242" s="16">
        <f t="shared" ca="1" si="44"/>
        <v>8232.9317269076309</v>
      </c>
    </row>
    <row r="243" spans="1:22" x14ac:dyDescent="0.3">
      <c r="A243">
        <v>241</v>
      </c>
      <c r="B243" s="15">
        <f ca="1">'일자별 시가총액'!B242/'일자별 시가총액'!$G242</f>
        <v>0.10888920583633616</v>
      </c>
      <c r="C243" s="15">
        <f ca="1">'일자별 시가총액'!C242/'일자별 시가총액'!$G242</f>
        <v>4.2082767572594951E-2</v>
      </c>
      <c r="D243" s="15">
        <f ca="1">'일자별 시가총액'!D242/'일자별 시가총액'!$G242</f>
        <v>0.30427114021046087</v>
      </c>
      <c r="E243" s="15">
        <f ca="1">'일자별 시가총액'!E242/'일자별 시가총액'!$G242</f>
        <v>6.6234083512465375E-2</v>
      </c>
      <c r="F243" s="15">
        <f ca="1">'일자별 시가총액'!F242/'일자별 시가총액'!$G242</f>
        <v>0.47852280286814269</v>
      </c>
      <c r="G243" s="14">
        <f ca="1">'일자별 시가총액'!H242</f>
        <v>134.64000642570281</v>
      </c>
      <c r="H243" s="9">
        <f t="shared" ca="1" si="37"/>
        <v>50000</v>
      </c>
      <c r="I243" s="9">
        <f t="shared" ca="1" si="38"/>
        <v>150000</v>
      </c>
      <c r="J243" s="9">
        <f t="shared" ca="1" si="39"/>
        <v>1950000</v>
      </c>
      <c r="K243" s="9">
        <f t="shared" ca="1" si="35"/>
        <v>13464.000642570281</v>
      </c>
      <c r="L243" s="9">
        <f t="shared" ca="1" si="36"/>
        <v>26254801253.012047</v>
      </c>
      <c r="M243" s="9">
        <f ca="1">$L243*B243/'일자별 주가'!B242-펀드!R242</f>
        <v>-6024.0963855421724</v>
      </c>
      <c r="N243" s="9">
        <f ca="1">$L243*C243/'일자별 주가'!C242-펀드!S242</f>
        <v>-3614.4578313253151</v>
      </c>
      <c r="O243" s="9">
        <f ca="1">$L243*D243/'일자별 주가'!D242-펀드!T242</f>
        <v>-13172.690763052233</v>
      </c>
      <c r="P243" s="9">
        <f ca="1">$L243*E243/'일자별 주가'!E242-펀드!U242</f>
        <v>-706.82730923694908</v>
      </c>
      <c r="Q243" s="9">
        <f ca="1">$L243*F243/'일자별 주가'!F242-펀드!V242</f>
        <v>-401.60642570281198</v>
      </c>
      <c r="R243" s="16">
        <f t="shared" ca="1" si="40"/>
        <v>117469.87951807228</v>
      </c>
      <c r="S243" s="16">
        <f t="shared" ca="1" si="41"/>
        <v>70481.92771084336</v>
      </c>
      <c r="T243" s="16">
        <f t="shared" ca="1" si="42"/>
        <v>256867.46987951806</v>
      </c>
      <c r="U243" s="16">
        <f t="shared" ca="1" si="43"/>
        <v>13783.132530120482</v>
      </c>
      <c r="V243" s="16">
        <f t="shared" ca="1" si="44"/>
        <v>7831.325301204819</v>
      </c>
    </row>
    <row r="244" spans="1:22" x14ac:dyDescent="0.3">
      <c r="A244">
        <v>242</v>
      </c>
      <c r="B244" s="15">
        <f ca="1">'일자별 시가총액'!B243/'일자별 시가총액'!$G243</f>
        <v>0.10689827526288961</v>
      </c>
      <c r="C244" s="15">
        <f ca="1">'일자별 시가총액'!C243/'일자별 시가총액'!$G243</f>
        <v>4.3011306872331172E-2</v>
      </c>
      <c r="D244" s="15">
        <f ca="1">'일자별 시가총액'!D243/'일자별 시가총액'!$G243</f>
        <v>0.31076894323217474</v>
      </c>
      <c r="E244" s="15">
        <f ca="1">'일자별 시가총액'!E243/'일자별 시가총액'!$G243</f>
        <v>6.5980720187408179E-2</v>
      </c>
      <c r="F244" s="15">
        <f ca="1">'일자별 시가총액'!F243/'일자별 시가총액'!$G243</f>
        <v>0.47334075444519624</v>
      </c>
      <c r="G244" s="14">
        <f ca="1">'일자별 시가총액'!H243</f>
        <v>135.3048530120482</v>
      </c>
      <c r="H244" s="9">
        <f t="shared" ca="1" si="37"/>
        <v>200000</v>
      </c>
      <c r="I244" s="9">
        <f t="shared" ca="1" si="38"/>
        <v>150000</v>
      </c>
      <c r="J244" s="9">
        <f t="shared" ca="1" si="39"/>
        <v>2000000</v>
      </c>
      <c r="K244" s="9">
        <f t="shared" ca="1" si="35"/>
        <v>13530.485301204819</v>
      </c>
      <c r="L244" s="9">
        <f t="shared" ca="1" si="36"/>
        <v>27060970602.409637</v>
      </c>
      <c r="M244" s="9">
        <f ca="1">$L244*B244/'일자별 주가'!B243-펀드!R243</f>
        <v>3012.0481927710935</v>
      </c>
      <c r="N244" s="9">
        <f ca="1">$L244*C244/'일자별 주가'!C243-펀드!S243</f>
        <v>1807.2289156626648</v>
      </c>
      <c r="O244" s="9">
        <f ca="1">$L244*D244/'일자별 주가'!D243-펀드!T243</f>
        <v>6586.3453815260727</v>
      </c>
      <c r="P244" s="9">
        <f ca="1">$L244*E244/'일자별 주가'!E243-펀드!U243</f>
        <v>353.41365461847272</v>
      </c>
      <c r="Q244" s="9">
        <f ca="1">$L244*F244/'일자별 주가'!F243-펀드!V243</f>
        <v>200.80321285140508</v>
      </c>
      <c r="R244" s="16">
        <f t="shared" ca="1" si="40"/>
        <v>120481.92771084337</v>
      </c>
      <c r="S244" s="16">
        <f t="shared" ca="1" si="41"/>
        <v>72289.156626506025</v>
      </c>
      <c r="T244" s="16">
        <f t="shared" ca="1" si="42"/>
        <v>263453.81526104413</v>
      </c>
      <c r="U244" s="16">
        <f t="shared" ca="1" si="43"/>
        <v>14136.546184738954</v>
      </c>
      <c r="V244" s="16">
        <f t="shared" ca="1" si="44"/>
        <v>8032.128514056224</v>
      </c>
    </row>
    <row r="245" spans="1:22" x14ac:dyDescent="0.3">
      <c r="A245">
        <v>243</v>
      </c>
      <c r="B245" s="15">
        <f ca="1">'일자별 시가총액'!B244/'일자별 시가총액'!$G244</f>
        <v>0.10466113752391032</v>
      </c>
      <c r="C245" s="15">
        <f ca="1">'일자별 시가총액'!C244/'일자별 시가총액'!$G244</f>
        <v>4.3073255305109977E-2</v>
      </c>
      <c r="D245" s="15">
        <f ca="1">'일자별 시가총액'!D244/'일자별 시가총액'!$G244</f>
        <v>0.3159351755198937</v>
      </c>
      <c r="E245" s="15">
        <f ca="1">'일자별 시가총액'!E244/'일자별 시가총액'!$G244</f>
        <v>6.7862520522872227E-2</v>
      </c>
      <c r="F245" s="15">
        <f ca="1">'일자별 시가총액'!F244/'일자별 시가총액'!$G244</f>
        <v>0.46846791112821373</v>
      </c>
      <c r="G245" s="14">
        <f ca="1">'일자별 시가총액'!H244</f>
        <v>134.45572530120481</v>
      </c>
      <c r="H245" s="9">
        <f t="shared" ca="1" si="37"/>
        <v>200000</v>
      </c>
      <c r="I245" s="9">
        <f t="shared" ca="1" si="38"/>
        <v>250000</v>
      </c>
      <c r="J245" s="9">
        <f t="shared" ca="1" si="39"/>
        <v>1950000</v>
      </c>
      <c r="K245" s="9">
        <f t="shared" ca="1" si="35"/>
        <v>13445.57253012048</v>
      </c>
      <c r="L245" s="9">
        <f t="shared" ca="1" si="36"/>
        <v>26218866433.734936</v>
      </c>
      <c r="M245" s="9">
        <f ca="1">$L245*B245/'일자별 주가'!B244-펀드!R244</f>
        <v>-3012.048192771108</v>
      </c>
      <c r="N245" s="9">
        <f ca="1">$L245*C245/'일자별 주가'!C244-펀드!S244</f>
        <v>-1807.2289156626503</v>
      </c>
      <c r="O245" s="9">
        <f ca="1">$L245*D245/'일자별 주가'!D244-펀드!T244</f>
        <v>-6586.3453815261601</v>
      </c>
      <c r="P245" s="9">
        <f ca="1">$L245*E245/'일자별 주가'!E244-펀드!U244</f>
        <v>-353.41365461847454</v>
      </c>
      <c r="Q245" s="9">
        <f ca="1">$L245*F245/'일자별 주가'!F244-펀드!V244</f>
        <v>-200.80321285140599</v>
      </c>
      <c r="R245" s="16">
        <f t="shared" ca="1" si="40"/>
        <v>117469.87951807227</v>
      </c>
      <c r="S245" s="16">
        <f t="shared" ca="1" si="41"/>
        <v>70481.927710843374</v>
      </c>
      <c r="T245" s="16">
        <f t="shared" ca="1" si="42"/>
        <v>256867.46987951797</v>
      </c>
      <c r="U245" s="16">
        <f t="shared" ca="1" si="43"/>
        <v>13783.13253012048</v>
      </c>
      <c r="V245" s="16">
        <f t="shared" ca="1" si="44"/>
        <v>7831.3253012048181</v>
      </c>
    </row>
    <row r="246" spans="1:22" x14ac:dyDescent="0.3">
      <c r="A246">
        <v>244</v>
      </c>
      <c r="B246" s="15">
        <f ca="1">'일자별 시가총액'!B245/'일자별 시가총액'!$G245</f>
        <v>0.10256351121190754</v>
      </c>
      <c r="C246" s="15">
        <f ca="1">'일자별 시가총액'!C245/'일자별 시가총액'!$G245</f>
        <v>4.2184837643738232E-2</v>
      </c>
      <c r="D246" s="15">
        <f ca="1">'일자별 시가총액'!D245/'일자별 시가총액'!$G245</f>
        <v>0.31618398867601688</v>
      </c>
      <c r="E246" s="15">
        <f ca="1">'일자별 시가총액'!E245/'일자별 시가총액'!$G245</f>
        <v>6.6538834588519419E-2</v>
      </c>
      <c r="F246" s="15">
        <f ca="1">'일자별 시가총액'!F245/'일자별 시가총액'!$G245</f>
        <v>0.47252882787981787</v>
      </c>
      <c r="G246" s="14">
        <f ca="1">'일자별 시가총액'!H245</f>
        <v>133.94580240963856</v>
      </c>
      <c r="H246" s="9">
        <f t="shared" ca="1" si="37"/>
        <v>200000</v>
      </c>
      <c r="I246" s="9">
        <f t="shared" ca="1" si="38"/>
        <v>200000</v>
      </c>
      <c r="J246" s="9">
        <f t="shared" ca="1" si="39"/>
        <v>1950000</v>
      </c>
      <c r="K246" s="9">
        <f t="shared" ca="1" si="35"/>
        <v>13394.580240963856</v>
      </c>
      <c r="L246" s="9">
        <f t="shared" ca="1" si="36"/>
        <v>26119431469.87952</v>
      </c>
      <c r="M246" s="9">
        <f ca="1">$L246*B246/'일자별 주가'!B245-펀드!R245</f>
        <v>0</v>
      </c>
      <c r="N246" s="9">
        <f ca="1">$L246*C246/'일자별 주가'!C245-펀드!S245</f>
        <v>0</v>
      </c>
      <c r="O246" s="9">
        <f ca="1">$L246*D246/'일자별 주가'!D245-펀드!T245</f>
        <v>0</v>
      </c>
      <c r="P246" s="9">
        <f ca="1">$L246*E246/'일자별 주가'!E245-펀드!U245</f>
        <v>0</v>
      </c>
      <c r="Q246" s="9">
        <f ca="1">$L246*F246/'일자별 주가'!F245-펀드!V245</f>
        <v>0</v>
      </c>
      <c r="R246" s="16">
        <f t="shared" ca="1" si="40"/>
        <v>117469.87951807227</v>
      </c>
      <c r="S246" s="16">
        <f t="shared" ca="1" si="41"/>
        <v>70481.927710843374</v>
      </c>
      <c r="T246" s="16">
        <f t="shared" ca="1" si="42"/>
        <v>256867.46987951797</v>
      </c>
      <c r="U246" s="16">
        <f t="shared" ca="1" si="43"/>
        <v>13783.13253012048</v>
      </c>
      <c r="V246" s="16">
        <f t="shared" ca="1" si="44"/>
        <v>7831.3253012048181</v>
      </c>
    </row>
    <row r="247" spans="1:22" x14ac:dyDescent="0.3">
      <c r="A247">
        <v>245</v>
      </c>
      <c r="B247" s="15">
        <f ca="1">'일자별 시가총액'!B246/'일자별 시가총액'!$G246</f>
        <v>0.10080238931270487</v>
      </c>
      <c r="C247" s="15">
        <f ca="1">'일자별 시가총액'!C246/'일자별 시가총액'!$G246</f>
        <v>4.2597226332574449E-2</v>
      </c>
      <c r="D247" s="15">
        <f ca="1">'일자별 시가총액'!D246/'일자별 시가총액'!$G246</f>
        <v>0.31102102018500916</v>
      </c>
      <c r="E247" s="15">
        <f ca="1">'일자별 시가총액'!E246/'일자별 시가총액'!$G246</f>
        <v>6.6301563565511645E-2</v>
      </c>
      <c r="F247" s="15">
        <f ca="1">'일자별 시가총액'!F246/'일자별 시가총액'!$G246</f>
        <v>0.47927780060419983</v>
      </c>
      <c r="G247" s="14">
        <f ca="1">'일자별 시가총액'!H246</f>
        <v>133.06483212851404</v>
      </c>
      <c r="H247" s="9">
        <f t="shared" ca="1" si="37"/>
        <v>0</v>
      </c>
      <c r="I247" s="9">
        <f t="shared" ca="1" si="38"/>
        <v>100000</v>
      </c>
      <c r="J247" s="9">
        <f t="shared" ca="1" si="39"/>
        <v>1850000</v>
      </c>
      <c r="K247" s="9">
        <f t="shared" ca="1" si="35"/>
        <v>13306.483212851404</v>
      </c>
      <c r="L247" s="9">
        <f t="shared" ca="1" si="36"/>
        <v>24616993943.775097</v>
      </c>
      <c r="M247" s="9">
        <f ca="1">$L247*B247/'일자별 주가'!B246-펀드!R246</f>
        <v>-6024.0963855421724</v>
      </c>
      <c r="N247" s="9">
        <f ca="1">$L247*C247/'일자별 주가'!C246-펀드!S246</f>
        <v>-3614.4578313253005</v>
      </c>
      <c r="O247" s="9">
        <f ca="1">$L247*D247/'일자별 주가'!D246-펀드!T246</f>
        <v>-13172.690763052175</v>
      </c>
      <c r="P247" s="9">
        <f ca="1">$L247*E247/'일자별 주가'!E246-펀드!U246</f>
        <v>-706.82730923694726</v>
      </c>
      <c r="Q247" s="9">
        <f ca="1">$L247*F247/'일자별 주가'!F246-펀드!V246</f>
        <v>-401.60642570281107</v>
      </c>
      <c r="R247" s="16">
        <f t="shared" ca="1" si="40"/>
        <v>111445.78313253009</v>
      </c>
      <c r="S247" s="16">
        <f t="shared" ca="1" si="41"/>
        <v>66867.469879518074</v>
      </c>
      <c r="T247" s="16">
        <f t="shared" ca="1" si="42"/>
        <v>243694.7791164658</v>
      </c>
      <c r="U247" s="16">
        <f t="shared" ca="1" si="43"/>
        <v>13076.305220883532</v>
      </c>
      <c r="V247" s="16">
        <f t="shared" ca="1" si="44"/>
        <v>7429.718875502007</v>
      </c>
    </row>
    <row r="248" spans="1:22" x14ac:dyDescent="0.3">
      <c r="A248">
        <v>246</v>
      </c>
      <c r="B248" s="15">
        <f ca="1">'일자별 시가총액'!B247/'일자별 시가총액'!$G247</f>
        <v>9.8848817274471631E-2</v>
      </c>
      <c r="C248" s="15">
        <f ca="1">'일자별 시가총액'!C247/'일자별 시가총액'!$G247</f>
        <v>4.3327400812455001E-2</v>
      </c>
      <c r="D248" s="15">
        <f ca="1">'일자별 시가총액'!D247/'일자별 시가총액'!$G247</f>
        <v>0.31564898005845143</v>
      </c>
      <c r="E248" s="15">
        <f ca="1">'일자별 시가총액'!E247/'일자별 시가총액'!$G247</f>
        <v>6.6401049296734807E-2</v>
      </c>
      <c r="F248" s="15">
        <f ca="1">'일자별 시가총액'!F247/'일자별 시가총액'!$G247</f>
        <v>0.47577375255788712</v>
      </c>
      <c r="G248" s="14">
        <f ca="1">'일자별 시가총액'!H247</f>
        <v>132.03197751004018</v>
      </c>
      <c r="H248" s="9">
        <f t="shared" ca="1" si="37"/>
        <v>200000</v>
      </c>
      <c r="I248" s="9">
        <f t="shared" ca="1" si="38"/>
        <v>100000</v>
      </c>
      <c r="J248" s="9">
        <f t="shared" ca="1" si="39"/>
        <v>1950000</v>
      </c>
      <c r="K248" s="9">
        <f t="shared" ca="1" si="35"/>
        <v>13203.197751004018</v>
      </c>
      <c r="L248" s="9">
        <f t="shared" ca="1" si="36"/>
        <v>25746235614.457836</v>
      </c>
      <c r="M248" s="9">
        <f ca="1">$L248*B248/'일자별 주가'!B247-펀드!R247</f>
        <v>6024.096385542216</v>
      </c>
      <c r="N248" s="9">
        <f ca="1">$L248*C248/'일자별 주가'!C247-펀드!S247</f>
        <v>3614.4578313253151</v>
      </c>
      <c r="O248" s="9">
        <f ca="1">$L248*D248/'일자별 주가'!D247-펀드!T247</f>
        <v>13172.69076305232</v>
      </c>
      <c r="P248" s="9">
        <f ca="1">$L248*E248/'일자별 주가'!E247-펀드!U247</f>
        <v>706.82730923695271</v>
      </c>
      <c r="Q248" s="9">
        <f ca="1">$L248*F248/'일자별 주가'!F247-펀드!V247</f>
        <v>401.60642570281379</v>
      </c>
      <c r="R248" s="16">
        <f t="shared" ca="1" si="40"/>
        <v>117469.87951807231</v>
      </c>
      <c r="S248" s="16">
        <f t="shared" ca="1" si="41"/>
        <v>70481.927710843389</v>
      </c>
      <c r="T248" s="16">
        <f t="shared" ca="1" si="42"/>
        <v>256867.46987951812</v>
      </c>
      <c r="U248" s="16">
        <f t="shared" ca="1" si="43"/>
        <v>13783.132530120485</v>
      </c>
      <c r="V248" s="16">
        <f t="shared" ca="1" si="44"/>
        <v>7831.3253012048208</v>
      </c>
    </row>
    <row r="249" spans="1:22" x14ac:dyDescent="0.3">
      <c r="A249">
        <v>247</v>
      </c>
      <c r="B249" s="15">
        <f ca="1">'일자별 시가총액'!B248/'일자별 시가총액'!$G248</f>
        <v>9.6409343987329851E-2</v>
      </c>
      <c r="C249" s="15">
        <f ca="1">'일자별 시가총액'!C248/'일자별 시가총액'!$G248</f>
        <v>4.3754312174302479E-2</v>
      </c>
      <c r="D249" s="15">
        <f ca="1">'일자별 시가총액'!D248/'일자별 시가총액'!$G248</f>
        <v>0.32102291680706957</v>
      </c>
      <c r="E249" s="15">
        <f ca="1">'일자별 시가총액'!E248/'일자별 시가총액'!$G248</f>
        <v>6.7995111873301164E-2</v>
      </c>
      <c r="F249" s="15">
        <f ca="1">'일자별 시가총액'!F248/'일자별 시가총액'!$G248</f>
        <v>0.47081831515799688</v>
      </c>
      <c r="G249" s="14">
        <f ca="1">'일자별 시가총액'!H248</f>
        <v>132.8172016064257</v>
      </c>
      <c r="H249" s="9">
        <f t="shared" ca="1" si="37"/>
        <v>250000</v>
      </c>
      <c r="I249" s="9">
        <f t="shared" ca="1" si="38"/>
        <v>0</v>
      </c>
      <c r="J249" s="9">
        <f t="shared" ca="1" si="39"/>
        <v>2200000</v>
      </c>
      <c r="K249" s="9">
        <f t="shared" ca="1" si="35"/>
        <v>13281.72016064257</v>
      </c>
      <c r="L249" s="9">
        <f t="shared" ca="1" si="36"/>
        <v>29219784353.413654</v>
      </c>
      <c r="M249" s="9">
        <f ca="1">$L249*B249/'일자별 주가'!B248-펀드!R248</f>
        <v>15060.240963855424</v>
      </c>
      <c r="N249" s="9">
        <f ca="1">$L249*C249/'일자별 주가'!C248-펀드!S248</f>
        <v>9036.1445783132367</v>
      </c>
      <c r="O249" s="9">
        <f ca="1">$L249*D249/'일자별 주가'!D248-펀드!T248</f>
        <v>32931.726907630422</v>
      </c>
      <c r="P249" s="9">
        <f ca="1">$L249*E249/'일자별 주가'!E248-펀드!U248</f>
        <v>1767.0682730923654</v>
      </c>
      <c r="Q249" s="9">
        <f ca="1">$L249*F249/'일자별 주가'!F248-펀드!V248</f>
        <v>1004.0160642570263</v>
      </c>
      <c r="R249" s="16">
        <f t="shared" ca="1" si="40"/>
        <v>132530.12048192773</v>
      </c>
      <c r="S249" s="16">
        <f t="shared" ca="1" si="41"/>
        <v>79518.072289156626</v>
      </c>
      <c r="T249" s="16">
        <f t="shared" ca="1" si="42"/>
        <v>289799.19678714854</v>
      </c>
      <c r="U249" s="16">
        <f t="shared" ca="1" si="43"/>
        <v>15550.200803212851</v>
      </c>
      <c r="V249" s="16">
        <f t="shared" ca="1" si="44"/>
        <v>8835.3413654618471</v>
      </c>
    </row>
    <row r="250" spans="1:22" x14ac:dyDescent="0.3">
      <c r="A250">
        <v>248</v>
      </c>
      <c r="B250" s="15">
        <f ca="1">'일자별 시가총액'!B249/'일자별 시가총액'!$G249</f>
        <v>9.2399598353533036E-2</v>
      </c>
      <c r="C250" s="15">
        <f ca="1">'일자별 시가총액'!C249/'일자별 시가총액'!$G249</f>
        <v>4.3242000209251522E-2</v>
      </c>
      <c r="D250" s="15">
        <f ca="1">'일자별 시가총액'!D249/'일자별 시가총액'!$G249</f>
        <v>0.32165870727081802</v>
      </c>
      <c r="E250" s="15">
        <f ca="1">'일자별 시가총액'!E249/'일자별 시가총액'!$G249</f>
        <v>6.7382065757922743E-2</v>
      </c>
      <c r="F250" s="15">
        <f ca="1">'일자별 시가총액'!F249/'일자별 시가총액'!$G249</f>
        <v>0.47531762840847464</v>
      </c>
      <c r="G250" s="14">
        <f ca="1">'일자별 시가총액'!H249</f>
        <v>135.74486586345381</v>
      </c>
      <c r="H250" s="9">
        <f t="shared" ca="1" si="37"/>
        <v>150000</v>
      </c>
      <c r="I250" s="9">
        <f t="shared" ca="1" si="38"/>
        <v>0</v>
      </c>
      <c r="J250" s="9">
        <f t="shared" ca="1" si="39"/>
        <v>2350000</v>
      </c>
      <c r="K250" s="9">
        <f t="shared" ca="1" si="35"/>
        <v>13574.486586345382</v>
      </c>
      <c r="L250" s="9">
        <f t="shared" ca="1" si="36"/>
        <v>31900043477.911648</v>
      </c>
      <c r="M250" s="9">
        <f ca="1">$L250*B250/'일자별 주가'!B249-펀드!R249</f>
        <v>9036.1445783132513</v>
      </c>
      <c r="N250" s="9">
        <f ca="1">$L250*C250/'일자별 주가'!C249-펀드!S249</f>
        <v>5421.6867469879653</v>
      </c>
      <c r="O250" s="9">
        <f ca="1">$L250*D250/'일자별 주가'!D249-펀드!T249</f>
        <v>19759.036144578364</v>
      </c>
      <c r="P250" s="9">
        <f ca="1">$L250*E250/'일자별 주가'!E249-펀드!U249</f>
        <v>1060.2409638554236</v>
      </c>
      <c r="Q250" s="9">
        <f ca="1">$L250*F250/'일자별 주가'!F249-펀드!V249</f>
        <v>602.40963855421796</v>
      </c>
      <c r="R250" s="16">
        <f t="shared" ca="1" si="40"/>
        <v>141566.26506024098</v>
      </c>
      <c r="S250" s="16">
        <f t="shared" ca="1" si="41"/>
        <v>84939.759036144591</v>
      </c>
      <c r="T250" s="16">
        <f t="shared" ca="1" si="42"/>
        <v>309558.2329317269</v>
      </c>
      <c r="U250" s="16">
        <f t="shared" ca="1" si="43"/>
        <v>16610.441767068274</v>
      </c>
      <c r="V250" s="16">
        <f t="shared" ca="1" si="44"/>
        <v>9437.7510040160651</v>
      </c>
    </row>
    <row r="251" spans="1:22" x14ac:dyDescent="0.3">
      <c r="A251">
        <v>249</v>
      </c>
      <c r="B251" s="15">
        <f ca="1">'일자별 시가총액'!B250/'일자별 시가총액'!$G250</f>
        <v>9.4222525312085331E-2</v>
      </c>
      <c r="C251" s="15">
        <f ca="1">'일자별 시가총액'!C250/'일자별 시가총액'!$G250</f>
        <v>4.2628910463499543E-2</v>
      </c>
      <c r="D251" s="15">
        <f ca="1">'일자별 시가총액'!D250/'일자별 시가총액'!$G250</f>
        <v>0.32199152211124582</v>
      </c>
      <c r="E251" s="15">
        <f ca="1">'일자별 시가총액'!E250/'일자별 시가총액'!$G250</f>
        <v>6.814223899246237E-2</v>
      </c>
      <c r="F251" s="15">
        <f ca="1">'일자별 시가총액'!F250/'일자별 시가총액'!$G250</f>
        <v>0.47301480312070693</v>
      </c>
      <c r="G251" s="14">
        <f ca="1">'일자별 시가총액'!H250</f>
        <v>133.89860883534138</v>
      </c>
      <c r="H251" s="9">
        <f t="shared" ca="1" si="37"/>
        <v>100000</v>
      </c>
      <c r="I251" s="9">
        <f t="shared" ca="1" si="38"/>
        <v>100000</v>
      </c>
      <c r="J251" s="9">
        <f t="shared" ca="1" si="39"/>
        <v>2350000</v>
      </c>
      <c r="K251" s="9">
        <f t="shared" ca="1" si="35"/>
        <v>13389.860883534138</v>
      </c>
      <c r="L251" s="9">
        <f t="shared" ca="1" si="36"/>
        <v>31466173076.305225</v>
      </c>
      <c r="M251" s="9">
        <f ca="1">$L251*B251/'일자별 주가'!B250-펀드!R250</f>
        <v>0</v>
      </c>
      <c r="N251" s="9">
        <f ca="1">$L251*C251/'일자별 주가'!C250-펀드!S250</f>
        <v>0</v>
      </c>
      <c r="O251" s="9">
        <f ca="1">$L251*D251/'일자별 주가'!D250-펀드!T250</f>
        <v>0</v>
      </c>
      <c r="P251" s="9">
        <f ca="1">$L251*E251/'일자별 주가'!E250-펀드!U250</f>
        <v>0</v>
      </c>
      <c r="Q251" s="9">
        <f ca="1">$L251*F251/'일자별 주가'!F250-펀드!V250</f>
        <v>0</v>
      </c>
      <c r="R251" s="16">
        <f t="shared" ca="1" si="40"/>
        <v>141566.26506024098</v>
      </c>
      <c r="S251" s="16">
        <f t="shared" ca="1" si="41"/>
        <v>84939.759036144591</v>
      </c>
      <c r="T251" s="16">
        <f t="shared" ca="1" si="42"/>
        <v>309558.2329317269</v>
      </c>
      <c r="U251" s="16">
        <f t="shared" ca="1" si="43"/>
        <v>16610.441767068274</v>
      </c>
      <c r="V251" s="16">
        <f t="shared" ca="1" si="44"/>
        <v>9437.7510040160651</v>
      </c>
    </row>
    <row r="252" spans="1:22" x14ac:dyDescent="0.3">
      <c r="A252">
        <v>250</v>
      </c>
      <c r="B252" s="15">
        <f ca="1">'일자별 시가총액'!B251/'일자별 시가총액'!$G251</f>
        <v>9.3957987244859972E-2</v>
      </c>
      <c r="C252" s="15">
        <f ca="1">'일자별 시가총액'!C251/'일자별 시가총액'!$G251</f>
        <v>4.3361863725443588E-2</v>
      </c>
      <c r="D252" s="15">
        <f ca="1">'일자별 시가총액'!D251/'일자별 시가총액'!$G251</f>
        <v>0.31786125604276583</v>
      </c>
      <c r="E252" s="15">
        <f ca="1">'일자별 시가총액'!E251/'일자별 시가총액'!$G251</f>
        <v>6.8816675366632024E-2</v>
      </c>
      <c r="F252" s="15">
        <f ca="1">'일자별 시가총액'!F251/'일자별 시가총액'!$G251</f>
        <v>0.47600221762029854</v>
      </c>
      <c r="G252" s="14">
        <f ca="1">'일자별 시가총액'!H251</f>
        <v>132.35215582329317</v>
      </c>
      <c r="H252" s="9">
        <f t="shared" ca="1" si="37"/>
        <v>50000</v>
      </c>
      <c r="I252" s="9">
        <f t="shared" ca="1" si="38"/>
        <v>250000</v>
      </c>
      <c r="J252" s="9">
        <f t="shared" ca="1" si="39"/>
        <v>2150000</v>
      </c>
      <c r="K252" s="9">
        <f t="shared" ca="1" si="35"/>
        <v>13235.215582329316</v>
      </c>
      <c r="L252" s="9">
        <f t="shared" ca="1" si="36"/>
        <v>28455713502.00803</v>
      </c>
      <c r="M252" s="9">
        <f ca="1">$L252*B252/'일자별 주가'!B251-펀드!R251</f>
        <v>-12048.192771084374</v>
      </c>
      <c r="N252" s="9">
        <f ca="1">$L252*C252/'일자별 주가'!C251-펀드!S251</f>
        <v>-7228.9156626506156</v>
      </c>
      <c r="O252" s="9">
        <f ca="1">$L252*D252/'일자별 주가'!D251-펀드!T251</f>
        <v>-26345.381526104466</v>
      </c>
      <c r="P252" s="9">
        <f ca="1">$L252*E252/'일자별 주가'!E251-펀드!U251</f>
        <v>-1413.6546184738963</v>
      </c>
      <c r="Q252" s="9">
        <f ca="1">$L252*F252/'일자별 주가'!F251-펀드!V251</f>
        <v>-803.21285140562395</v>
      </c>
      <c r="R252" s="16">
        <f t="shared" ca="1" si="40"/>
        <v>129518.07228915661</v>
      </c>
      <c r="S252" s="16">
        <f t="shared" ca="1" si="41"/>
        <v>77710.843373493975</v>
      </c>
      <c r="T252" s="16">
        <f t="shared" ca="1" si="42"/>
        <v>283212.85140562244</v>
      </c>
      <c r="U252" s="16">
        <f t="shared" ca="1" si="43"/>
        <v>15196.787148594378</v>
      </c>
      <c r="V252" s="16">
        <f t="shared" ca="1" si="44"/>
        <v>8634.5381526104411</v>
      </c>
    </row>
    <row r="253" spans="1:22" x14ac:dyDescent="0.3">
      <c r="A253">
        <v>251</v>
      </c>
      <c r="B253" s="15">
        <f ca="1">'일자별 시가총액'!B252/'일자별 시가총액'!$G252</f>
        <v>9.1241797030791105E-2</v>
      </c>
      <c r="C253" s="15">
        <f ca="1">'일자별 시가총액'!C252/'일자별 시가총액'!$G252</f>
        <v>4.2310718281594238E-2</v>
      </c>
      <c r="D253" s="15">
        <f ca="1">'일자별 시가총액'!D252/'일자별 시가총액'!$G252</f>
        <v>0.32517383472696199</v>
      </c>
      <c r="E253" s="15">
        <f ca="1">'일자별 시가총액'!E252/'일자별 시가총액'!$G252</f>
        <v>6.9669395878227597E-2</v>
      </c>
      <c r="F253" s="15">
        <f ca="1">'일자별 시가총액'!F252/'일자별 시가총액'!$G252</f>
        <v>0.47160425408242501</v>
      </c>
      <c r="G253" s="14">
        <f ca="1">'일자별 시가총액'!H252</f>
        <v>132.23172530120482</v>
      </c>
      <c r="H253" s="9">
        <f t="shared" ca="1" si="37"/>
        <v>150000</v>
      </c>
      <c r="I253" s="9">
        <f t="shared" ca="1" si="38"/>
        <v>50000</v>
      </c>
      <c r="J253" s="9">
        <f t="shared" ca="1" si="39"/>
        <v>2250000</v>
      </c>
      <c r="K253" s="9">
        <f t="shared" ca="1" si="35"/>
        <v>13223.172530120481</v>
      </c>
      <c r="L253" s="9">
        <f t="shared" ca="1" si="36"/>
        <v>29752138192.77108</v>
      </c>
      <c r="M253" s="9">
        <f ca="1">$L253*B253/'일자별 주가'!B252-펀드!R252</f>
        <v>6024.0963855421578</v>
      </c>
      <c r="N253" s="9">
        <f ca="1">$L253*C253/'일자별 주가'!C252-펀드!S252</f>
        <v>3614.457831325286</v>
      </c>
      <c r="O253" s="9">
        <f ca="1">$L253*D253/'일자별 주가'!D252-펀드!T252</f>
        <v>13172.690763052204</v>
      </c>
      <c r="P253" s="9">
        <f ca="1">$L253*E253/'일자별 주가'!E252-펀드!U252</f>
        <v>706.82730923694544</v>
      </c>
      <c r="Q253" s="9">
        <f ca="1">$L253*F253/'일자별 주가'!F252-펀드!V252</f>
        <v>401.60642570281016</v>
      </c>
      <c r="R253" s="16">
        <f t="shared" ca="1" si="40"/>
        <v>135542.16867469877</v>
      </c>
      <c r="S253" s="16">
        <f t="shared" ca="1" si="41"/>
        <v>81325.301204819261</v>
      </c>
      <c r="T253" s="16">
        <f t="shared" ca="1" si="42"/>
        <v>296385.54216867464</v>
      </c>
      <c r="U253" s="16">
        <f t="shared" ca="1" si="43"/>
        <v>15903.614457831323</v>
      </c>
      <c r="V253" s="16">
        <f t="shared" ca="1" si="44"/>
        <v>9036.1445783132513</v>
      </c>
    </row>
    <row r="254" spans="1:22" x14ac:dyDescent="0.3">
      <c r="A254">
        <v>252</v>
      </c>
      <c r="B254" s="15">
        <f ca="1">'일자별 시가총액'!B253/'일자별 시가총액'!$G253</f>
        <v>9.0565606360732007E-2</v>
      </c>
      <c r="C254" s="15">
        <f ca="1">'일자별 시가총액'!C253/'일자별 시가총액'!$G253</f>
        <v>4.1978345533398645E-2</v>
      </c>
      <c r="D254" s="15">
        <f ca="1">'일자별 시가총액'!D253/'일자별 시가총액'!$G253</f>
        <v>0.32410450471161267</v>
      </c>
      <c r="E254" s="15">
        <f ca="1">'일자별 시가총액'!E253/'일자별 시가총액'!$G253</f>
        <v>6.9738385066342432E-2</v>
      </c>
      <c r="F254" s="15">
        <f ca="1">'일자별 시가총액'!F253/'일자별 시가총액'!$G253</f>
        <v>0.47361315832791423</v>
      </c>
      <c r="G254" s="14">
        <f ca="1">'일자별 시가총액'!H253</f>
        <v>132.46072128514058</v>
      </c>
      <c r="H254" s="9">
        <f t="shared" ca="1" si="37"/>
        <v>250000</v>
      </c>
      <c r="I254" s="9">
        <f t="shared" ca="1" si="38"/>
        <v>200000</v>
      </c>
      <c r="J254" s="9">
        <f t="shared" ca="1" si="39"/>
        <v>2300000</v>
      </c>
      <c r="K254" s="9">
        <f t="shared" ca="1" si="35"/>
        <v>13246.072128514059</v>
      </c>
      <c r="L254" s="9">
        <f t="shared" ca="1" si="36"/>
        <v>30465965895.582336</v>
      </c>
      <c r="M254" s="9">
        <f ca="1">$L254*B254/'일자별 주가'!B253-펀드!R253</f>
        <v>3012.0481927711517</v>
      </c>
      <c r="N254" s="9">
        <f ca="1">$L254*C254/'일자별 주가'!C253-펀드!S253</f>
        <v>1807.2289156626794</v>
      </c>
      <c r="O254" s="9">
        <f ca="1">$L254*D254/'일자별 주가'!D253-펀드!T253</f>
        <v>6586.3453815262183</v>
      </c>
      <c r="P254" s="9">
        <f ca="1">$L254*E254/'일자별 주가'!E253-펀드!U253</f>
        <v>353.41365461847818</v>
      </c>
      <c r="Q254" s="9">
        <f ca="1">$L254*F254/'일자별 주가'!F253-펀드!V253</f>
        <v>200.80321285140963</v>
      </c>
      <c r="R254" s="16">
        <f t="shared" ca="1" si="40"/>
        <v>138554.21686746992</v>
      </c>
      <c r="S254" s="16">
        <f t="shared" ca="1" si="41"/>
        <v>83132.530120481941</v>
      </c>
      <c r="T254" s="16">
        <f t="shared" ca="1" si="42"/>
        <v>302971.88755020086</v>
      </c>
      <c r="U254" s="16">
        <f t="shared" ca="1" si="43"/>
        <v>16257.028112449801</v>
      </c>
      <c r="V254" s="16">
        <f t="shared" ca="1" si="44"/>
        <v>9236.9477911646609</v>
      </c>
    </row>
  </sheetData>
  <mergeCells count="9">
    <mergeCell ref="K1:K2"/>
    <mergeCell ref="L1:L2"/>
    <mergeCell ref="M1:Q1"/>
    <mergeCell ref="R1:V1"/>
    <mergeCell ref="A1:A2"/>
    <mergeCell ref="B1:F1"/>
    <mergeCell ref="G1:G2"/>
    <mergeCell ref="H1:I1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선물</vt:lpstr>
      <vt:lpstr>펀드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2018-02-25T14:03:09Z</dcterms:modified>
</cp:coreProperties>
</file>