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diller/devel/ms_thesis/"/>
    </mc:Choice>
  </mc:AlternateContent>
  <xr:revisionPtr revIDLastSave="0" documentId="13_ncr:1_{EAA7A1BF-A6C9-1F42-B336-B30DB4840ABF}" xr6:coauthVersionLast="34" xr6:coauthVersionMax="34" xr10:uidLastSave="{00000000-0000-0000-0000-000000000000}"/>
  <bookViews>
    <workbookView xWindow="3380" yWindow="460" windowWidth="21300" windowHeight="17040" activeTab="1" xr2:uid="{46644954-C188-6045-8017-519183BD5AB0}"/>
  </bookViews>
  <sheets>
    <sheet name="Sheet1" sheetId="1" r:id="rId1"/>
    <sheet name="Sheet2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04" i="2" l="1"/>
  <c r="M110" i="2" s="1"/>
  <c r="O110" i="2" s="1"/>
  <c r="K105" i="2"/>
  <c r="N113" i="2" s="1"/>
  <c r="J109" i="2"/>
  <c r="N111" i="2"/>
  <c r="N110" i="2"/>
  <c r="N109" i="2"/>
  <c r="M113" i="2"/>
  <c r="M112" i="2"/>
  <c r="M111" i="2"/>
  <c r="M109" i="2"/>
  <c r="O109" i="2" s="1"/>
  <c r="B22" i="1"/>
  <c r="M105" i="2"/>
  <c r="N105" i="2"/>
  <c r="M104" i="2"/>
  <c r="N104" i="2"/>
  <c r="O104" i="2"/>
  <c r="N103" i="2"/>
  <c r="O103" i="2"/>
  <c r="L103" i="2"/>
  <c r="L105" i="2"/>
  <c r="K103" i="2"/>
  <c r="K104" i="2"/>
  <c r="M102" i="2"/>
  <c r="N102" i="2"/>
  <c r="O102" i="2"/>
  <c r="K102" i="2"/>
  <c r="L101" i="2"/>
  <c r="M101" i="2"/>
  <c r="N101" i="2"/>
  <c r="O101" i="2"/>
  <c r="M103" i="2"/>
  <c r="L102" i="2"/>
  <c r="K101" i="2"/>
  <c r="O105" i="2"/>
  <c r="G178" i="2"/>
  <c r="G169" i="2"/>
  <c r="G160" i="2"/>
  <c r="G151" i="2"/>
  <c r="G142" i="2"/>
  <c r="G133" i="2"/>
  <c r="G124" i="2"/>
  <c r="G115" i="2"/>
  <c r="G106" i="2"/>
  <c r="G97" i="2"/>
  <c r="G88" i="2"/>
  <c r="G79" i="2"/>
  <c r="G70" i="2"/>
  <c r="G61" i="2"/>
  <c r="G52" i="2"/>
  <c r="G43" i="2"/>
  <c r="G34" i="2"/>
  <c r="G25" i="2"/>
  <c r="N112" i="2" l="1"/>
  <c r="O112" i="2" s="1"/>
  <c r="O113" i="2"/>
  <c r="O114" i="2" s="1"/>
  <c r="J110" i="2" s="1"/>
  <c r="J111" i="2" s="1"/>
  <c r="O111" i="2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" i="1"/>
</calcChain>
</file>

<file path=xl/sharedStrings.xml><?xml version="1.0" encoding="utf-8"?>
<sst xmlns="http://schemas.openxmlformats.org/spreadsheetml/2006/main" count="316" uniqueCount="45">
  <si>
    <t>total</t>
  </si>
  <si>
    <t>2010-01-12-2</t>
  </si>
  <si>
    <t>2010-07-12-1</t>
  </si>
  <si>
    <t>2013-01-25-2</t>
  </si>
  <si>
    <t>2013-02-22-1</t>
  </si>
  <si>
    <t>2013-05-23-1</t>
  </si>
  <si>
    <t>2013-08-29-2</t>
  </si>
  <si>
    <t>2015-03-27-8</t>
  </si>
  <si>
    <t>2015-07-24-1</t>
  </si>
  <si>
    <t>host_todd</t>
  </si>
  <si>
    <t>flu_todd</t>
  </si>
  <si>
    <t>loc_todd</t>
  </si>
  <si>
    <t>date_todd</t>
  </si>
  <si>
    <t>host_matt</t>
  </si>
  <si>
    <t>flu_matt</t>
  </si>
  <si>
    <t>loc_matt</t>
  </si>
  <si>
    <t>date_matt</t>
  </si>
  <si>
    <t>2015-12-18-3</t>
  </si>
  <si>
    <t>2015-12-18-2</t>
  </si>
  <si>
    <t>2015-12-18-4</t>
  </si>
  <si>
    <t>2016-03-21-3</t>
  </si>
  <si>
    <t>2016-03-21-7</t>
  </si>
  <si>
    <t>2016-03-21-8</t>
  </si>
  <si>
    <t>2016-09-01-1</t>
  </si>
  <si>
    <t>2016-11-07-1</t>
  </si>
  <si>
    <t>2016-11-07-2</t>
  </si>
  <si>
    <t>2016-11-07-4</t>
  </si>
  <si>
    <t>2017-03-03-9</t>
  </si>
  <si>
    <t>2017-03-03-10</t>
  </si>
  <si>
    <t>untagged_todd</t>
  </si>
  <si>
    <t>untagged_matt</t>
  </si>
  <si>
    <t>Matt</t>
  </si>
  <si>
    <t>host</t>
  </si>
  <si>
    <t>flu</t>
  </si>
  <si>
    <t>loc</t>
  </si>
  <si>
    <t>date</t>
  </si>
  <si>
    <t>untagged</t>
  </si>
  <si>
    <t>Todd</t>
  </si>
  <si>
    <t>Total # of words</t>
  </si>
  <si>
    <t>Pr(a)</t>
  </si>
  <si>
    <t>Pr(e)</t>
  </si>
  <si>
    <t>Pr(e)_host</t>
  </si>
  <si>
    <t>todd</t>
  </si>
  <si>
    <t>matt</t>
  </si>
  <si>
    <t>kappa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</si>
</sst>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center" vertical="center"/>
    </xf>
    <xf numFmtId="0" fontId="0" fillId="0" borderId="0" xfId="0" applyBorder="1"/>
    <xf numFmtId="0" fontId="0" fillId="0" borderId="4" xfId="0" applyBorder="1" applyAlignment="1">
      <alignment horizontal="center"/>
    </xf>
    <xf numFmtId="0" fontId="0" fillId="2" borderId="0" xfId="0" applyFill="1"/>
    <xf numFmtId="0" fontId="0" fillId="0" borderId="5" xfId="0" applyBorder="1"/>
    <xf numFmtId="0" fontId="0" fillId="0" borderId="6" xfId="0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2" borderId="0" xfId="0" applyFill="1" applyBorder="1"/>
    <xf numFmtId="0" fontId="0" fillId="0" borderId="0" xfId="0" applyFill="1" applyBorder="1"/>
    <xf numFmtId="0" fontId="0" fillId="2" borderId="11" xfId="0" applyFill="1" applyBorder="1"/>
    <xf numFmtId="0" fontId="0" fillId="0" borderId="12" xfId="0" applyBorder="1" applyAlignment="1">
      <alignment horizontal="center" vertical="center"/>
    </xf>
    <xf numFmtId="0" fontId="0" fillId="0" borderId="13" xfId="0" applyBorder="1"/>
    <xf numFmtId="0" fontId="0" fillId="2" borderId="14" xfId="0" applyFill="1" applyBorder="1"/>
    <xf numFmtId="0" fontId="0" fillId="0" borderId="14" xfId="0" applyFill="1" applyBorder="1"/>
    <xf numFmtId="0" fontId="0" fillId="2" borderId="15" xfId="0" applyFill="1" applyBorder="1"/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/>
    <xf numFmtId="0" fontId="0" fillId="0" borderId="22" xfId="0" applyBorder="1"/>
    <xf numFmtId="0" fontId="0" fillId="0" borderId="22" xfId="0" applyBorder="1" applyAlignment="1">
      <alignment horizontal="center"/>
    </xf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 applyAlignment="1">
      <alignment horizontal="left"/>
    </xf>
    <xf numFmtId="0" fontId="0" fillId="0" borderId="27" xfId="0" applyFill="1" applyBorder="1" applyAlignment="1">
      <alignment horizontal="left"/>
    </xf>
    <xf numFmtId="0" fontId="0" fillId="0" borderId="28" xfId="0" applyBorder="1"/>
    <xf numFmtId="0" fontId="0" fillId="2" borderId="1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25D4B4-6BE3-0F4D-94C8-D84CB1D1C4DF}">
  <dimension ref="A1:L22"/>
  <sheetViews>
    <sheetView workbookViewId="0">
      <selection activeCell="E16" sqref="E16"/>
    </sheetView>
  </sheetViews>
  <sheetFormatPr baseColWidth="10" defaultRowHeight="16" x14ac:dyDescent="0.2"/>
  <cols>
    <col min="1" max="1" width="13.33203125" customWidth="1"/>
    <col min="7" max="7" width="14.33203125" customWidth="1"/>
    <col min="12" max="12" width="13.83203125" bestFit="1" customWidth="1"/>
  </cols>
  <sheetData>
    <row r="1" spans="1:12" x14ac:dyDescent="0.2">
      <c r="B1" t="s">
        <v>0</v>
      </c>
      <c r="C1" t="s">
        <v>9</v>
      </c>
      <c r="D1" t="s">
        <v>10</v>
      </c>
      <c r="E1" t="s">
        <v>11</v>
      </c>
      <c r="F1" t="s">
        <v>12</v>
      </c>
      <c r="G1" t="s">
        <v>29</v>
      </c>
      <c r="H1" t="s">
        <v>13</v>
      </c>
      <c r="I1" t="s">
        <v>14</v>
      </c>
      <c r="J1" t="s">
        <v>15</v>
      </c>
      <c r="K1" t="s">
        <v>16</v>
      </c>
      <c r="L1" t="s">
        <v>30</v>
      </c>
    </row>
    <row r="2" spans="1:12" x14ac:dyDescent="0.2">
      <c r="A2" t="s">
        <v>1</v>
      </c>
      <c r="B2">
        <v>128</v>
      </c>
      <c r="C2">
        <v>6</v>
      </c>
      <c r="D2">
        <v>5</v>
      </c>
      <c r="E2">
        <v>5</v>
      </c>
      <c r="F2">
        <v>4</v>
      </c>
      <c r="G2">
        <f>B2-(C2+D2+E2+F2)</f>
        <v>108</v>
      </c>
      <c r="H2">
        <v>7</v>
      </c>
      <c r="I2">
        <v>5</v>
      </c>
      <c r="J2">
        <v>4</v>
      </c>
      <c r="K2">
        <v>4</v>
      </c>
      <c r="L2">
        <f>B2-(H2+I2+J2+K2)</f>
        <v>108</v>
      </c>
    </row>
    <row r="3" spans="1:12" x14ac:dyDescent="0.2">
      <c r="A3" t="s">
        <v>2</v>
      </c>
      <c r="B3">
        <v>112</v>
      </c>
      <c r="C3">
        <v>27</v>
      </c>
      <c r="D3">
        <v>5</v>
      </c>
      <c r="E3">
        <v>5</v>
      </c>
      <c r="F3">
        <v>6</v>
      </c>
      <c r="G3">
        <f t="shared" ref="G3:G21" si="0">B3-(C3+D3+E3+F3)</f>
        <v>69</v>
      </c>
      <c r="H3">
        <v>19</v>
      </c>
      <c r="I3">
        <v>5</v>
      </c>
      <c r="J3">
        <v>3</v>
      </c>
      <c r="K3">
        <v>6</v>
      </c>
      <c r="L3">
        <f t="shared" ref="L3:L21" si="1">B3-(H3+I3+J3+K3)</f>
        <v>79</v>
      </c>
    </row>
    <row r="4" spans="1:12" x14ac:dyDescent="0.2">
      <c r="A4" t="s">
        <v>3</v>
      </c>
      <c r="B4">
        <v>89</v>
      </c>
      <c r="C4">
        <v>5</v>
      </c>
      <c r="D4">
        <v>5</v>
      </c>
      <c r="E4">
        <v>12</v>
      </c>
      <c r="F4">
        <v>8</v>
      </c>
      <c r="G4">
        <f t="shared" si="0"/>
        <v>59</v>
      </c>
      <c r="H4">
        <v>5</v>
      </c>
      <c r="I4">
        <v>5</v>
      </c>
      <c r="J4">
        <v>6</v>
      </c>
      <c r="K4">
        <v>0</v>
      </c>
      <c r="L4">
        <f t="shared" si="1"/>
        <v>73</v>
      </c>
    </row>
    <row r="5" spans="1:12" x14ac:dyDescent="0.2">
      <c r="A5" t="s">
        <v>4</v>
      </c>
      <c r="B5">
        <v>100</v>
      </c>
      <c r="C5">
        <v>4</v>
      </c>
      <c r="D5">
        <v>5</v>
      </c>
      <c r="E5">
        <v>2</v>
      </c>
      <c r="F5">
        <v>3</v>
      </c>
      <c r="G5">
        <f t="shared" si="0"/>
        <v>86</v>
      </c>
      <c r="H5">
        <v>4</v>
      </c>
      <c r="I5">
        <v>5</v>
      </c>
      <c r="J5">
        <v>2</v>
      </c>
      <c r="K5">
        <v>0</v>
      </c>
      <c r="L5">
        <f t="shared" si="1"/>
        <v>89</v>
      </c>
    </row>
    <row r="6" spans="1:12" x14ac:dyDescent="0.2">
      <c r="A6" t="s">
        <v>5</v>
      </c>
      <c r="B6">
        <v>99</v>
      </c>
      <c r="C6">
        <v>2</v>
      </c>
      <c r="D6">
        <v>3</v>
      </c>
      <c r="E6">
        <v>5</v>
      </c>
      <c r="F6">
        <v>3</v>
      </c>
      <c r="G6">
        <f t="shared" si="0"/>
        <v>86</v>
      </c>
      <c r="H6">
        <v>2</v>
      </c>
      <c r="I6">
        <v>2</v>
      </c>
      <c r="J6">
        <v>5</v>
      </c>
      <c r="K6">
        <v>0</v>
      </c>
      <c r="L6">
        <f t="shared" si="1"/>
        <v>90</v>
      </c>
    </row>
    <row r="7" spans="1:12" x14ac:dyDescent="0.2">
      <c r="A7" t="s">
        <v>6</v>
      </c>
      <c r="B7">
        <v>75</v>
      </c>
      <c r="C7">
        <v>3</v>
      </c>
      <c r="D7">
        <v>4</v>
      </c>
      <c r="E7">
        <v>5</v>
      </c>
      <c r="F7">
        <v>3</v>
      </c>
      <c r="G7">
        <f t="shared" si="0"/>
        <v>60</v>
      </c>
      <c r="H7">
        <v>3</v>
      </c>
      <c r="I7">
        <v>4</v>
      </c>
      <c r="J7">
        <v>5</v>
      </c>
      <c r="K7">
        <v>0</v>
      </c>
      <c r="L7">
        <f t="shared" si="1"/>
        <v>63</v>
      </c>
    </row>
    <row r="8" spans="1:12" x14ac:dyDescent="0.2">
      <c r="A8" t="s">
        <v>7</v>
      </c>
      <c r="B8">
        <v>89</v>
      </c>
      <c r="C8">
        <v>3</v>
      </c>
      <c r="D8">
        <v>5</v>
      </c>
      <c r="E8">
        <v>3</v>
      </c>
      <c r="F8">
        <v>11</v>
      </c>
      <c r="G8">
        <f t="shared" si="0"/>
        <v>67</v>
      </c>
      <c r="H8">
        <v>3</v>
      </c>
      <c r="I8">
        <v>4</v>
      </c>
      <c r="J8">
        <v>3</v>
      </c>
      <c r="K8">
        <v>0</v>
      </c>
      <c r="L8">
        <f t="shared" si="1"/>
        <v>79</v>
      </c>
    </row>
    <row r="9" spans="1:12" x14ac:dyDescent="0.2">
      <c r="A9" t="s">
        <v>8</v>
      </c>
      <c r="B9">
        <v>90</v>
      </c>
      <c r="G9">
        <f t="shared" si="0"/>
        <v>90</v>
      </c>
      <c r="H9">
        <v>11</v>
      </c>
      <c r="I9">
        <v>5</v>
      </c>
      <c r="J9">
        <v>14</v>
      </c>
      <c r="K9">
        <v>0</v>
      </c>
      <c r="L9">
        <f t="shared" si="1"/>
        <v>60</v>
      </c>
    </row>
    <row r="10" spans="1:12" x14ac:dyDescent="0.2">
      <c r="A10" t="s">
        <v>18</v>
      </c>
      <c r="B10">
        <v>340</v>
      </c>
      <c r="G10">
        <f t="shared" si="0"/>
        <v>340</v>
      </c>
      <c r="H10">
        <v>8</v>
      </c>
      <c r="I10">
        <v>12</v>
      </c>
      <c r="J10">
        <v>14</v>
      </c>
      <c r="K10">
        <v>3</v>
      </c>
      <c r="L10">
        <f t="shared" si="1"/>
        <v>303</v>
      </c>
    </row>
    <row r="11" spans="1:12" x14ac:dyDescent="0.2">
      <c r="A11" t="s">
        <v>17</v>
      </c>
      <c r="B11">
        <v>162</v>
      </c>
      <c r="G11">
        <f t="shared" si="0"/>
        <v>162</v>
      </c>
      <c r="H11">
        <v>1</v>
      </c>
      <c r="I11">
        <v>5</v>
      </c>
      <c r="J11">
        <v>8</v>
      </c>
      <c r="K11">
        <v>0</v>
      </c>
      <c r="L11">
        <f t="shared" si="1"/>
        <v>148</v>
      </c>
    </row>
    <row r="12" spans="1:12" x14ac:dyDescent="0.2">
      <c r="A12" t="s">
        <v>19</v>
      </c>
      <c r="B12">
        <v>290</v>
      </c>
      <c r="G12">
        <f t="shared" si="0"/>
        <v>290</v>
      </c>
      <c r="H12">
        <v>7</v>
      </c>
      <c r="I12">
        <v>16</v>
      </c>
      <c r="J12">
        <v>5</v>
      </c>
      <c r="K12">
        <v>0</v>
      </c>
      <c r="L12">
        <f t="shared" si="1"/>
        <v>262</v>
      </c>
    </row>
    <row r="13" spans="1:12" x14ac:dyDescent="0.2">
      <c r="A13" t="s">
        <v>20</v>
      </c>
      <c r="B13">
        <v>92</v>
      </c>
      <c r="G13">
        <f t="shared" si="0"/>
        <v>92</v>
      </c>
      <c r="H13">
        <v>1</v>
      </c>
      <c r="I13">
        <v>5</v>
      </c>
      <c r="J13">
        <v>3</v>
      </c>
      <c r="K13">
        <v>0</v>
      </c>
      <c r="L13">
        <f t="shared" si="1"/>
        <v>83</v>
      </c>
    </row>
    <row r="14" spans="1:12" x14ac:dyDescent="0.2">
      <c r="A14" t="s">
        <v>21</v>
      </c>
      <c r="B14">
        <v>94</v>
      </c>
      <c r="G14">
        <f t="shared" si="0"/>
        <v>94</v>
      </c>
      <c r="H14">
        <v>1</v>
      </c>
      <c r="I14">
        <v>5</v>
      </c>
      <c r="J14">
        <v>2</v>
      </c>
      <c r="K14">
        <v>0</v>
      </c>
      <c r="L14">
        <f t="shared" si="1"/>
        <v>86</v>
      </c>
    </row>
    <row r="15" spans="1:12" x14ac:dyDescent="0.2">
      <c r="A15" t="s">
        <v>22</v>
      </c>
      <c r="B15">
        <v>180</v>
      </c>
      <c r="G15">
        <f t="shared" si="0"/>
        <v>180</v>
      </c>
      <c r="H15">
        <v>8</v>
      </c>
      <c r="I15">
        <v>9</v>
      </c>
      <c r="J15">
        <v>8</v>
      </c>
      <c r="K15">
        <v>6</v>
      </c>
      <c r="L15">
        <f t="shared" si="1"/>
        <v>149</v>
      </c>
    </row>
    <row r="16" spans="1:12" x14ac:dyDescent="0.2">
      <c r="A16" t="s">
        <v>23</v>
      </c>
      <c r="B16">
        <v>95</v>
      </c>
      <c r="G16">
        <f t="shared" si="0"/>
        <v>95</v>
      </c>
      <c r="H16">
        <v>3</v>
      </c>
      <c r="I16">
        <v>7</v>
      </c>
      <c r="J16">
        <v>5</v>
      </c>
      <c r="K16">
        <v>2</v>
      </c>
      <c r="L16">
        <f t="shared" si="1"/>
        <v>78</v>
      </c>
    </row>
    <row r="17" spans="1:12" x14ac:dyDescent="0.2">
      <c r="A17" t="s">
        <v>24</v>
      </c>
      <c r="B17">
        <v>114</v>
      </c>
      <c r="G17">
        <f t="shared" si="0"/>
        <v>114</v>
      </c>
      <c r="H17">
        <v>8</v>
      </c>
      <c r="I17">
        <v>6</v>
      </c>
      <c r="J17">
        <v>5</v>
      </c>
      <c r="K17">
        <v>1</v>
      </c>
      <c r="L17">
        <f t="shared" si="1"/>
        <v>94</v>
      </c>
    </row>
    <row r="18" spans="1:12" x14ac:dyDescent="0.2">
      <c r="A18" t="s">
        <v>25</v>
      </c>
      <c r="B18">
        <v>124</v>
      </c>
      <c r="G18">
        <f t="shared" si="0"/>
        <v>124</v>
      </c>
      <c r="H18">
        <v>1</v>
      </c>
      <c r="I18">
        <v>6</v>
      </c>
      <c r="J18">
        <v>8</v>
      </c>
      <c r="K18">
        <v>7</v>
      </c>
      <c r="L18">
        <f t="shared" si="1"/>
        <v>102</v>
      </c>
    </row>
    <row r="19" spans="1:12" x14ac:dyDescent="0.2">
      <c r="A19" t="s">
        <v>26</v>
      </c>
      <c r="B19">
        <v>59</v>
      </c>
      <c r="G19">
        <f t="shared" si="0"/>
        <v>59</v>
      </c>
      <c r="H19">
        <v>3</v>
      </c>
      <c r="I19">
        <v>5</v>
      </c>
      <c r="J19">
        <v>3</v>
      </c>
      <c r="K19">
        <v>0</v>
      </c>
      <c r="L19">
        <f t="shared" si="1"/>
        <v>48</v>
      </c>
    </row>
    <row r="20" spans="1:12" x14ac:dyDescent="0.2">
      <c r="A20" t="s">
        <v>27</v>
      </c>
      <c r="B20">
        <v>86</v>
      </c>
      <c r="G20">
        <f t="shared" si="0"/>
        <v>86</v>
      </c>
      <c r="H20">
        <v>2</v>
      </c>
      <c r="I20">
        <v>4</v>
      </c>
      <c r="J20">
        <v>7</v>
      </c>
      <c r="K20">
        <v>2</v>
      </c>
      <c r="L20">
        <f t="shared" si="1"/>
        <v>71</v>
      </c>
    </row>
    <row r="21" spans="1:12" x14ac:dyDescent="0.2">
      <c r="A21" t="s">
        <v>28</v>
      </c>
      <c r="B21">
        <v>114</v>
      </c>
      <c r="G21">
        <f t="shared" si="0"/>
        <v>114</v>
      </c>
      <c r="H21">
        <v>4</v>
      </c>
      <c r="I21">
        <v>2</v>
      </c>
      <c r="J21">
        <v>6</v>
      </c>
      <c r="K21">
        <v>6</v>
      </c>
      <c r="L21">
        <f t="shared" si="1"/>
        <v>96</v>
      </c>
    </row>
    <row r="22" spans="1:12" x14ac:dyDescent="0.2">
      <c r="B22">
        <f>SUM(B2:B21)</f>
        <v>2532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F0940-4E20-A746-A3D5-44A4D29C95F9}">
  <dimension ref="A1:O178"/>
  <sheetViews>
    <sheetView tabSelected="1" topLeftCell="A88" workbookViewId="0">
      <selection activeCell="K93" sqref="K93"/>
    </sheetView>
  </sheetViews>
  <sheetFormatPr baseColWidth="10" defaultRowHeight="16" x14ac:dyDescent="0.2"/>
  <sheetData>
    <row r="1" spans="1:7" x14ac:dyDescent="0.2">
      <c r="B1" s="6"/>
      <c r="C1" s="2" t="s">
        <v>31</v>
      </c>
      <c r="D1" s="2"/>
      <c r="E1" s="2"/>
      <c r="F1" s="2"/>
      <c r="G1" s="2"/>
    </row>
    <row r="2" spans="1:7" x14ac:dyDescent="0.2">
      <c r="A2" s="2" t="s">
        <v>1</v>
      </c>
      <c r="B2" s="7"/>
      <c r="C2" s="3" t="s">
        <v>32</v>
      </c>
      <c r="D2" s="3" t="s">
        <v>33</v>
      </c>
      <c r="E2" s="3" t="s">
        <v>34</v>
      </c>
      <c r="F2" s="3" t="s">
        <v>35</v>
      </c>
      <c r="G2" s="3" t="s">
        <v>36</v>
      </c>
    </row>
    <row r="3" spans="1:7" x14ac:dyDescent="0.2">
      <c r="A3" s="5" t="s">
        <v>37</v>
      </c>
      <c r="B3" s="4" t="s">
        <v>32</v>
      </c>
      <c r="C3" s="8">
        <v>6</v>
      </c>
      <c r="D3">
        <v>0</v>
      </c>
      <c r="E3">
        <v>0</v>
      </c>
      <c r="F3">
        <v>0</v>
      </c>
      <c r="G3">
        <v>0</v>
      </c>
    </row>
    <row r="4" spans="1:7" x14ac:dyDescent="0.2">
      <c r="A4" s="5"/>
      <c r="B4" s="4" t="s">
        <v>33</v>
      </c>
      <c r="C4">
        <v>0</v>
      </c>
      <c r="D4" s="8">
        <v>5</v>
      </c>
      <c r="E4">
        <v>0</v>
      </c>
      <c r="F4">
        <v>0</v>
      </c>
      <c r="G4">
        <v>0</v>
      </c>
    </row>
    <row r="5" spans="1:7" x14ac:dyDescent="0.2">
      <c r="A5" s="5"/>
      <c r="B5" s="4" t="s">
        <v>34</v>
      </c>
      <c r="C5" s="8">
        <v>1</v>
      </c>
      <c r="D5">
        <v>0</v>
      </c>
      <c r="E5" s="8">
        <v>4</v>
      </c>
      <c r="F5">
        <v>0</v>
      </c>
      <c r="G5">
        <v>0</v>
      </c>
    </row>
    <row r="6" spans="1:7" x14ac:dyDescent="0.2">
      <c r="A6" s="5"/>
      <c r="B6" s="4" t="s">
        <v>35</v>
      </c>
      <c r="C6">
        <v>0</v>
      </c>
      <c r="D6">
        <v>0</v>
      </c>
      <c r="E6">
        <v>0</v>
      </c>
      <c r="F6" s="8">
        <v>4</v>
      </c>
      <c r="G6">
        <v>0</v>
      </c>
    </row>
    <row r="7" spans="1:7" x14ac:dyDescent="0.2">
      <c r="A7" s="5"/>
      <c r="B7" s="4" t="s">
        <v>36</v>
      </c>
      <c r="C7">
        <v>0</v>
      </c>
      <c r="D7">
        <v>0</v>
      </c>
      <c r="E7">
        <v>0</v>
      </c>
      <c r="F7">
        <v>0</v>
      </c>
      <c r="G7" s="8">
        <v>108</v>
      </c>
    </row>
    <row r="10" spans="1:7" x14ac:dyDescent="0.2">
      <c r="B10" s="6"/>
      <c r="C10" s="2" t="s">
        <v>31</v>
      </c>
      <c r="D10" s="2"/>
      <c r="E10" s="2"/>
      <c r="F10" s="2"/>
      <c r="G10" s="2"/>
    </row>
    <row r="11" spans="1:7" x14ac:dyDescent="0.2">
      <c r="A11" s="2" t="s">
        <v>2</v>
      </c>
      <c r="B11" s="7"/>
      <c r="C11" s="3" t="s">
        <v>32</v>
      </c>
      <c r="D11" s="3" t="s">
        <v>33</v>
      </c>
      <c r="E11" s="3" t="s">
        <v>34</v>
      </c>
      <c r="F11" s="3" t="s">
        <v>35</v>
      </c>
      <c r="G11" s="3" t="s">
        <v>36</v>
      </c>
    </row>
    <row r="12" spans="1:7" x14ac:dyDescent="0.2">
      <c r="A12" s="5" t="s">
        <v>37</v>
      </c>
      <c r="B12" s="4" t="s">
        <v>32</v>
      </c>
      <c r="C12" s="8">
        <v>19</v>
      </c>
      <c r="D12">
        <v>0</v>
      </c>
      <c r="E12">
        <v>0</v>
      </c>
      <c r="F12">
        <v>0</v>
      </c>
      <c r="G12" s="8">
        <v>8</v>
      </c>
    </row>
    <row r="13" spans="1:7" x14ac:dyDescent="0.2">
      <c r="A13" s="5"/>
      <c r="B13" s="4" t="s">
        <v>33</v>
      </c>
      <c r="C13">
        <v>0</v>
      </c>
      <c r="D13" s="8">
        <v>5</v>
      </c>
      <c r="E13">
        <v>0</v>
      </c>
      <c r="F13">
        <v>0</v>
      </c>
      <c r="G13">
        <v>0</v>
      </c>
    </row>
    <row r="14" spans="1:7" x14ac:dyDescent="0.2">
      <c r="A14" s="5"/>
      <c r="B14" s="4" t="s">
        <v>34</v>
      </c>
      <c r="C14">
        <v>0</v>
      </c>
      <c r="D14">
        <v>0</v>
      </c>
      <c r="E14" s="8">
        <v>3</v>
      </c>
      <c r="F14">
        <v>0</v>
      </c>
      <c r="G14" s="8">
        <v>2</v>
      </c>
    </row>
    <row r="15" spans="1:7" x14ac:dyDescent="0.2">
      <c r="A15" s="5"/>
      <c r="B15" s="4" t="s">
        <v>35</v>
      </c>
      <c r="C15">
        <v>0</v>
      </c>
      <c r="D15">
        <v>0</v>
      </c>
      <c r="E15">
        <v>0</v>
      </c>
      <c r="F15" s="8">
        <v>5</v>
      </c>
      <c r="G15">
        <v>0</v>
      </c>
    </row>
    <row r="16" spans="1:7" x14ac:dyDescent="0.2">
      <c r="A16" s="5"/>
      <c r="B16" s="4" t="s">
        <v>36</v>
      </c>
      <c r="C16">
        <v>0</v>
      </c>
      <c r="D16">
        <v>0</v>
      </c>
      <c r="E16">
        <v>0</v>
      </c>
      <c r="F16">
        <v>0</v>
      </c>
      <c r="G16" s="8">
        <v>69</v>
      </c>
    </row>
    <row r="19" spans="1:7" x14ac:dyDescent="0.2">
      <c r="B19" s="6"/>
      <c r="C19" s="2" t="s">
        <v>31</v>
      </c>
      <c r="D19" s="2"/>
      <c r="E19" s="2"/>
      <c r="F19" s="2"/>
      <c r="G19" s="2"/>
    </row>
    <row r="20" spans="1:7" x14ac:dyDescent="0.2">
      <c r="A20" s="2" t="s">
        <v>3</v>
      </c>
      <c r="B20" s="7"/>
      <c r="C20" s="3" t="s">
        <v>32</v>
      </c>
      <c r="D20" s="3" t="s">
        <v>33</v>
      </c>
      <c r="E20" s="3" t="s">
        <v>34</v>
      </c>
      <c r="F20" s="3" t="s">
        <v>35</v>
      </c>
      <c r="G20" s="3" t="s">
        <v>36</v>
      </c>
    </row>
    <row r="21" spans="1:7" x14ac:dyDescent="0.2">
      <c r="A21" s="5" t="s">
        <v>37</v>
      </c>
      <c r="B21" s="4" t="s">
        <v>32</v>
      </c>
      <c r="C21" s="8">
        <v>5</v>
      </c>
      <c r="D21">
        <v>0</v>
      </c>
      <c r="E21">
        <v>0</v>
      </c>
      <c r="F21">
        <v>0</v>
      </c>
      <c r="G21">
        <v>0</v>
      </c>
    </row>
    <row r="22" spans="1:7" x14ac:dyDescent="0.2">
      <c r="A22" s="5"/>
      <c r="B22" s="4" t="s">
        <v>33</v>
      </c>
      <c r="C22">
        <v>0</v>
      </c>
      <c r="D22" s="8">
        <v>5</v>
      </c>
      <c r="E22">
        <v>0</v>
      </c>
      <c r="F22">
        <v>0</v>
      </c>
      <c r="G22">
        <v>0</v>
      </c>
    </row>
    <row r="23" spans="1:7" x14ac:dyDescent="0.2">
      <c r="A23" s="5"/>
      <c r="B23" s="4" t="s">
        <v>34</v>
      </c>
      <c r="C23">
        <v>0</v>
      </c>
      <c r="D23">
        <v>0</v>
      </c>
      <c r="E23" s="8">
        <v>6</v>
      </c>
      <c r="F23">
        <v>0</v>
      </c>
      <c r="G23" s="8">
        <v>6</v>
      </c>
    </row>
    <row r="24" spans="1:7" x14ac:dyDescent="0.2">
      <c r="A24" s="5"/>
      <c r="B24" s="4" t="s">
        <v>35</v>
      </c>
      <c r="C24">
        <v>0</v>
      </c>
      <c r="D24">
        <v>0</v>
      </c>
      <c r="E24">
        <v>0</v>
      </c>
      <c r="F24" s="8">
        <v>0</v>
      </c>
      <c r="G24" s="8">
        <v>8</v>
      </c>
    </row>
    <row r="25" spans="1:7" x14ac:dyDescent="0.2">
      <c r="A25" s="5"/>
      <c r="B25" s="4" t="s">
        <v>36</v>
      </c>
      <c r="C25">
        <v>0</v>
      </c>
      <c r="D25">
        <v>0</v>
      </c>
      <c r="E25">
        <v>0</v>
      </c>
      <c r="F25">
        <v>0</v>
      </c>
      <c r="G25" s="8">
        <f>89-SUM(C21,D22,E23,G24,G23)</f>
        <v>59</v>
      </c>
    </row>
    <row r="28" spans="1:7" x14ac:dyDescent="0.2">
      <c r="B28" s="6"/>
      <c r="C28" s="2" t="s">
        <v>31</v>
      </c>
      <c r="D28" s="2"/>
      <c r="E28" s="2"/>
      <c r="F28" s="2"/>
      <c r="G28" s="2"/>
    </row>
    <row r="29" spans="1:7" x14ac:dyDescent="0.2">
      <c r="A29" s="2" t="s">
        <v>4</v>
      </c>
      <c r="B29" s="7"/>
      <c r="C29" s="3" t="s">
        <v>32</v>
      </c>
      <c r="D29" s="3" t="s">
        <v>33</v>
      </c>
      <c r="E29" s="3" t="s">
        <v>34</v>
      </c>
      <c r="F29" s="3" t="s">
        <v>35</v>
      </c>
      <c r="G29" s="3" t="s">
        <v>36</v>
      </c>
    </row>
    <row r="30" spans="1:7" x14ac:dyDescent="0.2">
      <c r="A30" s="5" t="s">
        <v>37</v>
      </c>
      <c r="B30" s="4" t="s">
        <v>32</v>
      </c>
      <c r="C30" s="8">
        <v>4</v>
      </c>
      <c r="D30">
        <v>0</v>
      </c>
      <c r="E30">
        <v>0</v>
      </c>
      <c r="F30">
        <v>0</v>
      </c>
      <c r="G30">
        <v>0</v>
      </c>
    </row>
    <row r="31" spans="1:7" x14ac:dyDescent="0.2">
      <c r="A31" s="5"/>
      <c r="B31" s="4" t="s">
        <v>33</v>
      </c>
      <c r="C31">
        <v>0</v>
      </c>
      <c r="D31" s="8">
        <v>5</v>
      </c>
      <c r="E31">
        <v>0</v>
      </c>
      <c r="F31">
        <v>0</v>
      </c>
      <c r="G31">
        <v>0</v>
      </c>
    </row>
    <row r="32" spans="1:7" x14ac:dyDescent="0.2">
      <c r="A32" s="5"/>
      <c r="B32" s="4" t="s">
        <v>34</v>
      </c>
      <c r="C32">
        <v>0</v>
      </c>
      <c r="D32">
        <v>0</v>
      </c>
      <c r="E32" s="8">
        <v>2</v>
      </c>
      <c r="F32">
        <v>0</v>
      </c>
      <c r="G32">
        <v>0</v>
      </c>
    </row>
    <row r="33" spans="1:7" x14ac:dyDescent="0.2">
      <c r="A33" s="5"/>
      <c r="B33" s="4" t="s">
        <v>35</v>
      </c>
      <c r="C33">
        <v>0</v>
      </c>
      <c r="D33">
        <v>0</v>
      </c>
      <c r="E33">
        <v>0</v>
      </c>
      <c r="F33" s="8">
        <v>0</v>
      </c>
      <c r="G33" s="8">
        <v>3</v>
      </c>
    </row>
    <row r="34" spans="1:7" x14ac:dyDescent="0.2">
      <c r="A34" s="5"/>
      <c r="B34" s="4" t="s">
        <v>36</v>
      </c>
      <c r="C34">
        <v>0</v>
      </c>
      <c r="D34">
        <v>0</v>
      </c>
      <c r="E34">
        <v>0</v>
      </c>
      <c r="F34">
        <v>0</v>
      </c>
      <c r="G34" s="8">
        <f>100-SUM(C30,D31,E32,G33)</f>
        <v>86</v>
      </c>
    </row>
    <row r="37" spans="1:7" x14ac:dyDescent="0.2">
      <c r="B37" s="6"/>
      <c r="C37" s="2" t="s">
        <v>31</v>
      </c>
      <c r="D37" s="2"/>
      <c r="E37" s="2"/>
      <c r="F37" s="2"/>
      <c r="G37" s="2"/>
    </row>
    <row r="38" spans="1:7" x14ac:dyDescent="0.2">
      <c r="A38" s="2" t="s">
        <v>5</v>
      </c>
      <c r="B38" s="7"/>
      <c r="C38" s="3" t="s">
        <v>32</v>
      </c>
      <c r="D38" s="3" t="s">
        <v>33</v>
      </c>
      <c r="E38" s="3" t="s">
        <v>34</v>
      </c>
      <c r="F38" s="3" t="s">
        <v>35</v>
      </c>
      <c r="G38" s="3" t="s">
        <v>36</v>
      </c>
    </row>
    <row r="39" spans="1:7" x14ac:dyDescent="0.2">
      <c r="A39" s="5" t="s">
        <v>37</v>
      </c>
      <c r="B39" s="4" t="s">
        <v>32</v>
      </c>
      <c r="C39" s="8">
        <v>2</v>
      </c>
      <c r="D39">
        <v>0</v>
      </c>
      <c r="E39">
        <v>0</v>
      </c>
      <c r="F39">
        <v>0</v>
      </c>
      <c r="G39">
        <v>0</v>
      </c>
    </row>
    <row r="40" spans="1:7" x14ac:dyDescent="0.2">
      <c r="A40" s="5"/>
      <c r="B40" s="4" t="s">
        <v>33</v>
      </c>
      <c r="C40">
        <v>0</v>
      </c>
      <c r="D40" s="8">
        <v>2</v>
      </c>
      <c r="E40">
        <v>0</v>
      </c>
      <c r="F40">
        <v>0</v>
      </c>
      <c r="G40" s="8">
        <v>1</v>
      </c>
    </row>
    <row r="41" spans="1:7" x14ac:dyDescent="0.2">
      <c r="A41" s="5"/>
      <c r="B41" s="4" t="s">
        <v>34</v>
      </c>
      <c r="C41">
        <v>0</v>
      </c>
      <c r="D41">
        <v>0</v>
      </c>
      <c r="E41" s="8">
        <v>5</v>
      </c>
      <c r="F41">
        <v>0</v>
      </c>
      <c r="G41">
        <v>0</v>
      </c>
    </row>
    <row r="42" spans="1:7" x14ac:dyDescent="0.2">
      <c r="A42" s="5"/>
      <c r="B42" s="4" t="s">
        <v>35</v>
      </c>
      <c r="C42">
        <v>0</v>
      </c>
      <c r="D42">
        <v>0</v>
      </c>
      <c r="E42">
        <v>0</v>
      </c>
      <c r="F42" s="8">
        <v>0</v>
      </c>
      <c r="G42" s="8">
        <v>3</v>
      </c>
    </row>
    <row r="43" spans="1:7" x14ac:dyDescent="0.2">
      <c r="A43" s="5"/>
      <c r="B43" s="4" t="s">
        <v>36</v>
      </c>
      <c r="C43">
        <v>0</v>
      </c>
      <c r="D43">
        <v>0</v>
      </c>
      <c r="E43">
        <v>0</v>
      </c>
      <c r="F43">
        <v>0</v>
      </c>
      <c r="G43" s="8">
        <f>99-SUM(C39,D40,E41,G42,G40)</f>
        <v>86</v>
      </c>
    </row>
    <row r="46" spans="1:7" x14ac:dyDescent="0.2">
      <c r="B46" s="6"/>
      <c r="C46" s="2" t="s">
        <v>31</v>
      </c>
      <c r="D46" s="2"/>
      <c r="E46" s="2"/>
      <c r="F46" s="2"/>
      <c r="G46" s="2"/>
    </row>
    <row r="47" spans="1:7" x14ac:dyDescent="0.2">
      <c r="A47" s="2" t="s">
        <v>6</v>
      </c>
      <c r="B47" s="7"/>
      <c r="C47" s="3" t="s">
        <v>32</v>
      </c>
      <c r="D47" s="3" t="s">
        <v>33</v>
      </c>
      <c r="E47" s="3" t="s">
        <v>34</v>
      </c>
      <c r="F47" s="3" t="s">
        <v>35</v>
      </c>
      <c r="G47" s="3" t="s">
        <v>36</v>
      </c>
    </row>
    <row r="48" spans="1:7" x14ac:dyDescent="0.2">
      <c r="A48" s="5" t="s">
        <v>37</v>
      </c>
      <c r="B48" s="4" t="s">
        <v>32</v>
      </c>
      <c r="C48" s="8">
        <v>3</v>
      </c>
      <c r="D48">
        <v>0</v>
      </c>
      <c r="E48">
        <v>0</v>
      </c>
      <c r="F48">
        <v>0</v>
      </c>
      <c r="G48">
        <v>0</v>
      </c>
    </row>
    <row r="49" spans="1:7" x14ac:dyDescent="0.2">
      <c r="A49" s="5"/>
      <c r="B49" s="4" t="s">
        <v>33</v>
      </c>
      <c r="C49">
        <v>0</v>
      </c>
      <c r="D49" s="8">
        <v>4</v>
      </c>
      <c r="E49">
        <v>0</v>
      </c>
      <c r="F49">
        <v>0</v>
      </c>
      <c r="G49">
        <v>0</v>
      </c>
    </row>
    <row r="50" spans="1:7" x14ac:dyDescent="0.2">
      <c r="A50" s="5"/>
      <c r="B50" s="4" t="s">
        <v>34</v>
      </c>
      <c r="C50">
        <v>0</v>
      </c>
      <c r="D50">
        <v>0</v>
      </c>
      <c r="E50" s="8">
        <v>5</v>
      </c>
      <c r="F50">
        <v>0</v>
      </c>
      <c r="G50" s="8">
        <v>1</v>
      </c>
    </row>
    <row r="51" spans="1:7" x14ac:dyDescent="0.2">
      <c r="A51" s="5"/>
      <c r="B51" s="4" t="s">
        <v>35</v>
      </c>
      <c r="C51">
        <v>0</v>
      </c>
      <c r="D51">
        <v>0</v>
      </c>
      <c r="E51">
        <v>0</v>
      </c>
      <c r="F51" s="8">
        <v>0</v>
      </c>
      <c r="G51" s="8">
        <v>3</v>
      </c>
    </row>
    <row r="52" spans="1:7" x14ac:dyDescent="0.2">
      <c r="A52" s="5"/>
      <c r="B52" s="4" t="s">
        <v>36</v>
      </c>
      <c r="C52">
        <v>0</v>
      </c>
      <c r="D52">
        <v>0</v>
      </c>
      <c r="E52">
        <v>0</v>
      </c>
      <c r="F52">
        <v>0</v>
      </c>
      <c r="G52" s="8">
        <f>75-SUM(C48,D49,E50,G51,G50)</f>
        <v>59</v>
      </c>
    </row>
    <row r="55" spans="1:7" x14ac:dyDescent="0.2">
      <c r="B55" s="6"/>
      <c r="C55" s="2" t="s">
        <v>31</v>
      </c>
      <c r="D55" s="2"/>
      <c r="E55" s="2"/>
      <c r="F55" s="2"/>
      <c r="G55" s="2"/>
    </row>
    <row r="56" spans="1:7" x14ac:dyDescent="0.2">
      <c r="A56" s="2" t="s">
        <v>7</v>
      </c>
      <c r="B56" s="7"/>
      <c r="C56" s="3" t="s">
        <v>32</v>
      </c>
      <c r="D56" s="3" t="s">
        <v>33</v>
      </c>
      <c r="E56" s="3" t="s">
        <v>34</v>
      </c>
      <c r="F56" s="3" t="s">
        <v>35</v>
      </c>
      <c r="G56" s="3" t="s">
        <v>36</v>
      </c>
    </row>
    <row r="57" spans="1:7" x14ac:dyDescent="0.2">
      <c r="A57" s="5" t="s">
        <v>37</v>
      </c>
      <c r="B57" s="4" t="s">
        <v>32</v>
      </c>
      <c r="C57" s="8">
        <v>3</v>
      </c>
      <c r="D57">
        <v>0</v>
      </c>
      <c r="E57">
        <v>0</v>
      </c>
      <c r="F57">
        <v>0</v>
      </c>
      <c r="G57">
        <v>0</v>
      </c>
    </row>
    <row r="58" spans="1:7" x14ac:dyDescent="0.2">
      <c r="A58" s="5"/>
      <c r="B58" s="4" t="s">
        <v>33</v>
      </c>
      <c r="C58">
        <v>0</v>
      </c>
      <c r="D58" s="8">
        <v>4</v>
      </c>
      <c r="E58">
        <v>0</v>
      </c>
      <c r="F58">
        <v>0</v>
      </c>
      <c r="G58" s="8">
        <v>1</v>
      </c>
    </row>
    <row r="59" spans="1:7" x14ac:dyDescent="0.2">
      <c r="A59" s="5"/>
      <c r="B59" s="4" t="s">
        <v>34</v>
      </c>
      <c r="C59">
        <v>0</v>
      </c>
      <c r="D59">
        <v>0</v>
      </c>
      <c r="E59" s="8">
        <v>3</v>
      </c>
      <c r="F59">
        <v>0</v>
      </c>
      <c r="G59">
        <v>0</v>
      </c>
    </row>
    <row r="60" spans="1:7" x14ac:dyDescent="0.2">
      <c r="A60" s="5"/>
      <c r="B60" s="4" t="s">
        <v>35</v>
      </c>
      <c r="C60">
        <v>0</v>
      </c>
      <c r="D60">
        <v>0</v>
      </c>
      <c r="E60">
        <v>0</v>
      </c>
      <c r="F60" s="8">
        <v>0</v>
      </c>
      <c r="G60" s="8">
        <v>9</v>
      </c>
    </row>
    <row r="61" spans="1:7" x14ac:dyDescent="0.2">
      <c r="A61" s="5"/>
      <c r="B61" s="4" t="s">
        <v>36</v>
      </c>
      <c r="C61">
        <v>0</v>
      </c>
      <c r="D61">
        <v>0</v>
      </c>
      <c r="E61">
        <v>0</v>
      </c>
      <c r="F61">
        <v>0</v>
      </c>
      <c r="G61" s="8">
        <f>89-SUM(C57,D58,E59,G60,G58)</f>
        <v>69</v>
      </c>
    </row>
    <row r="64" spans="1:7" x14ac:dyDescent="0.2">
      <c r="B64" s="6"/>
      <c r="C64" s="2" t="s">
        <v>31</v>
      </c>
      <c r="D64" s="2"/>
      <c r="E64" s="2"/>
      <c r="F64" s="2"/>
      <c r="G64" s="2"/>
    </row>
    <row r="65" spans="1:7" x14ac:dyDescent="0.2">
      <c r="A65" s="2" t="s">
        <v>8</v>
      </c>
      <c r="B65" s="7"/>
      <c r="C65" s="3" t="s">
        <v>32</v>
      </c>
      <c r="D65" s="3" t="s">
        <v>33</v>
      </c>
      <c r="E65" s="3" t="s">
        <v>34</v>
      </c>
      <c r="F65" s="3" t="s">
        <v>35</v>
      </c>
      <c r="G65" s="3" t="s">
        <v>36</v>
      </c>
    </row>
    <row r="66" spans="1:7" x14ac:dyDescent="0.2">
      <c r="A66" s="5" t="s">
        <v>37</v>
      </c>
      <c r="B66" s="4" t="s">
        <v>32</v>
      </c>
      <c r="C66" s="8">
        <v>10</v>
      </c>
      <c r="D66">
        <v>0</v>
      </c>
      <c r="E66">
        <v>0</v>
      </c>
      <c r="F66">
        <v>0</v>
      </c>
      <c r="G66" s="8">
        <v>1</v>
      </c>
    </row>
    <row r="67" spans="1:7" x14ac:dyDescent="0.2">
      <c r="A67" s="5"/>
      <c r="B67" s="4" t="s">
        <v>33</v>
      </c>
      <c r="C67">
        <v>0</v>
      </c>
      <c r="D67" s="8">
        <v>5</v>
      </c>
      <c r="E67">
        <v>0</v>
      </c>
      <c r="F67">
        <v>0</v>
      </c>
      <c r="G67" s="8">
        <v>1</v>
      </c>
    </row>
    <row r="68" spans="1:7" x14ac:dyDescent="0.2">
      <c r="A68" s="5"/>
      <c r="B68" s="4" t="s">
        <v>34</v>
      </c>
      <c r="C68">
        <v>0</v>
      </c>
      <c r="D68">
        <v>0</v>
      </c>
      <c r="E68" s="8">
        <v>13</v>
      </c>
      <c r="F68">
        <v>0</v>
      </c>
      <c r="G68" s="8">
        <v>2</v>
      </c>
    </row>
    <row r="69" spans="1:7" x14ac:dyDescent="0.2">
      <c r="A69" s="5"/>
      <c r="B69" s="4" t="s">
        <v>35</v>
      </c>
      <c r="C69">
        <v>0</v>
      </c>
      <c r="D69">
        <v>0</v>
      </c>
      <c r="E69">
        <v>0</v>
      </c>
      <c r="F69" s="8">
        <v>0</v>
      </c>
      <c r="G69">
        <v>0</v>
      </c>
    </row>
    <row r="70" spans="1:7" x14ac:dyDescent="0.2">
      <c r="A70" s="5"/>
      <c r="B70" s="4" t="s">
        <v>36</v>
      </c>
      <c r="C70">
        <v>0</v>
      </c>
      <c r="D70">
        <v>0</v>
      </c>
      <c r="E70">
        <v>0</v>
      </c>
      <c r="F70">
        <v>0</v>
      </c>
      <c r="G70" s="8">
        <f>90-SUM(C66,D67,E68,G66,G67,G68)</f>
        <v>58</v>
      </c>
    </row>
    <row r="73" spans="1:7" x14ac:dyDescent="0.2">
      <c r="B73" s="6"/>
      <c r="C73" s="2" t="s">
        <v>31</v>
      </c>
      <c r="D73" s="2"/>
      <c r="E73" s="2"/>
      <c r="F73" s="2"/>
      <c r="G73" s="2"/>
    </row>
    <row r="74" spans="1:7" x14ac:dyDescent="0.2">
      <c r="A74" s="2" t="s">
        <v>18</v>
      </c>
      <c r="B74" s="7"/>
      <c r="C74" s="3" t="s">
        <v>32</v>
      </c>
      <c r="D74" s="3" t="s">
        <v>33</v>
      </c>
      <c r="E74" s="3" t="s">
        <v>34</v>
      </c>
      <c r="F74" s="3" t="s">
        <v>35</v>
      </c>
      <c r="G74" s="3" t="s">
        <v>36</v>
      </c>
    </row>
    <row r="75" spans="1:7" x14ac:dyDescent="0.2">
      <c r="A75" s="5" t="s">
        <v>37</v>
      </c>
      <c r="B75" s="4" t="s">
        <v>32</v>
      </c>
      <c r="C75" s="8">
        <v>8</v>
      </c>
      <c r="D75">
        <v>0</v>
      </c>
      <c r="E75">
        <v>0</v>
      </c>
      <c r="F75">
        <v>0</v>
      </c>
      <c r="G75" s="8">
        <v>1</v>
      </c>
    </row>
    <row r="76" spans="1:7" x14ac:dyDescent="0.2">
      <c r="A76" s="5"/>
      <c r="B76" s="4" t="s">
        <v>33</v>
      </c>
      <c r="C76">
        <v>0</v>
      </c>
      <c r="D76" s="8">
        <v>12</v>
      </c>
      <c r="E76">
        <v>0</v>
      </c>
      <c r="F76">
        <v>0</v>
      </c>
      <c r="G76" s="8">
        <v>1</v>
      </c>
    </row>
    <row r="77" spans="1:7" x14ac:dyDescent="0.2">
      <c r="A77" s="5"/>
      <c r="B77" s="4" t="s">
        <v>34</v>
      </c>
      <c r="C77">
        <v>0</v>
      </c>
      <c r="D77">
        <v>0</v>
      </c>
      <c r="E77" s="8">
        <v>12</v>
      </c>
      <c r="F77">
        <v>0</v>
      </c>
      <c r="G77">
        <v>0</v>
      </c>
    </row>
    <row r="78" spans="1:7" x14ac:dyDescent="0.2">
      <c r="A78" s="5"/>
      <c r="B78" s="4" t="s">
        <v>35</v>
      </c>
      <c r="C78">
        <v>0</v>
      </c>
      <c r="D78">
        <v>0</v>
      </c>
      <c r="E78">
        <v>0</v>
      </c>
      <c r="F78" s="8">
        <v>3</v>
      </c>
      <c r="G78">
        <v>0</v>
      </c>
    </row>
    <row r="79" spans="1:7" x14ac:dyDescent="0.2">
      <c r="A79" s="5"/>
      <c r="B79" s="4" t="s">
        <v>36</v>
      </c>
      <c r="C79">
        <v>0</v>
      </c>
      <c r="D79">
        <v>0</v>
      </c>
      <c r="E79" s="8">
        <v>1</v>
      </c>
      <c r="F79">
        <v>0</v>
      </c>
      <c r="G79" s="8">
        <f>340-SUM(C75,D76,E77,F78,E79,G75,G76)</f>
        <v>302</v>
      </c>
    </row>
    <row r="82" spans="1:7" x14ac:dyDescent="0.2">
      <c r="B82" s="6"/>
      <c r="C82" s="2" t="s">
        <v>31</v>
      </c>
      <c r="D82" s="2"/>
      <c r="E82" s="2"/>
      <c r="F82" s="2"/>
      <c r="G82" s="2"/>
    </row>
    <row r="83" spans="1:7" x14ac:dyDescent="0.2">
      <c r="A83" s="2" t="s">
        <v>17</v>
      </c>
      <c r="B83" s="7"/>
      <c r="C83" s="3" t="s">
        <v>32</v>
      </c>
      <c r="D83" s="3" t="s">
        <v>33</v>
      </c>
      <c r="E83" s="3" t="s">
        <v>34</v>
      </c>
      <c r="F83" s="3" t="s">
        <v>35</v>
      </c>
      <c r="G83" s="3" t="s">
        <v>36</v>
      </c>
    </row>
    <row r="84" spans="1:7" x14ac:dyDescent="0.2">
      <c r="A84" s="5" t="s">
        <v>37</v>
      </c>
      <c r="B84" s="4" t="s">
        <v>32</v>
      </c>
      <c r="C84" s="8">
        <v>1</v>
      </c>
      <c r="D84">
        <v>0</v>
      </c>
      <c r="E84">
        <v>0</v>
      </c>
      <c r="F84">
        <v>0</v>
      </c>
      <c r="G84">
        <v>0</v>
      </c>
    </row>
    <row r="85" spans="1:7" x14ac:dyDescent="0.2">
      <c r="A85" s="5"/>
      <c r="B85" s="4" t="s">
        <v>33</v>
      </c>
      <c r="C85">
        <v>0</v>
      </c>
      <c r="D85" s="8">
        <v>5</v>
      </c>
      <c r="E85">
        <v>0</v>
      </c>
      <c r="F85">
        <v>0</v>
      </c>
      <c r="G85">
        <v>0</v>
      </c>
    </row>
    <row r="86" spans="1:7" x14ac:dyDescent="0.2">
      <c r="A86" s="5"/>
      <c r="B86" s="4" t="s">
        <v>34</v>
      </c>
      <c r="C86">
        <v>0</v>
      </c>
      <c r="D86">
        <v>0</v>
      </c>
      <c r="E86" s="8">
        <v>8</v>
      </c>
      <c r="F86">
        <v>0</v>
      </c>
      <c r="G86" s="8">
        <v>1</v>
      </c>
    </row>
    <row r="87" spans="1:7" x14ac:dyDescent="0.2">
      <c r="A87" s="5"/>
      <c r="B87" s="4" t="s">
        <v>35</v>
      </c>
      <c r="C87">
        <v>0</v>
      </c>
      <c r="D87">
        <v>0</v>
      </c>
      <c r="E87">
        <v>0</v>
      </c>
      <c r="F87" s="8">
        <v>0</v>
      </c>
      <c r="G87">
        <v>0</v>
      </c>
    </row>
    <row r="88" spans="1:7" x14ac:dyDescent="0.2">
      <c r="A88" s="5"/>
      <c r="B88" s="4" t="s">
        <v>36</v>
      </c>
      <c r="C88">
        <v>0</v>
      </c>
      <c r="D88">
        <v>0</v>
      </c>
      <c r="E88">
        <v>0</v>
      </c>
      <c r="F88">
        <v>0</v>
      </c>
      <c r="G88" s="8">
        <f>162-SUM(C84,D85,E86,G86)</f>
        <v>147</v>
      </c>
    </row>
    <row r="91" spans="1:7" x14ac:dyDescent="0.2">
      <c r="B91" s="6"/>
      <c r="C91" s="2" t="s">
        <v>31</v>
      </c>
      <c r="D91" s="2"/>
      <c r="E91" s="2"/>
      <c r="F91" s="2"/>
      <c r="G91" s="2"/>
    </row>
    <row r="92" spans="1:7" x14ac:dyDescent="0.2">
      <c r="A92" s="2" t="s">
        <v>19</v>
      </c>
      <c r="B92" s="7"/>
      <c r="C92" s="3" t="s">
        <v>32</v>
      </c>
      <c r="D92" s="3" t="s">
        <v>33</v>
      </c>
      <c r="E92" s="3" t="s">
        <v>34</v>
      </c>
      <c r="F92" s="3" t="s">
        <v>35</v>
      </c>
      <c r="G92" s="3" t="s">
        <v>36</v>
      </c>
    </row>
    <row r="93" spans="1:7" x14ac:dyDescent="0.2">
      <c r="A93" s="5" t="s">
        <v>37</v>
      </c>
      <c r="B93" s="4" t="s">
        <v>32</v>
      </c>
      <c r="C93" s="8">
        <v>6</v>
      </c>
      <c r="D93">
        <v>0</v>
      </c>
      <c r="E93">
        <v>0</v>
      </c>
      <c r="F93">
        <v>0</v>
      </c>
      <c r="G93" s="8">
        <v>1</v>
      </c>
    </row>
    <row r="94" spans="1:7" x14ac:dyDescent="0.2">
      <c r="A94" s="5"/>
      <c r="B94" s="4" t="s">
        <v>33</v>
      </c>
      <c r="C94">
        <v>0</v>
      </c>
      <c r="D94" s="8">
        <v>16</v>
      </c>
      <c r="E94">
        <v>0</v>
      </c>
      <c r="F94">
        <v>0</v>
      </c>
      <c r="G94" s="8">
        <v>1</v>
      </c>
    </row>
    <row r="95" spans="1:7" x14ac:dyDescent="0.2">
      <c r="A95" s="5"/>
      <c r="B95" s="4" t="s">
        <v>34</v>
      </c>
      <c r="C95">
        <v>0</v>
      </c>
      <c r="D95">
        <v>0</v>
      </c>
      <c r="E95" s="8">
        <v>5</v>
      </c>
      <c r="F95">
        <v>0</v>
      </c>
      <c r="G95">
        <v>0</v>
      </c>
    </row>
    <row r="96" spans="1:7" x14ac:dyDescent="0.2">
      <c r="A96" s="5"/>
      <c r="B96" s="4" t="s">
        <v>35</v>
      </c>
      <c r="C96">
        <v>0</v>
      </c>
      <c r="D96">
        <v>0</v>
      </c>
      <c r="E96">
        <v>0</v>
      </c>
      <c r="F96" s="8">
        <v>0</v>
      </c>
      <c r="G96">
        <v>0</v>
      </c>
    </row>
    <row r="97" spans="1:15" x14ac:dyDescent="0.2">
      <c r="A97" s="5"/>
      <c r="B97" s="4" t="s">
        <v>36</v>
      </c>
      <c r="C97" s="8">
        <v>1</v>
      </c>
      <c r="D97">
        <v>0</v>
      </c>
      <c r="E97">
        <v>0</v>
      </c>
      <c r="F97">
        <v>0</v>
      </c>
      <c r="G97" s="8">
        <f>290-SUM(C97,G93,G94,C93,D94,E95)</f>
        <v>260</v>
      </c>
    </row>
    <row r="98" spans="1:15" ht="17" thickBot="1" x14ac:dyDescent="0.25"/>
    <row r="99" spans="1:15" x14ac:dyDescent="0.2">
      <c r="I99" s="9"/>
      <c r="J99" s="10"/>
      <c r="K99" s="25" t="s">
        <v>31</v>
      </c>
      <c r="L99" s="11"/>
      <c r="M99" s="11"/>
      <c r="N99" s="11"/>
      <c r="O99" s="12"/>
    </row>
    <row r="100" spans="1:15" x14ac:dyDescent="0.2">
      <c r="B100" s="6"/>
      <c r="C100" s="2" t="s">
        <v>31</v>
      </c>
      <c r="D100" s="2"/>
      <c r="E100" s="2"/>
      <c r="F100" s="2"/>
      <c r="G100" s="2"/>
      <c r="I100" s="23" t="s">
        <v>0</v>
      </c>
      <c r="J100" s="24"/>
      <c r="K100" s="3" t="s">
        <v>32</v>
      </c>
      <c r="L100" s="3" t="s">
        <v>33</v>
      </c>
      <c r="M100" s="3" t="s">
        <v>34</v>
      </c>
      <c r="N100" s="3" t="s">
        <v>35</v>
      </c>
      <c r="O100" s="13" t="s">
        <v>36</v>
      </c>
    </row>
    <row r="101" spans="1:15" x14ac:dyDescent="0.2">
      <c r="A101" s="2" t="s">
        <v>20</v>
      </c>
      <c r="B101" s="7"/>
      <c r="C101" s="3" t="s">
        <v>32</v>
      </c>
      <c r="D101" s="3" t="s">
        <v>33</v>
      </c>
      <c r="E101" s="3" t="s">
        <v>34</v>
      </c>
      <c r="F101" s="3" t="s">
        <v>35</v>
      </c>
      <c r="G101" s="3" t="s">
        <v>36</v>
      </c>
      <c r="I101" s="14" t="s">
        <v>37</v>
      </c>
      <c r="J101" s="4" t="s">
        <v>32</v>
      </c>
      <c r="K101" s="15">
        <f>SUM(C3,C12,C21,C30,C39,C48,C57,C66,C75,C84,C93,C102,C111,C120,C129,C138,C147,C156,C165,C174)</f>
        <v>93</v>
      </c>
      <c r="L101" s="16">
        <f t="shared" ref="L101:O101" si="0">SUM(D3,D12,D21,D30,D39,D48,D57,D66,D75,D84,D93,D102,D111,D120,D129,D138,D147,D156,D165,D174)</f>
        <v>0</v>
      </c>
      <c r="M101" s="16">
        <f t="shared" si="0"/>
        <v>0</v>
      </c>
      <c r="N101" s="16">
        <f t="shared" si="0"/>
        <v>0</v>
      </c>
      <c r="O101" s="17">
        <f t="shared" si="0"/>
        <v>11</v>
      </c>
    </row>
    <row r="102" spans="1:15" x14ac:dyDescent="0.2">
      <c r="A102" s="5" t="s">
        <v>37</v>
      </c>
      <c r="B102" s="4" t="s">
        <v>32</v>
      </c>
      <c r="C102" s="8">
        <v>1</v>
      </c>
      <c r="D102">
        <v>0</v>
      </c>
      <c r="E102">
        <v>0</v>
      </c>
      <c r="F102">
        <v>0</v>
      </c>
      <c r="G102">
        <v>0</v>
      </c>
      <c r="I102" s="14"/>
      <c r="J102" s="4" t="s">
        <v>33</v>
      </c>
      <c r="K102" s="16">
        <f>SUM(C4,C13,C22,C31,C40,C49,C58,C67,C76,C85,C94,C103,C112,C121,C130,C139,C148,C157,C166,C175)</f>
        <v>0</v>
      </c>
      <c r="L102" s="15">
        <f>SUM(D4,D13,D22,D31,D40,D49,D58,D67,D76,D85,D94,D103,D112,D121,D130,D139,D148,D157,D166,D175)</f>
        <v>117</v>
      </c>
      <c r="M102" s="16">
        <f t="shared" ref="M102:O102" si="1">SUM(E4,E13,E22,E31,E40,E49,E58,E67,E76,E85,E94,E103,E112,E121,E130,E139,E148,E157,E166,E175)</f>
        <v>0</v>
      </c>
      <c r="N102" s="16">
        <f t="shared" si="1"/>
        <v>0</v>
      </c>
      <c r="O102" s="17">
        <f t="shared" si="1"/>
        <v>10</v>
      </c>
    </row>
    <row r="103" spans="1:15" x14ac:dyDescent="0.2">
      <c r="A103" s="5"/>
      <c r="B103" s="4" t="s">
        <v>33</v>
      </c>
      <c r="C103">
        <v>0</v>
      </c>
      <c r="D103" s="8">
        <v>5</v>
      </c>
      <c r="E103">
        <v>0</v>
      </c>
      <c r="F103">
        <v>0</v>
      </c>
      <c r="G103" s="8">
        <v>2</v>
      </c>
      <c r="I103" s="14"/>
      <c r="J103" s="4" t="s">
        <v>34</v>
      </c>
      <c r="K103" s="15">
        <f t="shared" ref="K103:K105" si="2">SUM(C5,C14,C23,C32,C41,C50,C59,C68,C77,C86,C95,C104,C113,C122,C131,C140,C149,C158,C167,C176)</f>
        <v>1</v>
      </c>
      <c r="L103" s="16">
        <f t="shared" ref="L103:L105" si="3">SUM(D5,D14,D23,D32,D41,D50,D59,D68,D77,D86,D95,D104,D113,D122,D131,D140,D149,D158,D167,D176)</f>
        <v>0</v>
      </c>
      <c r="M103" s="15">
        <f>SUM(E5,E14,E23,E32,E41,E50,E59,E68,E77,E86,E95,E104,E113,E122,E131,E140,E149,E158,E167,E176)</f>
        <v>107</v>
      </c>
      <c r="N103" s="16">
        <f t="shared" ref="N103:O105" si="4">SUM(F5,F14,F23,F32,F41,F50,F59,F68,F77,F86,F95,F104,F113,F122,F131,F140,F149,F158,F167,F176)</f>
        <v>0</v>
      </c>
      <c r="O103" s="17">
        <f t="shared" si="4"/>
        <v>18</v>
      </c>
    </row>
    <row r="104" spans="1:15" x14ac:dyDescent="0.2">
      <c r="A104" s="5"/>
      <c r="B104" s="4" t="s">
        <v>34</v>
      </c>
      <c r="C104">
        <v>0</v>
      </c>
      <c r="D104">
        <v>0</v>
      </c>
      <c r="E104" s="8">
        <v>3</v>
      </c>
      <c r="F104">
        <v>0</v>
      </c>
      <c r="G104">
        <v>0</v>
      </c>
      <c r="I104" s="14"/>
      <c r="J104" s="4" t="s">
        <v>35</v>
      </c>
      <c r="K104" s="16">
        <f t="shared" si="2"/>
        <v>0</v>
      </c>
      <c r="L104" s="16">
        <f>SUM(D6,D15,D24,D33,D42,D51,D60,D69,D78,D87,D96,D105,D114,D123,D132,D141,D150,D159,D168,D177)</f>
        <v>0</v>
      </c>
      <c r="M104" s="16">
        <f t="shared" ref="M104:M105" si="5">SUM(E6,E15,E24,E33,E42,E51,E60,E69,E78,E87,E96,E105,E114,E123,E132,E141,E150,E159,E168,E177)</f>
        <v>0</v>
      </c>
      <c r="N104" s="15">
        <f t="shared" si="4"/>
        <v>36</v>
      </c>
      <c r="O104" s="17">
        <f t="shared" si="4"/>
        <v>35</v>
      </c>
    </row>
    <row r="105" spans="1:15" ht="17" thickBot="1" x14ac:dyDescent="0.25">
      <c r="A105" s="5"/>
      <c r="B105" s="4" t="s">
        <v>35</v>
      </c>
      <c r="C105">
        <v>0</v>
      </c>
      <c r="D105">
        <v>0</v>
      </c>
      <c r="E105">
        <v>0</v>
      </c>
      <c r="F105" s="8">
        <v>0</v>
      </c>
      <c r="G105" s="8">
        <v>3</v>
      </c>
      <c r="I105" s="18"/>
      <c r="J105" s="19" t="s">
        <v>36</v>
      </c>
      <c r="K105" s="20">
        <f>SUM(C7,C16,C25,C34,C43,C52,C61,C70,C79,C88,C97,C106,C115,C124,C133,C142,C151,C160,C169,C178)</f>
        <v>7</v>
      </c>
      <c r="L105" s="21">
        <f t="shared" si="3"/>
        <v>0</v>
      </c>
      <c r="M105" s="20">
        <f t="shared" si="5"/>
        <v>3</v>
      </c>
      <c r="N105" s="21">
        <f t="shared" si="4"/>
        <v>0</v>
      </c>
      <c r="O105" s="22">
        <f>SUM(G7,G16,G25,G34,G43,G52,G61,G70,G79,G97,G88,G106,G115,G124,G133,G142,G151,G160,G169,G178)</f>
        <v>2093</v>
      </c>
    </row>
    <row r="106" spans="1:15" ht="17" thickBot="1" x14ac:dyDescent="0.25">
      <c r="A106" s="5"/>
      <c r="B106" s="4" t="s">
        <v>36</v>
      </c>
      <c r="C106">
        <v>0</v>
      </c>
      <c r="D106">
        <v>0</v>
      </c>
      <c r="E106">
        <v>0</v>
      </c>
      <c r="F106">
        <v>0</v>
      </c>
      <c r="G106" s="8">
        <f>92-SUM(C102,D103,E104,G105,G103)</f>
        <v>78</v>
      </c>
    </row>
    <row r="107" spans="1:15" ht="17" thickBot="1" x14ac:dyDescent="0.25">
      <c r="I107" s="26" t="s">
        <v>38</v>
      </c>
      <c r="J107" s="27"/>
      <c r="K107" s="28">
        <v>2532</v>
      </c>
    </row>
    <row r="108" spans="1:15" ht="17" thickBot="1" x14ac:dyDescent="0.25">
      <c r="M108" s="1" t="s">
        <v>43</v>
      </c>
      <c r="N108" s="1" t="s">
        <v>42</v>
      </c>
      <c r="O108" s="30" t="s">
        <v>41</v>
      </c>
    </row>
    <row r="109" spans="1:15" x14ac:dyDescent="0.2">
      <c r="B109" s="6"/>
      <c r="C109" s="2" t="s">
        <v>31</v>
      </c>
      <c r="D109" s="2"/>
      <c r="E109" s="2"/>
      <c r="F109" s="2"/>
      <c r="G109" s="2"/>
      <c r="I109" s="34" t="s">
        <v>39</v>
      </c>
      <c r="J109" s="33">
        <f>SUM(K101,L102,M103,N104,O105)/K107</f>
        <v>0.96603475513428116</v>
      </c>
      <c r="L109" t="s">
        <v>32</v>
      </c>
      <c r="M109" s="29">
        <f>SUM(K101:K105)/K107</f>
        <v>3.9889415481832544E-2</v>
      </c>
      <c r="N109">
        <f>SUM(K101:O101)/K107</f>
        <v>4.1074249605055291E-2</v>
      </c>
      <c r="O109" s="29">
        <f>PRODUCT(M109,N109)</f>
        <v>1.6384278081005468E-3</v>
      </c>
    </row>
    <row r="110" spans="1:15" x14ac:dyDescent="0.2">
      <c r="A110" s="2" t="s">
        <v>21</v>
      </c>
      <c r="B110" s="7"/>
      <c r="C110" s="3" t="s">
        <v>32</v>
      </c>
      <c r="D110" s="3" t="s">
        <v>33</v>
      </c>
      <c r="E110" s="3" t="s">
        <v>34</v>
      </c>
      <c r="F110" s="3" t="s">
        <v>35</v>
      </c>
      <c r="G110" s="3" t="s">
        <v>36</v>
      </c>
      <c r="I110" s="35" t="s">
        <v>40</v>
      </c>
      <c r="J110" s="36">
        <f>O114</f>
        <v>0.71735498104514983</v>
      </c>
      <c r="L110" t="s">
        <v>33</v>
      </c>
      <c r="M110" s="29">
        <f>SUM(L101:L105)/K107</f>
        <v>4.6208530805687202E-2</v>
      </c>
      <c r="N110">
        <f>SUM(K102:O102)/K107</f>
        <v>5.0157977883096366E-2</v>
      </c>
      <c r="O110" s="29">
        <f t="shared" ref="O110:O113" si="6">PRODUCT(M110,N110)</f>
        <v>2.3177264661620356E-3</v>
      </c>
    </row>
    <row r="111" spans="1:15" ht="17" thickBot="1" x14ac:dyDescent="0.25">
      <c r="A111" s="5" t="s">
        <v>37</v>
      </c>
      <c r="B111" s="4" t="s">
        <v>32</v>
      </c>
      <c r="C111" s="8">
        <v>1</v>
      </c>
      <c r="D111">
        <v>0</v>
      </c>
      <c r="E111">
        <v>0</v>
      </c>
      <c r="F111">
        <v>0</v>
      </c>
      <c r="G111">
        <v>0</v>
      </c>
      <c r="I111" s="37" t="s">
        <v>44</v>
      </c>
      <c r="J111" s="22">
        <f>(J109-J110)/(1-J110)</f>
        <v>0.87983073258706723</v>
      </c>
      <c r="L111" t="s">
        <v>34</v>
      </c>
      <c r="M111" s="29">
        <f>SUM(M101:M105)/K107</f>
        <v>4.3443917851500792E-2</v>
      </c>
      <c r="N111">
        <f>SUM(K103:O103)/K107</f>
        <v>4.9763033175355451E-2</v>
      </c>
      <c r="O111" s="29">
        <f t="shared" si="6"/>
        <v>2.1619011253116507E-3</v>
      </c>
    </row>
    <row r="112" spans="1:15" x14ac:dyDescent="0.2">
      <c r="A112" s="5"/>
      <c r="B112" s="4" t="s">
        <v>33</v>
      </c>
      <c r="C112">
        <v>0</v>
      </c>
      <c r="D112" s="8">
        <v>5</v>
      </c>
      <c r="E112">
        <v>0</v>
      </c>
      <c r="F112">
        <v>0</v>
      </c>
      <c r="G112" s="8">
        <v>1</v>
      </c>
      <c r="L112" t="s">
        <v>35</v>
      </c>
      <c r="M112" s="29">
        <f>SUM(N101:N105)/K107</f>
        <v>1.4218009478672985E-2</v>
      </c>
      <c r="N112">
        <f>SUM(K104:O104)/K107</f>
        <v>2.8041074249605055E-2</v>
      </c>
      <c r="O112" s="29">
        <f t="shared" si="6"/>
        <v>3.9868825947305764E-4</v>
      </c>
    </row>
    <row r="113" spans="1:15" x14ac:dyDescent="0.2">
      <c r="A113" s="5"/>
      <c r="B113" s="4" t="s">
        <v>34</v>
      </c>
      <c r="C113">
        <v>0</v>
      </c>
      <c r="D113">
        <v>0</v>
      </c>
      <c r="E113" s="8">
        <v>2</v>
      </c>
      <c r="F113">
        <v>0</v>
      </c>
      <c r="G113" s="8">
        <v>1</v>
      </c>
      <c r="L113" t="s">
        <v>36</v>
      </c>
      <c r="M113" s="29">
        <f>SUM(O101:O105)/K107</f>
        <v>0.85584518167456558</v>
      </c>
      <c r="N113">
        <f>SUM(K105:O105)/K107</f>
        <v>0.83056872037914697</v>
      </c>
      <c r="O113" s="29">
        <f t="shared" si="6"/>
        <v>0.71083823738610252</v>
      </c>
    </row>
    <row r="114" spans="1:15" x14ac:dyDescent="0.2">
      <c r="A114" s="5"/>
      <c r="B114" s="4" t="s">
        <v>35</v>
      </c>
      <c r="C114">
        <v>0</v>
      </c>
      <c r="D114">
        <v>0</v>
      </c>
      <c r="E114">
        <v>0</v>
      </c>
      <c r="F114" s="8">
        <v>0</v>
      </c>
      <c r="G114">
        <v>0</v>
      </c>
      <c r="L114" s="31"/>
      <c r="M114" s="31"/>
      <c r="N114" s="31"/>
      <c r="O114" s="32">
        <f>SUM(O109:O113)</f>
        <v>0.71735498104514983</v>
      </c>
    </row>
    <row r="115" spans="1:15" x14ac:dyDescent="0.2">
      <c r="A115" s="5"/>
      <c r="B115" s="4" t="s">
        <v>36</v>
      </c>
      <c r="C115">
        <v>0</v>
      </c>
      <c r="D115">
        <v>0</v>
      </c>
      <c r="E115">
        <v>0</v>
      </c>
      <c r="F115">
        <v>0</v>
      </c>
      <c r="G115" s="8">
        <f>94-SUM(G112,G113,C111,D112,E113)</f>
        <v>84</v>
      </c>
    </row>
    <row r="118" spans="1:15" x14ac:dyDescent="0.2">
      <c r="B118" s="6"/>
      <c r="C118" s="2" t="s">
        <v>31</v>
      </c>
      <c r="D118" s="2"/>
      <c r="E118" s="2"/>
      <c r="F118" s="2"/>
      <c r="G118" s="2"/>
    </row>
    <row r="119" spans="1:15" x14ac:dyDescent="0.2">
      <c r="A119" s="2" t="s">
        <v>22</v>
      </c>
      <c r="B119" s="7"/>
      <c r="C119" s="3" t="s">
        <v>32</v>
      </c>
      <c r="D119" s="3" t="s">
        <v>33</v>
      </c>
      <c r="E119" s="3" t="s">
        <v>34</v>
      </c>
      <c r="F119" s="3" t="s">
        <v>35</v>
      </c>
      <c r="G119" s="3" t="s">
        <v>36</v>
      </c>
    </row>
    <row r="120" spans="1:15" x14ac:dyDescent="0.2">
      <c r="A120" s="5" t="s">
        <v>37</v>
      </c>
      <c r="B120" s="4" t="s">
        <v>32</v>
      </c>
      <c r="C120" s="8">
        <v>5</v>
      </c>
      <c r="D120">
        <v>0</v>
      </c>
      <c r="E120">
        <v>0</v>
      </c>
      <c r="F120">
        <v>0</v>
      </c>
      <c r="G120">
        <v>0</v>
      </c>
    </row>
    <row r="121" spans="1:15" x14ac:dyDescent="0.2">
      <c r="A121" s="5"/>
      <c r="B121" s="4" t="s">
        <v>33</v>
      </c>
      <c r="C121">
        <v>0</v>
      </c>
      <c r="D121" s="8">
        <v>9</v>
      </c>
      <c r="E121">
        <v>0</v>
      </c>
      <c r="F121">
        <v>0</v>
      </c>
      <c r="G121">
        <v>0</v>
      </c>
    </row>
    <row r="122" spans="1:15" x14ac:dyDescent="0.2">
      <c r="A122" s="5"/>
      <c r="B122" s="4" t="s">
        <v>34</v>
      </c>
      <c r="C122">
        <v>0</v>
      </c>
      <c r="D122">
        <v>0</v>
      </c>
      <c r="E122" s="8">
        <v>8</v>
      </c>
      <c r="F122">
        <v>0</v>
      </c>
      <c r="G122" s="8">
        <v>5</v>
      </c>
    </row>
    <row r="123" spans="1:15" x14ac:dyDescent="0.2">
      <c r="A123" s="5"/>
      <c r="B123" s="4" t="s">
        <v>35</v>
      </c>
      <c r="C123">
        <v>0</v>
      </c>
      <c r="D123">
        <v>0</v>
      </c>
      <c r="E123">
        <v>0</v>
      </c>
      <c r="F123" s="8">
        <v>6</v>
      </c>
      <c r="G123">
        <v>0</v>
      </c>
    </row>
    <row r="124" spans="1:15" x14ac:dyDescent="0.2">
      <c r="A124" s="5"/>
      <c r="B124" s="4" t="s">
        <v>36</v>
      </c>
      <c r="C124" s="8">
        <v>4</v>
      </c>
      <c r="D124">
        <v>0</v>
      </c>
      <c r="E124">
        <v>0</v>
      </c>
      <c r="F124">
        <v>0</v>
      </c>
      <c r="G124" s="8">
        <f>180-SUM(G122,C124,C120,D121,E122,F123)</f>
        <v>143</v>
      </c>
    </row>
    <row r="127" spans="1:15" x14ac:dyDescent="0.2">
      <c r="B127" s="6"/>
      <c r="C127" s="2" t="s">
        <v>31</v>
      </c>
      <c r="D127" s="2"/>
      <c r="E127" s="2"/>
      <c r="F127" s="2"/>
      <c r="G127" s="2"/>
    </row>
    <row r="128" spans="1:15" x14ac:dyDescent="0.2">
      <c r="A128" s="2" t="s">
        <v>23</v>
      </c>
      <c r="B128" s="7"/>
      <c r="C128" s="3" t="s">
        <v>32</v>
      </c>
      <c r="D128" s="3" t="s">
        <v>33</v>
      </c>
      <c r="E128" s="3" t="s">
        <v>34</v>
      </c>
      <c r="F128" s="3" t="s">
        <v>35</v>
      </c>
      <c r="G128" s="3" t="s">
        <v>36</v>
      </c>
    </row>
    <row r="129" spans="1:7" x14ac:dyDescent="0.2">
      <c r="A129" s="5" t="s">
        <v>37</v>
      </c>
      <c r="B129" s="4" t="s">
        <v>32</v>
      </c>
      <c r="C129" s="8">
        <v>3</v>
      </c>
      <c r="D129">
        <v>0</v>
      </c>
      <c r="E129">
        <v>0</v>
      </c>
      <c r="F129">
        <v>0</v>
      </c>
      <c r="G129">
        <v>0</v>
      </c>
    </row>
    <row r="130" spans="1:7" x14ac:dyDescent="0.2">
      <c r="A130" s="5"/>
      <c r="B130" s="4" t="s">
        <v>33</v>
      </c>
      <c r="C130">
        <v>0</v>
      </c>
      <c r="D130" s="8">
        <v>7</v>
      </c>
      <c r="E130">
        <v>0</v>
      </c>
      <c r="F130">
        <v>0</v>
      </c>
      <c r="G130" s="8">
        <v>1</v>
      </c>
    </row>
    <row r="131" spans="1:7" x14ac:dyDescent="0.2">
      <c r="A131" s="5"/>
      <c r="B131" s="4" t="s">
        <v>34</v>
      </c>
      <c r="C131">
        <v>0</v>
      </c>
      <c r="D131">
        <v>0</v>
      </c>
      <c r="E131" s="8">
        <v>4</v>
      </c>
      <c r="F131">
        <v>0</v>
      </c>
      <c r="G131">
        <v>0</v>
      </c>
    </row>
    <row r="132" spans="1:7" x14ac:dyDescent="0.2">
      <c r="A132" s="5"/>
      <c r="B132" s="4" t="s">
        <v>35</v>
      </c>
      <c r="C132">
        <v>0</v>
      </c>
      <c r="D132">
        <v>0</v>
      </c>
      <c r="E132">
        <v>0</v>
      </c>
      <c r="F132" s="8">
        <v>4</v>
      </c>
      <c r="G132">
        <v>0</v>
      </c>
    </row>
    <row r="133" spans="1:7" x14ac:dyDescent="0.2">
      <c r="A133" s="5"/>
      <c r="B133" s="4" t="s">
        <v>36</v>
      </c>
      <c r="C133">
        <v>0</v>
      </c>
      <c r="D133">
        <v>0</v>
      </c>
      <c r="E133">
        <v>0</v>
      </c>
      <c r="F133">
        <v>0</v>
      </c>
      <c r="G133" s="8">
        <f>95-SUM(G130,C129,D130,E131,F132)</f>
        <v>76</v>
      </c>
    </row>
    <row r="136" spans="1:7" x14ac:dyDescent="0.2">
      <c r="B136" s="6"/>
      <c r="C136" s="2" t="s">
        <v>31</v>
      </c>
      <c r="D136" s="2"/>
      <c r="E136" s="2"/>
      <c r="F136" s="2"/>
      <c r="G136" s="2"/>
    </row>
    <row r="137" spans="1:7" x14ac:dyDescent="0.2">
      <c r="A137" s="2" t="s">
        <v>24</v>
      </c>
      <c r="B137" s="7"/>
      <c r="C137" s="3" t="s">
        <v>32</v>
      </c>
      <c r="D137" s="3" t="s">
        <v>33</v>
      </c>
      <c r="E137" s="3" t="s">
        <v>34</v>
      </c>
      <c r="F137" s="3" t="s">
        <v>35</v>
      </c>
      <c r="G137" s="3" t="s">
        <v>36</v>
      </c>
    </row>
    <row r="138" spans="1:7" x14ac:dyDescent="0.2">
      <c r="A138" s="5" t="s">
        <v>37</v>
      </c>
      <c r="B138" s="4" t="s">
        <v>32</v>
      </c>
      <c r="C138" s="8">
        <v>7</v>
      </c>
      <c r="D138">
        <v>0</v>
      </c>
      <c r="E138">
        <v>0</v>
      </c>
      <c r="F138">
        <v>0</v>
      </c>
      <c r="G138">
        <v>0</v>
      </c>
    </row>
    <row r="139" spans="1:7" x14ac:dyDescent="0.2">
      <c r="A139" s="5"/>
      <c r="B139" s="4" t="s">
        <v>33</v>
      </c>
      <c r="C139">
        <v>0</v>
      </c>
      <c r="D139" s="8">
        <v>6</v>
      </c>
      <c r="E139">
        <v>0</v>
      </c>
      <c r="F139">
        <v>0</v>
      </c>
      <c r="G139" s="8">
        <v>1</v>
      </c>
    </row>
    <row r="140" spans="1:7" x14ac:dyDescent="0.2">
      <c r="A140" s="5"/>
      <c r="B140" s="4" t="s">
        <v>34</v>
      </c>
      <c r="C140">
        <v>0</v>
      </c>
      <c r="D140">
        <v>0</v>
      </c>
      <c r="E140" s="8">
        <v>5</v>
      </c>
      <c r="F140">
        <v>0</v>
      </c>
      <c r="G140">
        <v>0</v>
      </c>
    </row>
    <row r="141" spans="1:7" x14ac:dyDescent="0.2">
      <c r="A141" s="5"/>
      <c r="B141" s="4" t="s">
        <v>35</v>
      </c>
      <c r="C141">
        <v>0</v>
      </c>
      <c r="D141">
        <v>0</v>
      </c>
      <c r="E141">
        <v>0</v>
      </c>
      <c r="F141" s="8">
        <v>1</v>
      </c>
      <c r="G141">
        <v>0</v>
      </c>
    </row>
    <row r="142" spans="1:7" x14ac:dyDescent="0.2">
      <c r="A142" s="5"/>
      <c r="B142" s="4" t="s">
        <v>36</v>
      </c>
      <c r="C142" s="8">
        <v>1</v>
      </c>
      <c r="D142">
        <v>0</v>
      </c>
      <c r="E142">
        <v>0</v>
      </c>
      <c r="F142">
        <v>0</v>
      </c>
      <c r="G142" s="8">
        <f>114-SUM(C142,G139,C138,D139,E140,F141)</f>
        <v>93</v>
      </c>
    </row>
    <row r="145" spans="1:7" x14ac:dyDescent="0.2">
      <c r="B145" s="6"/>
      <c r="C145" s="2" t="s">
        <v>31</v>
      </c>
      <c r="D145" s="2"/>
      <c r="E145" s="2"/>
      <c r="F145" s="2"/>
      <c r="G145" s="2"/>
    </row>
    <row r="146" spans="1:7" x14ac:dyDescent="0.2">
      <c r="A146" s="2" t="s">
        <v>25</v>
      </c>
      <c r="B146" s="7"/>
      <c r="C146" s="3" t="s">
        <v>32</v>
      </c>
      <c r="D146" s="3" t="s">
        <v>33</v>
      </c>
      <c r="E146" s="3" t="s">
        <v>34</v>
      </c>
      <c r="F146" s="3" t="s">
        <v>35</v>
      </c>
      <c r="G146" s="3" t="s">
        <v>36</v>
      </c>
    </row>
    <row r="147" spans="1:7" x14ac:dyDescent="0.2">
      <c r="A147" s="5" t="s">
        <v>37</v>
      </c>
      <c r="B147" s="4" t="s">
        <v>32</v>
      </c>
      <c r="C147" s="8">
        <v>1</v>
      </c>
      <c r="D147">
        <v>0</v>
      </c>
      <c r="E147">
        <v>0</v>
      </c>
      <c r="F147">
        <v>0</v>
      </c>
      <c r="G147">
        <v>0</v>
      </c>
    </row>
    <row r="148" spans="1:7" x14ac:dyDescent="0.2">
      <c r="A148" s="5"/>
      <c r="B148" s="4" t="s">
        <v>33</v>
      </c>
      <c r="C148">
        <v>0</v>
      </c>
      <c r="D148" s="8">
        <v>6</v>
      </c>
      <c r="E148">
        <v>0</v>
      </c>
      <c r="F148">
        <v>0</v>
      </c>
      <c r="G148">
        <v>0</v>
      </c>
    </row>
    <row r="149" spans="1:7" x14ac:dyDescent="0.2">
      <c r="A149" s="5"/>
      <c r="B149" s="4" t="s">
        <v>34</v>
      </c>
      <c r="C149">
        <v>0</v>
      </c>
      <c r="D149">
        <v>0</v>
      </c>
      <c r="E149" s="8">
        <v>6</v>
      </c>
      <c r="F149">
        <v>0</v>
      </c>
      <c r="G149">
        <v>0</v>
      </c>
    </row>
    <row r="150" spans="1:7" x14ac:dyDescent="0.2">
      <c r="A150" s="5"/>
      <c r="B150" s="4" t="s">
        <v>35</v>
      </c>
      <c r="C150">
        <v>0</v>
      </c>
      <c r="D150">
        <v>0</v>
      </c>
      <c r="E150">
        <v>0</v>
      </c>
      <c r="F150" s="8">
        <v>5</v>
      </c>
      <c r="G150">
        <v>0</v>
      </c>
    </row>
    <row r="151" spans="1:7" x14ac:dyDescent="0.2">
      <c r="A151" s="5"/>
      <c r="B151" s="4" t="s">
        <v>36</v>
      </c>
      <c r="C151">
        <v>0</v>
      </c>
      <c r="D151">
        <v>0</v>
      </c>
      <c r="E151" s="8">
        <v>1</v>
      </c>
      <c r="F151">
        <v>0</v>
      </c>
      <c r="G151" s="8">
        <f>124-SUM(C147,D148,E149,F150,E151)</f>
        <v>105</v>
      </c>
    </row>
    <row r="154" spans="1:7" x14ac:dyDescent="0.2">
      <c r="B154" s="6"/>
      <c r="C154" s="2" t="s">
        <v>31</v>
      </c>
      <c r="D154" s="2"/>
      <c r="E154" s="2"/>
      <c r="F154" s="2"/>
      <c r="G154" s="2"/>
    </row>
    <row r="155" spans="1:7" x14ac:dyDescent="0.2">
      <c r="A155" s="2" t="s">
        <v>26</v>
      </c>
      <c r="B155" s="7"/>
      <c r="C155" s="3" t="s">
        <v>32</v>
      </c>
      <c r="D155" s="3" t="s">
        <v>33</v>
      </c>
      <c r="E155" s="3" t="s">
        <v>34</v>
      </c>
      <c r="F155" s="3" t="s">
        <v>35</v>
      </c>
      <c r="G155" s="3" t="s">
        <v>36</v>
      </c>
    </row>
    <row r="156" spans="1:7" x14ac:dyDescent="0.2">
      <c r="A156" s="5" t="s">
        <v>37</v>
      </c>
      <c r="B156" s="4" t="s">
        <v>32</v>
      </c>
      <c r="C156" s="8">
        <v>3</v>
      </c>
      <c r="D156">
        <v>0</v>
      </c>
      <c r="E156">
        <v>0</v>
      </c>
      <c r="F156">
        <v>0</v>
      </c>
      <c r="G156">
        <v>0</v>
      </c>
    </row>
    <row r="157" spans="1:7" x14ac:dyDescent="0.2">
      <c r="A157" s="5"/>
      <c r="B157" s="4" t="s">
        <v>33</v>
      </c>
      <c r="C157">
        <v>0</v>
      </c>
      <c r="D157" s="8">
        <v>5</v>
      </c>
      <c r="E157">
        <v>0</v>
      </c>
      <c r="F157">
        <v>0</v>
      </c>
      <c r="G157">
        <v>0</v>
      </c>
    </row>
    <row r="158" spans="1:7" x14ac:dyDescent="0.2">
      <c r="A158" s="5"/>
      <c r="B158" s="4" t="s">
        <v>34</v>
      </c>
      <c r="C158">
        <v>0</v>
      </c>
      <c r="D158">
        <v>0</v>
      </c>
      <c r="E158" s="8">
        <v>3</v>
      </c>
      <c r="F158">
        <v>0</v>
      </c>
      <c r="G158">
        <v>0</v>
      </c>
    </row>
    <row r="159" spans="1:7" x14ac:dyDescent="0.2">
      <c r="A159" s="5"/>
      <c r="B159" s="4" t="s">
        <v>35</v>
      </c>
      <c r="C159">
        <v>0</v>
      </c>
      <c r="D159">
        <v>0</v>
      </c>
      <c r="E159">
        <v>0</v>
      </c>
      <c r="F159" s="8">
        <v>0</v>
      </c>
      <c r="G159">
        <v>0</v>
      </c>
    </row>
    <row r="160" spans="1:7" x14ac:dyDescent="0.2">
      <c r="A160" s="5"/>
      <c r="B160" s="4" t="s">
        <v>36</v>
      </c>
      <c r="C160">
        <v>0</v>
      </c>
      <c r="D160">
        <v>0</v>
      </c>
      <c r="E160">
        <v>0</v>
      </c>
      <c r="F160">
        <v>0</v>
      </c>
      <c r="G160" s="8">
        <f>59-SUM(C156,D157,E158)</f>
        <v>48</v>
      </c>
    </row>
    <row r="163" spans="1:7" x14ac:dyDescent="0.2">
      <c r="B163" s="6"/>
      <c r="C163" s="2" t="s">
        <v>31</v>
      </c>
      <c r="D163" s="2"/>
      <c r="E163" s="2"/>
      <c r="F163" s="2"/>
      <c r="G163" s="2"/>
    </row>
    <row r="164" spans="1:7" x14ac:dyDescent="0.2">
      <c r="A164" s="2" t="s">
        <v>27</v>
      </c>
      <c r="B164" s="7"/>
      <c r="C164" s="3" t="s">
        <v>32</v>
      </c>
      <c r="D164" s="3" t="s">
        <v>33</v>
      </c>
      <c r="E164" s="3" t="s">
        <v>34</v>
      </c>
      <c r="F164" s="3" t="s">
        <v>35</v>
      </c>
      <c r="G164" s="3" t="s">
        <v>36</v>
      </c>
    </row>
    <row r="165" spans="1:7" x14ac:dyDescent="0.2">
      <c r="A165" s="5" t="s">
        <v>37</v>
      </c>
      <c r="B165" s="4" t="s">
        <v>32</v>
      </c>
      <c r="C165" s="8">
        <v>2</v>
      </c>
      <c r="D165">
        <v>0</v>
      </c>
      <c r="E165">
        <v>0</v>
      </c>
      <c r="F165">
        <v>0</v>
      </c>
      <c r="G165">
        <v>0</v>
      </c>
    </row>
    <row r="166" spans="1:7" x14ac:dyDescent="0.2">
      <c r="A166" s="5"/>
      <c r="B166" s="4" t="s">
        <v>33</v>
      </c>
      <c r="C166">
        <v>0</v>
      </c>
      <c r="D166" s="8">
        <v>4</v>
      </c>
      <c r="E166">
        <v>0</v>
      </c>
      <c r="F166">
        <v>0</v>
      </c>
      <c r="G166">
        <v>0</v>
      </c>
    </row>
    <row r="167" spans="1:7" x14ac:dyDescent="0.2">
      <c r="A167" s="5"/>
      <c r="B167" s="4" t="s">
        <v>34</v>
      </c>
      <c r="C167">
        <v>0</v>
      </c>
      <c r="D167">
        <v>0</v>
      </c>
      <c r="E167" s="8">
        <v>4</v>
      </c>
      <c r="F167">
        <v>0</v>
      </c>
      <c r="G167">
        <v>0</v>
      </c>
    </row>
    <row r="168" spans="1:7" x14ac:dyDescent="0.2">
      <c r="A168" s="5"/>
      <c r="B168" s="4" t="s">
        <v>35</v>
      </c>
      <c r="C168">
        <v>0</v>
      </c>
      <c r="D168">
        <v>0</v>
      </c>
      <c r="E168">
        <v>0</v>
      </c>
      <c r="F168" s="8">
        <v>2</v>
      </c>
      <c r="G168">
        <v>0</v>
      </c>
    </row>
    <row r="169" spans="1:7" x14ac:dyDescent="0.2">
      <c r="A169" s="5"/>
      <c r="B169" s="4" t="s">
        <v>36</v>
      </c>
      <c r="C169">
        <v>0</v>
      </c>
      <c r="D169">
        <v>0</v>
      </c>
      <c r="E169" s="8">
        <v>1</v>
      </c>
      <c r="F169">
        <v>0</v>
      </c>
      <c r="G169" s="8">
        <f>86-SUM(C165,D166,E167,F168,E169)</f>
        <v>73</v>
      </c>
    </row>
    <row r="172" spans="1:7" x14ac:dyDescent="0.2">
      <c r="B172" s="6"/>
      <c r="C172" s="2" t="s">
        <v>31</v>
      </c>
      <c r="D172" s="2"/>
      <c r="E172" s="2"/>
      <c r="F172" s="2"/>
      <c r="G172" s="2"/>
    </row>
    <row r="173" spans="1:7" x14ac:dyDescent="0.2">
      <c r="A173" s="2" t="s">
        <v>28</v>
      </c>
      <c r="B173" s="7"/>
      <c r="C173" s="3" t="s">
        <v>32</v>
      </c>
      <c r="D173" s="3" t="s">
        <v>33</v>
      </c>
      <c r="E173" s="3" t="s">
        <v>34</v>
      </c>
      <c r="F173" s="3" t="s">
        <v>35</v>
      </c>
      <c r="G173" s="3" t="s">
        <v>36</v>
      </c>
    </row>
    <row r="174" spans="1:7" x14ac:dyDescent="0.2">
      <c r="A174" s="5" t="s">
        <v>37</v>
      </c>
      <c r="B174" s="4" t="s">
        <v>32</v>
      </c>
      <c r="C174" s="8">
        <v>3</v>
      </c>
      <c r="D174">
        <v>0</v>
      </c>
      <c r="E174">
        <v>0</v>
      </c>
      <c r="F174">
        <v>0</v>
      </c>
      <c r="G174">
        <v>0</v>
      </c>
    </row>
    <row r="175" spans="1:7" x14ac:dyDescent="0.2">
      <c r="A175" s="5"/>
      <c r="B175" s="4" t="s">
        <v>33</v>
      </c>
      <c r="C175">
        <v>0</v>
      </c>
      <c r="D175" s="8">
        <v>2</v>
      </c>
      <c r="E175">
        <v>0</v>
      </c>
      <c r="F175">
        <v>0</v>
      </c>
      <c r="G175">
        <v>0</v>
      </c>
    </row>
    <row r="176" spans="1:7" x14ac:dyDescent="0.2">
      <c r="A176" s="5"/>
      <c r="B176" s="4" t="s">
        <v>34</v>
      </c>
      <c r="C176">
        <v>0</v>
      </c>
      <c r="D176">
        <v>0</v>
      </c>
      <c r="E176" s="8">
        <v>6</v>
      </c>
      <c r="F176">
        <v>0</v>
      </c>
      <c r="G176">
        <v>0</v>
      </c>
    </row>
    <row r="177" spans="1:7" x14ac:dyDescent="0.2">
      <c r="A177" s="5"/>
      <c r="B177" s="4" t="s">
        <v>35</v>
      </c>
      <c r="C177">
        <v>0</v>
      </c>
      <c r="D177">
        <v>0</v>
      </c>
      <c r="E177">
        <v>0</v>
      </c>
      <c r="F177" s="8">
        <v>6</v>
      </c>
      <c r="G177" s="8">
        <v>6</v>
      </c>
    </row>
    <row r="178" spans="1:7" x14ac:dyDescent="0.2">
      <c r="A178" s="5"/>
      <c r="B178" s="4" t="s">
        <v>36</v>
      </c>
      <c r="C178" s="8">
        <v>1</v>
      </c>
      <c r="D178">
        <v>0</v>
      </c>
      <c r="E178">
        <v>0</v>
      </c>
      <c r="F178">
        <v>0</v>
      </c>
      <c r="G178" s="8">
        <f>114-SUM(C178,G177,C174,D175,E176,F177)</f>
        <v>90</v>
      </c>
    </row>
  </sheetData>
  <mergeCells count="64">
    <mergeCell ref="K99:O99"/>
    <mergeCell ref="I100:J100"/>
    <mergeCell ref="I101:I105"/>
    <mergeCell ref="I107:J107"/>
    <mergeCell ref="C163:G163"/>
    <mergeCell ref="A164:B164"/>
    <mergeCell ref="A165:A169"/>
    <mergeCell ref="C172:G172"/>
    <mergeCell ref="A173:B173"/>
    <mergeCell ref="A174:A178"/>
    <mergeCell ref="C145:G145"/>
    <mergeCell ref="A146:B146"/>
    <mergeCell ref="A147:A151"/>
    <mergeCell ref="C154:G154"/>
    <mergeCell ref="A155:B155"/>
    <mergeCell ref="A156:A160"/>
    <mergeCell ref="C127:G127"/>
    <mergeCell ref="A128:B128"/>
    <mergeCell ref="A129:A133"/>
    <mergeCell ref="C136:G136"/>
    <mergeCell ref="A137:B137"/>
    <mergeCell ref="A138:A142"/>
    <mergeCell ref="C109:G109"/>
    <mergeCell ref="A110:B110"/>
    <mergeCell ref="A111:A115"/>
    <mergeCell ref="C118:G118"/>
    <mergeCell ref="A119:B119"/>
    <mergeCell ref="A120:A124"/>
    <mergeCell ref="C91:G91"/>
    <mergeCell ref="A92:B92"/>
    <mergeCell ref="A93:A97"/>
    <mergeCell ref="C100:G100"/>
    <mergeCell ref="A101:B101"/>
    <mergeCell ref="A102:A106"/>
    <mergeCell ref="C73:G73"/>
    <mergeCell ref="A74:B74"/>
    <mergeCell ref="A75:A79"/>
    <mergeCell ref="C82:G82"/>
    <mergeCell ref="A83:B83"/>
    <mergeCell ref="A84:A88"/>
    <mergeCell ref="C55:G55"/>
    <mergeCell ref="A56:B56"/>
    <mergeCell ref="A57:A61"/>
    <mergeCell ref="C64:G64"/>
    <mergeCell ref="A65:B65"/>
    <mergeCell ref="A66:A70"/>
    <mergeCell ref="C37:G37"/>
    <mergeCell ref="A38:B38"/>
    <mergeCell ref="A39:A43"/>
    <mergeCell ref="C46:G46"/>
    <mergeCell ref="A47:B47"/>
    <mergeCell ref="A48:A52"/>
    <mergeCell ref="C19:G19"/>
    <mergeCell ref="A20:B20"/>
    <mergeCell ref="A21:A25"/>
    <mergeCell ref="C28:G28"/>
    <mergeCell ref="A29:B29"/>
    <mergeCell ref="A30:A34"/>
    <mergeCell ref="C1:G1"/>
    <mergeCell ref="A3:A7"/>
    <mergeCell ref="C10:G10"/>
    <mergeCell ref="A12:A16"/>
    <mergeCell ref="A2:B2"/>
    <mergeCell ref="A11:B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Diller</dc:creator>
  <cp:lastModifiedBy>Matt Diller</cp:lastModifiedBy>
  <dcterms:created xsi:type="dcterms:W3CDTF">2018-06-15T21:02:58Z</dcterms:created>
  <dcterms:modified xsi:type="dcterms:W3CDTF">2018-06-17T04:46:06Z</dcterms:modified>
</cp:coreProperties>
</file>