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10" activeTab="3"/>
  </bookViews>
  <sheets>
    <sheet name="Testcases" sheetId="1" r:id="rId1"/>
    <sheet name="CI260" sheetId="36" r:id="rId2"/>
    <sheet name="CI296" sheetId="37" r:id="rId3"/>
    <sheet name="CI207" sheetId="38" r:id="rId4"/>
    <sheet name="CI299" sheetId="39" r:id="rId5"/>
    <sheet name="CI239" sheetId="40" r:id="rId6"/>
    <sheet name="CI307" sheetId="41" r:id="rId7"/>
  </sheets>
  <definedNames>
    <definedName name="_xlnm._FilterDatabase" localSheetId="1" hidden="1">'CI260'!$A$1:$AZ$2</definedName>
    <definedName name="Class">#REF!</definedName>
    <definedName name="Division">#REF!</definedName>
  </definedNames>
  <calcPr calcId="171027"/>
</workbook>
</file>

<file path=xl/calcChain.xml><?xml version="1.0" encoding="utf-8"?>
<calcChain xmlns="http://schemas.openxmlformats.org/spreadsheetml/2006/main">
  <c r="AO2" i="36" l="1"/>
  <c r="O2" i="41" l="1"/>
  <c r="AA2" i="41"/>
  <c r="Z2" i="41"/>
  <c r="AB2" i="41" s="1"/>
  <c r="AF2" i="41" l="1"/>
  <c r="AO3" i="36"/>
  <c r="AP3" i="36" s="1"/>
  <c r="AU3" i="36" s="1"/>
  <c r="AV3" i="36" s="1"/>
  <c r="AM2" i="41" l="1"/>
  <c r="AL2" i="41"/>
  <c r="AQ2" i="41" s="1"/>
  <c r="AK2" i="41"/>
  <c r="AQ13" i="38"/>
  <c r="AJ13" i="38"/>
  <c r="AU13" i="38" s="1"/>
  <c r="AQ12" i="38"/>
  <c r="AO12" i="38"/>
  <c r="AJ12" i="38"/>
  <c r="AU12" i="38" s="1"/>
  <c r="AS11" i="38"/>
  <c r="AQ11" i="38"/>
  <c r="AV11" i="38" s="1"/>
  <c r="BD11" i="38" s="1"/>
  <c r="AO11" i="38"/>
  <c r="AJ11" i="38"/>
  <c r="AU11" i="38" s="1"/>
  <c r="AQ10" i="38"/>
  <c r="AJ10" i="38"/>
  <c r="AU10" i="38" s="1"/>
  <c r="AS9" i="38"/>
  <c r="AQ9" i="38"/>
  <c r="AV9" i="38" s="1"/>
  <c r="BD9" i="38" s="1"/>
  <c r="AO9" i="38"/>
  <c r="AJ9" i="38"/>
  <c r="AU9" i="38" s="1"/>
  <c r="AS8" i="38"/>
  <c r="AQ8" i="38"/>
  <c r="AV8" i="38" s="1"/>
  <c r="BD8" i="38" s="1"/>
  <c r="AO8" i="38"/>
  <c r="AJ8" i="38"/>
  <c r="AU8" i="38" s="1"/>
  <c r="AS10" i="38" l="1"/>
  <c r="AV10" i="38" s="1"/>
  <c r="BD10" i="38" s="1"/>
  <c r="AS13" i="38"/>
  <c r="AV13" i="38" s="1"/>
  <c r="BD13" i="38" s="1"/>
  <c r="AS12" i="38"/>
  <c r="AV12" i="38" s="1"/>
  <c r="BD12" i="38" s="1"/>
  <c r="AV2" i="38"/>
  <c r="AQ2" i="38" l="1"/>
  <c r="AV19" i="38" l="1"/>
  <c r="BD19" i="38" s="1"/>
  <c r="AV18" i="38"/>
  <c r="BD18" i="38" s="1"/>
  <c r="AS7" i="38"/>
  <c r="AQ7" i="38"/>
  <c r="AJ7" i="38"/>
  <c r="AU7" i="38" s="1"/>
  <c r="AQ6" i="38"/>
  <c r="AO6" i="38"/>
  <c r="AJ6" i="38"/>
  <c r="AU6" i="38" s="1"/>
  <c r="AQ5" i="38"/>
  <c r="AO5" i="38"/>
  <c r="AJ5" i="38"/>
  <c r="AS5" i="38" s="1"/>
  <c r="AV7" i="38" l="1"/>
  <c r="BD7" i="38" s="1"/>
  <c r="AU5" i="38"/>
  <c r="AV5" i="38" s="1"/>
  <c r="BD5" i="38" s="1"/>
  <c r="AS6" i="38"/>
  <c r="AV6" i="38" s="1"/>
  <c r="BD6" i="38" s="1"/>
  <c r="AV17" i="38"/>
  <c r="BD17" i="38" s="1"/>
  <c r="AP4" i="36" l="1"/>
  <c r="AU4" i="36" s="1"/>
  <c r="AV4" i="36" s="1"/>
  <c r="AO4" i="36"/>
  <c r="AM4" i="36"/>
  <c r="AP2" i="36"/>
  <c r="AU2" i="36" s="1"/>
  <c r="AV2" i="36" s="1"/>
  <c r="AM2" i="36"/>
  <c r="AV16" i="38" l="1"/>
  <c r="BD16" i="38" s="1"/>
  <c r="AQ3" i="38" l="1"/>
  <c r="BB16" i="38"/>
  <c r="BA16" i="38"/>
  <c r="AZ16" i="38"/>
  <c r="AY16" i="38"/>
  <c r="AJ16" i="38"/>
  <c r="BB15" i="38"/>
  <c r="BA15" i="38"/>
  <c r="AZ15" i="38"/>
  <c r="AY15" i="38"/>
  <c r="AJ15" i="38"/>
  <c r="AQ4" i="38"/>
  <c r="AJ4" i="38"/>
  <c r="AU4" i="38" s="1"/>
  <c r="AO3" i="38"/>
  <c r="AJ3" i="38"/>
  <c r="AU3" i="38" s="1"/>
  <c r="AV15" i="38" l="1"/>
  <c r="BD15" i="38" s="1"/>
  <c r="AS4" i="38"/>
  <c r="AV4" i="38" s="1"/>
  <c r="BD4" i="38" s="1"/>
  <c r="AS3" i="38"/>
  <c r="BB14" i="38"/>
  <c r="BA14" i="38"/>
  <c r="AZ14" i="38"/>
  <c r="AY14" i="38"/>
  <c r="AJ14" i="38"/>
  <c r="AV3" i="38" l="1"/>
  <c r="BD3" i="38" s="1"/>
  <c r="AV14" i="38"/>
  <c r="BD14" i="38" s="1"/>
  <c r="AO2" i="38"/>
  <c r="AJ2" i="38" l="1"/>
  <c r="AU2" i="38" l="1"/>
  <c r="AS2" i="38"/>
  <c r="BD2" i="38" l="1"/>
</calcChain>
</file>

<file path=xl/sharedStrings.xml><?xml version="1.0" encoding="utf-8"?>
<sst xmlns="http://schemas.openxmlformats.org/spreadsheetml/2006/main" count="2893" uniqueCount="483">
  <si>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</si>
  <si>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</si>
  <si>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</si>
  <si>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</si>
  <si>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</si>
  <si>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</si>
  <si>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</si>
  <si>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</si>
  <si>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</si>
  <si>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</si>
  <si>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</si>
  <si>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</si>
  <si>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LSAction</t>
  </si>
  <si>
    <t>LSViews</t>
  </si>
  <si>
    <t>Create New: Product</t>
  </si>
  <si>
    <t>Development Plan</t>
  </si>
  <si>
    <t>Yes</t>
  </si>
  <si>
    <t>Action</t>
  </si>
  <si>
    <t>Assortment/Solid</t>
  </si>
  <si>
    <t>ElectronicsIncluded</t>
  </si>
  <si>
    <t>SoftgoodsIncluded</t>
  </si>
  <si>
    <t>badmin</t>
  </si>
  <si>
    <t>CI260</t>
  </si>
  <si>
    <t>CI 260</t>
  </si>
  <si>
    <t>Class</t>
  </si>
  <si>
    <t>Division</t>
  </si>
  <si>
    <t>Brand</t>
  </si>
  <si>
    <t>InterYeslClassification</t>
  </si>
  <si>
    <t>AstSolid</t>
  </si>
  <si>
    <t>ProductYesme</t>
  </si>
  <si>
    <t>IPSensitive</t>
  </si>
  <si>
    <t>DistributionChannel</t>
  </si>
  <si>
    <t>SRPPriceUSD</t>
  </si>
  <si>
    <t>USDomestic</t>
  </si>
  <si>
    <t>LCPriceUSD</t>
  </si>
  <si>
    <t>DOMPriceUSD</t>
  </si>
  <si>
    <t>SearchProduct</t>
  </si>
  <si>
    <t>Actions</t>
  </si>
  <si>
    <t>Segment</t>
  </si>
  <si>
    <t>2019</t>
  </si>
  <si>
    <t>GAMES</t>
  </si>
  <si>
    <t>ADULT</t>
  </si>
  <si>
    <t>AVALON HILL</t>
  </si>
  <si>
    <t>BOYS</t>
  </si>
  <si>
    <t>Assortment</t>
  </si>
  <si>
    <t>prod</t>
  </si>
  <si>
    <t>Not IP Sensitive (Open)</t>
  </si>
  <si>
    <t>Mainline</t>
  </si>
  <si>
    <t>E4527</t>
  </si>
  <si>
    <t>MAINLINE</t>
  </si>
  <si>
    <t>GLOBALLAMUnit</t>
  </si>
  <si>
    <t>GlobalNAUnit</t>
  </si>
  <si>
    <t>GlobalEUUnit</t>
  </si>
  <si>
    <t>GlobalASIAUnit</t>
  </si>
  <si>
    <t>GlobalPACIFICUnit</t>
  </si>
  <si>
    <t>View Season Product Information</t>
  </si>
  <si>
    <t>pageTitle</t>
  </si>
  <si>
    <t>ManualInputWaveForecastValue</t>
  </si>
  <si>
    <t>No</t>
  </si>
  <si>
    <t>ManualInputWaveForecastValueNO</t>
  </si>
  <si>
    <t>ManualInputWaveForecastValueYes</t>
  </si>
  <si>
    <t>SourceConfigValue</t>
  </si>
  <si>
    <t>Hasbro Internal</t>
  </si>
  <si>
    <t>Edit Multi-Object Collection</t>
  </si>
  <si>
    <t>NumberOfColumns</t>
  </si>
  <si>
    <t>Total</t>
  </si>
  <si>
    <t>TotalGlobalForecastUnit</t>
  </si>
  <si>
    <t>ColumnValuesforWR2</t>
  </si>
  <si>
    <t>ColumnValuesforWR5</t>
  </si>
  <si>
    <t>ExpectedForeCastQuauntity</t>
  </si>
  <si>
    <t>CasePackValue</t>
  </si>
  <si>
    <t>ItemQuauntity</t>
  </si>
  <si>
    <t>ExpectedItemQuantity</t>
  </si>
  <si>
    <t>SKIP</t>
  </si>
  <si>
    <t>n</t>
  </si>
  <si>
    <t>CI296</t>
  </si>
  <si>
    <t>OEM Vendor Material Access Cis</t>
  </si>
  <si>
    <t>Comments</t>
  </si>
  <si>
    <t>No of testcases</t>
  </si>
  <si>
    <t>Execution time</t>
  </si>
  <si>
    <t>6 min</t>
  </si>
  <si>
    <t>TestCase</t>
  </si>
  <si>
    <t>mauser09</t>
  </si>
  <si>
    <t>test123</t>
  </si>
  <si>
    <t>Material Search Criteria</t>
  </si>
  <si>
    <t>160G/YD  SINGLE JERSEY</t>
  </si>
  <si>
    <t>View Material</t>
  </si>
  <si>
    <t>View Material Supplier</t>
  </si>
  <si>
    <t>Update Material Supplier</t>
  </si>
  <si>
    <t>NA</t>
  </si>
  <si>
    <t>Add Suppliers</t>
  </si>
  <si>
    <t>Vendor (supplier)</t>
  </si>
  <si>
    <t>WORLD TOYMAKER 10</t>
  </si>
  <si>
    <t>Retail Item Product Type</t>
  </si>
  <si>
    <t>BOM\Materials\Product\Retail Item\Internal</t>
  </si>
  <si>
    <t>In Work</t>
  </si>
  <si>
    <t>Desc_MaterialBOM</t>
  </si>
  <si>
    <t>1</t>
  </si>
  <si>
    <t>HKD</t>
  </si>
  <si>
    <t>ZI-3525</t>
  </si>
  <si>
    <t>Season: Line Sheet</t>
  </si>
  <si>
    <t>ViewProduct/Season: Information</t>
  </si>
  <si>
    <t>Edit BOM:</t>
  </si>
  <si>
    <t>2/1/2018</t>
  </si>
  <si>
    <t>2000*</t>
  </si>
  <si>
    <t>Header Attributes</t>
  </si>
  <si>
    <t>Material Insertion in BOM</t>
  </si>
  <si>
    <t>:2000*</t>
  </si>
  <si>
    <t>:TEST*</t>
  </si>
  <si>
    <t>Description Of Material</t>
  </si>
  <si>
    <t>2001</t>
  </si>
  <si>
    <t>Verification of Adding Valid Supplier Category to the Material</t>
  </si>
  <si>
    <t>Verification of Adding InValid Supplier Category to the Material</t>
  </si>
  <si>
    <t>Verification of Adding Hasbro Internal Supplier to the Material</t>
  </si>
  <si>
    <t>Verification Of Adding Factory Supplier to the Material</t>
  </si>
  <si>
    <t>Forever True Vietnam Internati</t>
  </si>
  <si>
    <t>Verification of Added Valid Supplier Category to the Material</t>
  </si>
  <si>
    <t>GAIN POWER INDUSTRIES (HONG KONG) L IMITED</t>
  </si>
  <si>
    <t>Deactivate the material supplier link</t>
  </si>
  <si>
    <t>OEM Vendor have access without being added as a supplier</t>
  </si>
  <si>
    <t>Create Material</t>
  </si>
  <si>
    <t>Resin Description</t>
  </si>
  <si>
    <t>Chooser: Season</t>
  </si>
  <si>
    <t>ma296user1</t>
  </si>
  <si>
    <t>OEM Vendor have access  to use all the Material Supplier in their BOM</t>
  </si>
  <si>
    <t>ProductSearch Criteria</t>
  </si>
  <si>
    <t>26306</t>
  </si>
  <si>
    <t>ProductSearch Results</t>
  </si>
  <si>
    <t>26306-1-002</t>
  </si>
  <si>
    <t>BOM\Materials\Product\Retail Item\Vendor</t>
  </si>
  <si>
    <t>FUNSKOOL (INDIA) LTD</t>
  </si>
  <si>
    <t>Case300</t>
  </si>
  <si>
    <t>OEM Vendor have access  to use all the valid Material Supplier in their BOM</t>
  </si>
  <si>
    <t>112 : 26306-067-1-FUNSKOOL</t>
  </si>
  <si>
    <t>OEM Vendor have no access  to use all the InActive Material Supplier in their BOM</t>
  </si>
  <si>
    <t>View Details</t>
  </si>
  <si>
    <t>Material search Functionality and Insertion in BOM</t>
  </si>
  <si>
    <t>Case305</t>
  </si>
  <si>
    <t>Test case Descriptions and Pre-requisites</t>
  </si>
  <si>
    <t>13 Mins(For 12 test cases)</t>
  </si>
  <si>
    <t>CI207</t>
  </si>
  <si>
    <t>Material Supplier Update</t>
  </si>
  <si>
    <t>10.00</t>
  </si>
  <si>
    <t>&lt;&lt; INVALID SUPPLIER TYPE DETECTED!! for Supplier Forever True Vietnam Internati &gt;&gt;</t>
  </si>
  <si>
    <t>&lt;&lt; Cannot add Supplier FUNSKOOL (INDIA) LTD to the Material as the Supplier Category is not valid. Please contact the Business Admin for more information &gt;&gt;</t>
  </si>
  <si>
    <t>InuptTimingValue</t>
  </si>
  <si>
    <t>ExpectedForeCastQuantity</t>
  </si>
  <si>
    <t>MultiplicationFactor</t>
  </si>
  <si>
    <t>DivisionFactor</t>
  </si>
  <si>
    <t>valueForVerificationinDivision</t>
  </si>
  <si>
    <t>valueForVerificationinMultiplication</t>
  </si>
  <si>
    <t>ColumnValuesforForeCastPercentage/ForecastQuantity</t>
  </si>
  <si>
    <t>Fall</t>
  </si>
  <si>
    <t>Movie</t>
  </si>
  <si>
    <t>DateReference</t>
  </si>
  <si>
    <t>DateValue</t>
  </si>
  <si>
    <t>MonthofRefreence</t>
  </si>
  <si>
    <t>DayOfDateValue</t>
  </si>
  <si>
    <t>MonthOfdateValue</t>
  </si>
  <si>
    <t>DayOfRefreence</t>
  </si>
  <si>
    <t>DateValueforUI</t>
  </si>
  <si>
    <t>ExpectedSetQty</t>
  </si>
  <si>
    <t>ExpectedFinalsetQty</t>
  </si>
  <si>
    <t>AutoUpdate Set Qty Based on Forecast Qty and Total Global ForeCast_TC1</t>
  </si>
  <si>
    <t>AutoUpdate Set Qty Based on Forecast Qty and Total Global ForeCast_TC2</t>
  </si>
  <si>
    <t>AutoUpdate Set Qty Based on Forecast Qty and Total Global ForeCast_TC3</t>
  </si>
  <si>
    <t>AutoUpdate Set Qty Based on Wave - On Shelf date Row_TC1</t>
  </si>
  <si>
    <t>AutoUpdate Set Qty Based on Wave - On Shelf date Row_TC2</t>
  </si>
  <si>
    <t>AutoUpdate Set Qty Based on Wave - On Shelf date Row_TC3</t>
  </si>
  <si>
    <t>10/01/2016</t>
  </si>
  <si>
    <t>08/01/2016</t>
  </si>
  <si>
    <t>Verification of 'Unit Of Measure' added in General Atrribute for Resin Material</t>
  </si>
  <si>
    <t>Verification of 'Unit Of Measure' added in General Atrribute for Labor Material</t>
  </si>
  <si>
    <t>Verification of 'Unit Of Measure' added in General Atrribute for Metal Material</t>
  </si>
  <si>
    <t>Verification of 'Unit Of Measure' not added in General Atrribute for Fabric Material</t>
  </si>
  <si>
    <t>Verification of 'Unit Of Measure' not added in General Atrribute for Trim Material</t>
  </si>
  <si>
    <t>Resin</t>
  </si>
  <si>
    <t>Metal</t>
  </si>
  <si>
    <t>Fabric</t>
  </si>
  <si>
    <t>Trim</t>
  </si>
  <si>
    <t>Labor</t>
  </si>
  <si>
    <t>CI299</t>
  </si>
  <si>
    <t>Resin/Labor/Metal</t>
  </si>
  <si>
    <t>26</t>
  </si>
  <si>
    <t>BAG</t>
  </si>
  <si>
    <t>BOT</t>
  </si>
  <si>
    <t>BOX</t>
  </si>
  <si>
    <t>CTN</t>
  </si>
  <si>
    <t>CM</t>
  </si>
  <si>
    <t>EA</t>
  </si>
  <si>
    <t>GM</t>
  </si>
  <si>
    <t>HRS</t>
  </si>
  <si>
    <t>IN</t>
  </si>
  <si>
    <t>KG</t>
  </si>
  <si>
    <t>LB</t>
  </si>
  <si>
    <t>LBR</t>
  </si>
  <si>
    <t>M</t>
  </si>
  <si>
    <t>MM</t>
  </si>
  <si>
    <t>OPS</t>
  </si>
  <si>
    <t>OVH</t>
  </si>
  <si>
    <t>OZ</t>
  </si>
  <si>
    <t>PAIR</t>
  </si>
  <si>
    <t>PCS</t>
  </si>
  <si>
    <t>ROLL</t>
  </si>
  <si>
    <t>SET</t>
  </si>
  <si>
    <t>TRN</t>
  </si>
  <si>
    <t>TUBE</t>
  </si>
  <si>
    <t>YD</t>
  </si>
  <si>
    <t>Item Qunatity verification Based on the PercentageWaveForeCast</t>
  </si>
  <si>
    <t>Item Qunatity verification Based on the WaveForeCastQty</t>
  </si>
  <si>
    <t>MA123R</t>
  </si>
  <si>
    <t>MA123L</t>
  </si>
  <si>
    <t>MA123M</t>
  </si>
  <si>
    <t>MA123F</t>
  </si>
  <si>
    <t>MA123T</t>
  </si>
  <si>
    <t>Exchange Rate Season: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</si>
  <si>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NOTE: Common Formulae Was written in cells of AV.                                                         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</si>
  <si>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                                                    </t>
  </si>
  <si>
    <t>Verification of 'Exchange Rate Season' Label  added in General Atrribute for Resin Material</t>
  </si>
  <si>
    <t>Verification of 'Exchange Rate Season' Label  added in General Atrribute for Labor Material</t>
  </si>
  <si>
    <t>Verification of 'Exchange Rate Season' Label  added in General Atrribute for Metal Material</t>
  </si>
  <si>
    <t>Exchange Rate Season</t>
  </si>
  <si>
    <t>Update Material</t>
  </si>
  <si>
    <t>*Material Description</t>
  </si>
  <si>
    <t>Resin/Labor</t>
  </si>
  <si>
    <t>Material Description</t>
  </si>
  <si>
    <t>Verification of 'Material Description' Label  added in General Atrribute for Resin Material</t>
  </si>
  <si>
    <t>Removal Of  'Match Price' Column from each BOM Section in both Internal Product and Internal Retail Item BOM</t>
  </si>
  <si>
    <t>Retail Item</t>
  </si>
  <si>
    <t>00950</t>
  </si>
  <si>
    <t>00950-0-001</t>
  </si>
  <si>
    <t>0</t>
  </si>
  <si>
    <t>My Automation</t>
  </si>
  <si>
    <t>001 : InternalMyAutomation</t>
  </si>
  <si>
    <t>Internal: Full</t>
  </si>
  <si>
    <t>Internal: Full Labor</t>
  </si>
  <si>
    <t>Internal: Full General/Deco Labor</t>
  </si>
  <si>
    <t>Internal: Full Molding Labor</t>
  </si>
  <si>
    <t>Internal: Full Plastic</t>
  </si>
  <si>
    <t>CF</t>
  </si>
  <si>
    <t>0.0</t>
  </si>
  <si>
    <t>Restriction of Manual Update in set Qty</t>
  </si>
  <si>
    <t>Do not have access to manually enter the values to Set Quantity Row, Values will be auto calculated.</t>
  </si>
  <si>
    <t>10</t>
  </si>
  <si>
    <t>ErrorMessageforVerification</t>
  </si>
  <si>
    <t>ValueForsetQty</t>
  </si>
  <si>
    <t>OtherSetQtyValue</t>
  </si>
  <si>
    <t>002 : RetailItemMyAutomation</t>
  </si>
  <si>
    <t>Removal Of  'BOM Match Cost' Part from each BOM Section in both Internal Product  Retail Item BOM</t>
  </si>
  <si>
    <t>Adding a Material Into BOM and Verification Of Particular Columns values</t>
  </si>
  <si>
    <t>00217</t>
  </si>
  <si>
    <t>00217-0-001</t>
  </si>
  <si>
    <t>MA123RR</t>
  </si>
  <si>
    <t>UnitOfMeasureDropDownValue1(9)</t>
  </si>
  <si>
    <t>UnitOfMeasureEmptyValue(8)</t>
  </si>
  <si>
    <t>UnitOfMeasureDropDownCount(7)</t>
  </si>
  <si>
    <t>MaterialCombinationForVerification(6)</t>
  </si>
  <si>
    <t>MaterialType(5)</t>
  </si>
  <si>
    <t>pageTitle(4)</t>
  </si>
  <si>
    <t>pageTitle(3)</t>
  </si>
  <si>
    <t>TestCaseDescription(2)</t>
  </si>
  <si>
    <t>Password(1)</t>
  </si>
  <si>
    <t>Login(0)</t>
  </si>
  <si>
    <t>UnitOfMeasureDropDownValue2(10)</t>
  </si>
  <si>
    <t>UnitOfMeasureDropDownValue3(11)</t>
  </si>
  <si>
    <t>UnitOfMeasureDropDownValue4(12)</t>
  </si>
  <si>
    <t>UnitOfMeasureDropDownValue5(13)</t>
  </si>
  <si>
    <t>UnitOfMeasureDropDownValue6(14)</t>
  </si>
  <si>
    <t>UnitOfMeasureDropDownValue7(15)</t>
  </si>
  <si>
    <t>UnitOfMeasureDropDownValue8(16)</t>
  </si>
  <si>
    <t>UnitOfMeasureDropDownValue9(17)</t>
  </si>
  <si>
    <t>UnitOfMeasureDropDownValue10(18)</t>
  </si>
  <si>
    <t>UnitOfMeasureDropDownValue11(19)</t>
  </si>
  <si>
    <t>UnitOfMeasureDropDownValue12(20)</t>
  </si>
  <si>
    <t>UnitOfMeasureDropDownValue13(21)</t>
  </si>
  <si>
    <t>UnitOfMeasureDropDownValue14(22)</t>
  </si>
  <si>
    <t>UnitOfMeasureDropDownValue15(23)</t>
  </si>
  <si>
    <t>UnitOfMeasureDropDownValue16(24)</t>
  </si>
  <si>
    <t>UnitOfMeasureDropDownValue17(25)</t>
  </si>
  <si>
    <t>UnitOfMeasureDropDownValue18(26)</t>
  </si>
  <si>
    <t>UnitOfMeasureDropDownValue19(27)</t>
  </si>
  <si>
    <t>UnitOfMeasureDropDownValue20(28)</t>
  </si>
  <si>
    <t>UnitOfMeasureDropDownValue21(29)</t>
  </si>
  <si>
    <t>UnitOfMeasureDropDownValue22(30)</t>
  </si>
  <si>
    <t>UnitOfMeasureDropDownValue23(31)</t>
  </si>
  <si>
    <t>UnitOfMeasureDropDownValue24(32)</t>
  </si>
  <si>
    <t>UnitOfMeasureDropDownValue25(33)</t>
  </si>
  <si>
    <t>ExistingMaterial(34)</t>
  </si>
  <si>
    <t>pageTitle(35)</t>
  </si>
  <si>
    <t>textForVerificationCreateOrUpdate(36)</t>
  </si>
  <si>
    <t>textForVerificationView(37)</t>
  </si>
  <si>
    <t>pageTitle(38)</t>
  </si>
  <si>
    <t>dropDownSelection(39)</t>
  </si>
  <si>
    <t>productType(40)</t>
  </si>
  <si>
    <t>productNumber(41)</t>
  </si>
  <si>
    <t>dataYear(42)</t>
  </si>
  <si>
    <t>Specification(43)</t>
  </si>
  <si>
    <t>ProductInternalBOM(44)</t>
  </si>
  <si>
    <t>RetailItemInternalBOM(45)</t>
  </si>
  <si>
    <t>BOMView1(46)</t>
  </si>
  <si>
    <t>BOMView2(47)</t>
  </si>
  <si>
    <t>BOMView3(48)</t>
  </si>
  <si>
    <t>BOMView4(49)</t>
  </si>
  <si>
    <t>BOMView5(50)</t>
  </si>
  <si>
    <t>ResinMaterialDescription(52)</t>
  </si>
  <si>
    <t>ResinMaterial(51)</t>
  </si>
  <si>
    <t>ResinType(53)</t>
  </si>
  <si>
    <t>SupplierName(54)</t>
  </si>
  <si>
    <t>ABS</t>
  </si>
  <si>
    <t>My Automation Testing</t>
  </si>
  <si>
    <t>UnitPrice(55)</t>
  </si>
  <si>
    <t>Unit(56)</t>
  </si>
  <si>
    <t>OperationType(58)</t>
  </si>
  <si>
    <t>LaborTypeMaterial(57)</t>
  </si>
  <si>
    <t>002 : MyAutomationRetail</t>
  </si>
  <si>
    <t>MA123RR - Hasbro Internal</t>
  </si>
  <si>
    <t>60.0000</t>
  </si>
  <si>
    <t>MA123LL</t>
  </si>
  <si>
    <t>Assembly</t>
  </si>
  <si>
    <t>UpdateMaterialDescription(59)</t>
  </si>
  <si>
    <t>FLEX PLM Automation</t>
  </si>
  <si>
    <t>MA123RR - FLEX PLM</t>
  </si>
  <si>
    <t>UpdateOperationType(60)</t>
  </si>
  <si>
    <t>UpdateUnitPrice(61)</t>
  </si>
  <si>
    <t>30.0000</t>
  </si>
  <si>
    <t>UpdateUnit(62)</t>
  </si>
  <si>
    <t>UpdateOperationType(63)</t>
  </si>
  <si>
    <t>Bonding</t>
  </si>
  <si>
    <t>AutoUpdate Set Qty Based on Forecast Qty and Total Global ForeCast_TC4</t>
  </si>
  <si>
    <t>AutoUpdate Set Qty Based on Forecast Qty and Total Global ForeCast_TC6</t>
  </si>
  <si>
    <t>AutoUpdate Set Qty Based on Forecast Qty and Total Global ForeCast_TC5</t>
  </si>
  <si>
    <t>Spring</t>
  </si>
  <si>
    <t>Other</t>
  </si>
  <si>
    <t>AutoUpdate Set Qty Based on CF/Other/Empty Selection_TC1</t>
  </si>
  <si>
    <t>AutoUpdate Set Qty Based on CF/Other/Empty Selection_TC2</t>
  </si>
  <si>
    <t>AutoUpdate Set Qty Based on CF/Other/Empty Selection_TC3</t>
  </si>
  <si>
    <t>AutoUpdate Set Qty Based on Forecast Qty and Total Global ForeCast_TC7</t>
  </si>
  <si>
    <t>AutoUpdate Set Qty Based on Forecast Qty and Total Global ForeCast_TC8</t>
  </si>
  <si>
    <t>AutoUpdate Set Qty Based on Forecast Qty and Total Global ForeCast_TC9</t>
  </si>
  <si>
    <t>AutoUpdate Set Qty Based on Forecast Qty and Total Global ForeCast_TC10</t>
  </si>
  <si>
    <t>AutoUpdate Set Qty Based on Forecast Qty and Total Global ForeCast_TC11</t>
  </si>
  <si>
    <t>AutoUpdate Set Qty Based on Forecast Qty and Total Global ForeCast_TC12</t>
  </si>
  <si>
    <t>TC_1:AutoUpdate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TC_2:AutoUpdate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TC_3:AutoUpdate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TC_4:AutoUpdate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TC_5:AutoUpdate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TC_6:AutoUpdate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TC_7:AutoUpdate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TC_8:AutoUpdate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TC_9:AutoUpdate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TC_10:AutoUpdate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TC_11:AutoUpdate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TC_12:AutoUpdate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TC_13:AutoUpdate Set Qty Based on Wave - On Shelf date Row_TC1(Condition for AutoUpdate Set Qty Based on Wave - On Shelf date Row_TC1 is on Wave - On Shelf date value After 09/01/YYYY)) for Movie intro timing Attribute.                                                                                                                                                                                                                            TC_14:AutoUpdate Set Qty Based on Wave - On Shelf date Row_TC2(Condition for AutoUpdate Set Qty Based on Wave - On Shelf date Row_TC2 is on Wave - On Shelf date value before 09/01/YYYY)  for Movie intro timing Attribute.                                                                                                                                                                                                                   TC_15:AutoUpdate Set Qty Based on Wave - On Shelf date Row_TC3(Condition for AutoUpdate Set Qty Based on Wave - On Shelf date Row_TC3 is on Wave - On Shelf date value is blank)) for Movie intro timing Attribute.                                                                                                                                                                                               TC_16:AutoUpdate Set Qty Based on CF/Other/Empty Selection_TC1(Condition for AutoUpdate Set Qty Based on CF/Other/Empty Selection_TC1 is to select Intro Timing Set Attribute as CF).                                                                                                                                                                                                                                                              TC_17:AutoUpdate Set Qty Based on CF/Other/Empty Selection_TC1(Condition for AutoUpdate Set Qty Based on CF/Other/Empty Selection_TC2 is to select Intro Timing Set Attribute as Other).                                                                                                                                                                                                                                                    TC_18:TC_11:AutoUpdate Set Qty Based on CF/Other/Empty Selection_TC1(Condition for AutoUpdate Set Qty Based on CF/Other/Empty Selection_TC3 is to select Intro Timing Set Attribute as Empty).                                                                                                                                                                                                                                        TC_19:Restriction of Manual Update in set Qty</t>
  </si>
  <si>
    <t>PASS</t>
  </si>
  <si>
    <t>Verification of 'Material Description' Label  added in General Atrribute for Labor Material</t>
  </si>
  <si>
    <t>Verification of 'Exchange Rate Season' Label  not added in General Atrribute for Fabric Material</t>
  </si>
  <si>
    <t>Verification of 'Exchange Rate Season' Label  not  added in General Atrribute for Trim Material</t>
  </si>
  <si>
    <t xml:space="preserve">TC_1:Verification of 'Unit Of Measure' added in General Atrribute for Resin Material                    TC_2:Verification of 'Unit Of Measure' added in General Atrribute for Labor Material                 TC_3:Verification of 'Unit Of Measure' added in General Atrribute for Metal Material                TC_4:Verification of 'Unit Of Measure' not added in General Atrribute for Fabric Material         TC_5:Verification of 'Unit Of Measure' not added in General Atrribute for Trim Material            TC_6:Verification of 'Exchange Rate Season' Label  added in General Atrribute for Resin Material                                                                                                                                                           TC_7:Verification of 'Exchange Rate Season' Label  added in General Atrribute for Labor Material                                                                                                                                                           TC_8:Verification of 'Exchange Rate Season' Label  added in General Atrribute for Metal Material                                                                                                                                                           TC_9:Verification of 'Exchange Rate Season' Label  not added in General Atrribute for Fabric Material                                                                                                                                                          TC_10:Verification of 'Exchange Rate Season' Label  not added in General Atrribute for Trim Material                                                                                                                                                          TC_11:Verification of 'Material Description' Label  added in General Atrribute for Resin Material                                                                                                                                                           TC_12:Verification of 'Material Description' Label  added in General Atrribute for Label Material                                                                                                                                                          TC_13:Removal Of  'Match Price' Column from each BOM Section in both Internal Product and Internal Retail Item BOM                                                                                                                             TC:14:Removal Of  'BOM Match Cost' Part from each BOM Section in both Internal Product  Retail Item BOM                                           </t>
  </si>
  <si>
    <t>Test Case Verification(2)</t>
  </si>
  <si>
    <t>PageTitle(3)</t>
  </si>
  <si>
    <t>00032</t>
  </si>
  <si>
    <t>ProductType(4)</t>
  </si>
  <si>
    <t>ProductNumber(5)</t>
  </si>
  <si>
    <t>HyperLinkOfTabName(6)</t>
  </si>
  <si>
    <t>Sourcing</t>
  </si>
  <si>
    <t>HyperLinkOfTabName(7)</t>
  </si>
  <si>
    <t>pageTitle(8)</t>
  </si>
  <si>
    <t>Costing</t>
  </si>
  <si>
    <t>Year(9)</t>
  </si>
  <si>
    <t>Specification(10)</t>
  </si>
  <si>
    <t>00032-0-001</t>
  </si>
  <si>
    <t>DropDownvalueSelection(11)</t>
  </si>
  <si>
    <t>Create Cost Sheet</t>
  </si>
  <si>
    <t>pageTitle(12)</t>
  </si>
  <si>
    <t>HyperLinkOfTabName(13)</t>
  </si>
  <si>
    <t>Vendor</t>
  </si>
  <si>
    <t>CI239</t>
  </si>
  <si>
    <t>ComponentCostDefaultValue(14)</t>
  </si>
  <si>
    <t/>
  </si>
  <si>
    <t>ComponentNumberDefaultValue(15)</t>
  </si>
  <si>
    <t>pageTitle(16)</t>
  </si>
  <si>
    <t>ErrorMessage(17)</t>
  </si>
  <si>
    <t>Verify Tooling Needed/Component Cost/Component Number added in General Attributes in Create Cost Sheet Page</t>
  </si>
  <si>
    <t>Verify Tooling Needed/Component Cost/Component Number added in General Attributes in Cost Sheet Page</t>
  </si>
  <si>
    <t>00123</t>
  </si>
  <si>
    <t>00123-1-001</t>
  </si>
  <si>
    <t>Verify Tooling Needed/Component Cost/Component Number added in General Attributes inUpdate Cost Sheet Page</t>
  </si>
  <si>
    <t>Update</t>
  </si>
  <si>
    <t>Update Cost Sheet</t>
  </si>
  <si>
    <t>Component Number Functionality Verification</t>
  </si>
  <si>
    <t>Please enter Component Number</t>
  </si>
  <si>
    <t>Global Forecast Unit Value Change Verification when Manual wave Foecast is No</t>
  </si>
  <si>
    <t>ProductNumber</t>
  </si>
  <si>
    <t>DropDownValue</t>
  </si>
  <si>
    <t>Update Product-Season</t>
  </si>
  <si>
    <t xml:space="preserve">TC_1:Verification of Tooling Needed/Component Cost/Component Number added in General Attributes in Create Cost Sheet Page                                                                                                         TC_2:Verification of  Tooling Needed/Component Cost/Component Number added in General Attributes in Cost Sheet Page                                                                                                                      TC_3:Verify Tooling Needed/Component Cost/Component Number added in General Attributes inUpdate Cost Sheet Page                                                                                                        TC_4:Component Number Functionality Verification                                                             </t>
  </si>
  <si>
    <t xml:space="preserve">TC_1:AutoPopulation of Itm Qty if manual inupt wave Forecast check box is not checked            TC_2:Global Forecast Unit Value Change Verification when Manual wave Foecast is No                                                                                                                                            TC_3:AutoPopulation of Itm Qty if manual inupt wave Forecast check box is  checked                </t>
  </si>
  <si>
    <t>TC_1 : This test case is about updating a mterial.This testcase have known defect,which has been communicated by Gaurav to TCS team.
TC_2 : Verification of Adding  a Supplier which has a valid Supplier category to a Material Which should not be already added in Matrials Supplier part in sourcing tab. (Pre-Requisite: Material should have been created already and the supplier hat we are adding into the material which should not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TC_3: Verification of Adding a Supplier Which is not a valid supplier category to a Material (pre-Requisite:Material should have been created already).                                                             TC_4:Verification of Adding a Hasbro Internal Supplier to the Material(pre-Requisite:Material should have been created already).                                                                                                                                                TC_5:System should not allow Factory or Agent type suppliers to be added to the Material (pre-Requisite:Material should have been created already).                                                                                                                                                          TC_6:System shall only return Hasbro Internal and valid Material Suppliers when searching for Materials using the Material search on BOM(Pre-Requiste:Product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TC_7:System shall only return Hasbro Internal and valid Material Suppliers when searching for Materials using the Material search on BOM and Verifying the Serach Functionality in BOM 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                                                                                                                                       TC_8: The Suppliers dropdown will only display Hasbro Internal and any other Supplier which is added to the Material which has the valid Supplier Category value(Pre-Requisite: Material should have been created already and the supplier that we are adding into the material which should be already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TC_9:OEM Vendor should have access to view all the Material Supplier without being added as a Supplier to those Materials(Pre-Requisite:We are Covering E2E flow. so E10 cell Should Be updated everytime to create a new material)                                                                                                                                                                         TC_10:OEM Vendor should have access to use all the Material Supplier in their BOM without being added as a Supplier to those Materials(Pre-Requisite: We are using the Material Created in TC_9 to add in BOM)                                                                                                                                                                                                  TC_11:OEM Vendor should have access to use all the Material Supplier in their BOM without being added as a Supplier to those Materials(Pre-Requisite:Use the material that has been added In TC_2 )                                                                                                                                                                                                                                     TC_12:Deactivating the material supplier link  fror a Particular materials(Pre-Requisite:Material Should Have been Created already-Use the material used inTC_2)                                                                                                                                                        TC_13:OEM Vendor should not have access to use the INACTIVE Material Supplier in their BOM(Pre-Requisite:Material Should Have been Created already-Use the material used inTC_2)</t>
  </si>
  <si>
    <t>euserma12</t>
  </si>
  <si>
    <t>00032-2-001</t>
  </si>
  <si>
    <t>FAIL</t>
  </si>
  <si>
    <t>Restriction of Invalid Supplier Material to add in BOM</t>
  </si>
  <si>
    <t>2465</t>
  </si>
  <si>
    <t>userName(0)</t>
  </si>
  <si>
    <t>TestCase(2)</t>
  </si>
  <si>
    <t>MaterialName(4)</t>
  </si>
  <si>
    <t>pageTitle(5)</t>
  </si>
  <si>
    <t>Supplier(6)</t>
  </si>
  <si>
    <t>pageTitle(7)</t>
  </si>
  <si>
    <t>DropDownSelection(8)</t>
  </si>
  <si>
    <t>pageTitle(9)</t>
  </si>
  <si>
    <t>Price_4(10)</t>
  </si>
  <si>
    <t>Year_5(11)</t>
  </si>
  <si>
    <t>Filter type_6(12)</t>
  </si>
  <si>
    <t>AttributeGroup_7(13)</t>
  </si>
  <si>
    <t>Status_8(14)</t>
  </si>
  <si>
    <t>Desription_9(15)</t>
  </si>
  <si>
    <t>Material Type_10(16)</t>
  </si>
  <si>
    <t>Created Date_11(17)</t>
  </si>
  <si>
    <t>Wave_12\Quantity(18)</t>
  </si>
  <si>
    <t>Currency(19)</t>
  </si>
  <si>
    <t>Supplier Name To Search(20)</t>
  </si>
  <si>
    <t>VMRVendorCode(21)</t>
  </si>
  <si>
    <t>HeaderAttributeTextForVerification(22)</t>
  </si>
  <si>
    <t>UniqueSearchDataOfMaterial(23)</t>
  </si>
  <si>
    <t>CommonSearchDataOfMaterial(24)</t>
  </si>
  <si>
    <t>FactorySupplierNameToSerach(25)</t>
  </si>
  <si>
    <t>DropDownValueForSelection(26)</t>
  </si>
  <si>
    <t>pageTitle(27)</t>
  </si>
  <si>
    <t>OEMVendorUserName(28)</t>
  </si>
  <si>
    <t>Password(29)</t>
  </si>
  <si>
    <t>pageTitle(30)</t>
  </si>
  <si>
    <t>ProductName(31)</t>
  </si>
  <si>
    <t>Specification(32)</t>
  </si>
  <si>
    <t>AddMaterials(33)</t>
  </si>
  <si>
    <t>Existing BOM(34)</t>
  </si>
  <si>
    <t>AddedValidSupplier(35)</t>
  </si>
  <si>
    <t>ErrorMessage(36)</t>
  </si>
  <si>
    <t>OEM Manufacturer(37)</t>
  </si>
  <si>
    <t>HyperLink(40)</t>
  </si>
  <si>
    <t>pageTitle(39)</t>
  </si>
  <si>
    <t>ProductName(41)</t>
  </si>
  <si>
    <t>HyperLink(42)</t>
  </si>
  <si>
    <t>CI307</t>
  </si>
  <si>
    <t>Test Case Description(2)</t>
  </si>
  <si>
    <t>Expected Usage Calculation for INJ Tool Type</t>
  </si>
  <si>
    <t>ProductSearchCriteria</t>
  </si>
  <si>
    <t>HyperLink(4)</t>
  </si>
  <si>
    <t>00545</t>
  </si>
  <si>
    <t>PageTitle(6)</t>
  </si>
  <si>
    <t>00545-2-001</t>
  </si>
  <si>
    <t>PageTitle(8)</t>
  </si>
  <si>
    <t>year(11)</t>
  </si>
  <si>
    <t>BOMType(13)</t>
  </si>
  <si>
    <t>PageTitle(9)</t>
  </si>
  <si>
    <t>Wave(18)</t>
  </si>
  <si>
    <t>Remarks(17)</t>
  </si>
  <si>
    <t>BOMDescription(15)</t>
  </si>
  <si>
    <t>BOM Description</t>
  </si>
  <si>
    <t>Factory(7)</t>
  </si>
  <si>
    <t>ViewChange(20)</t>
  </si>
  <si>
    <t>UnitSelection1(21)</t>
  </si>
  <si>
    <t>UsagePerKg1(22)</t>
  </si>
  <si>
    <t>UnitSelection2((23)</t>
  </si>
  <si>
    <t>UsagePerKg2(24)</t>
  </si>
  <si>
    <t>NumberOfPurchasedCostOfUnitPrice(25)</t>
  </si>
  <si>
    <t>NumberPurchasedCostOfUsagePerK(26)</t>
  </si>
  <si>
    <t>TotalPurchasedCost(27)</t>
  </si>
  <si>
    <t>HyperLink(28)</t>
  </si>
  <si>
    <t>Costing: Full Molding Labor</t>
  </si>
  <si>
    <t>ToolType(29)</t>
  </si>
  <si>
    <t>INJ</t>
  </si>
  <si>
    <t>UpMoldingLabor(10)</t>
  </si>
  <si>
    <t>TotalcavModingLabor(12)</t>
  </si>
  <si>
    <t>MoldingLaborMaterial(16)</t>
  </si>
  <si>
    <t>LAS01</t>
  </si>
  <si>
    <t>Costing: Full Plastic</t>
  </si>
  <si>
    <t>HyperLink(30)</t>
  </si>
  <si>
    <t>Insert After</t>
  </si>
  <si>
    <t>Case900</t>
  </si>
  <si>
    <t>TotalNumberOfParts(31)</t>
  </si>
  <si>
    <t>MoldingLaborPart(14)</t>
  </si>
  <si>
    <t>MaterialBenchMarkCycleTime(33)</t>
  </si>
  <si>
    <t>MinimumThreshold(34)</t>
  </si>
  <si>
    <t>MaximumThreshold(35)</t>
  </si>
  <si>
    <t>BenchMarkExpectedUsage(36)</t>
  </si>
  <si>
    <t>MinimumExpectedUsage(37)</t>
  </si>
  <si>
    <t>HyperLink(39)</t>
  </si>
  <si>
    <t>Costing: Full General / Deco Labor</t>
  </si>
  <si>
    <t>OperationTypeOfGeneralDecoLabor(40)</t>
  </si>
  <si>
    <t>UsagePerKInGeneralDecoLabor(41)</t>
  </si>
  <si>
    <t>ExpectedUsageValue(42)</t>
  </si>
  <si>
    <t>MaximumExpectedUsage(38)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</si>
</sst>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49" fontId="1" fillId="2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2" xfId="0" applyFill="1" applyBorder="1"/>
    <xf numFmtId="49" fontId="0" fillId="4" borderId="1" xfId="0" quotePrefix="1" applyNumberFormat="1" applyFill="1" applyBorder="1"/>
    <xf numFmtId="1" fontId="0" fillId="4" borderId="1" xfId="0" quotePrefix="1" applyNumberFormat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3" borderId="1" xfId="0" quotePrefix="1" applyFont="1" applyFill="1" applyBorder="1"/>
    <xf numFmtId="0" fontId="0" fillId="3" borderId="1" xfId="0" quotePrefix="1" applyFill="1" applyBorder="1" applyAlignment="1">
      <alignment wrapText="1"/>
    </xf>
    <xf numFmtId="1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1" xfId="0" quotePrefix="1" applyBorder="1"/>
    <xf numFmtId="1" fontId="0" fillId="6" borderId="1" xfId="0" quotePrefix="1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7" borderId="1" xfId="0" quotePrefix="1" applyNumberFormat="1" applyFont="1" applyFill="1" applyBorder="1"/>
    <xf numFmtId="0" fontId="2" fillId="7" borderId="1" xfId="0" applyNumberFormat="1" applyFont="1" applyFill="1" applyBorder="1"/>
    <xf numFmtId="1" fontId="2" fillId="7" borderId="1" xfId="0" applyNumberFormat="1" applyFont="1" applyFill="1" applyBorder="1"/>
    <xf numFmtId="165" fontId="2" fillId="10" borderId="1" xfId="0" quotePrefix="1" applyNumberFormat="1" applyFont="1" applyFill="1" applyBorder="1"/>
    <xf numFmtId="2" fontId="0" fillId="7" borderId="1" xfId="0" applyNumberFormat="1" applyFill="1" applyBorder="1"/>
    <xf numFmtId="0" fontId="0" fillId="7" borderId="1" xfId="0" quotePrefix="1" applyFill="1" applyBorder="1" applyAlignment="1">
      <alignment wrapText="1"/>
    </xf>
    <xf numFmtId="165" fontId="2" fillId="10" borderId="1" xfId="0" applyNumberFormat="1" applyFont="1" applyFill="1" applyBorder="1"/>
    <xf numFmtId="166" fontId="0" fillId="7" borderId="1" xfId="0" applyNumberFormat="1" applyFill="1" applyBorder="1"/>
    <xf numFmtId="166" fontId="2" fillId="7" borderId="1" xfId="0" quotePrefix="1" applyNumberFormat="1" applyFont="1" applyFill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 wrapText="1"/>
    </xf>
    <xf numFmtId="0" fontId="0" fillId="11" borderId="1" xfId="0" applyFill="1" applyBorder="1"/>
    <xf numFmtId="0" fontId="0" fillId="10" borderId="1" xfId="0" quotePrefix="1" applyFill="1" applyBorder="1"/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ont="1" applyFill="1" applyBorder="1"/>
    <xf numFmtId="165" fontId="0" fillId="12" borderId="1" xfId="0" applyNumberFormat="1" applyFill="1" applyBorder="1"/>
    <xf numFmtId="0" fontId="0" fillId="13" borderId="1" xfId="0" quotePrefix="1" applyFill="1" applyBorder="1"/>
    <xf numFmtId="0" fontId="0" fillId="0" borderId="1" xfId="0" quotePrefix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14" fontId="0" fillId="9" borderId="1" xfId="0" quotePrefix="1" applyNumberFormat="1" applyFill="1" applyBorder="1" applyAlignment="1">
      <alignment horizontal="left"/>
    </xf>
    <xf numFmtId="166" fontId="0" fillId="7" borderId="1" xfId="0" applyNumberFormat="1" applyFill="1" applyBorder="1"/>
    <xf numFmtId="166" fontId="0" fillId="2" borderId="1" xfId="0" applyNumberFormat="1" applyFill="1" applyBorder="1"/>
    <xf numFmtId="0" fontId="0" fillId="10" borderId="1" xfId="0" quotePrefix="1" applyFill="1" applyBorder="1" applyAlignment="1">
      <alignment wrapText="1"/>
    </xf>
    <xf numFmtId="0" fontId="0" fillId="13" borderId="1" xfId="0" applyFill="1" applyBorder="1"/>
    <xf numFmtId="166" fontId="0" fillId="2" borderId="1" xfId="0" quotePrefix="1" applyNumberFormat="1" applyFont="1" applyFill="1" applyBorder="1"/>
    <xf numFmtId="0" fontId="0" fillId="12" borderId="1" xfId="0" quotePrefix="1" applyFill="1" applyBorder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2" borderId="3" xfId="0" applyFont="1" applyFill="1" applyBorder="1"/>
    <xf numFmtId="1" fontId="0" fillId="2" borderId="1" xfId="0" applyNumberFormat="1" applyFill="1" applyBorder="1"/>
    <xf numFmtId="0" fontId="0" fillId="11" borderId="1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5" borderId="2" xfId="0" quotePrefix="1" applyFill="1" applyBorder="1"/>
    <xf numFmtId="0" fontId="0" fillId="0" borderId="3" xfId="0" applyBorder="1"/>
    <xf numFmtId="0" fontId="0" fillId="12" borderId="4" xfId="0" quotePrefix="1" applyFont="1" applyFill="1" applyBorder="1"/>
    <xf numFmtId="0" fontId="1" fillId="0" borderId="3" xfId="0" applyFont="1" applyBorder="1"/>
    <xf numFmtId="1" fontId="0" fillId="5" borderId="1" xfId="0" quotePrefix="1" applyNumberFormat="1" applyFill="1" applyBorder="1"/>
    <xf numFmtId="0" fontId="0" fillId="7" borderId="1" xfId="0" quotePrefix="1" applyNumberFormat="1" applyFill="1" applyBorder="1"/>
    <xf numFmtId="2" fontId="0" fillId="7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4" workbookViewId="0">
      <selection activeCell="E4" sqref="E4"/>
    </sheetView>
  </sheetViews>
  <sheetFormatPr defaultRowHeight="14.5" x14ac:dyDescent="0.35"/>
  <cols>
    <col min="1" max="1" width="25" customWidth="1" collapsed="1"/>
    <col min="2" max="2" width="39.7265625" bestFit="1" customWidth="1" collapsed="1"/>
    <col min="3" max="3" width="18.453125" customWidth="1" collapsed="1"/>
    <col min="4" max="4" width="7.453125" bestFit="1" customWidth="1" collapsed="1"/>
    <col min="5" max="5" width="78.08984375" customWidth="1" collapsed="1"/>
    <col min="6" max="6" width="61.7265625" customWidth="1" collapsed="1"/>
    <col min="7" max="7" width="18.453125" customWidth="1" collapsed="1"/>
    <col min="8" max="8" width="32.26953125" customWidth="1" collapsed="1"/>
  </cols>
  <sheetData>
    <row r="1" spans="1:11" x14ac:dyDescent="0.35">
      <c r="A1" s="1" t="s">
        <v>5</v>
      </c>
      <c r="B1" s="1" t="s">
        <v>0</v>
      </c>
      <c r="C1" s="1" t="s">
        <v>1</v>
      </c>
      <c r="D1" s="1" t="s">
        <v>4</v>
      </c>
      <c r="E1" s="11" t="s">
        <v>138</v>
      </c>
      <c r="F1" s="11" t="s">
        <v>77</v>
      </c>
      <c r="G1" s="11" t="s">
        <v>78</v>
      </c>
      <c r="H1" s="11" t="s">
        <v>79</v>
      </c>
    </row>
    <row r="2" spans="1:11" ht="197.5" customHeight="1" x14ac:dyDescent="0.35">
      <c r="A2" s="4" t="s">
        <v>22</v>
      </c>
      <c r="B2" s="4" t="s">
        <v>23</v>
      </c>
      <c r="C2" s="4" t="s">
        <v>74</v>
      </c>
      <c r="D2" s="2" t="s">
        <v>73</v>
      </c>
      <c r="E2" s="33" t="s">
        <v>386</v>
      </c>
      <c r="F2" s="10" t="s">
        <v>217</v>
      </c>
      <c r="G2" s="2">
        <v>2</v>
      </c>
      <c r="H2" s="2" t="s">
        <v>80</v>
      </c>
    </row>
    <row r="3" spans="1:11" ht="409.5" x14ac:dyDescent="0.35">
      <c r="A3" s="4" t="s">
        <v>75</v>
      </c>
      <c r="B3" s="4" t="s">
        <v>76</v>
      </c>
      <c r="C3" s="4" t="s">
        <v>74</v>
      </c>
      <c r="D3" s="2" t="s">
        <v>73</v>
      </c>
      <c r="E3" s="10" t="s">
        <v>387</v>
      </c>
      <c r="F3" s="10" t="s">
        <v>217</v>
      </c>
      <c r="G3" s="2">
        <v>13</v>
      </c>
      <c r="H3" s="2" t="s">
        <v>139</v>
      </c>
    </row>
    <row r="4" spans="1:11" ht="287" customHeight="1" x14ac:dyDescent="0.35">
      <c r="A4" s="2" t="s">
        <v>140</v>
      </c>
      <c r="B4" s="2" t="s">
        <v>140</v>
      </c>
      <c r="C4" s="2" t="s">
        <v>2</v>
      </c>
      <c r="D4" s="2" t="s">
        <v>73</v>
      </c>
      <c r="E4" s="33" t="s">
        <v>342</v>
      </c>
      <c r="F4" s="10" t="s">
        <v>216</v>
      </c>
      <c r="G4" s="2"/>
      <c r="H4" s="2"/>
    </row>
    <row r="5" spans="1:11" ht="316" customHeight="1" x14ac:dyDescent="0.35">
      <c r="A5" s="4" t="s">
        <v>181</v>
      </c>
      <c r="B5" s="79" t="s">
        <v>181</v>
      </c>
      <c r="C5" s="79" t="s">
        <v>74</v>
      </c>
      <c r="D5" s="79" t="s">
        <v>73</v>
      </c>
      <c r="E5" s="80" t="s">
        <v>347</v>
      </c>
      <c r="F5" s="81" t="s">
        <v>217</v>
      </c>
    </row>
    <row r="6" spans="1:11" ht="238.5" customHeight="1" x14ac:dyDescent="0.35">
      <c r="A6" s="79" t="s">
        <v>366</v>
      </c>
      <c r="B6" s="79" t="s">
        <v>366</v>
      </c>
      <c r="C6" s="79" t="s">
        <v>74</v>
      </c>
      <c r="D6" s="79" t="s">
        <v>73</v>
      </c>
      <c r="E6" s="81" t="s">
        <v>385</v>
      </c>
      <c r="F6" s="81" t="s">
        <v>217</v>
      </c>
      <c r="G6" s="83"/>
      <c r="H6" s="83"/>
    </row>
    <row r="7" spans="1:11" ht="33" customHeight="1" x14ac:dyDescent="0.35">
      <c r="A7" s="60" t="s">
        <v>433</v>
      </c>
      <c r="B7" s="60" t="s">
        <v>433</v>
      </c>
      <c r="C7" s="60" t="s">
        <v>74</v>
      </c>
      <c r="D7" s="79" t="s">
        <v>73</v>
      </c>
      <c r="E7" s="58"/>
      <c r="F7" s="58"/>
      <c r="G7" s="58"/>
      <c r="H7" s="58"/>
      <c r="I7" s="58"/>
      <c r="J7" s="58"/>
      <c r="K7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opLeftCell="AU1" workbookViewId="0">
      <selection activeCell="AX3" sqref="AX3:AX4"/>
    </sheetView>
  </sheetViews>
  <sheetFormatPr defaultRowHeight="14.5" x14ac:dyDescent="0.35"/>
  <cols>
    <col min="1" max="1" width="14.453125" bestFit="1" customWidth="1" collapsed="1"/>
    <col min="2" max="2" width="11.7265625" bestFit="1" customWidth="1" collapsed="1"/>
    <col min="3" max="3" width="35.453125" customWidth="1" collapsed="1"/>
    <col min="4" max="4" width="68.54296875" customWidth="1" collapsed="1"/>
    <col min="5" max="5" width="15.1796875" customWidth="1" collapsed="1"/>
    <col min="6" max="6" width="16.54296875" customWidth="1" collapsed="1"/>
    <col min="7" max="7" width="26.81640625" customWidth="1" collapsed="1"/>
    <col min="8" max="8" width="29.26953125" customWidth="1" collapsed="1"/>
    <col min="9" max="9" width="24.26953125" customWidth="1" collapsed="1"/>
    <col min="10" max="10" width="22.81640625" customWidth="1" collapsed="1"/>
    <col min="11" max="11" width="26" customWidth="1" collapsed="1"/>
    <col min="12" max="12" width="19.26953125" customWidth="1" collapsed="1"/>
    <col min="13" max="13" width="23.453125" customWidth="1" collapsed="1"/>
    <col min="14" max="14" width="23.7265625" customWidth="1" collapsed="1"/>
    <col min="15" max="15" width="22.7265625" customWidth="1" collapsed="1"/>
    <col min="16" max="16" width="19.453125" customWidth="1" collapsed="1"/>
    <col min="17" max="17" width="21.81640625" customWidth="1" collapsed="1"/>
    <col min="18" max="18" width="22.26953125" customWidth="1" collapsed="1"/>
    <col min="19" max="19" width="27.7265625" customWidth="1" collapsed="1"/>
    <col min="20" max="20" width="28.54296875" customWidth="1" collapsed="1"/>
    <col min="21" max="21" width="23.453125" customWidth="1" collapsed="1"/>
    <col min="22" max="22" width="23" customWidth="1" collapsed="1"/>
    <col min="23" max="23" width="24.26953125" customWidth="1" collapsed="1"/>
    <col min="24" max="24" width="26.7265625" customWidth="1" collapsed="1"/>
    <col min="25" max="30" width="26.26953125" customWidth="1" collapsed="1"/>
    <col min="31" max="31" width="49" customWidth="1" collapsed="1"/>
    <col min="32" max="49" width="38.81640625" customWidth="1" collapsed="1"/>
    <col min="50" max="50" width="11.81640625" bestFit="1" customWidth="1" collapsed="1"/>
    <col min="51" max="51" width="7.453125" bestFit="1" customWidth="1" collapsed="1"/>
  </cols>
  <sheetData>
    <row r="1" spans="1:52" x14ac:dyDescent="0.35">
      <c r="A1" s="5" t="s">
        <v>6</v>
      </c>
      <c r="B1" s="5" t="s">
        <v>7</v>
      </c>
      <c r="C1" s="5" t="s">
        <v>8</v>
      </c>
      <c r="D1" s="5" t="s">
        <v>9</v>
      </c>
      <c r="E1" s="5" t="s">
        <v>382</v>
      </c>
      <c r="F1" s="5" t="s">
        <v>11</v>
      </c>
      <c r="G1" s="5" t="s">
        <v>56</v>
      </c>
      <c r="H1" s="5" t="s">
        <v>56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61</v>
      </c>
      <c r="AJ1" s="5" t="s">
        <v>56</v>
      </c>
      <c r="AK1" s="5" t="s">
        <v>64</v>
      </c>
      <c r="AL1" s="5" t="s">
        <v>67</v>
      </c>
      <c r="AM1" s="5" t="s">
        <v>65</v>
      </c>
      <c r="AN1" s="5" t="s">
        <v>56</v>
      </c>
      <c r="AO1" s="5" t="s">
        <v>66</v>
      </c>
      <c r="AP1" s="5" t="s">
        <v>69</v>
      </c>
      <c r="AQ1" s="5" t="s">
        <v>56</v>
      </c>
      <c r="AR1" s="5" t="s">
        <v>68</v>
      </c>
      <c r="AS1" s="5" t="s">
        <v>70</v>
      </c>
      <c r="AT1" s="5" t="s">
        <v>56</v>
      </c>
      <c r="AU1" s="5" t="s">
        <v>71</v>
      </c>
      <c r="AV1" s="5" t="s">
        <v>72</v>
      </c>
      <c r="AW1" s="5" t="s">
        <v>383</v>
      </c>
      <c r="AX1" s="5" t="s">
        <v>1</v>
      </c>
      <c r="AY1" s="5" t="s">
        <v>4</v>
      </c>
      <c r="AZ1" s="5" t="s">
        <v>3</v>
      </c>
    </row>
    <row r="2" spans="1:52" ht="47" customHeight="1" x14ac:dyDescent="0.35">
      <c r="A2" s="46" t="s">
        <v>21</v>
      </c>
      <c r="B2" s="46" t="s">
        <v>21</v>
      </c>
      <c r="C2" s="54" t="s">
        <v>18</v>
      </c>
      <c r="D2" s="3" t="s">
        <v>208</v>
      </c>
      <c r="E2" s="3" t="s">
        <v>89</v>
      </c>
      <c r="F2" s="61" t="s">
        <v>39</v>
      </c>
      <c r="G2" s="65" t="s">
        <v>89</v>
      </c>
      <c r="H2" s="65" t="s">
        <v>89</v>
      </c>
      <c r="I2" s="7" t="s">
        <v>14</v>
      </c>
      <c r="J2" s="7" t="s">
        <v>15</v>
      </c>
      <c r="K2" s="47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7" t="s">
        <v>46</v>
      </c>
      <c r="R2" s="47" t="s">
        <v>47</v>
      </c>
      <c r="S2" s="48">
        <v>4</v>
      </c>
      <c r="T2" s="48">
        <v>6</v>
      </c>
      <c r="U2" s="48">
        <v>8</v>
      </c>
      <c r="V2" s="48">
        <v>10</v>
      </c>
      <c r="W2" s="49" t="s">
        <v>48</v>
      </c>
      <c r="X2" s="46" t="s">
        <v>10</v>
      </c>
      <c r="Y2" s="46" t="s">
        <v>49</v>
      </c>
      <c r="Z2" s="46">
        <v>21</v>
      </c>
      <c r="AA2" s="46">
        <v>52</v>
      </c>
      <c r="AB2" s="46">
        <v>25</v>
      </c>
      <c r="AC2" s="46">
        <v>25</v>
      </c>
      <c r="AD2" s="46">
        <v>52</v>
      </c>
      <c r="AE2" s="2" t="s">
        <v>55</v>
      </c>
      <c r="AF2" s="46" t="s">
        <v>58</v>
      </c>
      <c r="AG2" s="52" t="s">
        <v>58</v>
      </c>
      <c r="AH2" s="52" t="s">
        <v>16</v>
      </c>
      <c r="AI2" s="2" t="s">
        <v>62</v>
      </c>
      <c r="AJ2" s="2" t="s">
        <v>63</v>
      </c>
      <c r="AK2" s="2">
        <v>33</v>
      </c>
      <c r="AL2" s="46">
        <v>2</v>
      </c>
      <c r="AM2" s="50">
        <f>AK2*AL2</f>
        <v>66</v>
      </c>
      <c r="AN2" s="2" t="s">
        <v>55</v>
      </c>
      <c r="AO2" s="50">
        <f>Z2+AA2+AB2+AC2+AD2</f>
        <v>175</v>
      </c>
      <c r="AP2" s="50">
        <f>AL2*AO2/100</f>
        <v>3.5</v>
      </c>
      <c r="AQ2" s="2" t="s">
        <v>63</v>
      </c>
      <c r="AR2" s="46">
        <v>20</v>
      </c>
      <c r="AS2" s="46">
        <v>20</v>
      </c>
      <c r="AT2" s="2" t="s">
        <v>55</v>
      </c>
      <c r="AU2" s="50">
        <f>(AP2*AR2)/AS2</f>
        <v>3.5</v>
      </c>
      <c r="AV2" s="78">
        <f>INT(AK2*AU2)</f>
        <v>115</v>
      </c>
      <c r="AW2" s="77" t="s">
        <v>89</v>
      </c>
      <c r="AX2" s="3" t="s">
        <v>74</v>
      </c>
      <c r="AY2" s="59" t="s">
        <v>73</v>
      </c>
      <c r="AZ2" s="3"/>
    </row>
    <row r="3" spans="1:52" ht="47" customHeight="1" x14ac:dyDescent="0.35">
      <c r="A3" s="46" t="s">
        <v>21</v>
      </c>
      <c r="B3" s="46" t="s">
        <v>21</v>
      </c>
      <c r="C3" s="54" t="s">
        <v>18</v>
      </c>
      <c r="D3" s="29" t="s">
        <v>381</v>
      </c>
      <c r="E3" s="29" t="s">
        <v>89</v>
      </c>
      <c r="F3" s="61" t="s">
        <v>39</v>
      </c>
      <c r="G3" s="29" t="s">
        <v>125</v>
      </c>
      <c r="H3" s="29" t="s">
        <v>101</v>
      </c>
      <c r="I3" s="58" t="s">
        <v>89</v>
      </c>
      <c r="J3" s="58" t="s">
        <v>89</v>
      </c>
      <c r="K3" s="58" t="s">
        <v>89</v>
      </c>
      <c r="L3" s="58" t="s">
        <v>89</v>
      </c>
      <c r="M3" s="58" t="s">
        <v>89</v>
      </c>
      <c r="N3" s="58" t="s">
        <v>89</v>
      </c>
      <c r="O3" s="58" t="s">
        <v>89</v>
      </c>
      <c r="P3" s="58" t="s">
        <v>89</v>
      </c>
      <c r="Q3" s="58" t="s">
        <v>89</v>
      </c>
      <c r="R3" s="58" t="s">
        <v>89</v>
      </c>
      <c r="S3" s="58" t="s">
        <v>89</v>
      </c>
      <c r="T3" s="58" t="s">
        <v>89</v>
      </c>
      <c r="U3" s="58" t="s">
        <v>89</v>
      </c>
      <c r="V3" s="58" t="s">
        <v>89</v>
      </c>
      <c r="W3" s="58" t="s">
        <v>89</v>
      </c>
      <c r="X3" s="58" t="s">
        <v>89</v>
      </c>
      <c r="Y3" s="58" t="s">
        <v>89</v>
      </c>
      <c r="Z3" s="46">
        <v>20</v>
      </c>
      <c r="AA3" s="46">
        <v>34</v>
      </c>
      <c r="AB3" s="46">
        <v>55</v>
      </c>
      <c r="AC3" s="46">
        <v>66</v>
      </c>
      <c r="AD3" s="46">
        <v>32</v>
      </c>
      <c r="AE3" s="58" t="s">
        <v>55</v>
      </c>
      <c r="AF3" s="29" t="s">
        <v>89</v>
      </c>
      <c r="AG3" s="29" t="s">
        <v>89</v>
      </c>
      <c r="AH3" s="29" t="s">
        <v>89</v>
      </c>
      <c r="AI3" s="58" t="s">
        <v>89</v>
      </c>
      <c r="AJ3" s="58" t="s">
        <v>89</v>
      </c>
      <c r="AK3" s="58">
        <v>33</v>
      </c>
      <c r="AL3" s="46">
        <v>2</v>
      </c>
      <c r="AM3" s="58" t="s">
        <v>89</v>
      </c>
      <c r="AN3" s="58" t="s">
        <v>89</v>
      </c>
      <c r="AO3" s="50">
        <f>Z3+AA3+AB3+AC3+AD3</f>
        <v>207</v>
      </c>
      <c r="AP3" s="50">
        <f>AL3*AO3/100</f>
        <v>4.1399999999999997</v>
      </c>
      <c r="AQ3" s="58" t="s">
        <v>89</v>
      </c>
      <c r="AR3" s="46">
        <v>20</v>
      </c>
      <c r="AS3" s="46">
        <v>20</v>
      </c>
      <c r="AT3" s="58" t="s">
        <v>89</v>
      </c>
      <c r="AU3" s="50">
        <f>(AP3*AR3)/AS3</f>
        <v>4.1399999999999997</v>
      </c>
      <c r="AV3" s="78">
        <f>INT(AK3*AU3)</f>
        <v>136</v>
      </c>
      <c r="AW3" s="29" t="s">
        <v>384</v>
      </c>
      <c r="AX3" s="59" t="s">
        <v>74</v>
      </c>
      <c r="AY3" s="59" t="s">
        <v>73</v>
      </c>
      <c r="AZ3" s="58"/>
    </row>
    <row r="4" spans="1:52" ht="57.5" customHeight="1" x14ac:dyDescent="0.35">
      <c r="A4" s="46" t="s">
        <v>21</v>
      </c>
      <c r="B4" s="46" t="s">
        <v>21</v>
      </c>
      <c r="C4" s="54" t="s">
        <v>18</v>
      </c>
      <c r="D4" s="3" t="s">
        <v>209</v>
      </c>
      <c r="E4" s="3" t="s">
        <v>89</v>
      </c>
      <c r="F4" s="7" t="s">
        <v>39</v>
      </c>
      <c r="G4" s="65" t="s">
        <v>89</v>
      </c>
      <c r="H4" s="65" t="s">
        <v>89</v>
      </c>
      <c r="I4" s="7" t="s">
        <v>14</v>
      </c>
      <c r="J4" s="7" t="s">
        <v>15</v>
      </c>
      <c r="K4" s="47" t="s">
        <v>40</v>
      </c>
      <c r="L4" s="47" t="s">
        <v>41</v>
      </c>
      <c r="M4" s="47" t="s">
        <v>42</v>
      </c>
      <c r="N4" s="47" t="s">
        <v>43</v>
      </c>
      <c r="O4" s="47" t="s">
        <v>44</v>
      </c>
      <c r="P4" s="47" t="s">
        <v>45</v>
      </c>
      <c r="Q4" s="47" t="s">
        <v>46</v>
      </c>
      <c r="R4" s="47" t="s">
        <v>47</v>
      </c>
      <c r="S4" s="48">
        <v>4</v>
      </c>
      <c r="T4" s="48">
        <v>6</v>
      </c>
      <c r="U4" s="48">
        <v>8</v>
      </c>
      <c r="V4" s="48">
        <v>10</v>
      </c>
      <c r="W4" s="49" t="s">
        <v>48</v>
      </c>
      <c r="X4" s="46" t="s">
        <v>10</v>
      </c>
      <c r="Y4" s="46" t="s">
        <v>49</v>
      </c>
      <c r="Z4" s="46">
        <v>21</v>
      </c>
      <c r="AA4" s="46">
        <v>52</v>
      </c>
      <c r="AB4" s="46">
        <v>25</v>
      </c>
      <c r="AC4" s="46">
        <v>25</v>
      </c>
      <c r="AD4" s="46">
        <v>52</v>
      </c>
      <c r="AE4" s="2" t="s">
        <v>55</v>
      </c>
      <c r="AF4" s="46" t="s">
        <v>16</v>
      </c>
      <c r="AG4" s="52" t="s">
        <v>58</v>
      </c>
      <c r="AH4" s="52" t="s">
        <v>16</v>
      </c>
      <c r="AI4" s="2" t="s">
        <v>62</v>
      </c>
      <c r="AJ4" s="2" t="s">
        <v>63</v>
      </c>
      <c r="AK4" s="2">
        <v>33</v>
      </c>
      <c r="AL4" s="46">
        <v>2</v>
      </c>
      <c r="AM4" s="50">
        <f>AK4*AL4</f>
        <v>66</v>
      </c>
      <c r="AN4" s="2" t="s">
        <v>55</v>
      </c>
      <c r="AO4" s="50">
        <f>Z4+AA4+AB4+AC4+AD4</f>
        <v>175</v>
      </c>
      <c r="AP4" s="50">
        <f>AL2</f>
        <v>2</v>
      </c>
      <c r="AQ4" s="2" t="s">
        <v>63</v>
      </c>
      <c r="AR4" s="46">
        <v>20</v>
      </c>
      <c r="AS4" s="46">
        <v>20</v>
      </c>
      <c r="AT4" s="2" t="s">
        <v>55</v>
      </c>
      <c r="AU4" s="50">
        <f>(AP4*AR4)/AS4</f>
        <v>2</v>
      </c>
      <c r="AV4" s="78">
        <f>INT(AK4*AU4)</f>
        <v>66</v>
      </c>
      <c r="AW4" s="77" t="s">
        <v>89</v>
      </c>
      <c r="AX4" s="59" t="s">
        <v>74</v>
      </c>
      <c r="AY4" s="59" t="s">
        <v>73</v>
      </c>
      <c r="AZ4" s="2"/>
    </row>
  </sheetData>
  <autoFilter ref="A1:AZ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opLeftCell="AN1" zoomScale="115" zoomScaleNormal="115" workbookViewId="0">
      <selection activeCell="AS15" sqref="AS15"/>
    </sheetView>
  </sheetViews>
  <sheetFormatPr defaultRowHeight="14.5" x14ac:dyDescent="0.35"/>
  <cols>
    <col min="1" max="1" width="21.7265625" customWidth="1" collapsed="1"/>
    <col min="2" max="2" width="23" customWidth="1" collapsed="1"/>
    <col min="3" max="3" width="68.6328125" customWidth="1" collapsed="1"/>
    <col min="4" max="4" width="24.54296875" customWidth="1" collapsed="1"/>
    <col min="5" max="5" width="23" customWidth="1" collapsed="1"/>
    <col min="6" max="6" width="42" customWidth="1" collapsed="1"/>
    <col min="7" max="7" width="23.7265625" customWidth="1" collapsed="1"/>
    <col min="8" max="8" width="34.453125" customWidth="1" collapsed="1"/>
    <col min="9" max="9" width="29.26953125" customWidth="1" collapsed="1"/>
    <col min="10" max="10" width="34" customWidth="1" collapsed="1"/>
    <col min="11" max="11" width="10.81640625" customWidth="1" collapsed="1"/>
    <col min="12" max="12" width="12.7265625" customWidth="1" collapsed="1"/>
    <col min="13" max="13" width="21.7265625" customWidth="1" collapsed="1"/>
    <col min="14" max="14" width="42.81640625" customWidth="1" collapsed="1"/>
    <col min="15" max="15" width="14.26953125" customWidth="1" collapsed="1"/>
    <col min="16" max="16" width="44.54296875" customWidth="1" collapsed="1"/>
    <col min="17" max="17" width="23.26953125" customWidth="1" collapsed="1"/>
    <col min="18" max="18" width="18.81640625" customWidth="1" collapsed="1"/>
    <col min="19" max="19" width="19.81640625" customWidth="1" collapsed="1"/>
    <col min="20" max="20" width="13.1796875" customWidth="1" collapsed="1"/>
    <col min="21" max="21" width="42.08984375" customWidth="1" collapsed="1"/>
    <col min="22" max="22" width="31.7265625" customWidth="1" collapsed="1"/>
    <col min="23" max="23" width="35.08984375" customWidth="1" collapsed="1"/>
    <col min="24" max="36" width="31.7265625" customWidth="1" collapsed="1"/>
    <col min="37" max="37" width="136.1796875" customWidth="1" collapsed="1"/>
    <col min="38" max="43" width="31.7265625" customWidth="1" collapsed="1"/>
    <col min="45" max="45" width="7.453125" bestFit="1" customWidth="1" collapsed="1"/>
  </cols>
  <sheetData>
    <row r="1" spans="1:46" x14ac:dyDescent="0.35">
      <c r="A1" s="5" t="s">
        <v>393</v>
      </c>
      <c r="B1" s="5" t="s">
        <v>261</v>
      </c>
      <c r="C1" s="5" t="s">
        <v>394</v>
      </c>
      <c r="D1" s="5" t="s">
        <v>259</v>
      </c>
      <c r="E1" s="12" t="s">
        <v>395</v>
      </c>
      <c r="F1" s="5" t="s">
        <v>396</v>
      </c>
      <c r="G1" s="5" t="s">
        <v>397</v>
      </c>
      <c r="H1" s="5" t="s">
        <v>398</v>
      </c>
      <c r="I1" s="5" t="s">
        <v>399</v>
      </c>
      <c r="J1" s="5" t="s">
        <v>400</v>
      </c>
      <c r="K1" s="6" t="s">
        <v>401</v>
      </c>
      <c r="L1" s="6" t="s">
        <v>402</v>
      </c>
      <c r="M1" s="6" t="s">
        <v>403</v>
      </c>
      <c r="N1" s="6" t="s">
        <v>404</v>
      </c>
      <c r="O1" s="6" t="s">
        <v>405</v>
      </c>
      <c r="P1" s="6" t="s">
        <v>406</v>
      </c>
      <c r="Q1" s="6" t="s">
        <v>407</v>
      </c>
      <c r="R1" s="6" t="s">
        <v>408</v>
      </c>
      <c r="S1" s="6" t="s">
        <v>409</v>
      </c>
      <c r="T1" s="6" t="s">
        <v>410</v>
      </c>
      <c r="U1" s="6" t="s">
        <v>411</v>
      </c>
      <c r="V1" s="6" t="s">
        <v>412</v>
      </c>
      <c r="W1" s="6" t="s">
        <v>413</v>
      </c>
      <c r="X1" s="6" t="s">
        <v>414</v>
      </c>
      <c r="Y1" s="6" t="s">
        <v>415</v>
      </c>
      <c r="Z1" s="6" t="s">
        <v>416</v>
      </c>
      <c r="AA1" s="6" t="s">
        <v>417</v>
      </c>
      <c r="AB1" s="6" t="s">
        <v>418</v>
      </c>
      <c r="AC1" s="6" t="s">
        <v>419</v>
      </c>
      <c r="AD1" s="6" t="s">
        <v>420</v>
      </c>
      <c r="AE1" s="6" t="s">
        <v>421</v>
      </c>
      <c r="AF1" s="6" t="s">
        <v>422</v>
      </c>
      <c r="AG1" s="6" t="s">
        <v>423</v>
      </c>
      <c r="AH1" s="6" t="s">
        <v>424</v>
      </c>
      <c r="AI1" s="6" t="s">
        <v>425</v>
      </c>
      <c r="AJ1" s="6" t="s">
        <v>426</v>
      </c>
      <c r="AK1" s="6" t="s">
        <v>427</v>
      </c>
      <c r="AL1" s="6" t="s">
        <v>428</v>
      </c>
      <c r="AM1" s="6" t="s">
        <v>291</v>
      </c>
      <c r="AN1" s="6" t="s">
        <v>430</v>
      </c>
      <c r="AO1" s="6" t="s">
        <v>429</v>
      </c>
      <c r="AP1" s="6" t="s">
        <v>431</v>
      </c>
      <c r="AQ1" s="6" t="s">
        <v>432</v>
      </c>
      <c r="AR1" s="5" t="s">
        <v>1</v>
      </c>
      <c r="AS1" s="5" t="s">
        <v>4</v>
      </c>
      <c r="AT1" s="5" t="s">
        <v>3</v>
      </c>
    </row>
    <row r="2" spans="1:46" x14ac:dyDescent="0.35">
      <c r="A2" s="26" t="s">
        <v>82</v>
      </c>
      <c r="B2" s="26" t="s">
        <v>83</v>
      </c>
      <c r="C2" s="13" t="s">
        <v>141</v>
      </c>
      <c r="D2" s="13" t="s">
        <v>84</v>
      </c>
      <c r="E2" s="24" t="s">
        <v>85</v>
      </c>
      <c r="F2" s="13" t="s">
        <v>86</v>
      </c>
      <c r="G2" s="13" t="s">
        <v>62</v>
      </c>
      <c r="H2" s="13" t="s">
        <v>87</v>
      </c>
      <c r="I2" s="13" t="s">
        <v>88</v>
      </c>
      <c r="J2" s="13" t="s">
        <v>88</v>
      </c>
      <c r="K2" s="15" t="s">
        <v>142</v>
      </c>
      <c r="L2" s="15" t="s">
        <v>89</v>
      </c>
      <c r="M2" s="15" t="s">
        <v>89</v>
      </c>
      <c r="N2" s="15" t="s">
        <v>89</v>
      </c>
      <c r="O2" s="15" t="s">
        <v>89</v>
      </c>
      <c r="P2" s="15" t="s">
        <v>89</v>
      </c>
      <c r="Q2" s="15" t="s">
        <v>89</v>
      </c>
      <c r="R2" s="15" t="s">
        <v>89</v>
      </c>
      <c r="S2" s="15" t="s">
        <v>89</v>
      </c>
      <c r="T2" s="15" t="s">
        <v>89</v>
      </c>
      <c r="U2" s="15" t="s">
        <v>89</v>
      </c>
      <c r="V2" s="15" t="s">
        <v>89</v>
      </c>
      <c r="W2" s="15" t="s">
        <v>89</v>
      </c>
      <c r="X2" s="15" t="s">
        <v>89</v>
      </c>
      <c r="Y2" s="15" t="s">
        <v>89</v>
      </c>
      <c r="Z2" s="15" t="s">
        <v>89</v>
      </c>
      <c r="AA2" s="15" t="s">
        <v>89</v>
      </c>
      <c r="AB2" s="15" t="s">
        <v>89</v>
      </c>
      <c r="AC2" s="15" t="s">
        <v>89</v>
      </c>
      <c r="AD2" s="15" t="s">
        <v>89</v>
      </c>
      <c r="AE2" s="15" t="s">
        <v>89</v>
      </c>
      <c r="AF2" s="15" t="s">
        <v>89</v>
      </c>
      <c r="AG2" s="15" t="s">
        <v>89</v>
      </c>
      <c r="AH2" s="15" t="s">
        <v>89</v>
      </c>
      <c r="AI2" s="15" t="s">
        <v>89</v>
      </c>
      <c r="AJ2" s="15" t="s">
        <v>89</v>
      </c>
      <c r="AK2" s="15" t="s">
        <v>89</v>
      </c>
      <c r="AL2" s="15" t="s">
        <v>89</v>
      </c>
      <c r="AM2" s="15"/>
      <c r="AN2" s="15"/>
      <c r="AO2" s="15"/>
      <c r="AP2" s="15"/>
      <c r="AQ2" s="15"/>
      <c r="AR2" s="59" t="s">
        <v>2</v>
      </c>
      <c r="AS2" s="3" t="s">
        <v>390</v>
      </c>
      <c r="AT2" s="3"/>
    </row>
    <row r="3" spans="1:46" x14ac:dyDescent="0.35">
      <c r="A3" s="26" t="s">
        <v>82</v>
      </c>
      <c r="B3" s="26" t="s">
        <v>83</v>
      </c>
      <c r="C3" s="13" t="s">
        <v>111</v>
      </c>
      <c r="D3" s="13" t="s">
        <v>84</v>
      </c>
      <c r="E3" s="24" t="s">
        <v>85</v>
      </c>
      <c r="F3" s="13" t="s">
        <v>86</v>
      </c>
      <c r="G3" s="13" t="s">
        <v>89</v>
      </c>
      <c r="H3" s="13" t="s">
        <v>89</v>
      </c>
      <c r="I3" s="13" t="s">
        <v>90</v>
      </c>
      <c r="J3" s="13" t="s">
        <v>91</v>
      </c>
      <c r="K3" s="15" t="s">
        <v>89</v>
      </c>
      <c r="L3" s="15" t="s">
        <v>89</v>
      </c>
      <c r="M3" s="15" t="s">
        <v>89</v>
      </c>
      <c r="N3" s="15" t="s">
        <v>89</v>
      </c>
      <c r="O3" s="15" t="s">
        <v>89</v>
      </c>
      <c r="P3" s="15" t="s">
        <v>89</v>
      </c>
      <c r="Q3" s="15" t="s">
        <v>89</v>
      </c>
      <c r="R3" s="15" t="s">
        <v>89</v>
      </c>
      <c r="S3" s="15" t="s">
        <v>89</v>
      </c>
      <c r="T3" s="15" t="s">
        <v>89</v>
      </c>
      <c r="U3" s="22" t="s">
        <v>92</v>
      </c>
      <c r="V3" s="15" t="s">
        <v>89</v>
      </c>
      <c r="W3" s="15" t="s">
        <v>89</v>
      </c>
      <c r="X3" s="15" t="s">
        <v>89</v>
      </c>
      <c r="Y3" s="15" t="s">
        <v>89</v>
      </c>
      <c r="Z3" s="15" t="s">
        <v>89</v>
      </c>
      <c r="AA3" s="15" t="s">
        <v>89</v>
      </c>
      <c r="AB3" s="15" t="s">
        <v>89</v>
      </c>
      <c r="AC3" s="15" t="s">
        <v>89</v>
      </c>
      <c r="AD3" s="15" t="s">
        <v>89</v>
      </c>
      <c r="AE3" s="15" t="s">
        <v>89</v>
      </c>
      <c r="AF3" s="15" t="s">
        <v>89</v>
      </c>
      <c r="AG3" s="15" t="s">
        <v>89</v>
      </c>
      <c r="AH3" s="15" t="s">
        <v>89</v>
      </c>
      <c r="AI3" s="15" t="s">
        <v>89</v>
      </c>
      <c r="AJ3" s="15" t="s">
        <v>89</v>
      </c>
      <c r="AK3" s="15" t="s">
        <v>89</v>
      </c>
      <c r="AL3" s="15" t="s">
        <v>89</v>
      </c>
      <c r="AM3" s="15"/>
      <c r="AN3" s="15"/>
      <c r="AO3" s="15"/>
      <c r="AP3" s="15"/>
      <c r="AQ3" s="15"/>
      <c r="AR3" s="59" t="s">
        <v>2</v>
      </c>
      <c r="AS3" s="59" t="s">
        <v>343</v>
      </c>
      <c r="AT3" s="3"/>
    </row>
    <row r="4" spans="1:46" x14ac:dyDescent="0.35">
      <c r="A4" s="26" t="s">
        <v>82</v>
      </c>
      <c r="B4" s="26" t="s">
        <v>83</v>
      </c>
      <c r="C4" s="13" t="s">
        <v>112</v>
      </c>
      <c r="D4" s="13" t="s">
        <v>84</v>
      </c>
      <c r="E4" s="21" t="s">
        <v>110</v>
      </c>
      <c r="F4" s="13" t="s">
        <v>86</v>
      </c>
      <c r="G4" s="13" t="s">
        <v>89</v>
      </c>
      <c r="H4" s="13" t="s">
        <v>89</v>
      </c>
      <c r="I4" s="13" t="s">
        <v>90</v>
      </c>
      <c r="J4" s="13" t="s">
        <v>91</v>
      </c>
      <c r="K4" s="15" t="s">
        <v>89</v>
      </c>
      <c r="L4" s="15" t="s">
        <v>89</v>
      </c>
      <c r="M4" s="15" t="s">
        <v>89</v>
      </c>
      <c r="N4" s="15" t="s">
        <v>89</v>
      </c>
      <c r="O4" s="15" t="s">
        <v>89</v>
      </c>
      <c r="P4" s="15" t="s">
        <v>89</v>
      </c>
      <c r="Q4" s="15" t="s">
        <v>89</v>
      </c>
      <c r="R4" s="15" t="s">
        <v>89</v>
      </c>
      <c r="S4" s="15" t="s">
        <v>89</v>
      </c>
      <c r="T4" s="15" t="s">
        <v>89</v>
      </c>
      <c r="U4" s="15" t="s">
        <v>89</v>
      </c>
      <c r="V4" s="20" t="s">
        <v>99</v>
      </c>
      <c r="W4" s="15" t="s">
        <v>89</v>
      </c>
      <c r="X4" s="15" t="s">
        <v>89</v>
      </c>
      <c r="Y4" s="15" t="s">
        <v>89</v>
      </c>
      <c r="Z4" s="15" t="s">
        <v>89</v>
      </c>
      <c r="AA4" s="15" t="s">
        <v>89</v>
      </c>
      <c r="AB4" s="15" t="s">
        <v>89</v>
      </c>
      <c r="AC4" s="15" t="s">
        <v>89</v>
      </c>
      <c r="AD4" s="15" t="s">
        <v>89</v>
      </c>
      <c r="AE4" s="15" t="s">
        <v>89</v>
      </c>
      <c r="AF4" s="15" t="s">
        <v>89</v>
      </c>
      <c r="AG4" s="15" t="s">
        <v>89</v>
      </c>
      <c r="AH4" s="15" t="s">
        <v>89</v>
      </c>
      <c r="AI4" s="15" t="s">
        <v>89</v>
      </c>
      <c r="AJ4" s="15" t="s">
        <v>89</v>
      </c>
      <c r="AK4" s="20" t="s">
        <v>144</v>
      </c>
      <c r="AL4" s="15" t="s">
        <v>89</v>
      </c>
      <c r="AM4" s="15"/>
      <c r="AN4" s="15"/>
      <c r="AO4" s="15"/>
      <c r="AP4" s="15"/>
      <c r="AQ4" s="15"/>
      <c r="AR4" s="59" t="s">
        <v>2</v>
      </c>
      <c r="AS4" s="59" t="s">
        <v>343</v>
      </c>
      <c r="AT4" s="3"/>
    </row>
    <row r="5" spans="1:46" x14ac:dyDescent="0.35">
      <c r="A5" s="26" t="s">
        <v>82</v>
      </c>
      <c r="B5" s="26" t="s">
        <v>83</v>
      </c>
      <c r="C5" s="13" t="s">
        <v>113</v>
      </c>
      <c r="D5" s="13" t="s">
        <v>84</v>
      </c>
      <c r="E5" s="21" t="s">
        <v>110</v>
      </c>
      <c r="F5" s="15" t="s">
        <v>86</v>
      </c>
      <c r="G5" s="13" t="s">
        <v>89</v>
      </c>
      <c r="H5" s="13" t="s">
        <v>89</v>
      </c>
      <c r="I5" s="13" t="s">
        <v>90</v>
      </c>
      <c r="J5" s="13" t="s">
        <v>91</v>
      </c>
      <c r="K5" s="15" t="s">
        <v>89</v>
      </c>
      <c r="L5" s="15" t="s">
        <v>89</v>
      </c>
      <c r="M5" s="15" t="s">
        <v>89</v>
      </c>
      <c r="N5" s="15" t="s">
        <v>89</v>
      </c>
      <c r="O5" s="15" t="s">
        <v>89</v>
      </c>
      <c r="P5" s="15" t="s">
        <v>89</v>
      </c>
      <c r="Q5" s="15" t="s">
        <v>89</v>
      </c>
      <c r="R5" s="15" t="s">
        <v>89</v>
      </c>
      <c r="S5" s="15" t="s">
        <v>89</v>
      </c>
      <c r="T5" s="15" t="s">
        <v>89</v>
      </c>
      <c r="U5" s="53" t="s">
        <v>62</v>
      </c>
      <c r="V5" s="15" t="s">
        <v>89</v>
      </c>
      <c r="W5" s="15" t="s">
        <v>89</v>
      </c>
      <c r="X5" s="15" t="s">
        <v>89</v>
      </c>
      <c r="Y5" s="15" t="s">
        <v>89</v>
      </c>
      <c r="Z5" s="15" t="s">
        <v>89</v>
      </c>
      <c r="AA5" s="15" t="s">
        <v>89</v>
      </c>
      <c r="AB5" s="15" t="s">
        <v>89</v>
      </c>
      <c r="AC5" s="15" t="s">
        <v>89</v>
      </c>
      <c r="AD5" s="15" t="s">
        <v>89</v>
      </c>
      <c r="AE5" s="15" t="s">
        <v>89</v>
      </c>
      <c r="AF5" s="15" t="s">
        <v>89</v>
      </c>
      <c r="AG5" s="15" t="s">
        <v>89</v>
      </c>
      <c r="AH5" s="15" t="s">
        <v>89</v>
      </c>
      <c r="AI5" s="15" t="s">
        <v>89</v>
      </c>
      <c r="AJ5" s="15" t="s">
        <v>89</v>
      </c>
      <c r="AK5" s="15" t="s">
        <v>89</v>
      </c>
      <c r="AL5" s="15" t="s">
        <v>89</v>
      </c>
      <c r="AM5" s="15"/>
      <c r="AN5" s="15"/>
      <c r="AO5" s="15"/>
      <c r="AP5" s="15"/>
      <c r="AQ5" s="15"/>
      <c r="AR5" s="59" t="s">
        <v>2</v>
      </c>
      <c r="AS5" s="3" t="s">
        <v>343</v>
      </c>
      <c r="AT5" s="3"/>
    </row>
    <row r="6" spans="1:46" x14ac:dyDescent="0.35">
      <c r="A6" s="26" t="s">
        <v>82</v>
      </c>
      <c r="B6" s="26" t="s">
        <v>83</v>
      </c>
      <c r="C6" s="13" t="s">
        <v>114</v>
      </c>
      <c r="D6" s="13" t="s">
        <v>84</v>
      </c>
      <c r="E6" s="21" t="s">
        <v>110</v>
      </c>
      <c r="F6" s="13" t="s">
        <v>86</v>
      </c>
      <c r="G6" s="13" t="s">
        <v>89</v>
      </c>
      <c r="H6" s="13" t="s">
        <v>89</v>
      </c>
      <c r="I6" s="13" t="s">
        <v>90</v>
      </c>
      <c r="J6" s="13" t="s">
        <v>91</v>
      </c>
      <c r="K6" s="15" t="s">
        <v>89</v>
      </c>
      <c r="L6" s="15" t="s">
        <v>89</v>
      </c>
      <c r="M6" s="15" t="s">
        <v>89</v>
      </c>
      <c r="N6" s="15" t="s">
        <v>89</v>
      </c>
      <c r="O6" s="15" t="s">
        <v>89</v>
      </c>
      <c r="P6" s="15" t="s">
        <v>89</v>
      </c>
      <c r="Q6" s="15" t="s">
        <v>89</v>
      </c>
      <c r="R6" s="15" t="s">
        <v>89</v>
      </c>
      <c r="S6" s="15" t="s">
        <v>89</v>
      </c>
      <c r="T6" s="15" t="s">
        <v>89</v>
      </c>
      <c r="U6" s="15" t="s">
        <v>89</v>
      </c>
      <c r="V6" s="15" t="s">
        <v>89</v>
      </c>
      <c r="W6" s="15" t="s">
        <v>89</v>
      </c>
      <c r="X6" s="15" t="s">
        <v>89</v>
      </c>
      <c r="Y6" s="15" t="s">
        <v>89</v>
      </c>
      <c r="Z6" s="20" t="s">
        <v>115</v>
      </c>
      <c r="AA6" s="15" t="s">
        <v>89</v>
      </c>
      <c r="AB6" s="15" t="s">
        <v>89</v>
      </c>
      <c r="AC6" s="15" t="s">
        <v>89</v>
      </c>
      <c r="AD6" s="15" t="s">
        <v>89</v>
      </c>
      <c r="AE6" s="15" t="s">
        <v>89</v>
      </c>
      <c r="AF6" s="15" t="s">
        <v>89</v>
      </c>
      <c r="AG6" s="15" t="s">
        <v>89</v>
      </c>
      <c r="AH6" s="15" t="s">
        <v>89</v>
      </c>
      <c r="AI6" s="15" t="s">
        <v>89</v>
      </c>
      <c r="AJ6" s="15" t="s">
        <v>89</v>
      </c>
      <c r="AK6" s="20" t="s">
        <v>143</v>
      </c>
      <c r="AL6" s="15" t="s">
        <v>89</v>
      </c>
      <c r="AM6" s="15"/>
      <c r="AN6" s="15"/>
      <c r="AO6" s="15"/>
      <c r="AP6" s="15"/>
      <c r="AQ6" s="15"/>
      <c r="AR6" s="59" t="s">
        <v>2</v>
      </c>
      <c r="AS6" s="3" t="s">
        <v>343</v>
      </c>
      <c r="AT6" s="3"/>
    </row>
    <row r="7" spans="1:46" x14ac:dyDescent="0.35">
      <c r="A7" s="26" t="s">
        <v>388</v>
      </c>
      <c r="B7" s="26" t="s">
        <v>388</v>
      </c>
      <c r="C7" s="13" t="s">
        <v>106</v>
      </c>
      <c r="D7" s="13" t="s">
        <v>100</v>
      </c>
      <c r="E7" s="14" t="s">
        <v>89</v>
      </c>
      <c r="F7" s="13" t="s">
        <v>101</v>
      </c>
      <c r="G7" s="13" t="s">
        <v>89</v>
      </c>
      <c r="H7" s="13" t="s">
        <v>55</v>
      </c>
      <c r="I7" s="13" t="s">
        <v>89</v>
      </c>
      <c r="J7" s="13" t="s">
        <v>102</v>
      </c>
      <c r="K7" s="15" t="s">
        <v>89</v>
      </c>
      <c r="L7" s="15" t="s">
        <v>39</v>
      </c>
      <c r="M7" s="15" t="s">
        <v>93</v>
      </c>
      <c r="N7" s="15" t="s">
        <v>94</v>
      </c>
      <c r="O7" s="15" t="s">
        <v>95</v>
      </c>
      <c r="P7" s="15" t="s">
        <v>96</v>
      </c>
      <c r="Q7" s="21" t="s">
        <v>104</v>
      </c>
      <c r="R7" s="16" t="s">
        <v>103</v>
      </c>
      <c r="S7" s="16" t="s">
        <v>97</v>
      </c>
      <c r="T7" s="16" t="s">
        <v>98</v>
      </c>
      <c r="U7" s="16" t="s">
        <v>89</v>
      </c>
      <c r="V7" s="16" t="s">
        <v>89</v>
      </c>
      <c r="W7" s="16" t="s">
        <v>105</v>
      </c>
      <c r="X7" s="15" t="s">
        <v>89</v>
      </c>
      <c r="Y7" s="15" t="s">
        <v>89</v>
      </c>
      <c r="Z7" s="15" t="s">
        <v>89</v>
      </c>
      <c r="AA7" s="15" t="s">
        <v>89</v>
      </c>
      <c r="AB7" s="15" t="s">
        <v>89</v>
      </c>
      <c r="AC7" s="15" t="s">
        <v>89</v>
      </c>
      <c r="AD7" s="15" t="s">
        <v>89</v>
      </c>
      <c r="AE7" s="15" t="s">
        <v>89</v>
      </c>
      <c r="AF7" s="15" t="s">
        <v>89</v>
      </c>
      <c r="AG7" s="20" t="s">
        <v>389</v>
      </c>
      <c r="AH7" s="15" t="s">
        <v>89</v>
      </c>
      <c r="AI7" s="15" t="s">
        <v>89</v>
      </c>
      <c r="AJ7" s="15" t="s">
        <v>89</v>
      </c>
      <c r="AK7" s="15" t="s">
        <v>89</v>
      </c>
      <c r="AL7" s="15" t="s">
        <v>89</v>
      </c>
      <c r="AM7" s="15"/>
      <c r="AN7" s="15"/>
      <c r="AO7" s="15"/>
      <c r="AP7" s="15"/>
      <c r="AQ7" s="15"/>
      <c r="AR7" s="59" t="s">
        <v>2</v>
      </c>
      <c r="AS7" s="59" t="s">
        <v>343</v>
      </c>
      <c r="AT7" s="3"/>
    </row>
    <row r="8" spans="1:46" x14ac:dyDescent="0.35">
      <c r="A8" s="64" t="s">
        <v>388</v>
      </c>
      <c r="B8" s="64" t="s">
        <v>388</v>
      </c>
      <c r="C8" s="15" t="s">
        <v>391</v>
      </c>
      <c r="D8" s="13" t="s">
        <v>84</v>
      </c>
      <c r="E8" s="19" t="s">
        <v>392</v>
      </c>
      <c r="F8" s="13" t="s">
        <v>86</v>
      </c>
      <c r="G8" s="13"/>
      <c r="H8" s="13"/>
      <c r="I8" s="13"/>
      <c r="J8" s="13" t="s">
        <v>102</v>
      </c>
      <c r="K8" s="15"/>
      <c r="L8" s="15" t="s">
        <v>39</v>
      </c>
      <c r="M8" s="15"/>
      <c r="N8" s="15" t="s">
        <v>94</v>
      </c>
      <c r="O8" s="15"/>
      <c r="P8" s="15" t="s">
        <v>96</v>
      </c>
      <c r="Q8" s="82" t="s">
        <v>392</v>
      </c>
      <c r="R8" s="16" t="s">
        <v>103</v>
      </c>
      <c r="S8" s="16" t="s">
        <v>97</v>
      </c>
      <c r="T8" s="16" t="s">
        <v>98</v>
      </c>
      <c r="U8" s="20" t="s">
        <v>130</v>
      </c>
      <c r="V8" s="16"/>
      <c r="W8" s="16" t="s">
        <v>105</v>
      </c>
      <c r="X8" s="15"/>
      <c r="Y8" s="15"/>
      <c r="Z8" s="15"/>
      <c r="AA8" s="15"/>
      <c r="AB8" s="15"/>
      <c r="AC8" s="15"/>
      <c r="AD8" s="15"/>
      <c r="AE8" s="15"/>
      <c r="AF8" s="15"/>
      <c r="AG8" s="20" t="s">
        <v>389</v>
      </c>
      <c r="AH8" s="15"/>
      <c r="AI8" s="15"/>
      <c r="AJ8" s="20" t="s">
        <v>130</v>
      </c>
      <c r="AK8" s="15"/>
      <c r="AL8" s="15"/>
      <c r="AM8" s="15" t="s">
        <v>101</v>
      </c>
      <c r="AN8" s="15" t="s">
        <v>125</v>
      </c>
      <c r="AO8" s="15" t="s">
        <v>228</v>
      </c>
      <c r="AP8" s="15" t="s">
        <v>350</v>
      </c>
      <c r="AQ8" s="15" t="s">
        <v>176</v>
      </c>
      <c r="AR8" s="59" t="s">
        <v>2</v>
      </c>
      <c r="AS8" s="59" t="s">
        <v>343</v>
      </c>
      <c r="AT8" s="59"/>
    </row>
    <row r="9" spans="1:46" x14ac:dyDescent="0.35">
      <c r="A9" s="26" t="s">
        <v>82</v>
      </c>
      <c r="B9" s="26" t="s">
        <v>83</v>
      </c>
      <c r="C9" s="13" t="s">
        <v>136</v>
      </c>
      <c r="D9" s="13" t="s">
        <v>100</v>
      </c>
      <c r="E9" s="14" t="s">
        <v>89</v>
      </c>
      <c r="F9" s="13" t="s">
        <v>101</v>
      </c>
      <c r="G9" s="13" t="s">
        <v>89</v>
      </c>
      <c r="H9" s="13" t="s">
        <v>55</v>
      </c>
      <c r="I9" s="13" t="s">
        <v>89</v>
      </c>
      <c r="J9" s="13" t="s">
        <v>102</v>
      </c>
      <c r="K9" s="15" t="s">
        <v>89</v>
      </c>
      <c r="L9" s="15" t="s">
        <v>39</v>
      </c>
      <c r="M9" s="15" t="s">
        <v>93</v>
      </c>
      <c r="N9" s="15" t="s">
        <v>94</v>
      </c>
      <c r="O9" s="15" t="s">
        <v>95</v>
      </c>
      <c r="P9" s="15" t="s">
        <v>109</v>
      </c>
      <c r="Q9" s="17" t="s">
        <v>89</v>
      </c>
      <c r="R9" s="16" t="s">
        <v>103</v>
      </c>
      <c r="S9" s="16" t="s">
        <v>97</v>
      </c>
      <c r="T9" s="17" t="s">
        <v>98</v>
      </c>
      <c r="U9" s="17" t="s">
        <v>89</v>
      </c>
      <c r="V9" s="16" t="s">
        <v>89</v>
      </c>
      <c r="W9" s="16" t="s">
        <v>105</v>
      </c>
      <c r="X9" s="18" t="s">
        <v>108</v>
      </c>
      <c r="Y9" s="18" t="s">
        <v>107</v>
      </c>
      <c r="Z9" s="15" t="s">
        <v>89</v>
      </c>
      <c r="AA9" s="15" t="s">
        <v>89</v>
      </c>
      <c r="AB9" s="15" t="s">
        <v>89</v>
      </c>
      <c r="AC9" s="15" t="s">
        <v>89</v>
      </c>
      <c r="AD9" s="15" t="s">
        <v>89</v>
      </c>
      <c r="AE9" s="15" t="s">
        <v>89</v>
      </c>
      <c r="AF9" s="15" t="s">
        <v>89</v>
      </c>
      <c r="AG9" s="20" t="s">
        <v>251</v>
      </c>
      <c r="AH9" s="15" t="s">
        <v>89</v>
      </c>
      <c r="AI9" s="15" t="s">
        <v>89</v>
      </c>
      <c r="AJ9" s="15" t="s">
        <v>89</v>
      </c>
      <c r="AK9" s="15" t="s">
        <v>89</v>
      </c>
      <c r="AL9" s="15" t="s">
        <v>89</v>
      </c>
      <c r="AM9" s="15"/>
      <c r="AN9" s="15"/>
      <c r="AO9" s="15"/>
      <c r="AP9" s="15"/>
      <c r="AQ9" s="15"/>
      <c r="AR9" s="59" t="s">
        <v>2</v>
      </c>
      <c r="AS9" s="59" t="s">
        <v>343</v>
      </c>
      <c r="AT9" s="3"/>
    </row>
    <row r="10" spans="1:46" x14ac:dyDescent="0.35">
      <c r="A10" s="64" t="s">
        <v>82</v>
      </c>
      <c r="B10" s="64" t="s">
        <v>83</v>
      </c>
      <c r="C10" s="13" t="s">
        <v>116</v>
      </c>
      <c r="D10" s="13" t="s">
        <v>84</v>
      </c>
      <c r="E10" s="24" t="s">
        <v>85</v>
      </c>
      <c r="F10" s="13" t="s">
        <v>86</v>
      </c>
      <c r="G10" s="13" t="s">
        <v>89</v>
      </c>
      <c r="H10" s="13" t="s">
        <v>89</v>
      </c>
      <c r="I10" s="13" t="s">
        <v>90</v>
      </c>
      <c r="J10" s="13" t="s">
        <v>91</v>
      </c>
      <c r="K10" s="15" t="s">
        <v>89</v>
      </c>
      <c r="L10" s="15" t="s">
        <v>89</v>
      </c>
      <c r="M10" s="15" t="s">
        <v>89</v>
      </c>
      <c r="N10" s="15" t="s">
        <v>89</v>
      </c>
      <c r="O10" s="15" t="s">
        <v>89</v>
      </c>
      <c r="P10" s="15" t="s">
        <v>89</v>
      </c>
      <c r="Q10" s="15" t="s">
        <v>89</v>
      </c>
      <c r="R10" s="15" t="s">
        <v>89</v>
      </c>
      <c r="S10" s="15" t="s">
        <v>89</v>
      </c>
      <c r="T10" s="15" t="s">
        <v>89</v>
      </c>
      <c r="U10" s="20" t="s">
        <v>117</v>
      </c>
      <c r="V10" s="15" t="s">
        <v>89</v>
      </c>
      <c r="W10" s="15" t="s">
        <v>89</v>
      </c>
      <c r="X10" s="15" t="s">
        <v>89</v>
      </c>
      <c r="Y10" s="15" t="s">
        <v>89</v>
      </c>
      <c r="Z10" s="15" t="s">
        <v>89</v>
      </c>
      <c r="AA10" s="15" t="s">
        <v>89</v>
      </c>
      <c r="AB10" s="15" t="s">
        <v>89</v>
      </c>
      <c r="AC10" s="15" t="s">
        <v>89</v>
      </c>
      <c r="AD10" s="15" t="s">
        <v>89</v>
      </c>
      <c r="AE10" s="15" t="s">
        <v>89</v>
      </c>
      <c r="AF10" s="15" t="s">
        <v>89</v>
      </c>
      <c r="AG10" s="15" t="s">
        <v>89</v>
      </c>
      <c r="AH10" s="15" t="s">
        <v>89</v>
      </c>
      <c r="AI10" s="15" t="s">
        <v>89</v>
      </c>
      <c r="AJ10" s="15" t="s">
        <v>89</v>
      </c>
      <c r="AK10" s="15" t="s">
        <v>89</v>
      </c>
      <c r="AL10" s="15" t="s">
        <v>89</v>
      </c>
      <c r="AM10" s="15"/>
      <c r="AN10" s="15"/>
      <c r="AO10" s="15"/>
      <c r="AP10" s="15"/>
      <c r="AQ10" s="15"/>
      <c r="AR10" s="59" t="s">
        <v>2</v>
      </c>
      <c r="AS10" s="59" t="s">
        <v>343</v>
      </c>
      <c r="AT10" s="3"/>
    </row>
    <row r="11" spans="1:46" x14ac:dyDescent="0.35">
      <c r="A11" s="26" t="s">
        <v>82</v>
      </c>
      <c r="B11" s="26" t="s">
        <v>83</v>
      </c>
      <c r="C11" s="2" t="s">
        <v>119</v>
      </c>
      <c r="D11" s="13" t="s">
        <v>84</v>
      </c>
      <c r="E11" s="30" t="s">
        <v>469</v>
      </c>
      <c r="F11" s="13" t="s">
        <v>86</v>
      </c>
      <c r="G11" s="13" t="s">
        <v>89</v>
      </c>
      <c r="H11" s="13" t="s">
        <v>120</v>
      </c>
      <c r="I11" s="13" t="s">
        <v>90</v>
      </c>
      <c r="J11" s="13" t="s">
        <v>91</v>
      </c>
      <c r="K11" s="15" t="s">
        <v>89</v>
      </c>
      <c r="L11" s="15" t="s">
        <v>39</v>
      </c>
      <c r="M11" s="15" t="s">
        <v>89</v>
      </c>
      <c r="N11" s="15" t="s">
        <v>89</v>
      </c>
      <c r="O11" s="15" t="s">
        <v>89</v>
      </c>
      <c r="P11" s="15" t="s">
        <v>121</v>
      </c>
      <c r="Q11" s="15" t="s">
        <v>89</v>
      </c>
      <c r="R11" s="15" t="s">
        <v>89</v>
      </c>
      <c r="S11" s="15" t="s">
        <v>89</v>
      </c>
      <c r="T11" s="15" t="s">
        <v>89</v>
      </c>
      <c r="U11" s="53" t="s">
        <v>62</v>
      </c>
      <c r="V11" s="20" t="s">
        <v>99</v>
      </c>
      <c r="W11" s="15" t="s">
        <v>89</v>
      </c>
      <c r="X11" s="15" t="s">
        <v>89</v>
      </c>
      <c r="Y11" s="15" t="s">
        <v>89</v>
      </c>
      <c r="Z11" s="15" t="s">
        <v>89</v>
      </c>
      <c r="AA11" s="15" t="s">
        <v>89</v>
      </c>
      <c r="AB11" s="15" t="s">
        <v>87</v>
      </c>
      <c r="AC11" s="15" t="s">
        <v>123</v>
      </c>
      <c r="AD11" s="15" t="s">
        <v>83</v>
      </c>
      <c r="AE11" s="15" t="s">
        <v>122</v>
      </c>
      <c r="AF11" s="15" t="s">
        <v>89</v>
      </c>
      <c r="AG11" s="15" t="s">
        <v>89</v>
      </c>
      <c r="AH11" s="15" t="s">
        <v>89</v>
      </c>
      <c r="AI11" s="15" t="s">
        <v>89</v>
      </c>
      <c r="AJ11" s="15" t="s">
        <v>89</v>
      </c>
      <c r="AK11" s="23" t="s">
        <v>144</v>
      </c>
      <c r="AL11" s="15" t="s">
        <v>130</v>
      </c>
      <c r="AM11" s="15"/>
      <c r="AN11" s="15"/>
      <c r="AO11" s="15"/>
      <c r="AP11" s="15"/>
      <c r="AQ11" s="15"/>
      <c r="AR11" s="59" t="s">
        <v>2</v>
      </c>
      <c r="AS11" s="59" t="s">
        <v>343</v>
      </c>
      <c r="AT11" s="3"/>
    </row>
    <row r="12" spans="1:46" x14ac:dyDescent="0.35">
      <c r="A12" s="26" t="s">
        <v>82</v>
      </c>
      <c r="B12" s="26" t="s">
        <v>83</v>
      </c>
      <c r="C12" s="2" t="s">
        <v>124</v>
      </c>
      <c r="D12" s="13" t="s">
        <v>125</v>
      </c>
      <c r="E12" s="21" t="s">
        <v>131</v>
      </c>
      <c r="F12" s="13" t="s">
        <v>127</v>
      </c>
      <c r="G12" s="13" t="s">
        <v>89</v>
      </c>
      <c r="H12" s="13" t="s">
        <v>55</v>
      </c>
      <c r="I12" s="13" t="s">
        <v>89</v>
      </c>
      <c r="J12" s="13" t="s">
        <v>102</v>
      </c>
      <c r="K12" s="15" t="s">
        <v>89</v>
      </c>
      <c r="L12" s="15" t="s">
        <v>39</v>
      </c>
      <c r="M12" s="15" t="s">
        <v>93</v>
      </c>
      <c r="N12" s="15" t="s">
        <v>129</v>
      </c>
      <c r="O12" s="15" t="s">
        <v>89</v>
      </c>
      <c r="P12" s="15" t="s">
        <v>96</v>
      </c>
      <c r="Q12" s="21" t="s">
        <v>137</v>
      </c>
      <c r="R12" s="16" t="s">
        <v>103</v>
      </c>
      <c r="S12" s="16" t="s">
        <v>97</v>
      </c>
      <c r="T12" s="16" t="s">
        <v>98</v>
      </c>
      <c r="U12" s="20" t="s">
        <v>130</v>
      </c>
      <c r="V12" s="15" t="s">
        <v>89</v>
      </c>
      <c r="W12" s="16" t="s">
        <v>105</v>
      </c>
      <c r="X12" s="15" t="s">
        <v>89</v>
      </c>
      <c r="Y12" s="15" t="s">
        <v>89</v>
      </c>
      <c r="Z12" s="15" t="s">
        <v>89</v>
      </c>
      <c r="AA12" s="15" t="s">
        <v>89</v>
      </c>
      <c r="AB12" s="15" t="s">
        <v>87</v>
      </c>
      <c r="AC12" s="15" t="s">
        <v>123</v>
      </c>
      <c r="AD12" s="15" t="s">
        <v>83</v>
      </c>
      <c r="AE12" s="15" t="s">
        <v>89</v>
      </c>
      <c r="AF12" s="21" t="s">
        <v>126</v>
      </c>
      <c r="AG12" s="20" t="s">
        <v>128</v>
      </c>
      <c r="AH12" s="15" t="s">
        <v>89</v>
      </c>
      <c r="AI12" s="15" t="s">
        <v>89</v>
      </c>
      <c r="AJ12" s="21" t="s">
        <v>137</v>
      </c>
      <c r="AK12" s="15" t="s">
        <v>89</v>
      </c>
      <c r="AL12" s="15" t="s">
        <v>89</v>
      </c>
      <c r="AM12" s="15"/>
      <c r="AN12" s="15"/>
      <c r="AO12" s="15"/>
      <c r="AP12" s="15"/>
      <c r="AQ12" s="15"/>
      <c r="AR12" s="59" t="s">
        <v>2</v>
      </c>
      <c r="AS12" s="59" t="s">
        <v>343</v>
      </c>
      <c r="AT12" s="3"/>
    </row>
    <row r="13" spans="1:46" x14ac:dyDescent="0.35">
      <c r="A13" s="21" t="s">
        <v>123</v>
      </c>
      <c r="B13" s="21" t="s">
        <v>83</v>
      </c>
      <c r="C13" s="2" t="s">
        <v>132</v>
      </c>
      <c r="D13" s="13" t="s">
        <v>125</v>
      </c>
      <c r="E13" s="19" t="s">
        <v>89</v>
      </c>
      <c r="F13" s="13" t="s">
        <v>127</v>
      </c>
      <c r="G13" s="13" t="s">
        <v>89</v>
      </c>
      <c r="H13" s="13" t="s">
        <v>55</v>
      </c>
      <c r="I13" s="15" t="s">
        <v>89</v>
      </c>
      <c r="J13" s="15" t="s">
        <v>89</v>
      </c>
      <c r="K13" s="15" t="s">
        <v>89</v>
      </c>
      <c r="L13" s="15" t="s">
        <v>39</v>
      </c>
      <c r="M13" s="15" t="s">
        <v>89</v>
      </c>
      <c r="N13" s="15" t="s">
        <v>89</v>
      </c>
      <c r="O13" s="15" t="s">
        <v>89</v>
      </c>
      <c r="P13" s="15" t="s">
        <v>96</v>
      </c>
      <c r="Q13" s="15" t="s">
        <v>89</v>
      </c>
      <c r="R13" s="16" t="s">
        <v>103</v>
      </c>
      <c r="S13" s="16" t="s">
        <v>97</v>
      </c>
      <c r="T13" s="16" t="s">
        <v>98</v>
      </c>
      <c r="U13" s="15" t="s">
        <v>89</v>
      </c>
      <c r="V13" s="15" t="s">
        <v>89</v>
      </c>
      <c r="W13" s="16" t="s">
        <v>105</v>
      </c>
      <c r="X13" s="15" t="s">
        <v>89</v>
      </c>
      <c r="Y13" s="15" t="s">
        <v>89</v>
      </c>
      <c r="Z13" s="15" t="s">
        <v>89</v>
      </c>
      <c r="AA13" s="15" t="s">
        <v>89</v>
      </c>
      <c r="AB13" s="15" t="s">
        <v>89</v>
      </c>
      <c r="AC13" s="15" t="s">
        <v>89</v>
      </c>
      <c r="AD13" s="15" t="s">
        <v>89</v>
      </c>
      <c r="AE13" s="15" t="s">
        <v>89</v>
      </c>
      <c r="AF13" s="21" t="s">
        <v>126</v>
      </c>
      <c r="AG13" s="20" t="s">
        <v>128</v>
      </c>
      <c r="AH13" s="24" t="s">
        <v>85</v>
      </c>
      <c r="AI13" s="25" t="s">
        <v>133</v>
      </c>
      <c r="AJ13" s="20" t="s">
        <v>92</v>
      </c>
      <c r="AK13" s="15" t="s">
        <v>89</v>
      </c>
      <c r="AL13" s="15" t="s">
        <v>89</v>
      </c>
      <c r="AM13" s="15"/>
      <c r="AN13" s="15"/>
      <c r="AO13" s="15"/>
      <c r="AP13" s="15"/>
      <c r="AQ13" s="15"/>
      <c r="AR13" s="59" t="s">
        <v>2</v>
      </c>
      <c r="AS13" s="59" t="s">
        <v>343</v>
      </c>
      <c r="AT13" s="3"/>
    </row>
    <row r="14" spans="1:46" x14ac:dyDescent="0.35">
      <c r="A14" s="26" t="s">
        <v>21</v>
      </c>
      <c r="B14" s="26" t="s">
        <v>21</v>
      </c>
      <c r="C14" s="13" t="s">
        <v>118</v>
      </c>
      <c r="D14" s="13" t="s">
        <v>84</v>
      </c>
      <c r="E14" s="24" t="s">
        <v>85</v>
      </c>
      <c r="F14" s="13" t="s">
        <v>86</v>
      </c>
      <c r="G14" s="13" t="s">
        <v>89</v>
      </c>
      <c r="H14" s="13" t="s">
        <v>89</v>
      </c>
      <c r="I14" s="13" t="s">
        <v>90</v>
      </c>
      <c r="J14" s="13" t="s">
        <v>91</v>
      </c>
      <c r="K14" s="15" t="s">
        <v>89</v>
      </c>
      <c r="L14" s="15" t="s">
        <v>89</v>
      </c>
      <c r="M14" s="15" t="s">
        <v>89</v>
      </c>
      <c r="N14" s="15" t="s">
        <v>89</v>
      </c>
      <c r="O14" s="15" t="s">
        <v>89</v>
      </c>
      <c r="P14" s="15" t="s">
        <v>89</v>
      </c>
      <c r="Q14" s="15" t="s">
        <v>89</v>
      </c>
      <c r="R14" s="15" t="s">
        <v>89</v>
      </c>
      <c r="S14" s="15" t="s">
        <v>89</v>
      </c>
      <c r="T14" s="15" t="s">
        <v>89</v>
      </c>
      <c r="U14" s="20" t="s">
        <v>92</v>
      </c>
      <c r="V14" s="15" t="s">
        <v>89</v>
      </c>
      <c r="W14" s="15" t="s">
        <v>89</v>
      </c>
      <c r="X14" s="15" t="s">
        <v>89</v>
      </c>
      <c r="Y14" s="15" t="s">
        <v>89</v>
      </c>
      <c r="Z14" s="15" t="s">
        <v>89</v>
      </c>
      <c r="AA14" s="15" t="s">
        <v>88</v>
      </c>
      <c r="AB14" s="15" t="s">
        <v>87</v>
      </c>
      <c r="AC14" s="15" t="s">
        <v>89</v>
      </c>
      <c r="AD14" s="15" t="s">
        <v>89</v>
      </c>
      <c r="AE14" s="15" t="s">
        <v>89</v>
      </c>
      <c r="AF14" s="15" t="s">
        <v>89</v>
      </c>
      <c r="AG14" s="15" t="s">
        <v>89</v>
      </c>
      <c r="AH14" s="15" t="s">
        <v>89</v>
      </c>
      <c r="AI14" s="15" t="s">
        <v>89</v>
      </c>
      <c r="AJ14" s="15" t="s">
        <v>89</v>
      </c>
      <c r="AK14" s="15" t="s">
        <v>89</v>
      </c>
      <c r="AL14" s="15" t="s">
        <v>89</v>
      </c>
      <c r="AM14" s="15"/>
      <c r="AN14" s="15"/>
      <c r="AO14" s="15"/>
      <c r="AP14" s="15"/>
      <c r="AQ14" s="15"/>
      <c r="AR14" s="59" t="s">
        <v>2</v>
      </c>
      <c r="AS14" s="59" t="s">
        <v>343</v>
      </c>
      <c r="AT14" s="3"/>
    </row>
    <row r="15" spans="1:46" x14ac:dyDescent="0.35">
      <c r="A15" s="21" t="s">
        <v>21</v>
      </c>
      <c r="B15" s="21" t="s">
        <v>21</v>
      </c>
      <c r="C15" s="2" t="s">
        <v>134</v>
      </c>
      <c r="D15" s="13" t="s">
        <v>84</v>
      </c>
      <c r="E15" s="24" t="s">
        <v>85</v>
      </c>
      <c r="F15" s="13" t="s">
        <v>86</v>
      </c>
      <c r="G15" s="20" t="s">
        <v>92</v>
      </c>
      <c r="H15" s="13" t="s">
        <v>125</v>
      </c>
      <c r="I15" s="15" t="s">
        <v>135</v>
      </c>
      <c r="J15" s="15" t="s">
        <v>87</v>
      </c>
      <c r="K15" s="15" t="s">
        <v>89</v>
      </c>
      <c r="L15" s="15" t="s">
        <v>39</v>
      </c>
      <c r="M15" s="15" t="s">
        <v>89</v>
      </c>
      <c r="N15" s="15" t="s">
        <v>89</v>
      </c>
      <c r="O15" s="15" t="s">
        <v>58</v>
      </c>
      <c r="P15" s="15" t="s">
        <v>89</v>
      </c>
      <c r="Q15" s="15" t="s">
        <v>89</v>
      </c>
      <c r="R15" s="16" t="s">
        <v>103</v>
      </c>
      <c r="S15" s="16" t="s">
        <v>97</v>
      </c>
      <c r="T15" s="16" t="s">
        <v>98</v>
      </c>
      <c r="U15" s="15" t="s">
        <v>89</v>
      </c>
      <c r="V15" s="15" t="s">
        <v>89</v>
      </c>
      <c r="W15" s="15" t="s">
        <v>89</v>
      </c>
      <c r="X15" s="15" t="s">
        <v>89</v>
      </c>
      <c r="Y15" s="15" t="s">
        <v>89</v>
      </c>
      <c r="Z15" s="15" t="s">
        <v>89</v>
      </c>
      <c r="AA15" s="15" t="s">
        <v>89</v>
      </c>
      <c r="AB15" s="13" t="s">
        <v>127</v>
      </c>
      <c r="AC15" s="15" t="s">
        <v>123</v>
      </c>
      <c r="AD15" s="15" t="s">
        <v>83</v>
      </c>
      <c r="AE15" s="15" t="s">
        <v>89</v>
      </c>
      <c r="AF15" s="21" t="s">
        <v>126</v>
      </c>
      <c r="AG15" s="20" t="s">
        <v>128</v>
      </c>
      <c r="AH15" s="24" t="s">
        <v>85</v>
      </c>
      <c r="AI15" s="25" t="s">
        <v>133</v>
      </c>
      <c r="AJ15" s="20" t="s">
        <v>92</v>
      </c>
      <c r="AK15" s="15" t="s">
        <v>89</v>
      </c>
      <c r="AL15" s="15" t="s">
        <v>89</v>
      </c>
      <c r="AM15" s="15"/>
      <c r="AN15" s="15"/>
      <c r="AO15" s="15"/>
      <c r="AP15" s="15"/>
      <c r="AQ15" s="15"/>
      <c r="AR15" s="59" t="s">
        <v>2</v>
      </c>
      <c r="AS15" s="59" t="s">
        <v>343</v>
      </c>
      <c r="AT1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abSelected="1" topLeftCell="BB1" workbookViewId="0">
      <selection activeCell="BI2" sqref="BI2:BI20"/>
    </sheetView>
  </sheetViews>
  <sheetFormatPr defaultRowHeight="14.5" x14ac:dyDescent="0.35"/>
  <cols>
    <col min="3" max="3" width="26.1796875" customWidth="1" collapsed="1"/>
    <col min="4" max="4" width="68.90625" customWidth="1" collapsed="1"/>
    <col min="5" max="5" width="27" customWidth="1" collapsed="1"/>
    <col min="6" max="6" width="22.81640625" customWidth="1" collapsed="1"/>
    <col min="7" max="7" width="29.81640625" customWidth="1" collapsed="1"/>
    <col min="8" max="8" width="27.453125" customWidth="1" collapsed="1"/>
    <col min="9" max="9" width="25.81640625" customWidth="1" collapsed="1"/>
    <col min="10" max="10" width="25.54296875" customWidth="1" collapsed="1"/>
    <col min="11" max="11" width="46.08984375" customWidth="1" collapsed="1"/>
    <col min="12" max="12" width="21.54296875" customWidth="1" collapsed="1"/>
    <col min="13" max="13" width="24" customWidth="1" collapsed="1"/>
    <col min="14" max="14" width="22" customWidth="1" collapsed="1"/>
    <col min="15" max="15" width="18.26953125" customWidth="1" collapsed="1"/>
    <col min="16" max="16" width="25" customWidth="1" collapsed="1"/>
    <col min="17" max="17" width="24.26953125" customWidth="1" collapsed="1"/>
    <col min="18" max="18" width="27.90625" customWidth="1" collapsed="1"/>
    <col min="19" max="19" width="24.36328125" customWidth="1" collapsed="1"/>
    <col min="20" max="20" width="23.7265625" customWidth="1" collapsed="1"/>
    <col min="21" max="21" width="30.90625" customWidth="1" collapsed="1"/>
    <col min="22" max="22" width="29.90625" customWidth="1" collapsed="1"/>
    <col min="23" max="23" width="31.453125" customWidth="1" collapsed="1"/>
    <col min="25" max="25" width="23.90625" customWidth="1" collapsed="1"/>
    <col min="26" max="26" width="19.453125" customWidth="1" collapsed="1"/>
    <col min="27" max="27" width="21.26953125" customWidth="1" collapsed="1"/>
    <col min="28" max="28" width="22.26953125" customWidth="1" collapsed="1"/>
    <col min="29" max="29" width="20.90625" customWidth="1" collapsed="1"/>
    <col min="30" max="30" width="27" customWidth="1" collapsed="1"/>
    <col min="31" max="31" width="38.7265625" customWidth="1" collapsed="1"/>
    <col min="32" max="32" width="40" customWidth="1" collapsed="1"/>
    <col min="33" max="33" width="39.90625" customWidth="1" collapsed="1"/>
    <col min="34" max="34" width="33.90625" customWidth="1" collapsed="1"/>
    <col min="35" max="39" width="29.26953125" customWidth="1" collapsed="1"/>
    <col min="40" max="40" width="51" customWidth="1" collapsed="1"/>
    <col min="41" max="46" width="29.26953125" customWidth="1" collapsed="1"/>
    <col min="47" max="47" width="38.1796875" customWidth="1" collapsed="1"/>
    <col min="48" max="48" width="163.08984375" customWidth="1" collapsed="1"/>
    <col min="49" max="50" width="74.36328125" customWidth="1" collapsed="1"/>
    <col min="51" max="51" width="13.453125" customWidth="1" collapsed="1"/>
    <col min="52" max="52" width="14.6328125" customWidth="1" collapsed="1"/>
    <col min="53" max="53" width="15.08984375" customWidth="1" collapsed="1"/>
    <col min="54" max="56" width="14.6328125" customWidth="1" collapsed="1"/>
    <col min="57" max="57" width="23.1796875" customWidth="1" collapsed="1"/>
    <col min="58" max="58" width="25.36328125" customWidth="1" collapsed="1"/>
    <col min="59" max="59" width="28.90625" customWidth="1" collapsed="1"/>
    <col min="61" max="61" width="7.453125" bestFit="1" customWidth="1" collapsed="1"/>
  </cols>
  <sheetData>
    <row r="1" spans="1:62" ht="29" x14ac:dyDescent="0.35">
      <c r="A1" s="5" t="s">
        <v>6</v>
      </c>
      <c r="B1" s="5" t="s">
        <v>7</v>
      </c>
      <c r="C1" s="5" t="s">
        <v>8</v>
      </c>
      <c r="D1" s="5" t="s">
        <v>81</v>
      </c>
      <c r="E1" s="5" t="s">
        <v>17</v>
      </c>
      <c r="F1" s="5" t="s">
        <v>11</v>
      </c>
      <c r="G1" s="5" t="s">
        <v>19</v>
      </c>
      <c r="H1" s="5" t="s">
        <v>20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145</v>
      </c>
      <c r="AJ1" s="5" t="s">
        <v>66</v>
      </c>
      <c r="AK1" s="5" t="s">
        <v>61</v>
      </c>
      <c r="AL1" s="5" t="s">
        <v>56</v>
      </c>
      <c r="AM1" s="5" t="s">
        <v>64</v>
      </c>
      <c r="AN1" s="5" t="s">
        <v>151</v>
      </c>
      <c r="AO1" s="5" t="s">
        <v>65</v>
      </c>
      <c r="AP1" s="5" t="s">
        <v>56</v>
      </c>
      <c r="AQ1" s="5" t="s">
        <v>146</v>
      </c>
      <c r="AR1" s="5" t="s">
        <v>148</v>
      </c>
      <c r="AS1" s="5" t="s">
        <v>149</v>
      </c>
      <c r="AT1" s="5" t="s">
        <v>147</v>
      </c>
      <c r="AU1" s="5" t="s">
        <v>150</v>
      </c>
      <c r="AV1" s="5" t="s">
        <v>161</v>
      </c>
      <c r="AW1" s="5" t="s">
        <v>154</v>
      </c>
      <c r="AX1" s="5" t="s">
        <v>155</v>
      </c>
      <c r="AY1" s="36" t="s">
        <v>159</v>
      </c>
      <c r="AZ1" s="36" t="s">
        <v>156</v>
      </c>
      <c r="BA1" s="36" t="s">
        <v>157</v>
      </c>
      <c r="BB1" s="36" t="s">
        <v>158</v>
      </c>
      <c r="BC1" s="36" t="s">
        <v>160</v>
      </c>
      <c r="BD1" s="36" t="s">
        <v>162</v>
      </c>
      <c r="BE1" s="36" t="s">
        <v>244</v>
      </c>
      <c r="BF1" s="36" t="s">
        <v>245</v>
      </c>
      <c r="BG1" s="36" t="s">
        <v>246</v>
      </c>
      <c r="BH1" s="5" t="s">
        <v>1</v>
      </c>
      <c r="BI1" s="5" t="s">
        <v>4</v>
      </c>
      <c r="BJ1" s="5" t="s">
        <v>3</v>
      </c>
    </row>
    <row r="2" spans="1:62" ht="49" customHeight="1" x14ac:dyDescent="0.35">
      <c r="A2" s="28" t="s">
        <v>21</v>
      </c>
      <c r="B2" s="28" t="s">
        <v>21</v>
      </c>
      <c r="C2" s="52" t="s">
        <v>18</v>
      </c>
      <c r="D2" s="27" t="s">
        <v>163</v>
      </c>
      <c r="E2" s="3" t="s">
        <v>16</v>
      </c>
      <c r="F2" s="7" t="s">
        <v>39</v>
      </c>
      <c r="G2" s="3" t="s">
        <v>16</v>
      </c>
      <c r="H2" s="3" t="s">
        <v>16</v>
      </c>
      <c r="I2" s="7" t="s">
        <v>14</v>
      </c>
      <c r="J2" s="7" t="s">
        <v>15</v>
      </c>
      <c r="K2" s="7" t="s">
        <v>40</v>
      </c>
      <c r="L2" s="7" t="s">
        <v>41</v>
      </c>
      <c r="M2" s="7" t="s">
        <v>42</v>
      </c>
      <c r="N2" s="7" t="s">
        <v>43</v>
      </c>
      <c r="O2" s="35" t="s">
        <v>44</v>
      </c>
      <c r="P2" s="7" t="s">
        <v>45</v>
      </c>
      <c r="Q2" s="7" t="s">
        <v>46</v>
      </c>
      <c r="R2" s="7" t="s">
        <v>47</v>
      </c>
      <c r="S2" s="8">
        <v>4</v>
      </c>
      <c r="T2" s="8">
        <v>6</v>
      </c>
      <c r="U2" s="8">
        <v>8</v>
      </c>
      <c r="V2" s="8">
        <v>10</v>
      </c>
      <c r="W2" s="9" t="s">
        <v>48</v>
      </c>
      <c r="X2" s="3" t="s">
        <v>10</v>
      </c>
      <c r="Y2" s="2" t="s">
        <v>49</v>
      </c>
      <c r="Z2" s="26">
        <v>2</v>
      </c>
      <c r="AA2" s="26">
        <v>3</v>
      </c>
      <c r="AB2" s="26">
        <v>7</v>
      </c>
      <c r="AC2" s="26">
        <v>5</v>
      </c>
      <c r="AD2" s="26">
        <v>2</v>
      </c>
      <c r="AE2" s="2" t="s">
        <v>55</v>
      </c>
      <c r="AF2" s="34" t="s">
        <v>16</v>
      </c>
      <c r="AG2" s="52" t="s">
        <v>58</v>
      </c>
      <c r="AH2" s="52" t="s">
        <v>16</v>
      </c>
      <c r="AI2" s="52" t="s">
        <v>152</v>
      </c>
      <c r="AJ2" s="31">
        <f t="shared" ref="AJ2:AJ16" si="0">Z2+AA2+AB2+AC2+AD2</f>
        <v>19</v>
      </c>
      <c r="AK2" s="2" t="s">
        <v>62</v>
      </c>
      <c r="AL2" s="2" t="s">
        <v>63</v>
      </c>
      <c r="AM2" s="28">
        <v>1</v>
      </c>
      <c r="AN2" s="20">
        <v>32</v>
      </c>
      <c r="AO2" s="31">
        <f>AM2*AN2</f>
        <v>32</v>
      </c>
      <c r="AP2" s="29" t="s">
        <v>55</v>
      </c>
      <c r="AQ2" s="32">
        <f>IF((AF2="No"),((AN2*AJ2)/100),AN2)</f>
        <v>32</v>
      </c>
      <c r="AR2" s="53">
        <v>12</v>
      </c>
      <c r="AS2" s="32">
        <f t="shared" ref="AS2:AS7" si="1">(AJ2/AR2)</f>
        <v>1.5833333333333333</v>
      </c>
      <c r="AT2" s="53">
        <v>0.3</v>
      </c>
      <c r="AU2" s="32">
        <f t="shared" ref="AU2:AU7" si="2">(AJ2*AT2)</f>
        <v>5.7</v>
      </c>
      <c r="AV2" s="42">
        <f>IF(AQ2&lt;AS2,AU2,IF(AND(AQ2&gt;AS2,AQ2&lt;AU2),AQ2,IF(AND(AQ2&gt;AS2,AQ2&gt;AU2),AU2)))</f>
        <v>5.7</v>
      </c>
      <c r="AW2" s="27" t="s">
        <v>89</v>
      </c>
      <c r="AX2" s="27" t="s">
        <v>89</v>
      </c>
      <c r="AY2" s="27" t="s">
        <v>89</v>
      </c>
      <c r="AZ2" s="27" t="s">
        <v>89</v>
      </c>
      <c r="BA2" s="27" t="s">
        <v>89</v>
      </c>
      <c r="BB2" s="27" t="s">
        <v>89</v>
      </c>
      <c r="BC2" s="27" t="s">
        <v>89</v>
      </c>
      <c r="BD2" s="45">
        <f>ROUND(AV2,1)</f>
        <v>5.7</v>
      </c>
      <c r="BE2" s="72" t="s">
        <v>89</v>
      </c>
      <c r="BF2" s="72" t="s">
        <v>89</v>
      </c>
      <c r="BG2" s="53" t="s">
        <v>240</v>
      </c>
      <c r="BH2" s="3" t="s">
        <v>2</v>
      </c>
      <c r="BI2" s="59" t="s">
        <v>73</v>
      </c>
      <c r="BJ2" s="3"/>
    </row>
    <row r="3" spans="1:62" ht="49" customHeight="1" x14ac:dyDescent="0.35">
      <c r="A3" s="28" t="s">
        <v>21</v>
      </c>
      <c r="B3" s="28" t="s">
        <v>21</v>
      </c>
      <c r="C3" s="52" t="s">
        <v>18</v>
      </c>
      <c r="D3" s="27" t="s">
        <v>164</v>
      </c>
      <c r="E3" s="3" t="s">
        <v>16</v>
      </c>
      <c r="F3" s="7" t="s">
        <v>39</v>
      </c>
      <c r="G3" s="3" t="s">
        <v>16</v>
      </c>
      <c r="H3" s="3" t="s">
        <v>16</v>
      </c>
      <c r="I3" s="7" t="s">
        <v>14</v>
      </c>
      <c r="J3" s="7" t="s">
        <v>15</v>
      </c>
      <c r="K3" s="7" t="s">
        <v>40</v>
      </c>
      <c r="L3" s="7" t="s">
        <v>41</v>
      </c>
      <c r="M3" s="7" t="s">
        <v>42</v>
      </c>
      <c r="N3" s="7" t="s">
        <v>43</v>
      </c>
      <c r="O3" s="35" t="s">
        <v>44</v>
      </c>
      <c r="P3" s="7" t="s">
        <v>45</v>
      </c>
      <c r="Q3" s="7" t="s">
        <v>46</v>
      </c>
      <c r="R3" s="7" t="s">
        <v>47</v>
      </c>
      <c r="S3" s="8">
        <v>4</v>
      </c>
      <c r="T3" s="8">
        <v>6</v>
      </c>
      <c r="U3" s="8">
        <v>8</v>
      </c>
      <c r="V3" s="8">
        <v>10</v>
      </c>
      <c r="W3" s="9" t="s">
        <v>48</v>
      </c>
      <c r="X3" s="3" t="s">
        <v>10</v>
      </c>
      <c r="Y3" s="2" t="s">
        <v>49</v>
      </c>
      <c r="Z3" s="26">
        <v>10</v>
      </c>
      <c r="AA3" s="26">
        <v>11</v>
      </c>
      <c r="AB3" s="26">
        <v>12</v>
      </c>
      <c r="AC3" s="26">
        <v>13</v>
      </c>
      <c r="AD3" s="26">
        <v>14</v>
      </c>
      <c r="AE3" s="2" t="s">
        <v>55</v>
      </c>
      <c r="AF3" s="34" t="s">
        <v>16</v>
      </c>
      <c r="AG3" s="52" t="s">
        <v>58</v>
      </c>
      <c r="AH3" s="52" t="s">
        <v>16</v>
      </c>
      <c r="AI3" s="52" t="s">
        <v>152</v>
      </c>
      <c r="AJ3" s="31">
        <f t="shared" si="0"/>
        <v>60</v>
      </c>
      <c r="AK3" s="2" t="s">
        <v>62</v>
      </c>
      <c r="AL3" s="2" t="s">
        <v>63</v>
      </c>
      <c r="AM3" s="28">
        <v>1</v>
      </c>
      <c r="AN3" s="20">
        <v>10</v>
      </c>
      <c r="AO3" s="31">
        <f>AM3*AN3</f>
        <v>10</v>
      </c>
      <c r="AP3" s="29" t="s">
        <v>55</v>
      </c>
      <c r="AQ3" s="32">
        <f t="shared" ref="AQ3:AQ7" si="3">IF((AF3="NO"),((AN3*AJ3)/100),AN3)</f>
        <v>10</v>
      </c>
      <c r="AR3" s="53">
        <v>12</v>
      </c>
      <c r="AS3" s="32">
        <f t="shared" si="1"/>
        <v>5</v>
      </c>
      <c r="AT3" s="53">
        <v>0.3</v>
      </c>
      <c r="AU3" s="32">
        <f t="shared" si="2"/>
        <v>18</v>
      </c>
      <c r="AV3" s="32">
        <f>IF(AQ3&lt;AS3,AU3,IF(AND(AQ3&gt;AS3,AU3&gt;AQ3),AQ3,IF(AND(AQ3&gt;AS3,AQ3&gt;AU3),AU3)))</f>
        <v>10</v>
      </c>
      <c r="AW3" s="27" t="s">
        <v>89</v>
      </c>
      <c r="AX3" s="27" t="s">
        <v>89</v>
      </c>
      <c r="AY3" s="27" t="s">
        <v>89</v>
      </c>
      <c r="AZ3" s="27" t="s">
        <v>89</v>
      </c>
      <c r="BA3" s="27" t="s">
        <v>89</v>
      </c>
      <c r="BB3" s="27" t="s">
        <v>89</v>
      </c>
      <c r="BC3" s="27" t="s">
        <v>89</v>
      </c>
      <c r="BD3" s="45">
        <f t="shared" ref="BD3:BD15" si="4">ROUND(AV3,1)</f>
        <v>10</v>
      </c>
      <c r="BE3" s="72" t="s">
        <v>89</v>
      </c>
      <c r="BF3" s="72" t="s">
        <v>89</v>
      </c>
      <c r="BG3" s="53" t="s">
        <v>240</v>
      </c>
      <c r="BH3" s="59" t="s">
        <v>2</v>
      </c>
      <c r="BI3" s="59" t="s">
        <v>73</v>
      </c>
      <c r="BJ3" s="3"/>
    </row>
    <row r="4" spans="1:62" ht="49" customHeight="1" x14ac:dyDescent="0.35">
      <c r="A4" s="28" t="s">
        <v>21</v>
      </c>
      <c r="B4" s="28" t="s">
        <v>21</v>
      </c>
      <c r="C4" s="52" t="s">
        <v>18</v>
      </c>
      <c r="D4" s="27" t="s">
        <v>165</v>
      </c>
      <c r="E4" s="3" t="s">
        <v>16</v>
      </c>
      <c r="F4" s="7" t="s">
        <v>39</v>
      </c>
      <c r="G4" s="3" t="s">
        <v>16</v>
      </c>
      <c r="H4" s="3" t="s">
        <v>16</v>
      </c>
      <c r="I4" s="7" t="s">
        <v>14</v>
      </c>
      <c r="J4" s="7" t="s">
        <v>15</v>
      </c>
      <c r="K4" s="7" t="s">
        <v>40</v>
      </c>
      <c r="L4" s="7" t="s">
        <v>41</v>
      </c>
      <c r="M4" s="7" t="s">
        <v>42</v>
      </c>
      <c r="N4" s="7" t="s">
        <v>43</v>
      </c>
      <c r="O4" s="35" t="s">
        <v>44</v>
      </c>
      <c r="P4" s="7" t="s">
        <v>45</v>
      </c>
      <c r="Q4" s="7" t="s">
        <v>46</v>
      </c>
      <c r="R4" s="7" t="s">
        <v>47</v>
      </c>
      <c r="S4" s="8">
        <v>4</v>
      </c>
      <c r="T4" s="8">
        <v>6</v>
      </c>
      <c r="U4" s="8">
        <v>8</v>
      </c>
      <c r="V4" s="8">
        <v>10</v>
      </c>
      <c r="W4" s="9" t="s">
        <v>48</v>
      </c>
      <c r="X4" s="3" t="s">
        <v>10</v>
      </c>
      <c r="Y4" s="2" t="s">
        <v>49</v>
      </c>
      <c r="Z4" s="26">
        <v>20</v>
      </c>
      <c r="AA4" s="26">
        <v>20</v>
      </c>
      <c r="AB4" s="26">
        <v>20</v>
      </c>
      <c r="AC4" s="26">
        <v>20</v>
      </c>
      <c r="AD4" s="26">
        <v>20</v>
      </c>
      <c r="AE4" s="2" t="s">
        <v>55</v>
      </c>
      <c r="AF4" s="34" t="s">
        <v>16</v>
      </c>
      <c r="AG4" s="52" t="s">
        <v>58</v>
      </c>
      <c r="AH4" s="52" t="s">
        <v>16</v>
      </c>
      <c r="AI4" s="52" t="s">
        <v>152</v>
      </c>
      <c r="AJ4" s="31">
        <f t="shared" si="0"/>
        <v>100</v>
      </c>
      <c r="AK4" s="2" t="s">
        <v>62</v>
      </c>
      <c r="AL4" s="2" t="s">
        <v>63</v>
      </c>
      <c r="AM4" s="28">
        <v>1</v>
      </c>
      <c r="AN4" s="20">
        <v>8</v>
      </c>
      <c r="AO4" s="31">
        <v>9</v>
      </c>
      <c r="AP4" s="29" t="s">
        <v>55</v>
      </c>
      <c r="AQ4" s="32">
        <f t="shared" si="3"/>
        <v>8</v>
      </c>
      <c r="AR4" s="53">
        <v>12</v>
      </c>
      <c r="AS4" s="32">
        <f t="shared" si="1"/>
        <v>8.3333333333333339</v>
      </c>
      <c r="AT4" s="53">
        <v>0.3</v>
      </c>
      <c r="AU4" s="32">
        <f t="shared" si="2"/>
        <v>30</v>
      </c>
      <c r="AV4" s="32">
        <f>IF(AQ4&lt;AS4,AU4,IF(AND(AQ4&gt;AS4,AQ4&lt;AU4),AQ4,IF(AND(AQ4&gt;AS4,AQ4&gt;AU4),AU4)))</f>
        <v>30</v>
      </c>
      <c r="AW4" s="27" t="s">
        <v>89</v>
      </c>
      <c r="AX4" s="27" t="s">
        <v>89</v>
      </c>
      <c r="AY4" s="27" t="s">
        <v>89</v>
      </c>
      <c r="AZ4" s="27" t="s">
        <v>89</v>
      </c>
      <c r="BA4" s="27" t="s">
        <v>89</v>
      </c>
      <c r="BB4" s="27" t="s">
        <v>89</v>
      </c>
      <c r="BC4" s="27" t="s">
        <v>89</v>
      </c>
      <c r="BD4" s="45">
        <f t="shared" si="4"/>
        <v>30</v>
      </c>
      <c r="BE4" s="72" t="s">
        <v>89</v>
      </c>
      <c r="BF4" s="72" t="s">
        <v>89</v>
      </c>
      <c r="BG4" s="53" t="s">
        <v>240</v>
      </c>
      <c r="BH4" s="59" t="s">
        <v>2</v>
      </c>
      <c r="BI4" s="59" t="s">
        <v>73</v>
      </c>
      <c r="BJ4" s="3"/>
    </row>
    <row r="5" spans="1:62" ht="49" customHeight="1" x14ac:dyDescent="0.35">
      <c r="A5" s="66" t="s">
        <v>21</v>
      </c>
      <c r="B5" s="66" t="s">
        <v>21</v>
      </c>
      <c r="C5" s="52" t="s">
        <v>18</v>
      </c>
      <c r="D5" s="65" t="s">
        <v>328</v>
      </c>
      <c r="E5" s="59" t="s">
        <v>16</v>
      </c>
      <c r="F5" s="61" t="s">
        <v>39</v>
      </c>
      <c r="G5" s="59" t="s">
        <v>16</v>
      </c>
      <c r="H5" s="59" t="s">
        <v>16</v>
      </c>
      <c r="I5" s="61" t="s">
        <v>14</v>
      </c>
      <c r="J5" s="61" t="s">
        <v>15</v>
      </c>
      <c r="K5" s="61" t="s">
        <v>40</v>
      </c>
      <c r="L5" s="61" t="s">
        <v>41</v>
      </c>
      <c r="M5" s="61" t="s">
        <v>42</v>
      </c>
      <c r="N5" s="61" t="s">
        <v>43</v>
      </c>
      <c r="O5" s="67" t="s">
        <v>44</v>
      </c>
      <c r="P5" s="61" t="s">
        <v>45</v>
      </c>
      <c r="Q5" s="61" t="s">
        <v>46</v>
      </c>
      <c r="R5" s="61" t="s">
        <v>47</v>
      </c>
      <c r="S5" s="62">
        <v>4</v>
      </c>
      <c r="T5" s="62">
        <v>6</v>
      </c>
      <c r="U5" s="62">
        <v>8</v>
      </c>
      <c r="V5" s="62">
        <v>10</v>
      </c>
      <c r="W5" s="63" t="s">
        <v>48</v>
      </c>
      <c r="X5" s="59" t="s">
        <v>10</v>
      </c>
      <c r="Y5" s="58" t="s">
        <v>49</v>
      </c>
      <c r="Z5" s="64">
        <v>2</v>
      </c>
      <c r="AA5" s="64">
        <v>3</v>
      </c>
      <c r="AB5" s="64">
        <v>7</v>
      </c>
      <c r="AC5" s="64">
        <v>5</v>
      </c>
      <c r="AD5" s="64">
        <v>2</v>
      </c>
      <c r="AE5" s="58" t="s">
        <v>55</v>
      </c>
      <c r="AF5" s="34" t="s">
        <v>16</v>
      </c>
      <c r="AG5" s="52" t="s">
        <v>58</v>
      </c>
      <c r="AH5" s="52" t="s">
        <v>16</v>
      </c>
      <c r="AI5" s="52" t="s">
        <v>331</v>
      </c>
      <c r="AJ5" s="31">
        <f t="shared" ref="AJ5:AJ10" si="5">Z5+AA5+AB5+AC5+AD5</f>
        <v>19</v>
      </c>
      <c r="AK5" s="58" t="s">
        <v>62</v>
      </c>
      <c r="AL5" s="58" t="s">
        <v>63</v>
      </c>
      <c r="AM5" s="66">
        <v>1</v>
      </c>
      <c r="AN5" s="20">
        <v>32</v>
      </c>
      <c r="AO5" s="31">
        <f>AM5*AN5</f>
        <v>32</v>
      </c>
      <c r="AP5" s="29" t="s">
        <v>55</v>
      </c>
      <c r="AQ5" s="32">
        <f t="shared" si="3"/>
        <v>32</v>
      </c>
      <c r="AR5" s="53">
        <v>12</v>
      </c>
      <c r="AS5" s="32">
        <f t="shared" si="1"/>
        <v>1.5833333333333333</v>
      </c>
      <c r="AT5" s="53">
        <v>0.3</v>
      </c>
      <c r="AU5" s="32">
        <f t="shared" si="2"/>
        <v>5.7</v>
      </c>
      <c r="AV5" s="42">
        <f>IF(AQ5&lt;AS5,AU5,IF(AND(AQ5&gt;AS5,AQ5&lt;AU5),AQ5,IF(AND(AQ5&gt;AS5,AQ5&gt;AU5),AU5)))</f>
        <v>5.7</v>
      </c>
      <c r="AW5" s="65" t="s">
        <v>89</v>
      </c>
      <c r="AX5" s="65" t="s">
        <v>89</v>
      </c>
      <c r="AY5" s="65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45">
        <f>ROUND(AV5,1)</f>
        <v>5.7</v>
      </c>
      <c r="BE5" s="72" t="s">
        <v>89</v>
      </c>
      <c r="BF5" s="72" t="s">
        <v>89</v>
      </c>
      <c r="BG5" s="53" t="s">
        <v>240</v>
      </c>
      <c r="BH5" s="59" t="s">
        <v>2</v>
      </c>
      <c r="BI5" s="59" t="s">
        <v>73</v>
      </c>
      <c r="BJ5" s="59"/>
    </row>
    <row r="6" spans="1:62" ht="49" customHeight="1" x14ac:dyDescent="0.35">
      <c r="A6" s="66" t="s">
        <v>21</v>
      </c>
      <c r="B6" s="66" t="s">
        <v>21</v>
      </c>
      <c r="C6" s="52" t="s">
        <v>18</v>
      </c>
      <c r="D6" s="65" t="s">
        <v>330</v>
      </c>
      <c r="E6" s="59" t="s">
        <v>16</v>
      </c>
      <c r="F6" s="61" t="s">
        <v>39</v>
      </c>
      <c r="G6" s="59" t="s">
        <v>16</v>
      </c>
      <c r="H6" s="59" t="s">
        <v>16</v>
      </c>
      <c r="I6" s="61" t="s">
        <v>14</v>
      </c>
      <c r="J6" s="61" t="s">
        <v>15</v>
      </c>
      <c r="K6" s="61" t="s">
        <v>40</v>
      </c>
      <c r="L6" s="61" t="s">
        <v>41</v>
      </c>
      <c r="M6" s="61" t="s">
        <v>42</v>
      </c>
      <c r="N6" s="61" t="s">
        <v>43</v>
      </c>
      <c r="O6" s="67" t="s">
        <v>44</v>
      </c>
      <c r="P6" s="61" t="s">
        <v>45</v>
      </c>
      <c r="Q6" s="61" t="s">
        <v>46</v>
      </c>
      <c r="R6" s="61" t="s">
        <v>47</v>
      </c>
      <c r="S6" s="62">
        <v>4</v>
      </c>
      <c r="T6" s="62">
        <v>6</v>
      </c>
      <c r="U6" s="62">
        <v>8</v>
      </c>
      <c r="V6" s="62">
        <v>10</v>
      </c>
      <c r="W6" s="63" t="s">
        <v>48</v>
      </c>
      <c r="X6" s="59" t="s">
        <v>10</v>
      </c>
      <c r="Y6" s="58" t="s">
        <v>49</v>
      </c>
      <c r="Z6" s="64">
        <v>10</v>
      </c>
      <c r="AA6" s="64">
        <v>11</v>
      </c>
      <c r="AB6" s="64">
        <v>12</v>
      </c>
      <c r="AC6" s="64">
        <v>13</v>
      </c>
      <c r="AD6" s="64">
        <v>14</v>
      </c>
      <c r="AE6" s="58" t="s">
        <v>55</v>
      </c>
      <c r="AF6" s="34" t="s">
        <v>16</v>
      </c>
      <c r="AG6" s="52" t="s">
        <v>58</v>
      </c>
      <c r="AH6" s="52" t="s">
        <v>16</v>
      </c>
      <c r="AI6" s="52" t="s">
        <v>331</v>
      </c>
      <c r="AJ6" s="31">
        <f t="shared" si="5"/>
        <v>60</v>
      </c>
      <c r="AK6" s="58" t="s">
        <v>62</v>
      </c>
      <c r="AL6" s="58" t="s">
        <v>63</v>
      </c>
      <c r="AM6" s="66">
        <v>1</v>
      </c>
      <c r="AN6" s="20">
        <v>10</v>
      </c>
      <c r="AO6" s="31">
        <f>AM6*AN6</f>
        <v>10</v>
      </c>
      <c r="AP6" s="29" t="s">
        <v>55</v>
      </c>
      <c r="AQ6" s="32">
        <f t="shared" si="3"/>
        <v>10</v>
      </c>
      <c r="AR6" s="53">
        <v>12</v>
      </c>
      <c r="AS6" s="32">
        <f t="shared" si="1"/>
        <v>5</v>
      </c>
      <c r="AT6" s="53">
        <v>0.3</v>
      </c>
      <c r="AU6" s="32">
        <f t="shared" si="2"/>
        <v>18</v>
      </c>
      <c r="AV6" s="32">
        <f>IF(AQ6&lt;AS6,AU6,IF(AND(AQ6&gt;AS6,AU6&gt;AQ6),AQ6,IF(AND(AQ6&gt;AS6,AQ6&gt;AU6),AU6)))</f>
        <v>10</v>
      </c>
      <c r="AW6" s="65" t="s">
        <v>89</v>
      </c>
      <c r="AX6" s="65" t="s">
        <v>89</v>
      </c>
      <c r="AY6" s="65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45">
        <f t="shared" ref="BD6:BD7" si="6">ROUND(AV6,1)</f>
        <v>10</v>
      </c>
      <c r="BE6" s="72" t="s">
        <v>89</v>
      </c>
      <c r="BF6" s="72" t="s">
        <v>89</v>
      </c>
      <c r="BG6" s="53" t="s">
        <v>240</v>
      </c>
      <c r="BH6" s="59" t="s">
        <v>2</v>
      </c>
      <c r="BI6" s="59" t="s">
        <v>73</v>
      </c>
      <c r="BJ6" s="59"/>
    </row>
    <row r="7" spans="1:62" ht="49" customHeight="1" x14ac:dyDescent="0.35">
      <c r="A7" s="66" t="s">
        <v>21</v>
      </c>
      <c r="B7" s="66" t="s">
        <v>21</v>
      </c>
      <c r="C7" s="52" t="s">
        <v>18</v>
      </c>
      <c r="D7" s="65" t="s">
        <v>329</v>
      </c>
      <c r="E7" s="59" t="s">
        <v>16</v>
      </c>
      <c r="F7" s="61" t="s">
        <v>39</v>
      </c>
      <c r="G7" s="59" t="s">
        <v>16</v>
      </c>
      <c r="H7" s="59" t="s">
        <v>16</v>
      </c>
      <c r="I7" s="61" t="s">
        <v>14</v>
      </c>
      <c r="J7" s="61" t="s">
        <v>15</v>
      </c>
      <c r="K7" s="61" t="s">
        <v>40</v>
      </c>
      <c r="L7" s="61" t="s">
        <v>41</v>
      </c>
      <c r="M7" s="61" t="s">
        <v>42</v>
      </c>
      <c r="N7" s="61" t="s">
        <v>43</v>
      </c>
      <c r="O7" s="67" t="s">
        <v>44</v>
      </c>
      <c r="P7" s="61" t="s">
        <v>45</v>
      </c>
      <c r="Q7" s="61" t="s">
        <v>46</v>
      </c>
      <c r="R7" s="61" t="s">
        <v>47</v>
      </c>
      <c r="S7" s="62">
        <v>4</v>
      </c>
      <c r="T7" s="62">
        <v>6</v>
      </c>
      <c r="U7" s="62">
        <v>8</v>
      </c>
      <c r="V7" s="62">
        <v>10</v>
      </c>
      <c r="W7" s="63" t="s">
        <v>48</v>
      </c>
      <c r="X7" s="59" t="s">
        <v>10</v>
      </c>
      <c r="Y7" s="58" t="s">
        <v>49</v>
      </c>
      <c r="Z7" s="64">
        <v>20</v>
      </c>
      <c r="AA7" s="64">
        <v>20</v>
      </c>
      <c r="AB7" s="64">
        <v>20</v>
      </c>
      <c r="AC7" s="64">
        <v>20</v>
      </c>
      <c r="AD7" s="64">
        <v>20</v>
      </c>
      <c r="AE7" s="58" t="s">
        <v>55</v>
      </c>
      <c r="AF7" s="34" t="s">
        <v>16</v>
      </c>
      <c r="AG7" s="52" t="s">
        <v>58</v>
      </c>
      <c r="AH7" s="52" t="s">
        <v>16</v>
      </c>
      <c r="AI7" s="52" t="s">
        <v>331</v>
      </c>
      <c r="AJ7" s="31">
        <f t="shared" si="5"/>
        <v>100</v>
      </c>
      <c r="AK7" s="58" t="s">
        <v>62</v>
      </c>
      <c r="AL7" s="58" t="s">
        <v>63</v>
      </c>
      <c r="AM7" s="66">
        <v>1</v>
      </c>
      <c r="AN7" s="20">
        <v>8</v>
      </c>
      <c r="AO7" s="31">
        <v>9</v>
      </c>
      <c r="AP7" s="29" t="s">
        <v>55</v>
      </c>
      <c r="AQ7" s="32">
        <f t="shared" si="3"/>
        <v>8</v>
      </c>
      <c r="AR7" s="53">
        <v>12</v>
      </c>
      <c r="AS7" s="32">
        <f t="shared" si="1"/>
        <v>8.3333333333333339</v>
      </c>
      <c r="AT7" s="53">
        <v>0.3</v>
      </c>
      <c r="AU7" s="32">
        <f t="shared" si="2"/>
        <v>30</v>
      </c>
      <c r="AV7" s="32">
        <f>IF(AQ7&lt;AS7,AU7,IF(AND(AQ7&gt;AS7,AQ7&lt;AU7),AQ7,IF(AND(AQ7&gt;AS7,AQ7&gt;AU7),AU7)))</f>
        <v>30</v>
      </c>
      <c r="AW7" s="65" t="s">
        <v>89</v>
      </c>
      <c r="AX7" s="65" t="s">
        <v>89</v>
      </c>
      <c r="AY7" s="65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45">
        <f t="shared" si="6"/>
        <v>30</v>
      </c>
      <c r="BE7" s="72" t="s">
        <v>89</v>
      </c>
      <c r="BF7" s="72" t="s">
        <v>89</v>
      </c>
      <c r="BG7" s="53" t="s">
        <v>240</v>
      </c>
      <c r="BH7" s="59" t="s">
        <v>2</v>
      </c>
      <c r="BI7" s="59" t="s">
        <v>73</v>
      </c>
      <c r="BJ7" s="59"/>
    </row>
    <row r="8" spans="1:62" ht="49" customHeight="1" x14ac:dyDescent="0.35">
      <c r="A8" s="66" t="s">
        <v>21</v>
      </c>
      <c r="B8" s="66" t="s">
        <v>21</v>
      </c>
      <c r="C8" s="52" t="s">
        <v>18</v>
      </c>
      <c r="D8" s="65" t="s">
        <v>336</v>
      </c>
      <c r="E8" s="59" t="s">
        <v>16</v>
      </c>
      <c r="F8" s="61" t="s">
        <v>39</v>
      </c>
      <c r="G8" s="59" t="s">
        <v>16</v>
      </c>
      <c r="H8" s="59" t="s">
        <v>16</v>
      </c>
      <c r="I8" s="61" t="s">
        <v>14</v>
      </c>
      <c r="J8" s="61" t="s">
        <v>15</v>
      </c>
      <c r="K8" s="61" t="s">
        <v>40</v>
      </c>
      <c r="L8" s="61" t="s">
        <v>41</v>
      </c>
      <c r="M8" s="61" t="s">
        <v>42</v>
      </c>
      <c r="N8" s="61" t="s">
        <v>43</v>
      </c>
      <c r="O8" s="67" t="s">
        <v>44</v>
      </c>
      <c r="P8" s="61" t="s">
        <v>45</v>
      </c>
      <c r="Q8" s="61" t="s">
        <v>46</v>
      </c>
      <c r="R8" s="61" t="s">
        <v>47</v>
      </c>
      <c r="S8" s="62">
        <v>4</v>
      </c>
      <c r="T8" s="62">
        <v>6</v>
      </c>
      <c r="U8" s="62">
        <v>8</v>
      </c>
      <c r="V8" s="62">
        <v>10</v>
      </c>
      <c r="W8" s="63" t="s">
        <v>48</v>
      </c>
      <c r="X8" s="59" t="s">
        <v>10</v>
      </c>
      <c r="Y8" s="58" t="s">
        <v>49</v>
      </c>
      <c r="Z8" s="64">
        <v>2</v>
      </c>
      <c r="AA8" s="64">
        <v>3</v>
      </c>
      <c r="AB8" s="64">
        <v>7</v>
      </c>
      <c r="AC8" s="64">
        <v>5</v>
      </c>
      <c r="AD8" s="64">
        <v>2</v>
      </c>
      <c r="AE8" s="58" t="s">
        <v>55</v>
      </c>
      <c r="AF8" s="34" t="s">
        <v>58</v>
      </c>
      <c r="AG8" s="52" t="s">
        <v>58</v>
      </c>
      <c r="AH8" s="52" t="s">
        <v>16</v>
      </c>
      <c r="AI8" s="52" t="s">
        <v>152</v>
      </c>
      <c r="AJ8" s="31">
        <f t="shared" si="5"/>
        <v>19</v>
      </c>
      <c r="AK8" s="58" t="s">
        <v>62</v>
      </c>
      <c r="AL8" s="58" t="s">
        <v>63</v>
      </c>
      <c r="AM8" s="66">
        <v>1</v>
      </c>
      <c r="AN8" s="20">
        <v>32</v>
      </c>
      <c r="AO8" s="31">
        <f>AM8*AN8</f>
        <v>32</v>
      </c>
      <c r="AP8" s="29" t="s">
        <v>55</v>
      </c>
      <c r="AQ8" s="32">
        <f>IF((AF8="No"),((AN8*AJ8)/100),AN8)</f>
        <v>6.08</v>
      </c>
      <c r="AR8" s="53">
        <v>12</v>
      </c>
      <c r="AS8" s="32">
        <f t="shared" ref="AS8:AS13" si="7">(AJ8/AR8)</f>
        <v>1.5833333333333333</v>
      </c>
      <c r="AT8" s="53">
        <v>0.3</v>
      </c>
      <c r="AU8" s="32">
        <f t="shared" ref="AU8:AU13" si="8">(AJ8*AT8)</f>
        <v>5.7</v>
      </c>
      <c r="AV8" s="42">
        <f>IF(AQ8&lt;AS8,AU8,IF(AND(AQ8&gt;AS8,AQ8&lt;AU8),AQ8,IF(AND(AQ8&gt;AS8,AQ8&gt;AU8),AU8)))</f>
        <v>5.7</v>
      </c>
      <c r="AW8" s="65" t="s">
        <v>89</v>
      </c>
      <c r="AX8" s="65" t="s">
        <v>89</v>
      </c>
      <c r="AY8" s="65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45">
        <f>ROUND(AV8,1)</f>
        <v>5.7</v>
      </c>
      <c r="BE8" s="72" t="s">
        <v>89</v>
      </c>
      <c r="BF8" s="72" t="s">
        <v>89</v>
      </c>
      <c r="BG8" s="53" t="s">
        <v>240</v>
      </c>
      <c r="BH8" s="59" t="s">
        <v>2</v>
      </c>
      <c r="BI8" s="59" t="s">
        <v>73</v>
      </c>
      <c r="BJ8" s="59"/>
    </row>
    <row r="9" spans="1:62" ht="49" customHeight="1" x14ac:dyDescent="0.35">
      <c r="A9" s="66" t="s">
        <v>21</v>
      </c>
      <c r="B9" s="66" t="s">
        <v>21</v>
      </c>
      <c r="C9" s="52" t="s">
        <v>18</v>
      </c>
      <c r="D9" s="65" t="s">
        <v>337</v>
      </c>
      <c r="E9" s="59" t="s">
        <v>16</v>
      </c>
      <c r="F9" s="61" t="s">
        <v>39</v>
      </c>
      <c r="G9" s="59" t="s">
        <v>16</v>
      </c>
      <c r="H9" s="59" t="s">
        <v>16</v>
      </c>
      <c r="I9" s="61" t="s">
        <v>14</v>
      </c>
      <c r="J9" s="61" t="s">
        <v>15</v>
      </c>
      <c r="K9" s="61" t="s">
        <v>40</v>
      </c>
      <c r="L9" s="61" t="s">
        <v>41</v>
      </c>
      <c r="M9" s="61" t="s">
        <v>42</v>
      </c>
      <c r="N9" s="61" t="s">
        <v>43</v>
      </c>
      <c r="O9" s="67" t="s">
        <v>44</v>
      </c>
      <c r="P9" s="61" t="s">
        <v>45</v>
      </c>
      <c r="Q9" s="61" t="s">
        <v>46</v>
      </c>
      <c r="R9" s="61" t="s">
        <v>47</v>
      </c>
      <c r="S9" s="62">
        <v>4</v>
      </c>
      <c r="T9" s="62">
        <v>6</v>
      </c>
      <c r="U9" s="62">
        <v>8</v>
      </c>
      <c r="V9" s="62">
        <v>10</v>
      </c>
      <c r="W9" s="63" t="s">
        <v>48</v>
      </c>
      <c r="X9" s="59" t="s">
        <v>10</v>
      </c>
      <c r="Y9" s="58" t="s">
        <v>49</v>
      </c>
      <c r="Z9" s="64">
        <v>10</v>
      </c>
      <c r="AA9" s="64">
        <v>11</v>
      </c>
      <c r="AB9" s="64">
        <v>12</v>
      </c>
      <c r="AC9" s="64">
        <v>13</v>
      </c>
      <c r="AD9" s="64">
        <v>14</v>
      </c>
      <c r="AE9" s="58" t="s">
        <v>55</v>
      </c>
      <c r="AF9" s="34" t="s">
        <v>58</v>
      </c>
      <c r="AG9" s="52" t="s">
        <v>58</v>
      </c>
      <c r="AH9" s="52" t="s">
        <v>16</v>
      </c>
      <c r="AI9" s="52" t="s">
        <v>152</v>
      </c>
      <c r="AJ9" s="31">
        <f t="shared" si="5"/>
        <v>60</v>
      </c>
      <c r="AK9" s="58" t="s">
        <v>62</v>
      </c>
      <c r="AL9" s="58" t="s">
        <v>63</v>
      </c>
      <c r="AM9" s="66">
        <v>1</v>
      </c>
      <c r="AN9" s="20">
        <v>10</v>
      </c>
      <c r="AO9" s="31">
        <f>AM9*AN9</f>
        <v>10</v>
      </c>
      <c r="AP9" s="29" t="s">
        <v>55</v>
      </c>
      <c r="AQ9" s="32">
        <f t="shared" ref="AQ9:AQ13" si="9">IF((AF9="NO"),((AN9*AJ9)/100),AN9)</f>
        <v>6</v>
      </c>
      <c r="AR9" s="53">
        <v>12</v>
      </c>
      <c r="AS9" s="32">
        <f t="shared" si="7"/>
        <v>5</v>
      </c>
      <c r="AT9" s="53">
        <v>0.3</v>
      </c>
      <c r="AU9" s="32">
        <f t="shared" si="8"/>
        <v>18</v>
      </c>
      <c r="AV9" s="32">
        <f>IF(AQ9&lt;AS9,AU9,IF(AND(AQ9&gt;AS9,AU9&gt;AQ9),AQ9,IF(AND(AQ9&gt;AS9,AQ9&gt;AU9),AU9)))</f>
        <v>6</v>
      </c>
      <c r="AW9" s="65" t="s">
        <v>89</v>
      </c>
      <c r="AX9" s="65" t="s">
        <v>89</v>
      </c>
      <c r="AY9" s="65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45">
        <f t="shared" ref="BD9:BD10" si="10">ROUND(AV9,1)</f>
        <v>6</v>
      </c>
      <c r="BE9" s="72" t="s">
        <v>89</v>
      </c>
      <c r="BF9" s="72" t="s">
        <v>89</v>
      </c>
      <c r="BG9" s="53" t="s">
        <v>240</v>
      </c>
      <c r="BH9" s="59" t="s">
        <v>2</v>
      </c>
      <c r="BI9" s="59" t="s">
        <v>73</v>
      </c>
      <c r="BJ9" s="59"/>
    </row>
    <row r="10" spans="1:62" ht="49" customHeight="1" x14ac:dyDescent="0.35">
      <c r="A10" s="66" t="s">
        <v>21</v>
      </c>
      <c r="B10" s="66" t="s">
        <v>21</v>
      </c>
      <c r="C10" s="52" t="s">
        <v>18</v>
      </c>
      <c r="D10" s="65" t="s">
        <v>338</v>
      </c>
      <c r="E10" s="59" t="s">
        <v>16</v>
      </c>
      <c r="F10" s="61" t="s">
        <v>39</v>
      </c>
      <c r="G10" s="59" t="s">
        <v>16</v>
      </c>
      <c r="H10" s="59" t="s">
        <v>16</v>
      </c>
      <c r="I10" s="61" t="s">
        <v>14</v>
      </c>
      <c r="J10" s="61" t="s">
        <v>15</v>
      </c>
      <c r="K10" s="61" t="s">
        <v>40</v>
      </c>
      <c r="L10" s="61" t="s">
        <v>41</v>
      </c>
      <c r="M10" s="61" t="s">
        <v>42</v>
      </c>
      <c r="N10" s="61" t="s">
        <v>43</v>
      </c>
      <c r="O10" s="67" t="s">
        <v>44</v>
      </c>
      <c r="P10" s="61" t="s">
        <v>45</v>
      </c>
      <c r="Q10" s="61" t="s">
        <v>46</v>
      </c>
      <c r="R10" s="61" t="s">
        <v>47</v>
      </c>
      <c r="S10" s="62">
        <v>4</v>
      </c>
      <c r="T10" s="62">
        <v>6</v>
      </c>
      <c r="U10" s="62">
        <v>8</v>
      </c>
      <c r="V10" s="62">
        <v>10</v>
      </c>
      <c r="W10" s="63" t="s">
        <v>48</v>
      </c>
      <c r="X10" s="59" t="s">
        <v>10</v>
      </c>
      <c r="Y10" s="58" t="s">
        <v>49</v>
      </c>
      <c r="Z10" s="64">
        <v>20</v>
      </c>
      <c r="AA10" s="64">
        <v>20</v>
      </c>
      <c r="AB10" s="64">
        <v>20</v>
      </c>
      <c r="AC10" s="64">
        <v>20</v>
      </c>
      <c r="AD10" s="64">
        <v>20</v>
      </c>
      <c r="AE10" s="58" t="s">
        <v>55</v>
      </c>
      <c r="AF10" s="34" t="s">
        <v>58</v>
      </c>
      <c r="AG10" s="52" t="s">
        <v>58</v>
      </c>
      <c r="AH10" s="52" t="s">
        <v>16</v>
      </c>
      <c r="AI10" s="52" t="s">
        <v>152</v>
      </c>
      <c r="AJ10" s="31">
        <f t="shared" si="5"/>
        <v>100</v>
      </c>
      <c r="AK10" s="58" t="s">
        <v>62</v>
      </c>
      <c r="AL10" s="58" t="s">
        <v>63</v>
      </c>
      <c r="AM10" s="66">
        <v>1</v>
      </c>
      <c r="AN10" s="20">
        <v>8</v>
      </c>
      <c r="AO10" s="31">
        <v>9</v>
      </c>
      <c r="AP10" s="29" t="s">
        <v>55</v>
      </c>
      <c r="AQ10" s="32">
        <f t="shared" si="9"/>
        <v>8</v>
      </c>
      <c r="AR10" s="53">
        <v>12</v>
      </c>
      <c r="AS10" s="32">
        <f t="shared" si="7"/>
        <v>8.3333333333333339</v>
      </c>
      <c r="AT10" s="53">
        <v>0.3</v>
      </c>
      <c r="AU10" s="32">
        <f t="shared" si="8"/>
        <v>30</v>
      </c>
      <c r="AV10" s="32">
        <f>IF(AQ10&lt;AS10,AU10,IF(AND(AQ10&gt;AS10,AQ10&lt;AU10),AQ10,IF(AND(AQ10&gt;AS10,AQ10&gt;AU10),AU10)))</f>
        <v>30</v>
      </c>
      <c r="AW10" s="65" t="s">
        <v>89</v>
      </c>
      <c r="AX10" s="65" t="s">
        <v>89</v>
      </c>
      <c r="AY10" s="65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45">
        <f t="shared" si="10"/>
        <v>30</v>
      </c>
      <c r="BE10" s="72" t="s">
        <v>89</v>
      </c>
      <c r="BF10" s="72" t="s">
        <v>89</v>
      </c>
      <c r="BG10" s="53" t="s">
        <v>240</v>
      </c>
      <c r="BH10" s="59" t="s">
        <v>2</v>
      </c>
      <c r="BI10" s="59" t="s">
        <v>73</v>
      </c>
      <c r="BJ10" s="59"/>
    </row>
    <row r="11" spans="1:62" ht="49" customHeight="1" x14ac:dyDescent="0.35">
      <c r="A11" s="66" t="s">
        <v>21</v>
      </c>
      <c r="B11" s="66" t="s">
        <v>21</v>
      </c>
      <c r="C11" s="52" t="s">
        <v>18</v>
      </c>
      <c r="D11" s="65" t="s">
        <v>339</v>
      </c>
      <c r="E11" s="59" t="s">
        <v>16</v>
      </c>
      <c r="F11" s="61" t="s">
        <v>39</v>
      </c>
      <c r="G11" s="59" t="s">
        <v>16</v>
      </c>
      <c r="H11" s="59" t="s">
        <v>16</v>
      </c>
      <c r="I11" s="61" t="s">
        <v>14</v>
      </c>
      <c r="J11" s="61" t="s">
        <v>15</v>
      </c>
      <c r="K11" s="61" t="s">
        <v>40</v>
      </c>
      <c r="L11" s="61" t="s">
        <v>41</v>
      </c>
      <c r="M11" s="61" t="s">
        <v>42</v>
      </c>
      <c r="N11" s="61" t="s">
        <v>43</v>
      </c>
      <c r="O11" s="67" t="s">
        <v>44</v>
      </c>
      <c r="P11" s="61" t="s">
        <v>45</v>
      </c>
      <c r="Q11" s="61" t="s">
        <v>46</v>
      </c>
      <c r="R11" s="61" t="s">
        <v>47</v>
      </c>
      <c r="S11" s="62">
        <v>4</v>
      </c>
      <c r="T11" s="62">
        <v>6</v>
      </c>
      <c r="U11" s="62">
        <v>8</v>
      </c>
      <c r="V11" s="62">
        <v>10</v>
      </c>
      <c r="W11" s="63" t="s">
        <v>48</v>
      </c>
      <c r="X11" s="59" t="s">
        <v>10</v>
      </c>
      <c r="Y11" s="58" t="s">
        <v>49</v>
      </c>
      <c r="Z11" s="64">
        <v>2</v>
      </c>
      <c r="AA11" s="64">
        <v>3</v>
      </c>
      <c r="AB11" s="64">
        <v>7</v>
      </c>
      <c r="AC11" s="64">
        <v>5</v>
      </c>
      <c r="AD11" s="64">
        <v>2</v>
      </c>
      <c r="AE11" s="58" t="s">
        <v>55</v>
      </c>
      <c r="AF11" s="34" t="s">
        <v>58</v>
      </c>
      <c r="AG11" s="52" t="s">
        <v>58</v>
      </c>
      <c r="AH11" s="52" t="s">
        <v>16</v>
      </c>
      <c r="AI11" s="52" t="s">
        <v>331</v>
      </c>
      <c r="AJ11" s="31">
        <f t="shared" ref="AJ11:AJ13" si="11">Z11+AA11+AB11+AC11+AD11</f>
        <v>19</v>
      </c>
      <c r="AK11" s="58" t="s">
        <v>62</v>
      </c>
      <c r="AL11" s="58" t="s">
        <v>63</v>
      </c>
      <c r="AM11" s="66">
        <v>1</v>
      </c>
      <c r="AN11" s="20">
        <v>32</v>
      </c>
      <c r="AO11" s="31">
        <f>AM11*AN11</f>
        <v>32</v>
      </c>
      <c r="AP11" s="29" t="s">
        <v>55</v>
      </c>
      <c r="AQ11" s="32">
        <f t="shared" si="9"/>
        <v>6.08</v>
      </c>
      <c r="AR11" s="53">
        <v>12</v>
      </c>
      <c r="AS11" s="32">
        <f t="shared" si="7"/>
        <v>1.5833333333333333</v>
      </c>
      <c r="AT11" s="53">
        <v>0.3</v>
      </c>
      <c r="AU11" s="32">
        <f t="shared" si="8"/>
        <v>5.7</v>
      </c>
      <c r="AV11" s="42">
        <f>IF(AQ11&lt;AS11,AU11,IF(AND(AQ11&gt;AS11,AQ11&lt;AU11),AQ11,IF(AND(AQ11&gt;AS11,AQ11&gt;AU11),AU11)))</f>
        <v>5.7</v>
      </c>
      <c r="AW11" s="65" t="s">
        <v>89</v>
      </c>
      <c r="AX11" s="65" t="s">
        <v>89</v>
      </c>
      <c r="AY11" s="65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45">
        <f>ROUND(AV11,1)</f>
        <v>5.7</v>
      </c>
      <c r="BE11" s="72" t="s">
        <v>89</v>
      </c>
      <c r="BF11" s="72" t="s">
        <v>89</v>
      </c>
      <c r="BG11" s="53" t="s">
        <v>240</v>
      </c>
      <c r="BH11" s="59" t="s">
        <v>2</v>
      </c>
      <c r="BI11" s="59" t="s">
        <v>73</v>
      </c>
      <c r="BJ11" s="59"/>
    </row>
    <row r="12" spans="1:62" ht="49" customHeight="1" x14ac:dyDescent="0.35">
      <c r="A12" s="66" t="s">
        <v>21</v>
      </c>
      <c r="B12" s="66" t="s">
        <v>21</v>
      </c>
      <c r="C12" s="52" t="s">
        <v>18</v>
      </c>
      <c r="D12" s="65" t="s">
        <v>340</v>
      </c>
      <c r="E12" s="59" t="s">
        <v>16</v>
      </c>
      <c r="F12" s="61" t="s">
        <v>39</v>
      </c>
      <c r="G12" s="59" t="s">
        <v>16</v>
      </c>
      <c r="H12" s="59" t="s">
        <v>16</v>
      </c>
      <c r="I12" s="61" t="s">
        <v>14</v>
      </c>
      <c r="J12" s="61" t="s">
        <v>15</v>
      </c>
      <c r="K12" s="61" t="s">
        <v>40</v>
      </c>
      <c r="L12" s="61" t="s">
        <v>41</v>
      </c>
      <c r="M12" s="61" t="s">
        <v>42</v>
      </c>
      <c r="N12" s="61" t="s">
        <v>43</v>
      </c>
      <c r="O12" s="67" t="s">
        <v>44</v>
      </c>
      <c r="P12" s="61" t="s">
        <v>45</v>
      </c>
      <c r="Q12" s="61" t="s">
        <v>46</v>
      </c>
      <c r="R12" s="61" t="s">
        <v>47</v>
      </c>
      <c r="S12" s="62">
        <v>4</v>
      </c>
      <c r="T12" s="62">
        <v>6</v>
      </c>
      <c r="U12" s="62">
        <v>8</v>
      </c>
      <c r="V12" s="62">
        <v>10</v>
      </c>
      <c r="W12" s="63" t="s">
        <v>48</v>
      </c>
      <c r="X12" s="59" t="s">
        <v>10</v>
      </c>
      <c r="Y12" s="58" t="s">
        <v>49</v>
      </c>
      <c r="Z12" s="64">
        <v>10</v>
      </c>
      <c r="AA12" s="64">
        <v>11</v>
      </c>
      <c r="AB12" s="64">
        <v>12</v>
      </c>
      <c r="AC12" s="64">
        <v>13</v>
      </c>
      <c r="AD12" s="64">
        <v>14</v>
      </c>
      <c r="AE12" s="58" t="s">
        <v>55</v>
      </c>
      <c r="AF12" s="34" t="s">
        <v>58</v>
      </c>
      <c r="AG12" s="52" t="s">
        <v>58</v>
      </c>
      <c r="AH12" s="52" t="s">
        <v>16</v>
      </c>
      <c r="AI12" s="52" t="s">
        <v>331</v>
      </c>
      <c r="AJ12" s="31">
        <f t="shared" si="11"/>
        <v>60</v>
      </c>
      <c r="AK12" s="58" t="s">
        <v>62</v>
      </c>
      <c r="AL12" s="58" t="s">
        <v>63</v>
      </c>
      <c r="AM12" s="66">
        <v>1</v>
      </c>
      <c r="AN12" s="20">
        <v>10</v>
      </c>
      <c r="AO12" s="31">
        <f>AM12*AN12</f>
        <v>10</v>
      </c>
      <c r="AP12" s="29" t="s">
        <v>55</v>
      </c>
      <c r="AQ12" s="32">
        <f t="shared" si="9"/>
        <v>6</v>
      </c>
      <c r="AR12" s="53">
        <v>12</v>
      </c>
      <c r="AS12" s="32">
        <f t="shared" si="7"/>
        <v>5</v>
      </c>
      <c r="AT12" s="53">
        <v>0.3</v>
      </c>
      <c r="AU12" s="32">
        <f t="shared" si="8"/>
        <v>18</v>
      </c>
      <c r="AV12" s="32">
        <f>IF(AQ12&lt;AS12,AU12,IF(AND(AQ12&gt;AS12,AU12&gt;AQ12),AQ12,IF(AND(AQ12&gt;AS12,AQ12&gt;AU12),AU12)))</f>
        <v>6</v>
      </c>
      <c r="AW12" s="65" t="s">
        <v>89</v>
      </c>
      <c r="AX12" s="65" t="s">
        <v>89</v>
      </c>
      <c r="AY12" s="65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45">
        <f t="shared" ref="BD12:BD13" si="12">ROUND(AV12,1)</f>
        <v>6</v>
      </c>
      <c r="BE12" s="72" t="s">
        <v>89</v>
      </c>
      <c r="BF12" s="72" t="s">
        <v>89</v>
      </c>
      <c r="BG12" s="53" t="s">
        <v>240</v>
      </c>
      <c r="BH12" s="59" t="s">
        <v>2</v>
      </c>
      <c r="BI12" s="59" t="s">
        <v>73</v>
      </c>
      <c r="BJ12" s="59"/>
    </row>
    <row r="13" spans="1:62" ht="49" customHeight="1" x14ac:dyDescent="0.35">
      <c r="A13" s="66" t="s">
        <v>21</v>
      </c>
      <c r="B13" s="66" t="s">
        <v>21</v>
      </c>
      <c r="C13" s="52" t="s">
        <v>18</v>
      </c>
      <c r="D13" s="65" t="s">
        <v>341</v>
      </c>
      <c r="E13" s="59" t="s">
        <v>16</v>
      </c>
      <c r="F13" s="61" t="s">
        <v>39</v>
      </c>
      <c r="G13" s="59" t="s">
        <v>16</v>
      </c>
      <c r="H13" s="59" t="s">
        <v>16</v>
      </c>
      <c r="I13" s="61" t="s">
        <v>14</v>
      </c>
      <c r="J13" s="61" t="s">
        <v>15</v>
      </c>
      <c r="K13" s="61" t="s">
        <v>40</v>
      </c>
      <c r="L13" s="61" t="s">
        <v>41</v>
      </c>
      <c r="M13" s="61" t="s">
        <v>42</v>
      </c>
      <c r="N13" s="61" t="s">
        <v>43</v>
      </c>
      <c r="O13" s="67" t="s">
        <v>44</v>
      </c>
      <c r="P13" s="61" t="s">
        <v>45</v>
      </c>
      <c r="Q13" s="61" t="s">
        <v>46</v>
      </c>
      <c r="R13" s="61" t="s">
        <v>47</v>
      </c>
      <c r="S13" s="62">
        <v>4</v>
      </c>
      <c r="T13" s="62">
        <v>6</v>
      </c>
      <c r="U13" s="62">
        <v>8</v>
      </c>
      <c r="V13" s="62">
        <v>10</v>
      </c>
      <c r="W13" s="63" t="s">
        <v>48</v>
      </c>
      <c r="X13" s="59" t="s">
        <v>10</v>
      </c>
      <c r="Y13" s="58" t="s">
        <v>49</v>
      </c>
      <c r="Z13" s="64">
        <v>20</v>
      </c>
      <c r="AA13" s="64">
        <v>20</v>
      </c>
      <c r="AB13" s="64">
        <v>20</v>
      </c>
      <c r="AC13" s="64">
        <v>20</v>
      </c>
      <c r="AD13" s="64">
        <v>20</v>
      </c>
      <c r="AE13" s="58" t="s">
        <v>55</v>
      </c>
      <c r="AF13" s="34" t="s">
        <v>58</v>
      </c>
      <c r="AG13" s="52" t="s">
        <v>58</v>
      </c>
      <c r="AH13" s="52" t="s">
        <v>16</v>
      </c>
      <c r="AI13" s="52" t="s">
        <v>331</v>
      </c>
      <c r="AJ13" s="31">
        <f t="shared" si="11"/>
        <v>100</v>
      </c>
      <c r="AK13" s="58" t="s">
        <v>62</v>
      </c>
      <c r="AL13" s="58" t="s">
        <v>63</v>
      </c>
      <c r="AM13" s="66">
        <v>1</v>
      </c>
      <c r="AN13" s="20">
        <v>8</v>
      </c>
      <c r="AO13" s="31">
        <v>9</v>
      </c>
      <c r="AP13" s="29" t="s">
        <v>55</v>
      </c>
      <c r="AQ13" s="32">
        <f t="shared" si="9"/>
        <v>8</v>
      </c>
      <c r="AR13" s="53">
        <v>12</v>
      </c>
      <c r="AS13" s="32">
        <f t="shared" si="7"/>
        <v>8.3333333333333339</v>
      </c>
      <c r="AT13" s="53">
        <v>0.3</v>
      </c>
      <c r="AU13" s="32">
        <f t="shared" si="8"/>
        <v>30</v>
      </c>
      <c r="AV13" s="32">
        <f>IF(AQ13&lt;AS13,AU13,IF(AND(AQ13&gt;AS13,AQ13&lt;AU13),AQ13,IF(AND(AQ13&gt;AS13,AQ13&gt;AU13),AU13)))</f>
        <v>30</v>
      </c>
      <c r="AW13" s="65" t="s">
        <v>89</v>
      </c>
      <c r="AX13" s="65" t="s">
        <v>89</v>
      </c>
      <c r="AY13" s="65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45">
        <f t="shared" si="12"/>
        <v>30</v>
      </c>
      <c r="BE13" s="72" t="s">
        <v>89</v>
      </c>
      <c r="BF13" s="72" t="s">
        <v>89</v>
      </c>
      <c r="BG13" s="53" t="s">
        <v>240</v>
      </c>
      <c r="BH13" s="59" t="s">
        <v>2</v>
      </c>
      <c r="BI13" s="59" t="s">
        <v>73</v>
      </c>
      <c r="BJ13" s="59"/>
    </row>
    <row r="14" spans="1:62" ht="40" customHeight="1" x14ac:dyDescent="0.35">
      <c r="A14" s="28" t="s">
        <v>21</v>
      </c>
      <c r="B14" s="28" t="s">
        <v>21</v>
      </c>
      <c r="C14" s="52" t="s">
        <v>18</v>
      </c>
      <c r="D14" s="27" t="s">
        <v>166</v>
      </c>
      <c r="E14" s="3" t="s">
        <v>16</v>
      </c>
      <c r="F14" s="7" t="s">
        <v>39</v>
      </c>
      <c r="G14" s="3" t="s">
        <v>16</v>
      </c>
      <c r="H14" s="3" t="s">
        <v>16</v>
      </c>
      <c r="I14" s="7" t="s">
        <v>14</v>
      </c>
      <c r="J14" s="7" t="s">
        <v>15</v>
      </c>
      <c r="K14" s="7" t="s">
        <v>40</v>
      </c>
      <c r="L14" s="7" t="s">
        <v>41</v>
      </c>
      <c r="M14" s="7" t="s">
        <v>42</v>
      </c>
      <c r="N14" s="7" t="s">
        <v>43</v>
      </c>
      <c r="O14" s="35" t="s">
        <v>44</v>
      </c>
      <c r="P14" s="7" t="s">
        <v>45</v>
      </c>
      <c r="Q14" s="7" t="s">
        <v>46</v>
      </c>
      <c r="R14" s="7" t="s">
        <v>47</v>
      </c>
      <c r="S14" s="8">
        <v>4</v>
      </c>
      <c r="T14" s="8">
        <v>6</v>
      </c>
      <c r="U14" s="8">
        <v>8</v>
      </c>
      <c r="V14" s="8">
        <v>10</v>
      </c>
      <c r="W14" s="9" t="s">
        <v>48</v>
      </c>
      <c r="X14" s="3" t="s">
        <v>10</v>
      </c>
      <c r="Y14" s="2" t="s">
        <v>49</v>
      </c>
      <c r="Z14" s="26">
        <v>2</v>
      </c>
      <c r="AA14" s="26">
        <v>3</v>
      </c>
      <c r="AB14" s="26">
        <v>7</v>
      </c>
      <c r="AC14" s="26">
        <v>5</v>
      </c>
      <c r="AD14" s="26">
        <v>2</v>
      </c>
      <c r="AE14" s="2" t="s">
        <v>55</v>
      </c>
      <c r="AF14" s="3" t="s">
        <v>16</v>
      </c>
      <c r="AG14" s="52" t="s">
        <v>58</v>
      </c>
      <c r="AH14" s="52" t="s">
        <v>16</v>
      </c>
      <c r="AI14" s="52" t="s">
        <v>153</v>
      </c>
      <c r="AJ14" s="31">
        <f t="shared" si="0"/>
        <v>19</v>
      </c>
      <c r="AK14" s="2" t="s">
        <v>62</v>
      </c>
      <c r="AL14" s="2" t="s">
        <v>63</v>
      </c>
      <c r="AM14" s="28">
        <v>1</v>
      </c>
      <c r="AN14" s="2" t="s">
        <v>89</v>
      </c>
      <c r="AO14" s="2" t="s">
        <v>89</v>
      </c>
      <c r="AP14" s="29" t="s">
        <v>55</v>
      </c>
      <c r="AQ14" s="2" t="s">
        <v>89</v>
      </c>
      <c r="AR14" s="2" t="s">
        <v>89</v>
      </c>
      <c r="AS14" s="2" t="s">
        <v>89</v>
      </c>
      <c r="AT14" s="2" t="s">
        <v>89</v>
      </c>
      <c r="AU14" s="2" t="s">
        <v>89</v>
      </c>
      <c r="AV14" s="41">
        <f>IF(AX14="","",IF(AZ14&lt;BB14,AJ14*0.65,IF(AZ14&gt;BB14,AJ14*0.4,IF(AND(AZ14=BB14,BA14&gt;AY14),AJ14*0.65,IF(AND(AZ14=BB14,BA14&lt;AY14),AJ14*0.4,IF(AND(AZ14=BB14,BA14=AY14),AJ14*0.65))))))</f>
        <v>12.35</v>
      </c>
      <c r="AW14" s="55">
        <v>37135</v>
      </c>
      <c r="AX14" s="43">
        <v>42644</v>
      </c>
      <c r="AY14" s="37">
        <f>DAY(AW14)</f>
        <v>1</v>
      </c>
      <c r="AZ14" s="38">
        <f>MONTH(AW14)</f>
        <v>9</v>
      </c>
      <c r="BA14" s="39">
        <f>DAY(AX14)</f>
        <v>1</v>
      </c>
      <c r="BB14" s="38">
        <f>MONTH(AX14)</f>
        <v>10</v>
      </c>
      <c r="BC14" s="40" t="s">
        <v>169</v>
      </c>
      <c r="BD14" s="45">
        <f t="shared" si="4"/>
        <v>12.4</v>
      </c>
      <c r="BE14" s="72" t="s">
        <v>89</v>
      </c>
      <c r="BF14" s="72" t="s">
        <v>89</v>
      </c>
      <c r="BG14" s="53" t="s">
        <v>240</v>
      </c>
      <c r="BH14" s="59" t="s">
        <v>2</v>
      </c>
      <c r="BI14" s="59" t="s">
        <v>73</v>
      </c>
      <c r="BJ14" s="3"/>
    </row>
    <row r="15" spans="1:62" ht="40" customHeight="1" x14ac:dyDescent="0.35">
      <c r="A15" s="28" t="s">
        <v>21</v>
      </c>
      <c r="B15" s="28" t="s">
        <v>21</v>
      </c>
      <c r="C15" s="52" t="s">
        <v>18</v>
      </c>
      <c r="D15" s="27" t="s">
        <v>167</v>
      </c>
      <c r="E15" s="3" t="s">
        <v>16</v>
      </c>
      <c r="F15" s="7" t="s">
        <v>39</v>
      </c>
      <c r="G15" s="3" t="s">
        <v>16</v>
      </c>
      <c r="H15" s="3" t="s">
        <v>16</v>
      </c>
      <c r="I15" s="7" t="s">
        <v>14</v>
      </c>
      <c r="J15" s="7" t="s">
        <v>15</v>
      </c>
      <c r="K15" s="7" t="s">
        <v>40</v>
      </c>
      <c r="L15" s="7" t="s">
        <v>41</v>
      </c>
      <c r="M15" s="7" t="s">
        <v>42</v>
      </c>
      <c r="N15" s="7" t="s">
        <v>43</v>
      </c>
      <c r="O15" s="35" t="s">
        <v>44</v>
      </c>
      <c r="P15" s="7" t="s">
        <v>45</v>
      </c>
      <c r="Q15" s="7" t="s">
        <v>46</v>
      </c>
      <c r="R15" s="7" t="s">
        <v>47</v>
      </c>
      <c r="S15" s="8">
        <v>4</v>
      </c>
      <c r="T15" s="8">
        <v>6</v>
      </c>
      <c r="U15" s="8">
        <v>8</v>
      </c>
      <c r="V15" s="8">
        <v>10</v>
      </c>
      <c r="W15" s="9" t="s">
        <v>48</v>
      </c>
      <c r="X15" s="3" t="s">
        <v>10</v>
      </c>
      <c r="Y15" s="2" t="s">
        <v>49</v>
      </c>
      <c r="Z15" s="26">
        <v>2</v>
      </c>
      <c r="AA15" s="26">
        <v>3</v>
      </c>
      <c r="AB15" s="26">
        <v>7</v>
      </c>
      <c r="AC15" s="26">
        <v>5</v>
      </c>
      <c r="AD15" s="26">
        <v>2</v>
      </c>
      <c r="AE15" s="2" t="s">
        <v>55</v>
      </c>
      <c r="AF15" s="3" t="s">
        <v>16</v>
      </c>
      <c r="AG15" s="52" t="s">
        <v>58</v>
      </c>
      <c r="AH15" s="52" t="s">
        <v>16</v>
      </c>
      <c r="AI15" s="52" t="s">
        <v>153</v>
      </c>
      <c r="AJ15" s="31">
        <f t="shared" si="0"/>
        <v>19</v>
      </c>
      <c r="AK15" s="2" t="s">
        <v>62</v>
      </c>
      <c r="AL15" s="2" t="s">
        <v>63</v>
      </c>
      <c r="AM15" s="28">
        <v>1</v>
      </c>
      <c r="AN15" s="2" t="s">
        <v>89</v>
      </c>
      <c r="AO15" s="2" t="s">
        <v>89</v>
      </c>
      <c r="AP15" s="29" t="s">
        <v>55</v>
      </c>
      <c r="AQ15" s="2" t="s">
        <v>89</v>
      </c>
      <c r="AR15" s="2" t="s">
        <v>89</v>
      </c>
      <c r="AS15" s="2" t="s">
        <v>89</v>
      </c>
      <c r="AT15" s="2" t="s">
        <v>89</v>
      </c>
      <c r="AU15" s="2" t="s">
        <v>89</v>
      </c>
      <c r="AV15" s="41">
        <f>IF(AX15="","",IF(AZ15&lt;BB15,AJ15*0.65,IF(AZ15&gt;BB15,AJ15*0.4,IF(AND(AZ15=BB15,BA15&gt;AY15),AJ15*0.65,IF(AND(AZ15=BB15,BA15&lt;AY15),AJ15*0.4,IF(AND(AZ15=BB15,BA15=AY15),AJ15*0.65))))))</f>
        <v>7.6000000000000005</v>
      </c>
      <c r="AW15" s="55">
        <v>37135</v>
      </c>
      <c r="AX15" s="43">
        <v>42583</v>
      </c>
      <c r="AY15" s="37">
        <f>DAY(AW15)</f>
        <v>1</v>
      </c>
      <c r="AZ15" s="38">
        <f>MONTH(AW15)</f>
        <v>9</v>
      </c>
      <c r="BA15" s="39">
        <f>DAY(AX15)</f>
        <v>1</v>
      </c>
      <c r="BB15" s="38">
        <f>MONTH(AX15)</f>
        <v>8</v>
      </c>
      <c r="BC15" s="40" t="s">
        <v>170</v>
      </c>
      <c r="BD15" s="45">
        <f t="shared" si="4"/>
        <v>7.6</v>
      </c>
      <c r="BE15" s="72" t="s">
        <v>89</v>
      </c>
      <c r="BF15" s="72" t="s">
        <v>89</v>
      </c>
      <c r="BG15" s="53" t="s">
        <v>240</v>
      </c>
      <c r="BH15" s="59" t="s">
        <v>2</v>
      </c>
      <c r="BI15" s="59" t="s">
        <v>73</v>
      </c>
      <c r="BJ15" s="3"/>
    </row>
    <row r="16" spans="1:62" ht="40" customHeight="1" x14ac:dyDescent="0.35">
      <c r="A16" s="28" t="s">
        <v>21</v>
      </c>
      <c r="B16" s="28" t="s">
        <v>21</v>
      </c>
      <c r="C16" s="52" t="s">
        <v>18</v>
      </c>
      <c r="D16" s="27" t="s">
        <v>168</v>
      </c>
      <c r="E16" s="3" t="s">
        <v>16</v>
      </c>
      <c r="F16" s="7" t="s">
        <v>39</v>
      </c>
      <c r="G16" s="3" t="s">
        <v>16</v>
      </c>
      <c r="H16" s="3" t="s">
        <v>16</v>
      </c>
      <c r="I16" s="7" t="s">
        <v>14</v>
      </c>
      <c r="J16" s="7" t="s">
        <v>15</v>
      </c>
      <c r="K16" s="7" t="s">
        <v>40</v>
      </c>
      <c r="L16" s="7" t="s">
        <v>41</v>
      </c>
      <c r="M16" s="7" t="s">
        <v>42</v>
      </c>
      <c r="N16" s="7" t="s">
        <v>43</v>
      </c>
      <c r="O16" s="35" t="s">
        <v>44</v>
      </c>
      <c r="P16" s="7" t="s">
        <v>45</v>
      </c>
      <c r="Q16" s="7" t="s">
        <v>46</v>
      </c>
      <c r="R16" s="7" t="s">
        <v>47</v>
      </c>
      <c r="S16" s="8">
        <v>4</v>
      </c>
      <c r="T16" s="8">
        <v>6</v>
      </c>
      <c r="U16" s="8">
        <v>8</v>
      </c>
      <c r="V16" s="8">
        <v>10</v>
      </c>
      <c r="W16" s="9" t="s">
        <v>48</v>
      </c>
      <c r="X16" s="3" t="s">
        <v>10</v>
      </c>
      <c r="Y16" s="2" t="s">
        <v>49</v>
      </c>
      <c r="Z16" s="26">
        <v>2</v>
      </c>
      <c r="AA16" s="26">
        <v>3</v>
      </c>
      <c r="AB16" s="26">
        <v>7</v>
      </c>
      <c r="AC16" s="26">
        <v>5</v>
      </c>
      <c r="AD16" s="26">
        <v>2</v>
      </c>
      <c r="AE16" s="2" t="s">
        <v>55</v>
      </c>
      <c r="AF16" s="3" t="s">
        <v>16</v>
      </c>
      <c r="AG16" s="52" t="s">
        <v>58</v>
      </c>
      <c r="AH16" s="52" t="s">
        <v>16</v>
      </c>
      <c r="AI16" s="52" t="s">
        <v>153</v>
      </c>
      <c r="AJ16" s="31">
        <f t="shared" si="0"/>
        <v>19</v>
      </c>
      <c r="AK16" s="2" t="s">
        <v>62</v>
      </c>
      <c r="AL16" s="2" t="s">
        <v>63</v>
      </c>
      <c r="AM16" s="28">
        <v>1</v>
      </c>
      <c r="AN16" s="2" t="s">
        <v>89</v>
      </c>
      <c r="AO16" s="2" t="s">
        <v>89</v>
      </c>
      <c r="AP16" s="29" t="s">
        <v>55</v>
      </c>
      <c r="AQ16" s="2" t="s">
        <v>89</v>
      </c>
      <c r="AR16" s="2" t="s">
        <v>89</v>
      </c>
      <c r="AS16" s="2" t="s">
        <v>89</v>
      </c>
      <c r="AT16" s="2" t="s">
        <v>89</v>
      </c>
      <c r="AU16" s="2" t="s">
        <v>89</v>
      </c>
      <c r="AV16" s="44">
        <f>IF(AX16="",0,IF(AZ16&lt;BB16,AJ16*0.65,IF(AZ16&gt;BB16,AJ16*0.4,IF(AND(AZ16=BB16,BA16&gt;AY16),AJ16*0.65,IF(AND(AZ16=BB16,BA16&lt;AY16),AJ16*0.4,IF(AND(AZ16=BB16,BA16=AY16),AJ16*0.65))))))</f>
        <v>0</v>
      </c>
      <c r="AW16" s="55">
        <v>37135</v>
      </c>
      <c r="AX16" s="43"/>
      <c r="AY16" s="37">
        <f>DAY(AW16)</f>
        <v>1</v>
      </c>
      <c r="AZ16" s="38">
        <f>MONTH(AW16)</f>
        <v>9</v>
      </c>
      <c r="BA16" s="39">
        <f>DAY(AX16)</f>
        <v>0</v>
      </c>
      <c r="BB16" s="38">
        <f>MONTH(AX16)</f>
        <v>1</v>
      </c>
      <c r="BC16" s="40"/>
      <c r="BD16" s="45">
        <f>ROUND(AV16,1)</f>
        <v>0</v>
      </c>
      <c r="BE16" s="72" t="s">
        <v>89</v>
      </c>
      <c r="BF16" s="72" t="s">
        <v>89</v>
      </c>
      <c r="BG16" s="53" t="s">
        <v>240</v>
      </c>
      <c r="BH16" s="59" t="s">
        <v>2</v>
      </c>
      <c r="BI16" s="59" t="s">
        <v>73</v>
      </c>
      <c r="BJ16" s="3"/>
    </row>
    <row r="17" spans="1:62" ht="55.5" customHeight="1" x14ac:dyDescent="0.35">
      <c r="A17" s="66" t="s">
        <v>21</v>
      </c>
      <c r="B17" s="66" t="s">
        <v>21</v>
      </c>
      <c r="C17" s="71" t="s">
        <v>18</v>
      </c>
      <c r="D17" s="65" t="s">
        <v>333</v>
      </c>
      <c r="E17" s="59" t="s">
        <v>16</v>
      </c>
      <c r="F17" s="61" t="s">
        <v>39</v>
      </c>
      <c r="G17" s="59" t="s">
        <v>16</v>
      </c>
      <c r="H17" s="59" t="s">
        <v>16</v>
      </c>
      <c r="I17" s="61" t="s">
        <v>14</v>
      </c>
      <c r="J17" s="61" t="s">
        <v>15</v>
      </c>
      <c r="K17" s="61" t="s">
        <v>40</v>
      </c>
      <c r="L17" s="61" t="s">
        <v>41</v>
      </c>
      <c r="M17" s="61" t="s">
        <v>42</v>
      </c>
      <c r="N17" s="61" t="s">
        <v>43</v>
      </c>
      <c r="O17" s="67" t="s">
        <v>44</v>
      </c>
      <c r="P17" s="61" t="s">
        <v>45</v>
      </c>
      <c r="Q17" s="61" t="s">
        <v>46</v>
      </c>
      <c r="R17" s="61" t="s">
        <v>47</v>
      </c>
      <c r="S17" s="62">
        <v>4</v>
      </c>
      <c r="T17" s="62">
        <v>6</v>
      </c>
      <c r="U17" s="62">
        <v>8</v>
      </c>
      <c r="V17" s="62">
        <v>10</v>
      </c>
      <c r="W17" s="63" t="s">
        <v>48</v>
      </c>
      <c r="X17" s="59" t="s">
        <v>10</v>
      </c>
      <c r="Y17" s="58" t="s">
        <v>49</v>
      </c>
      <c r="Z17" s="64">
        <v>2</v>
      </c>
      <c r="AA17" s="64">
        <v>3</v>
      </c>
      <c r="AB17" s="64">
        <v>7</v>
      </c>
      <c r="AC17" s="64">
        <v>5</v>
      </c>
      <c r="AD17" s="64">
        <v>2</v>
      </c>
      <c r="AE17" s="58" t="s">
        <v>55</v>
      </c>
      <c r="AF17" s="59" t="s">
        <v>16</v>
      </c>
      <c r="AG17" s="52" t="s">
        <v>58</v>
      </c>
      <c r="AH17" s="52" t="s">
        <v>16</v>
      </c>
      <c r="AI17" s="53" t="s">
        <v>239</v>
      </c>
      <c r="AJ17" s="59" t="s">
        <v>89</v>
      </c>
      <c r="AK17" s="60" t="s">
        <v>62</v>
      </c>
      <c r="AL17" s="60" t="s">
        <v>89</v>
      </c>
      <c r="AM17" s="60" t="s">
        <v>89</v>
      </c>
      <c r="AN17" s="60" t="s">
        <v>89</v>
      </c>
      <c r="AO17" s="60" t="s">
        <v>89</v>
      </c>
      <c r="AP17" s="60" t="s">
        <v>89</v>
      </c>
      <c r="AQ17" s="60" t="s">
        <v>89</v>
      </c>
      <c r="AR17" s="60" t="s">
        <v>89</v>
      </c>
      <c r="AS17" s="60" t="s">
        <v>89</v>
      </c>
      <c r="AT17" s="60" t="s">
        <v>89</v>
      </c>
      <c r="AU17" s="60" t="s">
        <v>89</v>
      </c>
      <c r="AV17" s="68">
        <f>IF(OR(AI17="CF",AI17="OTHER",AI17=""),0)</f>
        <v>0</v>
      </c>
      <c r="AW17" s="60" t="s">
        <v>89</v>
      </c>
      <c r="AX17" s="60" t="s">
        <v>89</v>
      </c>
      <c r="AY17" s="60" t="s">
        <v>89</v>
      </c>
      <c r="AZ17" s="60" t="s">
        <v>89</v>
      </c>
      <c r="BA17" s="60" t="s">
        <v>89</v>
      </c>
      <c r="BB17" s="60" t="s">
        <v>89</v>
      </c>
      <c r="BC17" s="60" t="s">
        <v>89</v>
      </c>
      <c r="BD17" s="68">
        <f>ROUND(AV17,1)</f>
        <v>0</v>
      </c>
      <c r="BE17" s="69" t="s">
        <v>89</v>
      </c>
      <c r="BF17" s="69" t="s">
        <v>89</v>
      </c>
      <c r="BG17" s="53" t="s">
        <v>240</v>
      </c>
      <c r="BH17" s="59" t="s">
        <v>2</v>
      </c>
      <c r="BI17" s="59" t="s">
        <v>73</v>
      </c>
      <c r="BJ17" s="59"/>
    </row>
    <row r="18" spans="1:62" ht="55.5" customHeight="1" x14ac:dyDescent="0.35">
      <c r="A18" s="66" t="s">
        <v>21</v>
      </c>
      <c r="B18" s="66" t="s">
        <v>21</v>
      </c>
      <c r="C18" s="71" t="s">
        <v>18</v>
      </c>
      <c r="D18" s="65" t="s">
        <v>334</v>
      </c>
      <c r="E18" s="59" t="s">
        <v>16</v>
      </c>
      <c r="F18" s="61" t="s">
        <v>39</v>
      </c>
      <c r="G18" s="59" t="s">
        <v>16</v>
      </c>
      <c r="H18" s="59" t="s">
        <v>16</v>
      </c>
      <c r="I18" s="61" t="s">
        <v>14</v>
      </c>
      <c r="J18" s="61" t="s">
        <v>15</v>
      </c>
      <c r="K18" s="61" t="s">
        <v>40</v>
      </c>
      <c r="L18" s="61" t="s">
        <v>41</v>
      </c>
      <c r="M18" s="61" t="s">
        <v>42</v>
      </c>
      <c r="N18" s="61" t="s">
        <v>43</v>
      </c>
      <c r="O18" s="67" t="s">
        <v>44</v>
      </c>
      <c r="P18" s="61" t="s">
        <v>45</v>
      </c>
      <c r="Q18" s="61" t="s">
        <v>46</v>
      </c>
      <c r="R18" s="61" t="s">
        <v>47</v>
      </c>
      <c r="S18" s="62">
        <v>4</v>
      </c>
      <c r="T18" s="62">
        <v>6</v>
      </c>
      <c r="U18" s="62">
        <v>8</v>
      </c>
      <c r="V18" s="62">
        <v>10</v>
      </c>
      <c r="W18" s="63" t="s">
        <v>48</v>
      </c>
      <c r="X18" s="59" t="s">
        <v>10</v>
      </c>
      <c r="Y18" s="58" t="s">
        <v>49</v>
      </c>
      <c r="Z18" s="64">
        <v>2</v>
      </c>
      <c r="AA18" s="64">
        <v>3</v>
      </c>
      <c r="AB18" s="64">
        <v>7</v>
      </c>
      <c r="AC18" s="64">
        <v>5</v>
      </c>
      <c r="AD18" s="64">
        <v>2</v>
      </c>
      <c r="AE18" s="58" t="s">
        <v>55</v>
      </c>
      <c r="AF18" s="59" t="s">
        <v>16</v>
      </c>
      <c r="AG18" s="52" t="s">
        <v>58</v>
      </c>
      <c r="AH18" s="52" t="s">
        <v>16</v>
      </c>
      <c r="AI18" s="53" t="s">
        <v>332</v>
      </c>
      <c r="AJ18" s="59" t="s">
        <v>89</v>
      </c>
      <c r="AK18" s="60" t="s">
        <v>62</v>
      </c>
      <c r="AL18" s="60" t="s">
        <v>89</v>
      </c>
      <c r="AM18" s="60" t="s">
        <v>89</v>
      </c>
      <c r="AN18" s="60" t="s">
        <v>89</v>
      </c>
      <c r="AO18" s="60" t="s">
        <v>89</v>
      </c>
      <c r="AP18" s="60" t="s">
        <v>89</v>
      </c>
      <c r="AQ18" s="60" t="s">
        <v>89</v>
      </c>
      <c r="AR18" s="60" t="s">
        <v>89</v>
      </c>
      <c r="AS18" s="60" t="s">
        <v>89</v>
      </c>
      <c r="AT18" s="60" t="s">
        <v>89</v>
      </c>
      <c r="AU18" s="60" t="s">
        <v>89</v>
      </c>
      <c r="AV18" s="68">
        <f>IF(OR(AI18="CF",AI18="OTHER",AI18=""),0)</f>
        <v>0</v>
      </c>
      <c r="AW18" s="60" t="s">
        <v>89</v>
      </c>
      <c r="AX18" s="60" t="s">
        <v>89</v>
      </c>
      <c r="AY18" s="60" t="s">
        <v>89</v>
      </c>
      <c r="AZ18" s="60" t="s">
        <v>89</v>
      </c>
      <c r="BA18" s="60" t="s">
        <v>89</v>
      </c>
      <c r="BB18" s="60" t="s">
        <v>89</v>
      </c>
      <c r="BC18" s="60" t="s">
        <v>89</v>
      </c>
      <c r="BD18" s="68">
        <f>ROUND(AV18,1)</f>
        <v>0</v>
      </c>
      <c r="BE18" s="69" t="s">
        <v>89</v>
      </c>
      <c r="BF18" s="69" t="s">
        <v>89</v>
      </c>
      <c r="BG18" s="53" t="s">
        <v>240</v>
      </c>
      <c r="BH18" s="59" t="s">
        <v>2</v>
      </c>
      <c r="BI18" s="59" t="s">
        <v>73</v>
      </c>
      <c r="BJ18" s="59"/>
    </row>
    <row r="19" spans="1:62" ht="55.5" customHeight="1" x14ac:dyDescent="0.35">
      <c r="A19" s="66" t="s">
        <v>21</v>
      </c>
      <c r="B19" s="66" t="s">
        <v>21</v>
      </c>
      <c r="C19" s="71" t="s">
        <v>18</v>
      </c>
      <c r="D19" s="65" t="s">
        <v>335</v>
      </c>
      <c r="E19" s="59" t="s">
        <v>16</v>
      </c>
      <c r="F19" s="61" t="s">
        <v>39</v>
      </c>
      <c r="G19" s="59" t="s">
        <v>16</v>
      </c>
      <c r="H19" s="59" t="s">
        <v>16</v>
      </c>
      <c r="I19" s="61" t="s">
        <v>14</v>
      </c>
      <c r="J19" s="61" t="s">
        <v>15</v>
      </c>
      <c r="K19" s="61" t="s">
        <v>40</v>
      </c>
      <c r="L19" s="61" t="s">
        <v>41</v>
      </c>
      <c r="M19" s="61" t="s">
        <v>42</v>
      </c>
      <c r="N19" s="61" t="s">
        <v>43</v>
      </c>
      <c r="O19" s="67" t="s">
        <v>44</v>
      </c>
      <c r="P19" s="61" t="s">
        <v>45</v>
      </c>
      <c r="Q19" s="61" t="s">
        <v>46</v>
      </c>
      <c r="R19" s="61" t="s">
        <v>47</v>
      </c>
      <c r="S19" s="62">
        <v>4</v>
      </c>
      <c r="T19" s="62">
        <v>6</v>
      </c>
      <c r="U19" s="62">
        <v>8</v>
      </c>
      <c r="V19" s="62">
        <v>10</v>
      </c>
      <c r="W19" s="63" t="s">
        <v>48</v>
      </c>
      <c r="X19" s="59" t="s">
        <v>10</v>
      </c>
      <c r="Y19" s="58" t="s">
        <v>49</v>
      </c>
      <c r="Z19" s="64">
        <v>2</v>
      </c>
      <c r="AA19" s="64">
        <v>3</v>
      </c>
      <c r="AB19" s="64">
        <v>7</v>
      </c>
      <c r="AC19" s="64">
        <v>5</v>
      </c>
      <c r="AD19" s="64">
        <v>2</v>
      </c>
      <c r="AE19" s="58" t="s">
        <v>55</v>
      </c>
      <c r="AF19" s="59" t="s">
        <v>16</v>
      </c>
      <c r="AG19" s="52" t="s">
        <v>58</v>
      </c>
      <c r="AH19" s="52" t="s">
        <v>16</v>
      </c>
      <c r="AI19" s="53"/>
      <c r="AJ19" s="59" t="s">
        <v>89</v>
      </c>
      <c r="AK19" s="60" t="s">
        <v>62</v>
      </c>
      <c r="AL19" s="60" t="s">
        <v>89</v>
      </c>
      <c r="AM19" s="60" t="s">
        <v>89</v>
      </c>
      <c r="AN19" s="60" t="s">
        <v>89</v>
      </c>
      <c r="AO19" s="60" t="s">
        <v>89</v>
      </c>
      <c r="AP19" s="60" t="s">
        <v>89</v>
      </c>
      <c r="AQ19" s="60" t="s">
        <v>89</v>
      </c>
      <c r="AR19" s="60" t="s">
        <v>89</v>
      </c>
      <c r="AS19" s="60" t="s">
        <v>89</v>
      </c>
      <c r="AT19" s="60" t="s">
        <v>89</v>
      </c>
      <c r="AU19" s="60" t="s">
        <v>89</v>
      </c>
      <c r="AV19" s="68">
        <f>IF(OR(AI19="CF",AI19="OTHER",AI19=""),0)</f>
        <v>0</v>
      </c>
      <c r="AW19" s="60" t="s">
        <v>89</v>
      </c>
      <c r="AX19" s="60" t="s">
        <v>89</v>
      </c>
      <c r="AY19" s="60" t="s">
        <v>89</v>
      </c>
      <c r="AZ19" s="60" t="s">
        <v>89</v>
      </c>
      <c r="BA19" s="60" t="s">
        <v>89</v>
      </c>
      <c r="BB19" s="60" t="s">
        <v>89</v>
      </c>
      <c r="BC19" s="60" t="s">
        <v>89</v>
      </c>
      <c r="BD19" s="68">
        <f>ROUND(AV19,1)</f>
        <v>0</v>
      </c>
      <c r="BE19" s="69" t="s">
        <v>89</v>
      </c>
      <c r="BF19" s="69" t="s">
        <v>89</v>
      </c>
      <c r="BG19" s="53" t="s">
        <v>240</v>
      </c>
      <c r="BH19" s="59" t="s">
        <v>2</v>
      </c>
      <c r="BI19" s="59" t="s">
        <v>73</v>
      </c>
      <c r="BJ19" s="59"/>
    </row>
    <row r="20" spans="1:62" ht="72.5" x14ac:dyDescent="0.35">
      <c r="A20" s="66" t="s">
        <v>21</v>
      </c>
      <c r="B20" s="66" t="s">
        <v>21</v>
      </c>
      <c r="C20" s="71" t="s">
        <v>18</v>
      </c>
      <c r="D20" s="65" t="s">
        <v>241</v>
      </c>
      <c r="E20" s="59" t="s">
        <v>16</v>
      </c>
      <c r="F20" s="61" t="s">
        <v>39</v>
      </c>
      <c r="G20" s="59" t="s">
        <v>16</v>
      </c>
      <c r="H20" s="59" t="s">
        <v>16</v>
      </c>
      <c r="I20" s="61" t="s">
        <v>14</v>
      </c>
      <c r="J20" s="61" t="s">
        <v>15</v>
      </c>
      <c r="K20" s="61" t="s">
        <v>40</v>
      </c>
      <c r="L20" s="61" t="s">
        <v>41</v>
      </c>
      <c r="M20" s="61" t="s">
        <v>42</v>
      </c>
      <c r="N20" s="61" t="s">
        <v>43</v>
      </c>
      <c r="O20" s="67" t="s">
        <v>44</v>
      </c>
      <c r="P20" s="61" t="s">
        <v>45</v>
      </c>
      <c r="Q20" s="61" t="s">
        <v>46</v>
      </c>
      <c r="R20" s="61" t="s">
        <v>47</v>
      </c>
      <c r="S20" s="62">
        <v>4</v>
      </c>
      <c r="T20" s="62">
        <v>6</v>
      </c>
      <c r="U20" s="62">
        <v>8</v>
      </c>
      <c r="V20" s="62">
        <v>10</v>
      </c>
      <c r="W20" s="63" t="s">
        <v>48</v>
      </c>
      <c r="X20" s="59" t="s">
        <v>10</v>
      </c>
      <c r="Y20" s="58" t="s">
        <v>49</v>
      </c>
      <c r="Z20" s="64">
        <v>2</v>
      </c>
      <c r="AA20" s="64">
        <v>3</v>
      </c>
      <c r="AB20" s="64">
        <v>7</v>
      </c>
      <c r="AC20" s="64">
        <v>5</v>
      </c>
      <c r="AD20" s="64">
        <v>2</v>
      </c>
      <c r="AE20" s="58" t="s">
        <v>55</v>
      </c>
      <c r="AF20" s="59" t="s">
        <v>16</v>
      </c>
      <c r="AG20" s="52" t="s">
        <v>58</v>
      </c>
      <c r="AH20" s="52" t="s">
        <v>16</v>
      </c>
      <c r="AI20" s="65" t="s">
        <v>153</v>
      </c>
      <c r="AJ20" s="59" t="s">
        <v>89</v>
      </c>
      <c r="AK20" s="60" t="s">
        <v>62</v>
      </c>
      <c r="AL20" s="58" t="s">
        <v>63</v>
      </c>
      <c r="AM20" s="60" t="s">
        <v>89</v>
      </c>
      <c r="AN20" s="60" t="s">
        <v>89</v>
      </c>
      <c r="AO20" s="60" t="s">
        <v>89</v>
      </c>
      <c r="AP20" s="60" t="s">
        <v>89</v>
      </c>
      <c r="AQ20" s="60" t="s">
        <v>89</v>
      </c>
      <c r="AR20" s="60" t="s">
        <v>89</v>
      </c>
      <c r="AS20" s="60" t="s">
        <v>89</v>
      </c>
      <c r="AT20" s="60" t="s">
        <v>89</v>
      </c>
      <c r="AU20" s="60" t="s">
        <v>89</v>
      </c>
      <c r="AV20" s="60" t="s">
        <v>89</v>
      </c>
      <c r="AW20" s="60" t="s">
        <v>89</v>
      </c>
      <c r="AX20" s="60" t="s">
        <v>89</v>
      </c>
      <c r="AY20" s="60" t="s">
        <v>89</v>
      </c>
      <c r="AZ20" s="60" t="s">
        <v>89</v>
      </c>
      <c r="BA20" s="60" t="s">
        <v>89</v>
      </c>
      <c r="BB20" s="60" t="s">
        <v>89</v>
      </c>
      <c r="BC20" s="60" t="s">
        <v>89</v>
      </c>
      <c r="BD20" s="60" t="s">
        <v>89</v>
      </c>
      <c r="BE20" s="73" t="s">
        <v>242</v>
      </c>
      <c r="BF20" s="70" t="s">
        <v>243</v>
      </c>
      <c r="BG20" s="70" t="s">
        <v>89</v>
      </c>
      <c r="BH20" s="59" t="s">
        <v>2</v>
      </c>
      <c r="BI20" s="59" t="s">
        <v>73</v>
      </c>
      <c r="BJ20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topLeftCell="BJ1" workbookViewId="0">
      <selection activeCell="BN16" sqref="BN16"/>
    </sheetView>
  </sheetViews>
  <sheetFormatPr defaultRowHeight="14.5" x14ac:dyDescent="0.35"/>
  <cols>
    <col min="1" max="1" width="13.90625" customWidth="1" collapsed="1"/>
    <col min="2" max="2" width="17.453125" customWidth="1" collapsed="1"/>
    <col min="3" max="3" width="98.1796875" customWidth="1" collapsed="1"/>
    <col min="4" max="4" width="29.6328125" customWidth="1" collapsed="1"/>
    <col min="5" max="5" width="32.1796875" customWidth="1" collapsed="1"/>
    <col min="6" max="6" width="18.7265625" customWidth="1" collapsed="1"/>
    <col min="7" max="7" width="34.26953125" customWidth="1" collapsed="1"/>
    <col min="8" max="9" width="29.81640625" customWidth="1" collapsed="1"/>
    <col min="10" max="10" width="30.81640625" customWidth="1" collapsed="1"/>
    <col min="11" max="11" width="32.453125" customWidth="1" collapsed="1"/>
    <col min="12" max="12" width="32.7265625" customWidth="1" collapsed="1"/>
    <col min="13" max="13" width="32.08984375" customWidth="1" collapsed="1"/>
    <col min="14" max="14" width="34.90625" customWidth="1" collapsed="1"/>
    <col min="15" max="15" width="35.81640625" customWidth="1" collapsed="1"/>
    <col min="16" max="16" width="31.7265625" customWidth="1" collapsed="1"/>
    <col min="17" max="17" width="31.81640625" customWidth="1" collapsed="1"/>
    <col min="18" max="18" width="36.90625" customWidth="1" collapsed="1"/>
    <col min="19" max="19" width="39.26953125" customWidth="1" collapsed="1"/>
    <col min="20" max="20" width="41.1796875" customWidth="1" collapsed="1"/>
    <col min="21" max="21" width="33.81640625" customWidth="1" collapsed="1"/>
    <col min="22" max="22" width="35.08984375" customWidth="1" collapsed="1"/>
    <col min="23" max="23" width="33.08984375" customWidth="1" collapsed="1"/>
    <col min="24" max="24" width="34.453125" customWidth="1" collapsed="1"/>
    <col min="25" max="25" width="34.36328125" customWidth="1" collapsed="1"/>
    <col min="26" max="26" width="35.26953125" customWidth="1" collapsed="1"/>
    <col min="27" max="27" width="34.81640625" customWidth="1" collapsed="1"/>
    <col min="28" max="28" width="34.1796875" customWidth="1" collapsed="1"/>
    <col min="29" max="29" width="35.81640625" customWidth="1" collapsed="1"/>
    <col min="30" max="30" width="37.81640625" customWidth="1" collapsed="1"/>
    <col min="31" max="31" width="34.90625" customWidth="1" collapsed="1"/>
    <col min="32" max="32" width="33.26953125" customWidth="1" collapsed="1"/>
    <col min="33" max="33" width="35.1796875" customWidth="1" collapsed="1"/>
    <col min="34" max="34" width="38.08984375" customWidth="1" collapsed="1"/>
    <col min="35" max="36" width="29.6328125" customWidth="1" collapsed="1"/>
    <col min="37" max="53" width="36.7265625" customWidth="1" collapsed="1"/>
    <col min="54" max="54" width="15.54296875" customWidth="1" collapsed="1"/>
    <col min="55" max="64" width="36.7265625" customWidth="1" collapsed="1"/>
    <col min="66" max="66" width="7.453125" bestFit="1" customWidth="1" collapsed="1"/>
  </cols>
  <sheetData>
    <row r="1" spans="1:67" x14ac:dyDescent="0.35">
      <c r="A1" s="5" t="s">
        <v>262</v>
      </c>
      <c r="B1" s="5" t="s">
        <v>261</v>
      </c>
      <c r="C1" s="1" t="s">
        <v>260</v>
      </c>
      <c r="D1" s="1" t="s">
        <v>259</v>
      </c>
      <c r="E1" s="1" t="s">
        <v>258</v>
      </c>
      <c r="F1" s="11" t="s">
        <v>257</v>
      </c>
      <c r="G1" s="11" t="s">
        <v>256</v>
      </c>
      <c r="H1" s="11" t="s">
        <v>255</v>
      </c>
      <c r="I1" s="11" t="s">
        <v>254</v>
      </c>
      <c r="J1" s="11" t="s">
        <v>253</v>
      </c>
      <c r="K1" s="11" t="s">
        <v>263</v>
      </c>
      <c r="L1" s="11" t="s">
        <v>264</v>
      </c>
      <c r="M1" s="11" t="s">
        <v>265</v>
      </c>
      <c r="N1" s="11" t="s">
        <v>266</v>
      </c>
      <c r="O1" s="11" t="s">
        <v>267</v>
      </c>
      <c r="P1" s="11" t="s">
        <v>268</v>
      </c>
      <c r="Q1" s="11" t="s">
        <v>269</v>
      </c>
      <c r="R1" s="11" t="s">
        <v>270</v>
      </c>
      <c r="S1" s="11" t="s">
        <v>271</v>
      </c>
      <c r="T1" s="11" t="s">
        <v>272</v>
      </c>
      <c r="U1" s="11" t="s">
        <v>273</v>
      </c>
      <c r="V1" s="11" t="s">
        <v>274</v>
      </c>
      <c r="W1" s="11" t="s">
        <v>275</v>
      </c>
      <c r="X1" s="11" t="s">
        <v>276</v>
      </c>
      <c r="Y1" s="11" t="s">
        <v>277</v>
      </c>
      <c r="Z1" s="11" t="s">
        <v>278</v>
      </c>
      <c r="AA1" s="11" t="s">
        <v>279</v>
      </c>
      <c r="AB1" s="11" t="s">
        <v>280</v>
      </c>
      <c r="AC1" s="11" t="s">
        <v>281</v>
      </c>
      <c r="AD1" s="11" t="s">
        <v>282</v>
      </c>
      <c r="AE1" s="11" t="s">
        <v>283</v>
      </c>
      <c r="AF1" s="11" t="s">
        <v>284</v>
      </c>
      <c r="AG1" s="11" t="s">
        <v>285</v>
      </c>
      <c r="AH1" s="11" t="s">
        <v>286</v>
      </c>
      <c r="AI1" s="11" t="s">
        <v>287</v>
      </c>
      <c r="AJ1" s="11" t="s">
        <v>288</v>
      </c>
      <c r="AK1" s="11" t="s">
        <v>289</v>
      </c>
      <c r="AL1" s="11" t="s">
        <v>290</v>
      </c>
      <c r="AM1" s="11" t="s">
        <v>291</v>
      </c>
      <c r="AN1" s="11" t="s">
        <v>292</v>
      </c>
      <c r="AO1" s="11" t="s">
        <v>293</v>
      </c>
      <c r="AP1" s="11" t="s">
        <v>294</v>
      </c>
      <c r="AQ1" s="11" t="s">
        <v>295</v>
      </c>
      <c r="AR1" s="11" t="s">
        <v>296</v>
      </c>
      <c r="AS1" s="11" t="s">
        <v>297</v>
      </c>
      <c r="AT1" s="11" t="s">
        <v>298</v>
      </c>
      <c r="AU1" s="11" t="s">
        <v>299</v>
      </c>
      <c r="AV1" s="11" t="s">
        <v>300</v>
      </c>
      <c r="AW1" s="11" t="s">
        <v>301</v>
      </c>
      <c r="AX1" s="11" t="s">
        <v>302</v>
      </c>
      <c r="AY1" s="11" t="s">
        <v>303</v>
      </c>
      <c r="AZ1" s="11" t="s">
        <v>305</v>
      </c>
      <c r="BA1" s="11" t="s">
        <v>304</v>
      </c>
      <c r="BB1" s="11" t="s">
        <v>306</v>
      </c>
      <c r="BC1" s="11" t="s">
        <v>307</v>
      </c>
      <c r="BD1" s="11" t="s">
        <v>310</v>
      </c>
      <c r="BE1" s="11" t="s">
        <v>311</v>
      </c>
      <c r="BF1" s="11" t="s">
        <v>313</v>
      </c>
      <c r="BG1" s="11" t="s">
        <v>312</v>
      </c>
      <c r="BH1" s="11" t="s">
        <v>319</v>
      </c>
      <c r="BI1" s="11" t="s">
        <v>322</v>
      </c>
      <c r="BJ1" s="11" t="s">
        <v>323</v>
      </c>
      <c r="BK1" s="11" t="s">
        <v>325</v>
      </c>
      <c r="BL1" s="11" t="s">
        <v>326</v>
      </c>
      <c r="BM1" s="5" t="s">
        <v>1</v>
      </c>
      <c r="BN1" s="5" t="s">
        <v>4</v>
      </c>
      <c r="BO1" s="5" t="s">
        <v>3</v>
      </c>
    </row>
    <row r="2" spans="1:67" ht="41" customHeight="1" x14ac:dyDescent="0.35">
      <c r="A2" s="28" t="s">
        <v>21</v>
      </c>
      <c r="B2" s="28" t="s">
        <v>21</v>
      </c>
      <c r="C2" s="29" t="s">
        <v>171</v>
      </c>
      <c r="D2" s="29" t="s">
        <v>84</v>
      </c>
      <c r="E2" s="29" t="s">
        <v>120</v>
      </c>
      <c r="F2" s="53" t="s">
        <v>176</v>
      </c>
      <c r="G2" s="53" t="s">
        <v>182</v>
      </c>
      <c r="H2" s="53" t="s">
        <v>183</v>
      </c>
      <c r="I2" s="53"/>
      <c r="J2" s="52" t="s">
        <v>184</v>
      </c>
      <c r="K2" s="52" t="s">
        <v>185</v>
      </c>
      <c r="L2" s="52" t="s">
        <v>186</v>
      </c>
      <c r="M2" s="52" t="s">
        <v>187</v>
      </c>
      <c r="N2" s="52" t="s">
        <v>188</v>
      </c>
      <c r="O2" s="52" t="s">
        <v>189</v>
      </c>
      <c r="P2" s="52" t="s">
        <v>190</v>
      </c>
      <c r="Q2" s="52" t="s">
        <v>191</v>
      </c>
      <c r="R2" s="52" t="s">
        <v>192</v>
      </c>
      <c r="S2" s="52" t="s">
        <v>193</v>
      </c>
      <c r="T2" s="52" t="s">
        <v>194</v>
      </c>
      <c r="U2" s="52" t="s">
        <v>195</v>
      </c>
      <c r="V2" s="52" t="s">
        <v>196</v>
      </c>
      <c r="W2" s="52" t="s">
        <v>197</v>
      </c>
      <c r="X2" s="52" t="s">
        <v>89</v>
      </c>
      <c r="Y2" s="52" t="s">
        <v>198</v>
      </c>
      <c r="Z2" s="52" t="s">
        <v>199</v>
      </c>
      <c r="AA2" s="52" t="s">
        <v>200</v>
      </c>
      <c r="AB2" s="52" t="s">
        <v>201</v>
      </c>
      <c r="AC2" s="52" t="s">
        <v>202</v>
      </c>
      <c r="AD2" s="52" t="s">
        <v>203</v>
      </c>
      <c r="AE2" s="52" t="s">
        <v>204</v>
      </c>
      <c r="AF2" s="52" t="s">
        <v>205</v>
      </c>
      <c r="AG2" s="52" t="s">
        <v>206</v>
      </c>
      <c r="AH2" s="52" t="s">
        <v>207</v>
      </c>
      <c r="AI2" s="51" t="s">
        <v>210</v>
      </c>
      <c r="AJ2" s="65" t="s">
        <v>86</v>
      </c>
      <c r="AK2" s="27" t="s">
        <v>89</v>
      </c>
      <c r="AL2" s="27"/>
      <c r="AM2" s="27" t="s">
        <v>222</v>
      </c>
      <c r="AN2" s="56" t="s">
        <v>222</v>
      </c>
      <c r="AO2" s="27" t="s">
        <v>89</v>
      </c>
      <c r="AP2" s="27" t="s">
        <v>89</v>
      </c>
      <c r="AQ2" s="27" t="s">
        <v>89</v>
      </c>
      <c r="AR2" s="27" t="s">
        <v>89</v>
      </c>
      <c r="AS2" s="27" t="s">
        <v>89</v>
      </c>
      <c r="AT2" s="27" t="s">
        <v>89</v>
      </c>
      <c r="AU2" s="27" t="s">
        <v>89</v>
      </c>
      <c r="AV2" s="27" t="s">
        <v>89</v>
      </c>
      <c r="AW2" s="27" t="s">
        <v>89</v>
      </c>
      <c r="AX2" s="27" t="s">
        <v>89</v>
      </c>
      <c r="AY2" s="27" t="s">
        <v>89</v>
      </c>
      <c r="AZ2" s="65" t="s">
        <v>89</v>
      </c>
      <c r="BA2" s="65" t="s">
        <v>89</v>
      </c>
      <c r="BB2" s="65" t="s">
        <v>89</v>
      </c>
      <c r="BC2" s="65" t="s">
        <v>89</v>
      </c>
      <c r="BD2" s="65" t="s">
        <v>89</v>
      </c>
      <c r="BE2" s="65" t="s">
        <v>89</v>
      </c>
      <c r="BF2" s="65" t="s">
        <v>89</v>
      </c>
      <c r="BG2" s="65" t="s">
        <v>89</v>
      </c>
      <c r="BH2" s="65" t="s">
        <v>89</v>
      </c>
      <c r="BI2" s="65" t="s">
        <v>89</v>
      </c>
      <c r="BJ2" s="65" t="s">
        <v>89</v>
      </c>
      <c r="BK2" s="65" t="s">
        <v>89</v>
      </c>
      <c r="BL2" s="65" t="s">
        <v>89</v>
      </c>
      <c r="BM2" s="59" t="s">
        <v>2</v>
      </c>
      <c r="BN2" s="59" t="s">
        <v>343</v>
      </c>
      <c r="BO2" s="3"/>
    </row>
    <row r="3" spans="1:67" ht="32.5" customHeight="1" x14ac:dyDescent="0.35">
      <c r="A3" s="28" t="s">
        <v>21</v>
      </c>
      <c r="B3" s="28" t="s">
        <v>21</v>
      </c>
      <c r="C3" s="29" t="s">
        <v>172</v>
      </c>
      <c r="D3" s="29" t="s">
        <v>84</v>
      </c>
      <c r="E3" s="29" t="s">
        <v>120</v>
      </c>
      <c r="F3" s="53" t="s">
        <v>180</v>
      </c>
      <c r="G3" s="53" t="s">
        <v>182</v>
      </c>
      <c r="H3" s="53" t="s">
        <v>183</v>
      </c>
      <c r="I3" s="53"/>
      <c r="J3" s="52" t="s">
        <v>184</v>
      </c>
      <c r="K3" s="52" t="s">
        <v>185</v>
      </c>
      <c r="L3" s="52" t="s">
        <v>186</v>
      </c>
      <c r="M3" s="52" t="s">
        <v>187</v>
      </c>
      <c r="N3" s="52" t="s">
        <v>188</v>
      </c>
      <c r="O3" s="52" t="s">
        <v>189</v>
      </c>
      <c r="P3" s="52" t="s">
        <v>190</v>
      </c>
      <c r="Q3" s="52" t="s">
        <v>191</v>
      </c>
      <c r="R3" s="52" t="s">
        <v>192</v>
      </c>
      <c r="S3" s="52" t="s">
        <v>193</v>
      </c>
      <c r="T3" s="52" t="s">
        <v>194</v>
      </c>
      <c r="U3" s="52" t="s">
        <v>195</v>
      </c>
      <c r="V3" s="52" t="s">
        <v>196</v>
      </c>
      <c r="W3" s="52" t="s">
        <v>197</v>
      </c>
      <c r="X3" s="52" t="s">
        <v>89</v>
      </c>
      <c r="Y3" s="52" t="s">
        <v>198</v>
      </c>
      <c r="Z3" s="52" t="s">
        <v>199</v>
      </c>
      <c r="AA3" s="52" t="s">
        <v>200</v>
      </c>
      <c r="AB3" s="52" t="s">
        <v>201</v>
      </c>
      <c r="AC3" s="52" t="s">
        <v>202</v>
      </c>
      <c r="AD3" s="52" t="s">
        <v>203</v>
      </c>
      <c r="AE3" s="52" t="s">
        <v>204</v>
      </c>
      <c r="AF3" s="52" t="s">
        <v>205</v>
      </c>
      <c r="AG3" s="52" t="s">
        <v>206</v>
      </c>
      <c r="AH3" s="52" t="s">
        <v>207</v>
      </c>
      <c r="AI3" s="51" t="s">
        <v>211</v>
      </c>
      <c r="AJ3" s="65" t="s">
        <v>86</v>
      </c>
      <c r="AK3" s="27" t="s">
        <v>89</v>
      </c>
      <c r="AL3" s="27"/>
      <c r="AM3" s="27" t="s">
        <v>222</v>
      </c>
      <c r="AN3" s="56" t="s">
        <v>222</v>
      </c>
      <c r="AO3" s="27" t="s">
        <v>89</v>
      </c>
      <c r="AP3" s="27" t="s">
        <v>89</v>
      </c>
      <c r="AQ3" s="27" t="s">
        <v>89</v>
      </c>
      <c r="AR3" s="27" t="s">
        <v>89</v>
      </c>
      <c r="AS3" s="27" t="s">
        <v>89</v>
      </c>
      <c r="AT3" s="27" t="s">
        <v>89</v>
      </c>
      <c r="AU3" s="27" t="s">
        <v>89</v>
      </c>
      <c r="AV3" s="27" t="s">
        <v>89</v>
      </c>
      <c r="AW3" s="27" t="s">
        <v>89</v>
      </c>
      <c r="AX3" s="27" t="s">
        <v>89</v>
      </c>
      <c r="AY3" s="27" t="s">
        <v>89</v>
      </c>
      <c r="AZ3" s="65" t="s">
        <v>89</v>
      </c>
      <c r="BA3" s="65" t="s">
        <v>89</v>
      </c>
      <c r="BB3" s="65" t="s">
        <v>89</v>
      </c>
      <c r="BC3" s="65" t="s">
        <v>89</v>
      </c>
      <c r="BD3" s="65" t="s">
        <v>89</v>
      </c>
      <c r="BE3" s="65" t="s">
        <v>89</v>
      </c>
      <c r="BF3" s="65" t="s">
        <v>89</v>
      </c>
      <c r="BG3" s="65" t="s">
        <v>89</v>
      </c>
      <c r="BH3" s="65" t="s">
        <v>89</v>
      </c>
      <c r="BI3" s="65" t="s">
        <v>89</v>
      </c>
      <c r="BJ3" s="65" t="s">
        <v>89</v>
      </c>
      <c r="BK3" s="65" t="s">
        <v>89</v>
      </c>
      <c r="BL3" s="65" t="s">
        <v>89</v>
      </c>
      <c r="BM3" s="59" t="s">
        <v>2</v>
      </c>
      <c r="BN3" s="59" t="s">
        <v>343</v>
      </c>
      <c r="BO3" s="3"/>
    </row>
    <row r="4" spans="1:67" ht="34.5" customHeight="1" x14ac:dyDescent="0.35">
      <c r="A4" s="28" t="s">
        <v>21</v>
      </c>
      <c r="B4" s="28" t="s">
        <v>21</v>
      </c>
      <c r="C4" s="2" t="s">
        <v>173</v>
      </c>
      <c r="D4" s="29" t="s">
        <v>84</v>
      </c>
      <c r="E4" s="29" t="s">
        <v>120</v>
      </c>
      <c r="F4" s="53" t="s">
        <v>177</v>
      </c>
      <c r="G4" s="53" t="s">
        <v>182</v>
      </c>
      <c r="H4" s="53" t="s">
        <v>183</v>
      </c>
      <c r="I4" s="53"/>
      <c r="J4" s="52" t="s">
        <v>184</v>
      </c>
      <c r="K4" s="52" t="s">
        <v>185</v>
      </c>
      <c r="L4" s="52" t="s">
        <v>186</v>
      </c>
      <c r="M4" s="52" t="s">
        <v>187</v>
      </c>
      <c r="N4" s="52" t="s">
        <v>188</v>
      </c>
      <c r="O4" s="52" t="s">
        <v>189</v>
      </c>
      <c r="P4" s="52" t="s">
        <v>190</v>
      </c>
      <c r="Q4" s="52" t="s">
        <v>191</v>
      </c>
      <c r="R4" s="52" t="s">
        <v>192</v>
      </c>
      <c r="S4" s="52" t="s">
        <v>193</v>
      </c>
      <c r="T4" s="52" t="s">
        <v>194</v>
      </c>
      <c r="U4" s="52" t="s">
        <v>195</v>
      </c>
      <c r="V4" s="52" t="s">
        <v>196</v>
      </c>
      <c r="W4" s="52" t="s">
        <v>197</v>
      </c>
      <c r="X4" s="52" t="s">
        <v>89</v>
      </c>
      <c r="Y4" s="52" t="s">
        <v>198</v>
      </c>
      <c r="Z4" s="52" t="s">
        <v>199</v>
      </c>
      <c r="AA4" s="52" t="s">
        <v>200</v>
      </c>
      <c r="AB4" s="52" t="s">
        <v>201</v>
      </c>
      <c r="AC4" s="52" t="s">
        <v>202</v>
      </c>
      <c r="AD4" s="52" t="s">
        <v>203</v>
      </c>
      <c r="AE4" s="52" t="s">
        <v>204</v>
      </c>
      <c r="AF4" s="52" t="s">
        <v>205</v>
      </c>
      <c r="AG4" s="52" t="s">
        <v>206</v>
      </c>
      <c r="AH4" s="52" t="s">
        <v>207</v>
      </c>
      <c r="AI4" s="51" t="s">
        <v>212</v>
      </c>
      <c r="AJ4" s="65" t="s">
        <v>86</v>
      </c>
      <c r="AK4" s="27" t="s">
        <v>89</v>
      </c>
      <c r="AL4" s="27"/>
      <c r="AM4" s="27" t="s">
        <v>222</v>
      </c>
      <c r="AN4" s="56" t="s">
        <v>222</v>
      </c>
      <c r="AO4" s="27" t="s">
        <v>89</v>
      </c>
      <c r="AP4" s="27" t="s">
        <v>89</v>
      </c>
      <c r="AQ4" s="27" t="s">
        <v>89</v>
      </c>
      <c r="AR4" s="27" t="s">
        <v>89</v>
      </c>
      <c r="AS4" s="27" t="s">
        <v>89</v>
      </c>
      <c r="AT4" s="27" t="s">
        <v>89</v>
      </c>
      <c r="AU4" s="27" t="s">
        <v>89</v>
      </c>
      <c r="AV4" s="27" t="s">
        <v>89</v>
      </c>
      <c r="AW4" s="27" t="s">
        <v>89</v>
      </c>
      <c r="AX4" s="27" t="s">
        <v>89</v>
      </c>
      <c r="AY4" s="27" t="s">
        <v>89</v>
      </c>
      <c r="AZ4" s="65" t="s">
        <v>89</v>
      </c>
      <c r="BA4" s="65" t="s">
        <v>89</v>
      </c>
      <c r="BB4" s="65" t="s">
        <v>89</v>
      </c>
      <c r="BC4" s="65" t="s">
        <v>89</v>
      </c>
      <c r="BD4" s="65" t="s">
        <v>89</v>
      </c>
      <c r="BE4" s="65" t="s">
        <v>89</v>
      </c>
      <c r="BF4" s="65" t="s">
        <v>89</v>
      </c>
      <c r="BG4" s="65" t="s">
        <v>89</v>
      </c>
      <c r="BH4" s="65" t="s">
        <v>89</v>
      </c>
      <c r="BI4" s="65" t="s">
        <v>89</v>
      </c>
      <c r="BJ4" s="65" t="s">
        <v>89</v>
      </c>
      <c r="BK4" s="65" t="s">
        <v>89</v>
      </c>
      <c r="BL4" s="65" t="s">
        <v>89</v>
      </c>
      <c r="BM4" s="59" t="s">
        <v>2</v>
      </c>
      <c r="BN4" s="59" t="s">
        <v>343</v>
      </c>
      <c r="BO4" s="3"/>
    </row>
    <row r="5" spans="1:67" ht="35.5" customHeight="1" x14ac:dyDescent="0.35">
      <c r="A5" s="28" t="s">
        <v>21</v>
      </c>
      <c r="B5" s="28" t="s">
        <v>21</v>
      </c>
      <c r="C5" s="2" t="s">
        <v>174</v>
      </c>
      <c r="D5" s="29" t="s">
        <v>84</v>
      </c>
      <c r="E5" s="29" t="s">
        <v>120</v>
      </c>
      <c r="F5" s="53" t="s">
        <v>178</v>
      </c>
      <c r="G5" s="53" t="s">
        <v>182</v>
      </c>
      <c r="H5" s="4" t="s">
        <v>89</v>
      </c>
      <c r="I5" s="4"/>
      <c r="J5" s="4" t="s">
        <v>89</v>
      </c>
      <c r="K5" s="4" t="s">
        <v>89</v>
      </c>
      <c r="L5" s="4" t="s">
        <v>89</v>
      </c>
      <c r="M5" s="4" t="s">
        <v>89</v>
      </c>
      <c r="N5" s="4" t="s">
        <v>89</v>
      </c>
      <c r="O5" s="4" t="s">
        <v>89</v>
      </c>
      <c r="P5" s="4" t="s">
        <v>89</v>
      </c>
      <c r="Q5" s="4" t="s">
        <v>89</v>
      </c>
      <c r="R5" s="4" t="s">
        <v>89</v>
      </c>
      <c r="S5" s="4" t="s">
        <v>89</v>
      </c>
      <c r="T5" s="4" t="s">
        <v>89</v>
      </c>
      <c r="U5" s="4" t="s">
        <v>89</v>
      </c>
      <c r="V5" s="4" t="s">
        <v>89</v>
      </c>
      <c r="W5" s="4" t="s">
        <v>89</v>
      </c>
      <c r="X5" s="4" t="s">
        <v>89</v>
      </c>
      <c r="Y5" s="4" t="s">
        <v>89</v>
      </c>
      <c r="Z5" s="4" t="s">
        <v>89</v>
      </c>
      <c r="AA5" s="4" t="s">
        <v>89</v>
      </c>
      <c r="AB5" s="4" t="s">
        <v>89</v>
      </c>
      <c r="AC5" s="4" t="s">
        <v>89</v>
      </c>
      <c r="AD5" s="4" t="s">
        <v>89</v>
      </c>
      <c r="AE5" s="4" t="s">
        <v>89</v>
      </c>
      <c r="AF5" s="4" t="s">
        <v>89</v>
      </c>
      <c r="AG5" s="4" t="s">
        <v>89</v>
      </c>
      <c r="AH5" s="4" t="s">
        <v>89</v>
      </c>
      <c r="AI5" s="51" t="s">
        <v>213</v>
      </c>
      <c r="AJ5" s="65" t="s">
        <v>86</v>
      </c>
      <c r="AK5" s="27" t="s">
        <v>89</v>
      </c>
      <c r="AL5" s="27"/>
      <c r="AM5" s="27" t="s">
        <v>222</v>
      </c>
      <c r="AN5" s="56" t="s">
        <v>222</v>
      </c>
      <c r="AO5" s="27" t="s">
        <v>89</v>
      </c>
      <c r="AP5" s="27" t="s">
        <v>89</v>
      </c>
      <c r="AQ5" s="27" t="s">
        <v>89</v>
      </c>
      <c r="AR5" s="27" t="s">
        <v>89</v>
      </c>
      <c r="AS5" s="27" t="s">
        <v>89</v>
      </c>
      <c r="AT5" s="27" t="s">
        <v>89</v>
      </c>
      <c r="AU5" s="27" t="s">
        <v>89</v>
      </c>
      <c r="AV5" s="27" t="s">
        <v>89</v>
      </c>
      <c r="AW5" s="27" t="s">
        <v>89</v>
      </c>
      <c r="AX5" s="27" t="s">
        <v>89</v>
      </c>
      <c r="AY5" s="27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65" t="s">
        <v>89</v>
      </c>
      <c r="BE5" s="65" t="s">
        <v>89</v>
      </c>
      <c r="BF5" s="65" t="s">
        <v>89</v>
      </c>
      <c r="BG5" s="65" t="s">
        <v>89</v>
      </c>
      <c r="BH5" s="65" t="s">
        <v>89</v>
      </c>
      <c r="BI5" s="65" t="s">
        <v>89</v>
      </c>
      <c r="BJ5" s="65" t="s">
        <v>89</v>
      </c>
      <c r="BK5" s="65" t="s">
        <v>89</v>
      </c>
      <c r="BL5" s="65" t="s">
        <v>89</v>
      </c>
      <c r="BM5" s="59" t="s">
        <v>2</v>
      </c>
      <c r="BN5" s="59" t="s">
        <v>343</v>
      </c>
      <c r="BO5" s="3"/>
    </row>
    <row r="6" spans="1:67" ht="37" customHeight="1" x14ac:dyDescent="0.35">
      <c r="A6" s="28" t="s">
        <v>21</v>
      </c>
      <c r="B6" s="28" t="s">
        <v>21</v>
      </c>
      <c r="C6" s="2" t="s">
        <v>175</v>
      </c>
      <c r="D6" s="29" t="s">
        <v>84</v>
      </c>
      <c r="E6" s="29" t="s">
        <v>120</v>
      </c>
      <c r="F6" s="53" t="s">
        <v>179</v>
      </c>
      <c r="G6" s="53" t="s">
        <v>182</v>
      </c>
      <c r="H6" s="4" t="s">
        <v>89</v>
      </c>
      <c r="I6" s="4"/>
      <c r="J6" s="4" t="s">
        <v>89</v>
      </c>
      <c r="K6" s="4" t="s">
        <v>89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89</v>
      </c>
      <c r="S6" s="4" t="s">
        <v>89</v>
      </c>
      <c r="T6" s="4" t="s">
        <v>89</v>
      </c>
      <c r="U6" s="4" t="s">
        <v>89</v>
      </c>
      <c r="V6" s="4" t="s">
        <v>89</v>
      </c>
      <c r="W6" s="4" t="s">
        <v>89</v>
      </c>
      <c r="X6" s="4" t="s">
        <v>89</v>
      </c>
      <c r="Y6" s="4" t="s">
        <v>89</v>
      </c>
      <c r="Z6" s="4" t="s">
        <v>89</v>
      </c>
      <c r="AA6" s="4" t="s">
        <v>89</v>
      </c>
      <c r="AB6" s="4" t="s">
        <v>89</v>
      </c>
      <c r="AC6" s="4" t="s">
        <v>89</v>
      </c>
      <c r="AD6" s="4" t="s">
        <v>89</v>
      </c>
      <c r="AE6" s="4" t="s">
        <v>89</v>
      </c>
      <c r="AF6" s="4" t="s">
        <v>89</v>
      </c>
      <c r="AG6" s="4" t="s">
        <v>89</v>
      </c>
      <c r="AH6" s="4" t="s">
        <v>89</v>
      </c>
      <c r="AI6" s="51" t="s">
        <v>214</v>
      </c>
      <c r="AJ6" s="65" t="s">
        <v>86</v>
      </c>
      <c r="AK6" s="27" t="s">
        <v>89</v>
      </c>
      <c r="AL6" s="27"/>
      <c r="AM6" s="27" t="s">
        <v>222</v>
      </c>
      <c r="AN6" s="56" t="s">
        <v>222</v>
      </c>
      <c r="AO6" s="27" t="s">
        <v>89</v>
      </c>
      <c r="AP6" s="27" t="s">
        <v>89</v>
      </c>
      <c r="AQ6" s="27" t="s">
        <v>89</v>
      </c>
      <c r="AR6" s="27" t="s">
        <v>89</v>
      </c>
      <c r="AS6" s="27" t="s">
        <v>89</v>
      </c>
      <c r="AT6" s="27" t="s">
        <v>89</v>
      </c>
      <c r="AU6" s="27" t="s">
        <v>89</v>
      </c>
      <c r="AV6" s="27" t="s">
        <v>89</v>
      </c>
      <c r="AW6" s="27" t="s">
        <v>89</v>
      </c>
      <c r="AX6" s="27" t="s">
        <v>89</v>
      </c>
      <c r="AY6" s="27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65" t="s">
        <v>89</v>
      </c>
      <c r="BE6" s="65" t="s">
        <v>89</v>
      </c>
      <c r="BF6" s="65" t="s">
        <v>89</v>
      </c>
      <c r="BG6" s="65" t="s">
        <v>89</v>
      </c>
      <c r="BH6" s="65" t="s">
        <v>89</v>
      </c>
      <c r="BI6" s="65" t="s">
        <v>89</v>
      </c>
      <c r="BJ6" s="65" t="s">
        <v>89</v>
      </c>
      <c r="BK6" s="65" t="s">
        <v>89</v>
      </c>
      <c r="BL6" s="65" t="s">
        <v>89</v>
      </c>
      <c r="BM6" s="59" t="s">
        <v>2</v>
      </c>
      <c r="BN6" s="59" t="s">
        <v>343</v>
      </c>
      <c r="BO6" s="3"/>
    </row>
    <row r="7" spans="1:67" ht="58" customHeight="1" x14ac:dyDescent="0.35">
      <c r="A7" s="28" t="s">
        <v>21</v>
      </c>
      <c r="B7" s="28" t="s">
        <v>21</v>
      </c>
      <c r="C7" s="29" t="s">
        <v>218</v>
      </c>
      <c r="D7" s="29" t="s">
        <v>84</v>
      </c>
      <c r="E7" s="29" t="s">
        <v>120</v>
      </c>
      <c r="F7" s="53" t="s">
        <v>176</v>
      </c>
      <c r="G7" s="53" t="s">
        <v>182</v>
      </c>
      <c r="H7" s="27" t="s">
        <v>89</v>
      </c>
      <c r="I7" s="27" t="s">
        <v>89</v>
      </c>
      <c r="J7" s="27" t="s">
        <v>89</v>
      </c>
      <c r="K7" s="27" t="s">
        <v>89</v>
      </c>
      <c r="L7" s="27" t="s">
        <v>89</v>
      </c>
      <c r="M7" s="27" t="s">
        <v>89</v>
      </c>
      <c r="N7" s="27" t="s">
        <v>89</v>
      </c>
      <c r="O7" s="27" t="s">
        <v>89</v>
      </c>
      <c r="P7" s="27" t="s">
        <v>89</v>
      </c>
      <c r="Q7" s="27" t="s">
        <v>89</v>
      </c>
      <c r="R7" s="27" t="s">
        <v>89</v>
      </c>
      <c r="S7" s="27" t="s">
        <v>89</v>
      </c>
      <c r="T7" s="27" t="s">
        <v>89</v>
      </c>
      <c r="U7" s="27" t="s">
        <v>89</v>
      </c>
      <c r="V7" s="27" t="s">
        <v>89</v>
      </c>
      <c r="W7" s="27" t="s">
        <v>89</v>
      </c>
      <c r="X7" s="27" t="s">
        <v>89</v>
      </c>
      <c r="Y7" s="27" t="s">
        <v>89</v>
      </c>
      <c r="Z7" s="27" t="s">
        <v>89</v>
      </c>
      <c r="AA7" s="27" t="s">
        <v>89</v>
      </c>
      <c r="AB7" s="27" t="s">
        <v>89</v>
      </c>
      <c r="AC7" s="27" t="s">
        <v>89</v>
      </c>
      <c r="AD7" s="27" t="s">
        <v>89</v>
      </c>
      <c r="AE7" s="27" t="s">
        <v>89</v>
      </c>
      <c r="AF7" s="27" t="s">
        <v>89</v>
      </c>
      <c r="AG7" s="27" t="s">
        <v>89</v>
      </c>
      <c r="AH7" s="27" t="s">
        <v>89</v>
      </c>
      <c r="AI7" s="51" t="s">
        <v>210</v>
      </c>
      <c r="AJ7" s="65" t="s">
        <v>86</v>
      </c>
      <c r="AK7" s="53" t="s">
        <v>215</v>
      </c>
      <c r="AL7" s="53" t="s">
        <v>221</v>
      </c>
      <c r="AM7" s="27" t="s">
        <v>222</v>
      </c>
      <c r="AN7" s="56" t="s">
        <v>222</v>
      </c>
      <c r="AO7" s="27" t="s">
        <v>89</v>
      </c>
      <c r="AP7" s="27" t="s">
        <v>89</v>
      </c>
      <c r="AQ7" s="27" t="s">
        <v>89</v>
      </c>
      <c r="AR7" s="27" t="s">
        <v>89</v>
      </c>
      <c r="AS7" s="27" t="s">
        <v>89</v>
      </c>
      <c r="AT7" s="27" t="s">
        <v>89</v>
      </c>
      <c r="AU7" s="27" t="s">
        <v>89</v>
      </c>
      <c r="AV7" s="27" t="s">
        <v>89</v>
      </c>
      <c r="AW7" s="27" t="s">
        <v>89</v>
      </c>
      <c r="AX7" s="27" t="s">
        <v>89</v>
      </c>
      <c r="AY7" s="27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65" t="s">
        <v>89</v>
      </c>
      <c r="BE7" s="65" t="s">
        <v>89</v>
      </c>
      <c r="BF7" s="65" t="s">
        <v>89</v>
      </c>
      <c r="BG7" s="65" t="s">
        <v>89</v>
      </c>
      <c r="BH7" s="65" t="s">
        <v>89</v>
      </c>
      <c r="BI7" s="65" t="s">
        <v>89</v>
      </c>
      <c r="BJ7" s="65" t="s">
        <v>89</v>
      </c>
      <c r="BK7" s="65" t="s">
        <v>89</v>
      </c>
      <c r="BL7" s="65" t="s">
        <v>89</v>
      </c>
      <c r="BM7" s="59" t="s">
        <v>2</v>
      </c>
      <c r="BN7" s="59" t="s">
        <v>343</v>
      </c>
      <c r="BO7" s="3"/>
    </row>
    <row r="8" spans="1:67" ht="39" customHeight="1" x14ac:dyDescent="0.35">
      <c r="A8" s="28" t="s">
        <v>21</v>
      </c>
      <c r="B8" s="28" t="s">
        <v>21</v>
      </c>
      <c r="C8" s="29" t="s">
        <v>219</v>
      </c>
      <c r="D8" s="29" t="s">
        <v>84</v>
      </c>
      <c r="E8" s="29" t="s">
        <v>120</v>
      </c>
      <c r="F8" s="53" t="s">
        <v>180</v>
      </c>
      <c r="G8" s="53" t="s">
        <v>182</v>
      </c>
      <c r="H8" s="27" t="s">
        <v>89</v>
      </c>
      <c r="I8" s="27" t="s">
        <v>89</v>
      </c>
      <c r="J8" s="27" t="s">
        <v>89</v>
      </c>
      <c r="K8" s="27" t="s">
        <v>89</v>
      </c>
      <c r="L8" s="27" t="s">
        <v>89</v>
      </c>
      <c r="M8" s="27" t="s">
        <v>89</v>
      </c>
      <c r="N8" s="27" t="s">
        <v>89</v>
      </c>
      <c r="O8" s="27" t="s">
        <v>89</v>
      </c>
      <c r="P8" s="27" t="s">
        <v>89</v>
      </c>
      <c r="Q8" s="27" t="s">
        <v>89</v>
      </c>
      <c r="R8" s="27" t="s">
        <v>89</v>
      </c>
      <c r="S8" s="27" t="s">
        <v>89</v>
      </c>
      <c r="T8" s="27" t="s">
        <v>89</v>
      </c>
      <c r="U8" s="27" t="s">
        <v>89</v>
      </c>
      <c r="V8" s="27" t="s">
        <v>89</v>
      </c>
      <c r="W8" s="27" t="s">
        <v>89</v>
      </c>
      <c r="X8" s="27" t="s">
        <v>89</v>
      </c>
      <c r="Y8" s="27" t="s">
        <v>89</v>
      </c>
      <c r="Z8" s="27" t="s">
        <v>89</v>
      </c>
      <c r="AA8" s="27" t="s">
        <v>89</v>
      </c>
      <c r="AB8" s="27" t="s">
        <v>89</v>
      </c>
      <c r="AC8" s="27" t="s">
        <v>89</v>
      </c>
      <c r="AD8" s="27" t="s">
        <v>89</v>
      </c>
      <c r="AE8" s="27" t="s">
        <v>89</v>
      </c>
      <c r="AF8" s="27" t="s">
        <v>89</v>
      </c>
      <c r="AG8" s="27" t="s">
        <v>89</v>
      </c>
      <c r="AH8" s="27" t="s">
        <v>89</v>
      </c>
      <c r="AI8" s="51" t="s">
        <v>211</v>
      </c>
      <c r="AJ8" s="65" t="s">
        <v>86</v>
      </c>
      <c r="AK8" s="53" t="s">
        <v>215</v>
      </c>
      <c r="AL8" s="53" t="s">
        <v>221</v>
      </c>
      <c r="AM8" s="27" t="s">
        <v>222</v>
      </c>
      <c r="AN8" s="56" t="s">
        <v>222</v>
      </c>
      <c r="AO8" s="27" t="s">
        <v>89</v>
      </c>
      <c r="AP8" s="27" t="s">
        <v>89</v>
      </c>
      <c r="AQ8" s="27" t="s">
        <v>89</v>
      </c>
      <c r="AR8" s="27" t="s">
        <v>89</v>
      </c>
      <c r="AS8" s="27" t="s">
        <v>89</v>
      </c>
      <c r="AT8" s="27" t="s">
        <v>89</v>
      </c>
      <c r="AU8" s="27" t="s">
        <v>89</v>
      </c>
      <c r="AV8" s="27" t="s">
        <v>89</v>
      </c>
      <c r="AW8" s="27" t="s">
        <v>89</v>
      </c>
      <c r="AX8" s="27" t="s">
        <v>89</v>
      </c>
      <c r="AY8" s="27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65" t="s">
        <v>89</v>
      </c>
      <c r="BE8" s="65" t="s">
        <v>89</v>
      </c>
      <c r="BF8" s="65" t="s">
        <v>89</v>
      </c>
      <c r="BG8" s="65" t="s">
        <v>89</v>
      </c>
      <c r="BH8" s="65" t="s">
        <v>89</v>
      </c>
      <c r="BI8" s="65" t="s">
        <v>89</v>
      </c>
      <c r="BJ8" s="65" t="s">
        <v>89</v>
      </c>
      <c r="BK8" s="65" t="s">
        <v>89</v>
      </c>
      <c r="BL8" s="65" t="s">
        <v>89</v>
      </c>
      <c r="BM8" s="59" t="s">
        <v>2</v>
      </c>
      <c r="BN8" s="59" t="s">
        <v>343</v>
      </c>
      <c r="BO8" s="3"/>
    </row>
    <row r="9" spans="1:67" ht="35.5" customHeight="1" x14ac:dyDescent="0.35">
      <c r="A9" s="28" t="s">
        <v>21</v>
      </c>
      <c r="B9" s="28" t="s">
        <v>21</v>
      </c>
      <c r="C9" s="2" t="s">
        <v>220</v>
      </c>
      <c r="D9" s="29" t="s">
        <v>84</v>
      </c>
      <c r="E9" s="29" t="s">
        <v>120</v>
      </c>
      <c r="F9" s="53" t="s">
        <v>177</v>
      </c>
      <c r="G9" s="53" t="s">
        <v>182</v>
      </c>
      <c r="H9" s="27" t="s">
        <v>89</v>
      </c>
      <c r="I9" s="27" t="s">
        <v>89</v>
      </c>
      <c r="J9" s="27" t="s">
        <v>89</v>
      </c>
      <c r="K9" s="27" t="s">
        <v>89</v>
      </c>
      <c r="L9" s="27" t="s">
        <v>89</v>
      </c>
      <c r="M9" s="27" t="s">
        <v>89</v>
      </c>
      <c r="N9" s="27" t="s">
        <v>89</v>
      </c>
      <c r="O9" s="27" t="s">
        <v>89</v>
      </c>
      <c r="P9" s="27" t="s">
        <v>89</v>
      </c>
      <c r="Q9" s="27" t="s">
        <v>89</v>
      </c>
      <c r="R9" s="27" t="s">
        <v>89</v>
      </c>
      <c r="S9" s="27" t="s">
        <v>89</v>
      </c>
      <c r="T9" s="27" t="s">
        <v>89</v>
      </c>
      <c r="U9" s="27" t="s">
        <v>89</v>
      </c>
      <c r="V9" s="27" t="s">
        <v>89</v>
      </c>
      <c r="W9" s="27" t="s">
        <v>89</v>
      </c>
      <c r="X9" s="27" t="s">
        <v>89</v>
      </c>
      <c r="Y9" s="27" t="s">
        <v>89</v>
      </c>
      <c r="Z9" s="27" t="s">
        <v>89</v>
      </c>
      <c r="AA9" s="27" t="s">
        <v>89</v>
      </c>
      <c r="AB9" s="27" t="s">
        <v>89</v>
      </c>
      <c r="AC9" s="27" t="s">
        <v>89</v>
      </c>
      <c r="AD9" s="27" t="s">
        <v>89</v>
      </c>
      <c r="AE9" s="27" t="s">
        <v>89</v>
      </c>
      <c r="AF9" s="27" t="s">
        <v>89</v>
      </c>
      <c r="AG9" s="27" t="s">
        <v>89</v>
      </c>
      <c r="AH9" s="27" t="s">
        <v>89</v>
      </c>
      <c r="AI9" s="51" t="s">
        <v>212</v>
      </c>
      <c r="AJ9" s="65" t="s">
        <v>86</v>
      </c>
      <c r="AK9" s="53" t="s">
        <v>215</v>
      </c>
      <c r="AL9" s="53" t="s">
        <v>221</v>
      </c>
      <c r="AM9" s="27" t="s">
        <v>222</v>
      </c>
      <c r="AN9" s="56" t="s">
        <v>222</v>
      </c>
      <c r="AO9" s="27" t="s">
        <v>89</v>
      </c>
      <c r="AP9" s="27" t="s">
        <v>89</v>
      </c>
      <c r="AQ9" s="27" t="s">
        <v>89</v>
      </c>
      <c r="AR9" s="27" t="s">
        <v>89</v>
      </c>
      <c r="AS9" s="27" t="s">
        <v>89</v>
      </c>
      <c r="AT9" s="27" t="s">
        <v>89</v>
      </c>
      <c r="AU9" s="27" t="s">
        <v>89</v>
      </c>
      <c r="AV9" s="27" t="s">
        <v>89</v>
      </c>
      <c r="AW9" s="27" t="s">
        <v>89</v>
      </c>
      <c r="AX9" s="27" t="s">
        <v>89</v>
      </c>
      <c r="AY9" s="27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65" t="s">
        <v>89</v>
      </c>
      <c r="BE9" s="65" t="s">
        <v>89</v>
      </c>
      <c r="BF9" s="65" t="s">
        <v>89</v>
      </c>
      <c r="BG9" s="65" t="s">
        <v>89</v>
      </c>
      <c r="BH9" s="65" t="s">
        <v>89</v>
      </c>
      <c r="BI9" s="65" t="s">
        <v>89</v>
      </c>
      <c r="BJ9" s="65" t="s">
        <v>89</v>
      </c>
      <c r="BK9" s="65" t="s">
        <v>89</v>
      </c>
      <c r="BL9" s="65" t="s">
        <v>89</v>
      </c>
      <c r="BM9" s="59" t="s">
        <v>2</v>
      </c>
      <c r="BN9" s="59" t="s">
        <v>343</v>
      </c>
      <c r="BO9" s="3"/>
    </row>
    <row r="10" spans="1:67" ht="42.5" customHeight="1" x14ac:dyDescent="0.35">
      <c r="A10" s="28" t="s">
        <v>21</v>
      </c>
      <c r="B10" s="28" t="s">
        <v>21</v>
      </c>
      <c r="C10" s="2" t="s">
        <v>345</v>
      </c>
      <c r="D10" s="29" t="s">
        <v>84</v>
      </c>
      <c r="E10" s="29" t="s">
        <v>120</v>
      </c>
      <c r="F10" s="53" t="s">
        <v>178</v>
      </c>
      <c r="G10" s="53" t="s">
        <v>182</v>
      </c>
      <c r="H10" s="4" t="s">
        <v>89</v>
      </c>
      <c r="I10" s="4" t="s">
        <v>89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 t="s">
        <v>89</v>
      </c>
      <c r="T10" s="4" t="s">
        <v>89</v>
      </c>
      <c r="U10" s="4" t="s">
        <v>89</v>
      </c>
      <c r="V10" s="4" t="s">
        <v>89</v>
      </c>
      <c r="W10" s="4" t="s">
        <v>89</v>
      </c>
      <c r="X10" s="4" t="s">
        <v>89</v>
      </c>
      <c r="Y10" s="4" t="s">
        <v>89</v>
      </c>
      <c r="Z10" s="4" t="s">
        <v>89</v>
      </c>
      <c r="AA10" s="4" t="s">
        <v>89</v>
      </c>
      <c r="AB10" s="4" t="s">
        <v>89</v>
      </c>
      <c r="AC10" s="4" t="s">
        <v>89</v>
      </c>
      <c r="AD10" s="4" t="s">
        <v>89</v>
      </c>
      <c r="AE10" s="4" t="s">
        <v>89</v>
      </c>
      <c r="AF10" s="4" t="s">
        <v>89</v>
      </c>
      <c r="AG10" s="4" t="s">
        <v>89</v>
      </c>
      <c r="AH10" s="4" t="s">
        <v>89</v>
      </c>
      <c r="AI10" s="51" t="s">
        <v>213</v>
      </c>
      <c r="AJ10" s="65" t="s">
        <v>86</v>
      </c>
      <c r="AK10" s="53" t="s">
        <v>215</v>
      </c>
      <c r="AL10" s="53" t="s">
        <v>221</v>
      </c>
      <c r="AM10" s="27" t="s">
        <v>222</v>
      </c>
      <c r="AN10" s="56" t="s">
        <v>222</v>
      </c>
      <c r="AO10" s="27" t="s">
        <v>89</v>
      </c>
      <c r="AP10" s="27" t="s">
        <v>89</v>
      </c>
      <c r="AQ10" s="27" t="s">
        <v>89</v>
      </c>
      <c r="AR10" s="27" t="s">
        <v>89</v>
      </c>
      <c r="AS10" s="27" t="s">
        <v>89</v>
      </c>
      <c r="AT10" s="27" t="s">
        <v>89</v>
      </c>
      <c r="AU10" s="27" t="s">
        <v>89</v>
      </c>
      <c r="AV10" s="27" t="s">
        <v>89</v>
      </c>
      <c r="AW10" s="27" t="s">
        <v>89</v>
      </c>
      <c r="AX10" s="27" t="s">
        <v>89</v>
      </c>
      <c r="AY10" s="27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65" t="s">
        <v>89</v>
      </c>
      <c r="BE10" s="65" t="s">
        <v>89</v>
      </c>
      <c r="BF10" s="65" t="s">
        <v>89</v>
      </c>
      <c r="BG10" s="65" t="s">
        <v>89</v>
      </c>
      <c r="BH10" s="65" t="s">
        <v>89</v>
      </c>
      <c r="BI10" s="65" t="s">
        <v>89</v>
      </c>
      <c r="BJ10" s="65" t="s">
        <v>89</v>
      </c>
      <c r="BK10" s="65" t="s">
        <v>89</v>
      </c>
      <c r="BL10" s="65" t="s">
        <v>89</v>
      </c>
      <c r="BM10" s="59" t="s">
        <v>2</v>
      </c>
      <c r="BN10" s="59" t="s">
        <v>343</v>
      </c>
      <c r="BO10" s="3"/>
    </row>
    <row r="11" spans="1:67" ht="51.5" customHeight="1" x14ac:dyDescent="0.35">
      <c r="A11" s="28" t="s">
        <v>21</v>
      </c>
      <c r="B11" s="28" t="s">
        <v>21</v>
      </c>
      <c r="C11" s="2" t="s">
        <v>346</v>
      </c>
      <c r="D11" s="29" t="s">
        <v>84</v>
      </c>
      <c r="E11" s="29" t="s">
        <v>120</v>
      </c>
      <c r="F11" s="53" t="s">
        <v>179</v>
      </c>
      <c r="G11" s="53" t="s">
        <v>182</v>
      </c>
      <c r="H11" s="4" t="s">
        <v>89</v>
      </c>
      <c r="I11" s="4" t="s">
        <v>89</v>
      </c>
      <c r="J11" s="4" t="s">
        <v>89</v>
      </c>
      <c r="K11" s="4" t="s">
        <v>89</v>
      </c>
      <c r="L11" s="4" t="s">
        <v>89</v>
      </c>
      <c r="M11" s="4" t="s">
        <v>89</v>
      </c>
      <c r="N11" s="4" t="s">
        <v>89</v>
      </c>
      <c r="O11" s="4" t="s">
        <v>89</v>
      </c>
      <c r="P11" s="4" t="s">
        <v>89</v>
      </c>
      <c r="Q11" s="4" t="s">
        <v>89</v>
      </c>
      <c r="R11" s="4" t="s">
        <v>89</v>
      </c>
      <c r="S11" s="4" t="s">
        <v>89</v>
      </c>
      <c r="T11" s="4" t="s">
        <v>89</v>
      </c>
      <c r="U11" s="4" t="s">
        <v>89</v>
      </c>
      <c r="V11" s="4" t="s">
        <v>89</v>
      </c>
      <c r="W11" s="4" t="s">
        <v>89</v>
      </c>
      <c r="X11" s="4" t="s">
        <v>89</v>
      </c>
      <c r="Y11" s="4" t="s">
        <v>89</v>
      </c>
      <c r="Z11" s="4" t="s">
        <v>89</v>
      </c>
      <c r="AA11" s="4" t="s">
        <v>89</v>
      </c>
      <c r="AB11" s="4" t="s">
        <v>89</v>
      </c>
      <c r="AC11" s="4" t="s">
        <v>89</v>
      </c>
      <c r="AD11" s="4" t="s">
        <v>89</v>
      </c>
      <c r="AE11" s="4" t="s">
        <v>89</v>
      </c>
      <c r="AF11" s="4" t="s">
        <v>89</v>
      </c>
      <c r="AG11" s="4" t="s">
        <v>89</v>
      </c>
      <c r="AH11" s="4" t="s">
        <v>89</v>
      </c>
      <c r="AI11" s="51" t="s">
        <v>214</v>
      </c>
      <c r="AJ11" s="65" t="s">
        <v>86</v>
      </c>
      <c r="AK11" s="53" t="s">
        <v>215</v>
      </c>
      <c r="AL11" s="53" t="s">
        <v>221</v>
      </c>
      <c r="AM11" s="27" t="s">
        <v>222</v>
      </c>
      <c r="AN11" s="56" t="s">
        <v>222</v>
      </c>
      <c r="AO11" s="27" t="s">
        <v>89</v>
      </c>
      <c r="AP11" s="27" t="s">
        <v>89</v>
      </c>
      <c r="AQ11" s="27" t="s">
        <v>89</v>
      </c>
      <c r="AR11" s="27" t="s">
        <v>89</v>
      </c>
      <c r="AS11" s="27" t="s">
        <v>89</v>
      </c>
      <c r="AT11" s="27" t="s">
        <v>89</v>
      </c>
      <c r="AU11" s="27" t="s">
        <v>89</v>
      </c>
      <c r="AV11" s="27" t="s">
        <v>89</v>
      </c>
      <c r="AW11" s="27" t="s">
        <v>89</v>
      </c>
      <c r="AX11" s="27" t="s">
        <v>89</v>
      </c>
      <c r="AY11" s="27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65" t="s">
        <v>89</v>
      </c>
      <c r="BE11" s="65" t="s">
        <v>89</v>
      </c>
      <c r="BF11" s="65" t="s">
        <v>89</v>
      </c>
      <c r="BG11" s="65" t="s">
        <v>89</v>
      </c>
      <c r="BH11" s="65" t="s">
        <v>89</v>
      </c>
      <c r="BI11" s="65" t="s">
        <v>89</v>
      </c>
      <c r="BJ11" s="65" t="s">
        <v>89</v>
      </c>
      <c r="BK11" s="65" t="s">
        <v>89</v>
      </c>
      <c r="BL11" s="65" t="s">
        <v>89</v>
      </c>
      <c r="BM11" s="59" t="s">
        <v>2</v>
      </c>
      <c r="BN11" s="59" t="s">
        <v>343</v>
      </c>
      <c r="BO11" s="3"/>
    </row>
    <row r="12" spans="1:67" ht="45.5" customHeight="1" x14ac:dyDescent="0.35">
      <c r="A12" s="28" t="s">
        <v>21</v>
      </c>
      <c r="B12" s="28" t="s">
        <v>21</v>
      </c>
      <c r="C12" s="2" t="s">
        <v>226</v>
      </c>
      <c r="D12" s="29" t="s">
        <v>84</v>
      </c>
      <c r="E12" s="29" t="s">
        <v>120</v>
      </c>
      <c r="F12" s="53" t="s">
        <v>176</v>
      </c>
      <c r="G12" s="53" t="s">
        <v>224</v>
      </c>
      <c r="H12" s="4" t="s">
        <v>89</v>
      </c>
      <c r="I12" s="4" t="s">
        <v>89</v>
      </c>
      <c r="J12" s="4" t="s">
        <v>89</v>
      </c>
      <c r="K12" s="4" t="s">
        <v>89</v>
      </c>
      <c r="L12" s="4" t="s">
        <v>89</v>
      </c>
      <c r="M12" s="4" t="s">
        <v>89</v>
      </c>
      <c r="N12" s="4" t="s">
        <v>89</v>
      </c>
      <c r="O12" s="4" t="s">
        <v>89</v>
      </c>
      <c r="P12" s="4" t="s">
        <v>89</v>
      </c>
      <c r="Q12" s="4" t="s">
        <v>89</v>
      </c>
      <c r="R12" s="4" t="s">
        <v>89</v>
      </c>
      <c r="S12" s="4" t="s">
        <v>89</v>
      </c>
      <c r="T12" s="4" t="s">
        <v>89</v>
      </c>
      <c r="U12" s="4" t="s">
        <v>89</v>
      </c>
      <c r="V12" s="4" t="s">
        <v>89</v>
      </c>
      <c r="W12" s="4" t="s">
        <v>89</v>
      </c>
      <c r="X12" s="4" t="s">
        <v>89</v>
      </c>
      <c r="Y12" s="4" t="s">
        <v>89</v>
      </c>
      <c r="Z12" s="4" t="s">
        <v>89</v>
      </c>
      <c r="AA12" s="4" t="s">
        <v>89</v>
      </c>
      <c r="AB12" s="4" t="s">
        <v>89</v>
      </c>
      <c r="AC12" s="4" t="s">
        <v>89</v>
      </c>
      <c r="AD12" s="4" t="s">
        <v>89</v>
      </c>
      <c r="AE12" s="4" t="s">
        <v>89</v>
      </c>
      <c r="AF12" s="4" t="s">
        <v>89</v>
      </c>
      <c r="AG12" s="4" t="s">
        <v>89</v>
      </c>
      <c r="AH12" s="4" t="s">
        <v>89</v>
      </c>
      <c r="AI12" s="51" t="s">
        <v>210</v>
      </c>
      <c r="AJ12" s="65" t="s">
        <v>86</v>
      </c>
      <c r="AK12" s="53" t="s">
        <v>223</v>
      </c>
      <c r="AL12" s="53" t="s">
        <v>225</v>
      </c>
      <c r="AM12" s="27" t="s">
        <v>222</v>
      </c>
      <c r="AN12" s="56" t="s">
        <v>222</v>
      </c>
      <c r="AO12" s="27" t="s">
        <v>89</v>
      </c>
      <c r="AP12" s="27" t="s">
        <v>89</v>
      </c>
      <c r="AQ12" s="27" t="s">
        <v>89</v>
      </c>
      <c r="AR12" s="27" t="s">
        <v>89</v>
      </c>
      <c r="AS12" s="27" t="s">
        <v>89</v>
      </c>
      <c r="AT12" s="27" t="s">
        <v>89</v>
      </c>
      <c r="AU12" s="27" t="s">
        <v>89</v>
      </c>
      <c r="AV12" s="27" t="s">
        <v>89</v>
      </c>
      <c r="AW12" s="27" t="s">
        <v>89</v>
      </c>
      <c r="AX12" s="27" t="s">
        <v>89</v>
      </c>
      <c r="AY12" s="27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65" t="s">
        <v>89</v>
      </c>
      <c r="BE12" s="65" t="s">
        <v>89</v>
      </c>
      <c r="BF12" s="65" t="s">
        <v>89</v>
      </c>
      <c r="BG12" s="65" t="s">
        <v>89</v>
      </c>
      <c r="BH12" s="65" t="s">
        <v>89</v>
      </c>
      <c r="BI12" s="65" t="s">
        <v>89</v>
      </c>
      <c r="BJ12" s="65" t="s">
        <v>89</v>
      </c>
      <c r="BK12" s="65" t="s">
        <v>89</v>
      </c>
      <c r="BL12" s="65" t="s">
        <v>89</v>
      </c>
      <c r="BM12" s="59" t="s">
        <v>2</v>
      </c>
      <c r="BN12" s="59" t="s">
        <v>343</v>
      </c>
      <c r="BO12" s="3"/>
    </row>
    <row r="13" spans="1:67" ht="45.5" customHeight="1" x14ac:dyDescent="0.35">
      <c r="A13" s="28" t="s">
        <v>21</v>
      </c>
      <c r="B13" s="28" t="s">
        <v>21</v>
      </c>
      <c r="C13" s="2" t="s">
        <v>344</v>
      </c>
      <c r="D13" s="29" t="s">
        <v>84</v>
      </c>
      <c r="E13" s="29" t="s">
        <v>120</v>
      </c>
      <c r="F13" s="53" t="s">
        <v>180</v>
      </c>
      <c r="G13" s="53" t="s">
        <v>224</v>
      </c>
      <c r="H13" s="4" t="s">
        <v>89</v>
      </c>
      <c r="I13" s="4" t="s">
        <v>89</v>
      </c>
      <c r="J13" s="4" t="s">
        <v>89</v>
      </c>
      <c r="K13" s="4" t="s">
        <v>89</v>
      </c>
      <c r="L13" s="4" t="s">
        <v>89</v>
      </c>
      <c r="M13" s="4" t="s">
        <v>89</v>
      </c>
      <c r="N13" s="4" t="s">
        <v>89</v>
      </c>
      <c r="O13" s="4" t="s">
        <v>89</v>
      </c>
      <c r="P13" s="4" t="s">
        <v>89</v>
      </c>
      <c r="Q13" s="4" t="s">
        <v>89</v>
      </c>
      <c r="R13" s="4" t="s">
        <v>89</v>
      </c>
      <c r="S13" s="4" t="s">
        <v>89</v>
      </c>
      <c r="T13" s="4" t="s">
        <v>89</v>
      </c>
      <c r="U13" s="4" t="s">
        <v>89</v>
      </c>
      <c r="V13" s="4" t="s">
        <v>89</v>
      </c>
      <c r="W13" s="4" t="s">
        <v>89</v>
      </c>
      <c r="X13" s="4" t="s">
        <v>89</v>
      </c>
      <c r="Y13" s="4" t="s">
        <v>89</v>
      </c>
      <c r="Z13" s="4" t="s">
        <v>89</v>
      </c>
      <c r="AA13" s="4" t="s">
        <v>89</v>
      </c>
      <c r="AB13" s="4" t="s">
        <v>89</v>
      </c>
      <c r="AC13" s="4" t="s">
        <v>89</v>
      </c>
      <c r="AD13" s="4" t="s">
        <v>89</v>
      </c>
      <c r="AE13" s="4" t="s">
        <v>89</v>
      </c>
      <c r="AF13" s="4" t="s">
        <v>89</v>
      </c>
      <c r="AG13" s="4" t="s">
        <v>89</v>
      </c>
      <c r="AH13" s="4" t="s">
        <v>89</v>
      </c>
      <c r="AI13" s="51" t="s">
        <v>211</v>
      </c>
      <c r="AJ13" s="65" t="s">
        <v>86</v>
      </c>
      <c r="AK13" s="53" t="s">
        <v>223</v>
      </c>
      <c r="AL13" s="53" t="s">
        <v>225</v>
      </c>
      <c r="AM13" s="27" t="s">
        <v>222</v>
      </c>
      <c r="AN13" s="56" t="s">
        <v>222</v>
      </c>
      <c r="AO13" s="27" t="s">
        <v>89</v>
      </c>
      <c r="AP13" s="27" t="s">
        <v>89</v>
      </c>
      <c r="AQ13" s="27" t="s">
        <v>89</v>
      </c>
      <c r="AR13" s="27" t="s">
        <v>89</v>
      </c>
      <c r="AS13" s="27" t="s">
        <v>89</v>
      </c>
      <c r="AT13" s="27" t="s">
        <v>89</v>
      </c>
      <c r="AU13" s="27" t="s">
        <v>89</v>
      </c>
      <c r="AV13" s="27" t="s">
        <v>89</v>
      </c>
      <c r="AW13" s="27" t="s">
        <v>89</v>
      </c>
      <c r="AX13" s="27" t="s">
        <v>89</v>
      </c>
      <c r="AY13" s="27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65" t="s">
        <v>89</v>
      </c>
      <c r="BE13" s="65" t="s">
        <v>89</v>
      </c>
      <c r="BF13" s="65" t="s">
        <v>89</v>
      </c>
      <c r="BG13" s="65" t="s">
        <v>89</v>
      </c>
      <c r="BH13" s="65" t="s">
        <v>89</v>
      </c>
      <c r="BI13" s="65" t="s">
        <v>89</v>
      </c>
      <c r="BJ13" s="65" t="s">
        <v>89</v>
      </c>
      <c r="BK13" s="65" t="s">
        <v>89</v>
      </c>
      <c r="BL13" s="65" t="s">
        <v>89</v>
      </c>
      <c r="BM13" s="59" t="s">
        <v>2</v>
      </c>
      <c r="BN13" s="59" t="s">
        <v>343</v>
      </c>
      <c r="BO13" s="3"/>
    </row>
    <row r="14" spans="1:67" ht="45.5" customHeight="1" x14ac:dyDescent="0.35">
      <c r="A14" s="28" t="s">
        <v>21</v>
      </c>
      <c r="B14" s="28" t="s">
        <v>21</v>
      </c>
      <c r="C14" s="2" t="s">
        <v>227</v>
      </c>
      <c r="D14" s="29" t="s">
        <v>125</v>
      </c>
      <c r="E14" s="29" t="s">
        <v>101</v>
      </c>
      <c r="F14" s="60" t="s">
        <v>89</v>
      </c>
      <c r="G14" s="60" t="s">
        <v>89</v>
      </c>
      <c r="H14" s="60" t="s">
        <v>89</v>
      </c>
      <c r="I14" s="60" t="s">
        <v>89</v>
      </c>
      <c r="J14" s="60" t="s">
        <v>89</v>
      </c>
      <c r="K14" s="60" t="s">
        <v>89</v>
      </c>
      <c r="L14" s="60" t="s">
        <v>89</v>
      </c>
      <c r="M14" s="60" t="s">
        <v>89</v>
      </c>
      <c r="N14" s="60" t="s">
        <v>89</v>
      </c>
      <c r="O14" s="60" t="s">
        <v>89</v>
      </c>
      <c r="P14" s="60" t="s">
        <v>89</v>
      </c>
      <c r="Q14" s="60" t="s">
        <v>89</v>
      </c>
      <c r="R14" s="57" t="s">
        <v>231</v>
      </c>
      <c r="S14" s="57" t="s">
        <v>232</v>
      </c>
      <c r="T14" s="60" t="s">
        <v>89</v>
      </c>
      <c r="U14" s="60" t="s">
        <v>89</v>
      </c>
      <c r="V14" s="60" t="s">
        <v>89</v>
      </c>
      <c r="W14" s="60" t="s">
        <v>89</v>
      </c>
      <c r="X14" s="60" t="s">
        <v>89</v>
      </c>
      <c r="Y14" s="60" t="s">
        <v>89</v>
      </c>
      <c r="Z14" s="60" t="s">
        <v>89</v>
      </c>
      <c r="AA14" s="60" t="s">
        <v>89</v>
      </c>
      <c r="AB14" s="60" t="s">
        <v>89</v>
      </c>
      <c r="AC14" s="60" t="s">
        <v>89</v>
      </c>
      <c r="AD14" s="60" t="s">
        <v>89</v>
      </c>
      <c r="AE14" s="60" t="s">
        <v>89</v>
      </c>
      <c r="AF14" s="60" t="s">
        <v>89</v>
      </c>
      <c r="AG14" s="60" t="s">
        <v>89</v>
      </c>
      <c r="AH14" s="60" t="s">
        <v>89</v>
      </c>
      <c r="AI14" s="60" t="s">
        <v>89</v>
      </c>
      <c r="AJ14" s="65" t="s">
        <v>55</v>
      </c>
      <c r="AK14" s="60" t="s">
        <v>89</v>
      </c>
      <c r="AL14" s="60" t="s">
        <v>89</v>
      </c>
      <c r="AM14" s="60" t="s">
        <v>89</v>
      </c>
      <c r="AN14" s="60" t="s">
        <v>89</v>
      </c>
      <c r="AO14" s="51" t="s">
        <v>228</v>
      </c>
      <c r="AP14" s="51" t="s">
        <v>229</v>
      </c>
      <c r="AQ14" s="51" t="s">
        <v>39</v>
      </c>
      <c r="AR14" s="51" t="s">
        <v>230</v>
      </c>
      <c r="AS14" s="51" t="s">
        <v>233</v>
      </c>
      <c r="AT14" s="51" t="s">
        <v>247</v>
      </c>
      <c r="AU14" s="56" t="s">
        <v>235</v>
      </c>
      <c r="AV14" s="56" t="s">
        <v>234</v>
      </c>
      <c r="AW14" s="56" t="s">
        <v>236</v>
      </c>
      <c r="AX14" s="56" t="s">
        <v>237</v>
      </c>
      <c r="AY14" s="56" t="s">
        <v>238</v>
      </c>
      <c r="AZ14" s="65" t="s">
        <v>89</v>
      </c>
      <c r="BA14" s="65" t="s">
        <v>89</v>
      </c>
      <c r="BB14" s="65" t="s">
        <v>89</v>
      </c>
      <c r="BC14" s="65" t="s">
        <v>89</v>
      </c>
      <c r="BD14" s="65" t="s">
        <v>89</v>
      </c>
      <c r="BE14" s="65" t="s">
        <v>89</v>
      </c>
      <c r="BF14" s="65" t="s">
        <v>89</v>
      </c>
      <c r="BG14" s="65" t="s">
        <v>89</v>
      </c>
      <c r="BH14" s="65" t="s">
        <v>89</v>
      </c>
      <c r="BI14" s="65" t="s">
        <v>89</v>
      </c>
      <c r="BJ14" s="65" t="s">
        <v>89</v>
      </c>
      <c r="BK14" s="65" t="s">
        <v>89</v>
      </c>
      <c r="BL14" s="65" t="s">
        <v>89</v>
      </c>
      <c r="BM14" s="59" t="s">
        <v>2</v>
      </c>
      <c r="BN14" s="59" t="s">
        <v>343</v>
      </c>
      <c r="BO14" s="3"/>
    </row>
    <row r="15" spans="1:67" ht="43" customHeight="1" x14ac:dyDescent="0.35">
      <c r="A15" s="66" t="s">
        <v>21</v>
      </c>
      <c r="B15" s="66" t="s">
        <v>21</v>
      </c>
      <c r="C15" s="29" t="s">
        <v>248</v>
      </c>
      <c r="D15" s="29" t="s">
        <v>125</v>
      </c>
      <c r="E15" s="29" t="s">
        <v>101</v>
      </c>
      <c r="F15" s="60" t="s">
        <v>89</v>
      </c>
      <c r="G15" s="60" t="s">
        <v>89</v>
      </c>
      <c r="H15" s="60" t="s">
        <v>89</v>
      </c>
      <c r="I15" s="60" t="s">
        <v>89</v>
      </c>
      <c r="J15" s="60" t="s">
        <v>89</v>
      </c>
      <c r="K15" s="60" t="s">
        <v>89</v>
      </c>
      <c r="L15" s="60" t="s">
        <v>89</v>
      </c>
      <c r="M15" s="60" t="s">
        <v>89</v>
      </c>
      <c r="N15" s="60" t="s">
        <v>89</v>
      </c>
      <c r="O15" s="60" t="s">
        <v>89</v>
      </c>
      <c r="P15" s="60" t="s">
        <v>89</v>
      </c>
      <c r="Q15" s="60" t="s">
        <v>89</v>
      </c>
      <c r="R15" s="57" t="s">
        <v>231</v>
      </c>
      <c r="S15" s="57" t="s">
        <v>232</v>
      </c>
      <c r="T15" s="60" t="s">
        <v>89</v>
      </c>
      <c r="U15" s="60" t="s">
        <v>89</v>
      </c>
      <c r="V15" s="60" t="s">
        <v>89</v>
      </c>
      <c r="W15" s="60" t="s">
        <v>89</v>
      </c>
      <c r="X15" s="60" t="s">
        <v>89</v>
      </c>
      <c r="Y15" s="60" t="s">
        <v>89</v>
      </c>
      <c r="Z15" s="60" t="s">
        <v>89</v>
      </c>
      <c r="AA15" s="60" t="s">
        <v>89</v>
      </c>
      <c r="AB15" s="60" t="s">
        <v>89</v>
      </c>
      <c r="AC15" s="60" t="s">
        <v>89</v>
      </c>
      <c r="AD15" s="60" t="s">
        <v>89</v>
      </c>
      <c r="AE15" s="60" t="s">
        <v>89</v>
      </c>
      <c r="AF15" s="60" t="s">
        <v>89</v>
      </c>
      <c r="AG15" s="60" t="s">
        <v>89</v>
      </c>
      <c r="AH15" s="60" t="s">
        <v>89</v>
      </c>
      <c r="AI15" s="60" t="s">
        <v>89</v>
      </c>
      <c r="AJ15" s="65" t="s">
        <v>55</v>
      </c>
      <c r="AK15" s="60" t="s">
        <v>89</v>
      </c>
      <c r="AL15" s="60" t="s">
        <v>89</v>
      </c>
      <c r="AM15" s="60" t="s">
        <v>89</v>
      </c>
      <c r="AN15" s="60" t="s">
        <v>89</v>
      </c>
      <c r="AO15" s="51" t="s">
        <v>228</v>
      </c>
      <c r="AP15" s="51" t="s">
        <v>229</v>
      </c>
      <c r="AQ15" s="51" t="s">
        <v>39</v>
      </c>
      <c r="AR15" s="51" t="s">
        <v>230</v>
      </c>
      <c r="AS15" s="65" t="s">
        <v>89</v>
      </c>
      <c r="AT15" s="51" t="s">
        <v>247</v>
      </c>
      <c r="AU15" s="65" t="s">
        <v>89</v>
      </c>
      <c r="AV15" s="65" t="s">
        <v>89</v>
      </c>
      <c r="AW15" s="65" t="s">
        <v>89</v>
      </c>
      <c r="AX15" s="65" t="s">
        <v>89</v>
      </c>
      <c r="AY15" s="65" t="s">
        <v>89</v>
      </c>
      <c r="AZ15" s="65" t="s">
        <v>89</v>
      </c>
      <c r="BA15" s="65" t="s">
        <v>89</v>
      </c>
      <c r="BB15" s="65" t="s">
        <v>89</v>
      </c>
      <c r="BC15" s="65" t="s">
        <v>89</v>
      </c>
      <c r="BD15" s="65" t="s">
        <v>89</v>
      </c>
      <c r="BE15" s="65" t="s">
        <v>89</v>
      </c>
      <c r="BF15" s="65" t="s">
        <v>89</v>
      </c>
      <c r="BG15" s="65" t="s">
        <v>89</v>
      </c>
      <c r="BH15" s="65" t="s">
        <v>89</v>
      </c>
      <c r="BI15" s="65" t="s">
        <v>89</v>
      </c>
      <c r="BJ15" s="65" t="s">
        <v>89</v>
      </c>
      <c r="BK15" s="65" t="s">
        <v>89</v>
      </c>
      <c r="BL15" s="65" t="s">
        <v>89</v>
      </c>
      <c r="BM15" s="59" t="s">
        <v>2</v>
      </c>
      <c r="BN15" s="59" t="s">
        <v>343</v>
      </c>
      <c r="BO15" s="59"/>
    </row>
    <row r="16" spans="1:67" ht="45.5" customHeight="1" x14ac:dyDescent="0.35">
      <c r="A16" s="66" t="s">
        <v>21</v>
      </c>
      <c r="B16" s="66" t="s">
        <v>21</v>
      </c>
      <c r="C16" s="29" t="s">
        <v>249</v>
      </c>
      <c r="D16" s="29" t="s">
        <v>125</v>
      </c>
      <c r="E16" s="29" t="s">
        <v>101</v>
      </c>
      <c r="F16" s="60" t="s">
        <v>89</v>
      </c>
      <c r="G16" s="60" t="s">
        <v>89</v>
      </c>
      <c r="H16" s="60" t="s">
        <v>89</v>
      </c>
      <c r="I16" s="60" t="s">
        <v>89</v>
      </c>
      <c r="J16" s="60" t="s">
        <v>89</v>
      </c>
      <c r="K16" s="60" t="s">
        <v>89</v>
      </c>
      <c r="L16" s="60" t="s">
        <v>89</v>
      </c>
      <c r="M16" s="60" t="s">
        <v>89</v>
      </c>
      <c r="N16" s="60" t="s">
        <v>89</v>
      </c>
      <c r="O16" s="60" t="s">
        <v>89</v>
      </c>
      <c r="P16" s="60" t="s">
        <v>89</v>
      </c>
      <c r="Q16" s="60" t="s">
        <v>89</v>
      </c>
      <c r="R16" s="57" t="s">
        <v>231</v>
      </c>
      <c r="S16" s="57" t="s">
        <v>232</v>
      </c>
      <c r="T16" s="60" t="s">
        <v>89</v>
      </c>
      <c r="U16" s="60" t="s">
        <v>89</v>
      </c>
      <c r="V16" s="60" t="s">
        <v>89</v>
      </c>
      <c r="W16" s="60" t="s">
        <v>89</v>
      </c>
      <c r="X16" s="60" t="s">
        <v>89</v>
      </c>
      <c r="Y16" s="60" t="s">
        <v>89</v>
      </c>
      <c r="Z16" s="60" t="s">
        <v>89</v>
      </c>
      <c r="AA16" s="60" t="s">
        <v>89</v>
      </c>
      <c r="AB16" s="60" t="s">
        <v>89</v>
      </c>
      <c r="AC16" s="60" t="s">
        <v>89</v>
      </c>
      <c r="AD16" s="60" t="s">
        <v>89</v>
      </c>
      <c r="AE16" s="60" t="s">
        <v>89</v>
      </c>
      <c r="AF16" s="60" t="s">
        <v>89</v>
      </c>
      <c r="AG16" s="60" t="s">
        <v>89</v>
      </c>
      <c r="AH16" s="60" t="s">
        <v>89</v>
      </c>
      <c r="AI16" s="60" t="s">
        <v>89</v>
      </c>
      <c r="AJ16" s="65" t="s">
        <v>55</v>
      </c>
      <c r="AK16" s="60" t="s">
        <v>89</v>
      </c>
      <c r="AL16" s="60" t="s">
        <v>89</v>
      </c>
      <c r="AM16" s="60" t="s">
        <v>89</v>
      </c>
      <c r="AN16" s="60" t="s">
        <v>89</v>
      </c>
      <c r="AO16" s="51" t="s">
        <v>228</v>
      </c>
      <c r="AP16" s="51" t="s">
        <v>250</v>
      </c>
      <c r="AQ16" s="51" t="s">
        <v>39</v>
      </c>
      <c r="AR16" s="51" t="s">
        <v>251</v>
      </c>
      <c r="AS16" s="65" t="s">
        <v>89</v>
      </c>
      <c r="AT16" s="51" t="s">
        <v>314</v>
      </c>
      <c r="AU16" s="65" t="s">
        <v>89</v>
      </c>
      <c r="AV16" s="65" t="s">
        <v>89</v>
      </c>
      <c r="AW16" s="65" t="s">
        <v>89</v>
      </c>
      <c r="AX16" s="65" t="s">
        <v>89</v>
      </c>
      <c r="AY16" s="65" t="s">
        <v>89</v>
      </c>
      <c r="AZ16" s="51" t="s">
        <v>252</v>
      </c>
      <c r="BA16" s="51" t="s">
        <v>309</v>
      </c>
      <c r="BB16" s="51" t="s">
        <v>308</v>
      </c>
      <c r="BC16" s="51" t="s">
        <v>315</v>
      </c>
      <c r="BD16" s="51" t="s">
        <v>316</v>
      </c>
      <c r="BE16" s="51" t="s">
        <v>184</v>
      </c>
      <c r="BF16" s="51" t="s">
        <v>317</v>
      </c>
      <c r="BG16" s="51" t="s">
        <v>318</v>
      </c>
      <c r="BH16" s="51" t="s">
        <v>320</v>
      </c>
      <c r="BI16" s="51" t="s">
        <v>321</v>
      </c>
      <c r="BJ16" s="51" t="s">
        <v>324</v>
      </c>
      <c r="BK16" s="51" t="s">
        <v>185</v>
      </c>
      <c r="BL16" s="51" t="s">
        <v>327</v>
      </c>
      <c r="BM16" s="59" t="s">
        <v>2</v>
      </c>
      <c r="BN16" s="59" t="s">
        <v>343</v>
      </c>
      <c r="BO16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workbookViewId="0">
      <selection activeCell="S1" sqref="S1:U2"/>
    </sheetView>
  </sheetViews>
  <sheetFormatPr defaultRowHeight="14.5" x14ac:dyDescent="0.35"/>
  <cols>
    <col min="1" max="1" width="10.6328125" customWidth="1" collapsed="1"/>
    <col min="2" max="2" width="13.08984375" customWidth="1" collapsed="1"/>
    <col min="3" max="3" width="102.6328125" customWidth="1" collapsed="1"/>
    <col min="4" max="4" width="26.90625" customWidth="1" collapsed="1"/>
    <col min="5" max="6" width="16.81640625" customWidth="1" collapsed="1"/>
    <col min="7" max="7" width="22.08984375" customWidth="1" collapsed="1"/>
    <col min="8" max="8" width="22" customWidth="1" collapsed="1"/>
    <col min="9" max="9" width="29.81640625" customWidth="1" collapsed="1"/>
    <col min="10" max="10" width="15.90625" customWidth="1" collapsed="1"/>
    <col min="11" max="11" width="16.6328125" customWidth="1" collapsed="1"/>
    <col min="12" max="12" width="25.26953125" customWidth="1" collapsed="1"/>
    <col min="13" max="13" width="17.1796875" customWidth="1" collapsed="1"/>
    <col min="14" max="14" width="23.6328125" customWidth="1" collapsed="1"/>
    <col min="15" max="15" width="31.1796875" customWidth="1" collapsed="1"/>
    <col min="16" max="18" width="33.1796875" customWidth="1" collapsed="1"/>
    <col min="20" max="20" width="7.453125" bestFit="1" customWidth="1" collapsed="1"/>
  </cols>
  <sheetData>
    <row r="1" spans="1:21" x14ac:dyDescent="0.35">
      <c r="A1" s="76" t="s">
        <v>262</v>
      </c>
      <c r="B1" s="76" t="s">
        <v>261</v>
      </c>
      <c r="C1" s="74" t="s">
        <v>348</v>
      </c>
      <c r="D1" s="74" t="s">
        <v>349</v>
      </c>
      <c r="E1" s="74" t="s">
        <v>351</v>
      </c>
      <c r="F1" s="74" t="s">
        <v>352</v>
      </c>
      <c r="G1" s="75" t="s">
        <v>353</v>
      </c>
      <c r="H1" s="74" t="s">
        <v>355</v>
      </c>
      <c r="I1" s="74" t="s">
        <v>356</v>
      </c>
      <c r="J1" s="74" t="s">
        <v>358</v>
      </c>
      <c r="K1" s="74" t="s">
        <v>359</v>
      </c>
      <c r="L1" s="74" t="s">
        <v>361</v>
      </c>
      <c r="M1" s="74" t="s">
        <v>363</v>
      </c>
      <c r="N1" s="74" t="s">
        <v>364</v>
      </c>
      <c r="O1" s="74" t="s">
        <v>367</v>
      </c>
      <c r="P1" s="74" t="s">
        <v>369</v>
      </c>
      <c r="Q1" s="74" t="s">
        <v>370</v>
      </c>
      <c r="R1" s="74" t="s">
        <v>371</v>
      </c>
      <c r="S1" s="76" t="s">
        <v>1</v>
      </c>
      <c r="T1" s="76" t="s">
        <v>4</v>
      </c>
      <c r="U1" s="76" t="s">
        <v>3</v>
      </c>
    </row>
    <row r="2" spans="1:21" ht="40" customHeight="1" x14ac:dyDescent="0.35">
      <c r="A2" s="46" t="s">
        <v>21</v>
      </c>
      <c r="B2" s="46" t="s">
        <v>21</v>
      </c>
      <c r="C2" s="29" t="s">
        <v>372</v>
      </c>
      <c r="D2" s="29" t="s">
        <v>125</v>
      </c>
      <c r="E2" s="53" t="s">
        <v>18</v>
      </c>
      <c r="F2" s="51" t="s">
        <v>350</v>
      </c>
      <c r="G2" s="53" t="s">
        <v>354</v>
      </c>
      <c r="H2" s="53" t="s">
        <v>357</v>
      </c>
      <c r="I2" s="29" t="s">
        <v>55</v>
      </c>
      <c r="J2" s="51" t="s">
        <v>39</v>
      </c>
      <c r="K2" s="51" t="s">
        <v>360</v>
      </c>
      <c r="L2" s="53" t="s">
        <v>362</v>
      </c>
      <c r="M2" s="29" t="s">
        <v>362</v>
      </c>
      <c r="N2" s="53" t="s">
        <v>365</v>
      </c>
      <c r="O2" s="53" t="s">
        <v>58</v>
      </c>
      <c r="P2" s="53" t="s">
        <v>368</v>
      </c>
      <c r="Q2" s="65" t="s">
        <v>101</v>
      </c>
      <c r="R2" s="65" t="s">
        <v>89</v>
      </c>
      <c r="S2" s="59" t="s">
        <v>2</v>
      </c>
      <c r="T2" s="59" t="s">
        <v>73</v>
      </c>
      <c r="U2" s="59"/>
    </row>
    <row r="3" spans="1:21" ht="50" customHeight="1" x14ac:dyDescent="0.35">
      <c r="A3" s="46" t="s">
        <v>21</v>
      </c>
      <c r="B3" s="46" t="s">
        <v>21</v>
      </c>
      <c r="C3" s="29" t="s">
        <v>373</v>
      </c>
      <c r="D3" s="29" t="s">
        <v>125</v>
      </c>
      <c r="E3" s="53" t="s">
        <v>18</v>
      </c>
      <c r="F3" s="51" t="s">
        <v>374</v>
      </c>
      <c r="G3" s="53" t="s">
        <v>354</v>
      </c>
      <c r="H3" s="53" t="s">
        <v>357</v>
      </c>
      <c r="I3" s="29" t="s">
        <v>55</v>
      </c>
      <c r="J3" s="51" t="s">
        <v>39</v>
      </c>
      <c r="K3" s="51" t="s">
        <v>375</v>
      </c>
      <c r="L3" s="53" t="s">
        <v>89</v>
      </c>
      <c r="M3" s="65" t="s">
        <v>89</v>
      </c>
      <c r="N3" s="65" t="s">
        <v>89</v>
      </c>
      <c r="O3" s="65" t="s">
        <v>89</v>
      </c>
      <c r="P3" s="65" t="s">
        <v>89</v>
      </c>
      <c r="Q3" s="65" t="s">
        <v>101</v>
      </c>
      <c r="R3" s="65" t="s">
        <v>89</v>
      </c>
      <c r="S3" s="59" t="s">
        <v>2</v>
      </c>
      <c r="T3" s="59" t="s">
        <v>73</v>
      </c>
      <c r="U3" s="59"/>
    </row>
    <row r="4" spans="1:21" ht="40.5" customHeight="1" x14ac:dyDescent="0.35">
      <c r="A4" s="46" t="s">
        <v>21</v>
      </c>
      <c r="B4" s="46" t="s">
        <v>21</v>
      </c>
      <c r="C4" s="29" t="s">
        <v>376</v>
      </c>
      <c r="D4" s="29" t="s">
        <v>125</v>
      </c>
      <c r="E4" s="53" t="s">
        <v>18</v>
      </c>
      <c r="F4" s="51" t="s">
        <v>374</v>
      </c>
      <c r="G4" s="53" t="s">
        <v>354</v>
      </c>
      <c r="H4" s="53" t="s">
        <v>357</v>
      </c>
      <c r="I4" s="29" t="s">
        <v>55</v>
      </c>
      <c r="J4" s="51" t="s">
        <v>39</v>
      </c>
      <c r="K4" s="51" t="s">
        <v>375</v>
      </c>
      <c r="L4" s="53" t="s">
        <v>377</v>
      </c>
      <c r="M4" s="65" t="s">
        <v>378</v>
      </c>
      <c r="N4" s="65" t="s">
        <v>89</v>
      </c>
      <c r="O4" s="65" t="s">
        <v>89</v>
      </c>
      <c r="P4" s="65" t="s">
        <v>89</v>
      </c>
      <c r="Q4" s="65" t="s">
        <v>101</v>
      </c>
      <c r="R4" s="65" t="s">
        <v>89</v>
      </c>
      <c r="S4" s="59" t="s">
        <v>2</v>
      </c>
      <c r="T4" s="59" t="s">
        <v>73</v>
      </c>
      <c r="U4" s="59"/>
    </row>
    <row r="5" spans="1:21" ht="40.5" customHeight="1" x14ac:dyDescent="0.35">
      <c r="A5" s="46" t="s">
        <v>21</v>
      </c>
      <c r="B5" s="46" t="s">
        <v>21</v>
      </c>
      <c r="C5" s="29" t="s">
        <v>379</v>
      </c>
      <c r="D5" s="29" t="s">
        <v>125</v>
      </c>
      <c r="E5" s="53" t="s">
        <v>18</v>
      </c>
      <c r="F5" s="51" t="s">
        <v>374</v>
      </c>
      <c r="G5" s="53" t="s">
        <v>354</v>
      </c>
      <c r="H5" s="53" t="s">
        <v>357</v>
      </c>
      <c r="I5" s="29" t="s">
        <v>55</v>
      </c>
      <c r="J5" s="51" t="s">
        <v>39</v>
      </c>
      <c r="K5" s="51" t="s">
        <v>375</v>
      </c>
      <c r="L5" s="53" t="s">
        <v>377</v>
      </c>
      <c r="M5" s="65" t="s">
        <v>378</v>
      </c>
      <c r="N5" s="65" t="s">
        <v>89</v>
      </c>
      <c r="O5" s="65" t="s">
        <v>89</v>
      </c>
      <c r="P5" s="65" t="s">
        <v>89</v>
      </c>
      <c r="Q5" s="65" t="s">
        <v>101</v>
      </c>
      <c r="R5" s="53" t="s">
        <v>380</v>
      </c>
      <c r="S5" s="59" t="s">
        <v>2</v>
      </c>
      <c r="T5" s="59" t="s">
        <v>73</v>
      </c>
      <c r="U5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opLeftCell="AO1" workbookViewId="0">
      <selection activeCell="AQ2" sqref="AQ2"/>
    </sheetView>
  </sheetViews>
  <sheetFormatPr defaultRowHeight="14.5" x14ac:dyDescent="0.35"/>
  <cols>
    <col min="1" max="1" width="17.90625" customWidth="1" collapsed="1"/>
    <col min="2" max="2" width="16.1796875" customWidth="1" collapsed="1"/>
    <col min="3" max="3" width="40.453125" customWidth="1" collapsed="1"/>
    <col min="4" max="4" width="18.6328125" customWidth="1" collapsed="1"/>
    <col min="5" max="5" width="14.453125" customWidth="1" collapsed="1"/>
    <col min="6" max="6" width="23.36328125" customWidth="1" collapsed="1"/>
    <col min="7" max="7" width="29.6328125" customWidth="1" collapsed="1"/>
    <col min="8" max="8" width="25.81640625" customWidth="1" collapsed="1"/>
    <col min="9" max="9" width="35.81640625" customWidth="1" collapsed="1"/>
    <col min="10" max="10" width="14.90625" customWidth="1" collapsed="1"/>
    <col min="11" max="11" width="19.1796875" customWidth="1" collapsed="1"/>
    <col min="12" max="12" width="14.90625" customWidth="1" collapsed="1"/>
    <col min="13" max="13" width="26.26953125" customWidth="1" collapsed="1"/>
    <col min="14" max="14" width="39.7265625" customWidth="1" collapsed="1"/>
    <col min="15" max="15" width="32.7265625" customWidth="1" collapsed="1"/>
    <col min="16" max="16" width="25.7265625" customWidth="1" collapsed="1"/>
    <col min="17" max="17" width="23.81640625" customWidth="1" collapsed="1"/>
    <col min="18" max="18" width="14.90625" customWidth="1" collapsed="1"/>
    <col min="19" max="19" width="28.36328125" customWidth="1" collapsed="1"/>
    <col min="20" max="20" width="14.90625" customWidth="1" collapsed="1"/>
    <col min="21" max="21" width="22.453125" customWidth="1" collapsed="1"/>
    <col min="22" max="22" width="22.26953125" customWidth="1" collapsed="1"/>
    <col min="23" max="23" width="14.90625" customWidth="1" collapsed="1"/>
    <col min="24" max="24" width="19.6328125" customWidth="1" collapsed="1"/>
    <col min="25" max="25" width="18" customWidth="1" collapsed="1"/>
    <col min="26" max="26" width="35.54296875" customWidth="1" collapsed="1"/>
    <col min="27" max="27" width="35.26953125" customWidth="1" collapsed="1"/>
    <col min="28" max="28" width="20.81640625" customWidth="1" collapsed="1"/>
    <col min="29" max="29" width="23.54296875" customWidth="1" collapsed="1"/>
    <col min="30" max="31" width="14.90625" customWidth="1" collapsed="1"/>
    <col min="32" max="32" width="24.36328125" customWidth="1" collapsed="1"/>
    <col min="33" max="33" width="14.90625" customWidth="1" collapsed="1"/>
    <col min="34" max="34" width="30.90625" customWidth="1" collapsed="1"/>
    <col min="35" max="35" width="21.08984375" customWidth="1" collapsed="1"/>
    <col min="36" max="36" width="29.26953125" customWidth="1" collapsed="1"/>
    <col min="37" max="37" width="33.26953125" customWidth="1" collapsed="1"/>
    <col min="38" max="38" width="35.36328125" customWidth="1" collapsed="1"/>
    <col min="39" max="39" width="37.1796875" customWidth="1" collapsed="1"/>
    <col min="40" max="42" width="36.08984375" customWidth="1" collapsed="1"/>
    <col min="43" max="43" width="85.1796875" customWidth="1" collapsed="1"/>
    <col min="45" max="45" width="7.453125" bestFit="1" customWidth="1" collapsed="1"/>
  </cols>
  <sheetData>
    <row r="1" spans="1:46" x14ac:dyDescent="0.35">
      <c r="A1" s="5" t="s">
        <v>262</v>
      </c>
      <c r="B1" s="5" t="s">
        <v>261</v>
      </c>
      <c r="C1" s="74" t="s">
        <v>434</v>
      </c>
      <c r="D1" s="74" t="s">
        <v>349</v>
      </c>
      <c r="E1" s="74" t="s">
        <v>437</v>
      </c>
      <c r="F1" s="1" t="s">
        <v>352</v>
      </c>
      <c r="G1" s="1" t="s">
        <v>439</v>
      </c>
      <c r="H1" s="85" t="s">
        <v>449</v>
      </c>
      <c r="I1" s="85" t="s">
        <v>441</v>
      </c>
      <c r="J1" s="85" t="s">
        <v>444</v>
      </c>
      <c r="K1" s="85" t="s">
        <v>462</v>
      </c>
      <c r="L1" s="85" t="s">
        <v>442</v>
      </c>
      <c r="M1" s="85" t="s">
        <v>463</v>
      </c>
      <c r="N1" s="85" t="s">
        <v>443</v>
      </c>
      <c r="O1" s="85" t="s">
        <v>471</v>
      </c>
      <c r="P1" s="85" t="s">
        <v>447</v>
      </c>
      <c r="Q1" s="85" t="s">
        <v>464</v>
      </c>
      <c r="R1" s="85" t="s">
        <v>446</v>
      </c>
      <c r="S1" s="85" t="s">
        <v>445</v>
      </c>
      <c r="T1" s="85" t="s">
        <v>410</v>
      </c>
      <c r="U1" s="85" t="s">
        <v>450</v>
      </c>
      <c r="V1" s="85" t="s">
        <v>451</v>
      </c>
      <c r="W1" s="85" t="s">
        <v>452</v>
      </c>
      <c r="X1" s="85" t="s">
        <v>453</v>
      </c>
      <c r="Y1" s="85" t="s">
        <v>454</v>
      </c>
      <c r="Z1" s="85" t="s">
        <v>455</v>
      </c>
      <c r="AA1" s="85" t="s">
        <v>456</v>
      </c>
      <c r="AB1" s="85" t="s">
        <v>457</v>
      </c>
      <c r="AC1" s="85" t="s">
        <v>458</v>
      </c>
      <c r="AD1" s="85" t="s">
        <v>460</v>
      </c>
      <c r="AE1" s="85" t="s">
        <v>467</v>
      </c>
      <c r="AF1" s="85" t="s">
        <v>470</v>
      </c>
      <c r="AG1" s="85" t="s">
        <v>423</v>
      </c>
      <c r="AH1" s="85" t="s">
        <v>472</v>
      </c>
      <c r="AI1" s="85" t="s">
        <v>473</v>
      </c>
      <c r="AJ1" s="85" t="s">
        <v>474</v>
      </c>
      <c r="AK1" s="85" t="s">
        <v>475</v>
      </c>
      <c r="AL1" s="85" t="s">
        <v>476</v>
      </c>
      <c r="AM1" s="85" t="s">
        <v>482</v>
      </c>
      <c r="AN1" s="85" t="s">
        <v>477</v>
      </c>
      <c r="AO1" s="85" t="s">
        <v>479</v>
      </c>
      <c r="AP1" s="85" t="s">
        <v>480</v>
      </c>
      <c r="AQ1" s="85" t="s">
        <v>481</v>
      </c>
      <c r="AR1" s="76" t="s">
        <v>1</v>
      </c>
      <c r="AS1" s="76" t="s">
        <v>4</v>
      </c>
      <c r="AT1" s="76" t="s">
        <v>3</v>
      </c>
    </row>
    <row r="2" spans="1:46" ht="41" customHeight="1" x14ac:dyDescent="0.35">
      <c r="A2" s="51" t="s">
        <v>21</v>
      </c>
      <c r="B2" s="51" t="s">
        <v>21</v>
      </c>
      <c r="C2" s="29" t="s">
        <v>435</v>
      </c>
      <c r="D2" s="29" t="s">
        <v>436</v>
      </c>
      <c r="E2" s="84" t="s">
        <v>228</v>
      </c>
      <c r="F2" s="51" t="s">
        <v>438</v>
      </c>
      <c r="G2" s="29" t="s">
        <v>101</v>
      </c>
      <c r="H2" s="29" t="s">
        <v>130</v>
      </c>
      <c r="I2" s="29" t="s">
        <v>55</v>
      </c>
      <c r="J2" s="29" t="s">
        <v>102</v>
      </c>
      <c r="K2" s="29">
        <v>2</v>
      </c>
      <c r="L2" s="29" t="s">
        <v>39</v>
      </c>
      <c r="M2" s="29">
        <v>10</v>
      </c>
      <c r="N2" s="53" t="s">
        <v>129</v>
      </c>
      <c r="O2" s="42">
        <f>IF(OR(AD2="BLOW",AD2="COMP",AD2="DIECST",AD2="DIP",AD2="INJ",AD2="ROTO"),M2/K2,0)</f>
        <v>5</v>
      </c>
      <c r="P2" s="29" t="s">
        <v>448</v>
      </c>
      <c r="Q2" s="21" t="s">
        <v>465</v>
      </c>
      <c r="R2" s="29" t="s">
        <v>0</v>
      </c>
      <c r="S2" s="21" t="s">
        <v>231</v>
      </c>
      <c r="T2" s="21" t="s">
        <v>98</v>
      </c>
      <c r="U2" s="53" t="s">
        <v>466</v>
      </c>
      <c r="V2" s="21" t="s">
        <v>184</v>
      </c>
      <c r="W2" s="86">
        <v>2000</v>
      </c>
      <c r="X2" s="21" t="s">
        <v>202</v>
      </c>
      <c r="Y2" s="86">
        <v>1500</v>
      </c>
      <c r="Z2" s="32">
        <f>IF(V2="PCS",W2/1000,1)</f>
        <v>1</v>
      </c>
      <c r="AA2" s="32">
        <f>IF(X2="PCS",(Y2/1000),1)</f>
        <v>1.5</v>
      </c>
      <c r="AB2" s="32">
        <f>SUM(Z2:AA2)</f>
        <v>2.5</v>
      </c>
      <c r="AC2" s="53" t="s">
        <v>459</v>
      </c>
      <c r="AD2" s="53" t="s">
        <v>461</v>
      </c>
      <c r="AE2" s="53" t="s">
        <v>468</v>
      </c>
      <c r="AF2" s="32">
        <f>O2+AB2</f>
        <v>7.5</v>
      </c>
      <c r="AG2" s="21" t="s">
        <v>440</v>
      </c>
      <c r="AH2" s="21">
        <v>8.25</v>
      </c>
      <c r="AI2" s="21">
        <v>8.0850000000000009</v>
      </c>
      <c r="AJ2" s="21">
        <v>8.4149999999999991</v>
      </c>
      <c r="AK2" s="87">
        <f>(AH2*AF2*1000)/3600</f>
        <v>17.1875</v>
      </c>
      <c r="AL2" s="32">
        <f>(AI2*AF2*1000)/3600</f>
        <v>16.84375</v>
      </c>
      <c r="AM2" s="32">
        <f>(AJ2*AF2*1000)/3600</f>
        <v>17.53125</v>
      </c>
      <c r="AN2" s="53" t="s">
        <v>478</v>
      </c>
      <c r="AO2" s="21" t="s">
        <v>318</v>
      </c>
      <c r="AP2" s="21">
        <v>17.87</v>
      </c>
      <c r="AQ2" s="88">
        <f>IF(AP2&lt;=AL2,AP2,IF(AL2&lt;AP2&lt;=AK2,AL2,IF(AK2&lt;AP2&lt;=AM2,AK2,IF(AM2&lt;AP2,AK2))))</f>
        <v>17.1875</v>
      </c>
      <c r="AR2" s="59" t="s">
        <v>2</v>
      </c>
      <c r="AS2" s="59" t="s">
        <v>73</v>
      </c>
      <c r="AT2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CI260</vt:lpstr>
      <vt:lpstr>CI296</vt:lpstr>
      <vt:lpstr>CI207</vt:lpstr>
      <vt:lpstr>CI299</vt:lpstr>
      <vt:lpstr>CI239</vt:lpstr>
      <vt:lpstr>CI307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2018-06-15T06:03:48Z</dcterms:modified>
</cp:coreProperties>
</file>