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lon's Laptop\Documents\GitHub\JHUCode\Space Mission Design and Navigation\Final Project\"/>
    </mc:Choice>
  </mc:AlternateContent>
  <xr:revisionPtr revIDLastSave="0" documentId="13_ncr:1_{8DBE1226-EF18-498F-8967-AF52C12442C4}" xr6:coauthVersionLast="46" xr6:coauthVersionMax="46" xr10:uidLastSave="{00000000-0000-0000-0000-000000000000}"/>
  <bookViews>
    <workbookView xWindow="22170" yWindow="2010" windowWidth="21600" windowHeight="11385" xr2:uid="{D4D777B6-936A-4172-99CA-C3BF2E35C73C}"/>
  </bookViews>
  <sheets>
    <sheet name="Orbit Tables" sheetId="1" r:id="rId1"/>
    <sheet name="Orbi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G30" i="1"/>
  <c r="F30" i="1"/>
  <c r="E30" i="1"/>
  <c r="D30" i="1"/>
  <c r="C30" i="1"/>
  <c r="G29" i="1"/>
  <c r="F29" i="1"/>
  <c r="E29" i="1"/>
  <c r="D29" i="1"/>
  <c r="C29" i="1"/>
  <c r="I17" i="1"/>
  <c r="I18" i="1"/>
  <c r="I19" i="1"/>
  <c r="I20" i="1"/>
  <c r="I16" i="1"/>
  <c r="H21" i="1"/>
  <c r="H17" i="1"/>
  <c r="H18" i="1"/>
  <c r="H19" i="1"/>
  <c r="H20" i="1"/>
  <c r="H16" i="1"/>
  <c r="G19" i="1"/>
  <c r="G18" i="1"/>
  <c r="G17" i="1"/>
  <c r="G16" i="1"/>
  <c r="D19" i="1"/>
  <c r="D18" i="1"/>
  <c r="C17" i="1"/>
  <c r="J7" i="1"/>
  <c r="J8" i="1"/>
  <c r="J9" i="1"/>
  <c r="J6" i="1"/>
</calcChain>
</file>

<file path=xl/sharedStrings.xml><?xml version="1.0" encoding="utf-8"?>
<sst xmlns="http://schemas.openxmlformats.org/spreadsheetml/2006/main" count="46" uniqueCount="29">
  <si>
    <t>Ion</t>
  </si>
  <si>
    <t>Sa</t>
  </si>
  <si>
    <t>e</t>
  </si>
  <si>
    <t>i</t>
  </si>
  <si>
    <t>omega</t>
  </si>
  <si>
    <t>Omega</t>
  </si>
  <si>
    <t>Theta</t>
  </si>
  <si>
    <t>Orbit1</t>
  </si>
  <si>
    <t>Orbit2</t>
  </si>
  <si>
    <t>Orbit3</t>
  </si>
  <si>
    <t>a</t>
  </si>
  <si>
    <t>Orbit4</t>
  </si>
  <si>
    <t>Ground Contacts</t>
  </si>
  <si>
    <t>rE</t>
  </si>
  <si>
    <t>r</t>
  </si>
  <si>
    <t>Measurement Error</t>
  </si>
  <si>
    <t>Clock Error</t>
  </si>
  <si>
    <t>Chi-Square State Error</t>
  </si>
  <si>
    <t>Chi-Square Histogram</t>
  </si>
  <si>
    <t>Cost</t>
  </si>
  <si>
    <t>Geometric Mean</t>
  </si>
  <si>
    <t>sum</t>
  </si>
  <si>
    <t>weight</t>
  </si>
  <si>
    <t>AWS</t>
  </si>
  <si>
    <t>DSN</t>
  </si>
  <si>
    <t>MeasErr</t>
  </si>
  <si>
    <t>ClockEE</t>
  </si>
  <si>
    <t>ChiErr</t>
  </si>
  <si>
    <t>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</si>
</sst>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19049</xdr:rowOff>
    </xdr:from>
    <xdr:to>
      <xdr:col>10</xdr:col>
      <xdr:colOff>500516</xdr:colOff>
      <xdr:row>16</xdr:row>
      <xdr:rowOff>178246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1F62BE-CE3D-4E06-9970-0756F278C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81049"/>
          <a:ext cx="5367791" cy="2445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16C4-95C9-4600-82D8-4578F9C7C6E4}">
  <dimension ref="A2:J30"/>
  <sheetViews>
    <sheetView tabSelected="1" topLeftCell="B1" workbookViewId="0">
      <selection activeCell="C29" sqref="C29"/>
    </sheetView>
  </sheetViews>
  <sheetFormatPr defaultRowHeight="15" x14ac:dyDescent="0.25"/>
  <cols>
    <col min="2" max="2" width="20.7109375" bestFit="1" customWidth="1"/>
    <col min="3" max="3" width="18.42578125" bestFit="1" customWidth="1"/>
    <col min="4" max="4" width="10.42578125" style="2" bestFit="1" customWidth="1"/>
    <col min="5" max="5" width="20.7109375" bestFit="1" customWidth="1"/>
    <col min="6" max="6" width="20.42578125" bestFit="1" customWidth="1"/>
    <col min="7" max="7" width="12" bestFit="1" customWidth="1"/>
    <col min="8" max="8" width="15.85546875" bestFit="1" customWidth="1"/>
    <col min="10" max="10" width="9.140625" style="2"/>
  </cols>
  <sheetData>
    <row r="2" spans="1:10" x14ac:dyDescent="0.25">
      <c r="C2" t="s">
        <v>13</v>
      </c>
      <c r="D2" s="2">
        <v>6378.15</v>
      </c>
    </row>
    <row r="5" spans="1:10" x14ac:dyDescent="0.25">
      <c r="B5" t="s">
        <v>0</v>
      </c>
      <c r="C5" t="s">
        <v>1</v>
      </c>
      <c r="D5" s="2" t="s">
        <v>10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s="2" t="s">
        <v>14</v>
      </c>
    </row>
    <row r="6" spans="1:10" x14ac:dyDescent="0.25">
      <c r="A6" t="s">
        <v>7</v>
      </c>
      <c r="B6">
        <v>39.805599999999998</v>
      </c>
      <c r="C6">
        <v>0.77780000000000005</v>
      </c>
      <c r="D6" s="2">
        <v>28378</v>
      </c>
      <c r="E6">
        <v>0.6</v>
      </c>
      <c r="F6">
        <v>75</v>
      </c>
      <c r="G6">
        <v>-90</v>
      </c>
      <c r="H6">
        <v>0</v>
      </c>
      <c r="I6">
        <v>0</v>
      </c>
      <c r="J6" s="2">
        <f>D6-$D$2</f>
        <v>21999.85</v>
      </c>
    </row>
    <row r="7" spans="1:10" x14ac:dyDescent="0.25">
      <c r="A7" t="s">
        <v>8</v>
      </c>
      <c r="B7">
        <v>68.972200000000001</v>
      </c>
      <c r="C7">
        <v>1.0278</v>
      </c>
      <c r="D7" s="2">
        <v>28378.15</v>
      </c>
      <c r="E7">
        <v>0.7</v>
      </c>
      <c r="F7">
        <v>85</v>
      </c>
      <c r="G7">
        <v>-90</v>
      </c>
      <c r="H7">
        <v>0</v>
      </c>
      <c r="I7">
        <v>0</v>
      </c>
      <c r="J7" s="2">
        <f t="shared" ref="J7:J9" si="0">D7-$D$2</f>
        <v>22000</v>
      </c>
    </row>
    <row r="8" spans="1:10" x14ac:dyDescent="0.25">
      <c r="A8" t="s">
        <v>9</v>
      </c>
      <c r="B8">
        <v>30.1111</v>
      </c>
      <c r="C8">
        <v>3.4722</v>
      </c>
      <c r="D8" s="2">
        <v>32378.15</v>
      </c>
      <c r="E8">
        <v>0.35</v>
      </c>
      <c r="F8">
        <v>90</v>
      </c>
      <c r="G8">
        <v>-50</v>
      </c>
      <c r="H8">
        <v>0</v>
      </c>
      <c r="I8">
        <v>0</v>
      </c>
      <c r="J8" s="2">
        <f t="shared" si="0"/>
        <v>26000</v>
      </c>
    </row>
    <row r="9" spans="1:10" x14ac:dyDescent="0.25">
      <c r="A9" t="s">
        <v>11</v>
      </c>
      <c r="B9">
        <v>3.3054999999999999</v>
      </c>
      <c r="C9">
        <v>6.4165999999999999</v>
      </c>
      <c r="D9" s="2">
        <v>32378.15</v>
      </c>
      <c r="E9">
        <v>0.75</v>
      </c>
      <c r="F9">
        <v>71</v>
      </c>
      <c r="G9">
        <v>-20</v>
      </c>
      <c r="H9">
        <v>0</v>
      </c>
      <c r="I9">
        <v>0</v>
      </c>
      <c r="J9" s="2">
        <f t="shared" si="0"/>
        <v>26000</v>
      </c>
    </row>
    <row r="15" spans="1:10" x14ac:dyDescent="0.25">
      <c r="C15" t="s">
        <v>15</v>
      </c>
      <c r="D15" s="2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22</v>
      </c>
    </row>
    <row r="16" spans="1:10" x14ac:dyDescent="0.25">
      <c r="B16" t="s">
        <v>15</v>
      </c>
      <c r="C16">
        <v>1</v>
      </c>
      <c r="D16" s="2">
        <v>2</v>
      </c>
      <c r="E16">
        <v>1</v>
      </c>
      <c r="F16">
        <v>1</v>
      </c>
      <c r="G16">
        <f>1/C20</f>
        <v>0.33333333333333331</v>
      </c>
      <c r="H16">
        <f>POWER(PRODUCT(C16:G16),1/COUNT(C16:G16))</f>
        <v>0.92210791148172777</v>
      </c>
      <c r="I16">
        <f>H16/$H$21</f>
        <v>0.15491322604058771</v>
      </c>
    </row>
    <row r="17" spans="2:9" x14ac:dyDescent="0.25">
      <c r="B17" t="s">
        <v>16</v>
      </c>
      <c r="C17">
        <f>1/D16</f>
        <v>0.5</v>
      </c>
      <c r="D17" s="2">
        <v>1</v>
      </c>
      <c r="E17">
        <v>0.5</v>
      </c>
      <c r="F17">
        <v>0.33333000000000002</v>
      </c>
      <c r="G17">
        <f>1/D20</f>
        <v>0.2</v>
      </c>
      <c r="H17">
        <f t="shared" ref="H17:H20" si="1">POWER(PRODUCT(C17:G17),1/COUNT(C17:G17))</f>
        <v>0.44092922124712658</v>
      </c>
      <c r="I17">
        <f t="shared" ref="I17:I20" si="2">H17/$H$21</f>
        <v>7.4075677334983978E-2</v>
      </c>
    </row>
    <row r="18" spans="2:9" x14ac:dyDescent="0.25">
      <c r="B18" t="s">
        <v>17</v>
      </c>
      <c r="C18">
        <v>1</v>
      </c>
      <c r="D18" s="2">
        <f>1/E17</f>
        <v>2</v>
      </c>
      <c r="E18">
        <v>1</v>
      </c>
      <c r="F18">
        <v>1</v>
      </c>
      <c r="G18">
        <f>1/E20</f>
        <v>0.33333333333333331</v>
      </c>
      <c r="H18">
        <f t="shared" si="1"/>
        <v>0.92210791148172777</v>
      </c>
      <c r="I18">
        <f t="shared" si="2"/>
        <v>0.15491322604058771</v>
      </c>
    </row>
    <row r="19" spans="2:9" x14ac:dyDescent="0.25">
      <c r="B19" t="s">
        <v>18</v>
      </c>
      <c r="C19">
        <v>1</v>
      </c>
      <c r="D19" s="2">
        <f>1/F17</f>
        <v>3.0000300003000029</v>
      </c>
      <c r="E19">
        <v>1</v>
      </c>
      <c r="F19">
        <v>1</v>
      </c>
      <c r="G19">
        <f>1/F20</f>
        <v>0.33333333333333331</v>
      </c>
      <c r="H19">
        <f t="shared" si="1"/>
        <v>1.000002000012</v>
      </c>
      <c r="I19">
        <f t="shared" si="2"/>
        <v>0.16799935662624285</v>
      </c>
    </row>
    <row r="20" spans="2:9" x14ac:dyDescent="0.25">
      <c r="B20" t="s">
        <v>19</v>
      </c>
      <c r="C20">
        <v>3</v>
      </c>
      <c r="D20" s="2">
        <v>5</v>
      </c>
      <c r="E20">
        <v>3</v>
      </c>
      <c r="F20">
        <v>3</v>
      </c>
      <c r="G20">
        <v>1</v>
      </c>
      <c r="H20">
        <f t="shared" si="1"/>
        <v>2.6672686083966002</v>
      </c>
      <c r="I20">
        <f t="shared" si="2"/>
        <v>0.44809851395759781</v>
      </c>
    </row>
    <row r="21" spans="2:9" x14ac:dyDescent="0.25">
      <c r="G21" t="s">
        <v>21</v>
      </c>
      <c r="H21">
        <f>SUM(H16:H20)</f>
        <v>5.952415652619182</v>
      </c>
    </row>
    <row r="23" spans="2:9" x14ac:dyDescent="0.25">
      <c r="D23" s="2" t="s">
        <v>25</v>
      </c>
      <c r="E23" t="s">
        <v>26</v>
      </c>
      <c r="F23" t="s">
        <v>27</v>
      </c>
      <c r="G23" t="s">
        <v>28</v>
      </c>
      <c r="H23" t="s">
        <v>19</v>
      </c>
    </row>
    <row r="25" spans="2:9" x14ac:dyDescent="0.25">
      <c r="C25" t="s">
        <v>23</v>
      </c>
      <c r="D25" s="2">
        <v>0.3</v>
      </c>
      <c r="E25">
        <v>0.5</v>
      </c>
      <c r="F25">
        <v>0.7</v>
      </c>
      <c r="G25">
        <v>0.6</v>
      </c>
      <c r="H25">
        <v>0.9</v>
      </c>
    </row>
    <row r="26" spans="2:9" x14ac:dyDescent="0.25">
      <c r="C26" t="s">
        <v>24</v>
      </c>
      <c r="D26" s="2">
        <v>0.6</v>
      </c>
      <c r="E26">
        <v>0.5</v>
      </c>
      <c r="F26">
        <v>0.4</v>
      </c>
      <c r="G26">
        <v>0.5</v>
      </c>
      <c r="H26">
        <v>0.3</v>
      </c>
    </row>
    <row r="29" spans="2:9" x14ac:dyDescent="0.25">
      <c r="B29" t="s">
        <v>23</v>
      </c>
      <c r="C29">
        <f>D25*I16</f>
        <v>4.647396781217631E-2</v>
      </c>
      <c r="D29" s="2">
        <f>E25*I17</f>
        <v>3.7037838667491989E-2</v>
      </c>
      <c r="E29">
        <f>I18*F25</f>
        <v>0.1084392582284114</v>
      </c>
      <c r="F29">
        <f>G25*I19</f>
        <v>0.1007996139757457</v>
      </c>
      <c r="G29">
        <f>H25*I20</f>
        <v>0.40328866256183804</v>
      </c>
      <c r="H29">
        <f>SUM(C29:G29)</f>
        <v>0.69603934124566347</v>
      </c>
    </row>
    <row r="30" spans="2:9" x14ac:dyDescent="0.25">
      <c r="B30" t="s">
        <v>24</v>
      </c>
      <c r="C30">
        <f>D26*I16</f>
        <v>9.2947935624352621E-2</v>
      </c>
      <c r="D30" s="2">
        <f>E26*I17</f>
        <v>3.7037838667491989E-2</v>
      </c>
      <c r="E30">
        <f>F26*I18</f>
        <v>6.1965290416235087E-2</v>
      </c>
      <c r="F30">
        <f>G26*I19</f>
        <v>8.3999678313121426E-2</v>
      </c>
      <c r="G30">
        <f>H26*I20</f>
        <v>0.13442955418727934</v>
      </c>
      <c r="H30">
        <f>SUM(C30:G30)</f>
        <v>0.41038029720848046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5498-12C2-4AAD-A936-51E25816E3C4}">
  <dimension ref="B2:J5"/>
  <sheetViews>
    <sheetView workbookViewId="0">
      <selection activeCell="B20" sqref="B20"/>
    </sheetView>
  </sheetViews>
  <sheetFormatPr defaultRowHeight="15" x14ac:dyDescent="0.25"/>
  <cols>
    <col min="2" max="2" width="15.7109375" bestFit="1" customWidth="1"/>
  </cols>
  <sheetData>
    <row r="2" spans="2:10" x14ac:dyDescent="0.25">
      <c r="C2" t="s">
        <v>0</v>
      </c>
      <c r="D2" t="s">
        <v>1</v>
      </c>
      <c r="E2" t="s">
        <v>10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2:10" x14ac:dyDescent="0.25">
      <c r="B3" t="s">
        <v>7</v>
      </c>
      <c r="C3">
        <v>39.805599999999998</v>
      </c>
      <c r="D3">
        <v>0.77780000000000005</v>
      </c>
      <c r="E3" s="1">
        <v>28378</v>
      </c>
      <c r="F3">
        <v>0.6</v>
      </c>
      <c r="G3">
        <v>75</v>
      </c>
      <c r="H3">
        <v>-90</v>
      </c>
      <c r="I3">
        <v>0</v>
      </c>
      <c r="J3">
        <v>0</v>
      </c>
    </row>
    <row r="5" spans="2:10" x14ac:dyDescent="0.25">
      <c r="B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Orbit Tables</vt:lpstr>
      <vt:lpstr>Orbit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ALlen</dc:creator>
  <cp:lastModifiedBy>Dillon ALlen</cp:lastModifiedBy>
  <dcterms:created xsi:type="dcterms:W3CDTF">2021-05-12T14:21:24Z</dcterms:created>
  <dcterms:modified xsi:type="dcterms:W3CDTF">2021-05-14T06:52:55Z</dcterms:modified>
</cp:coreProperties>
</file>