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hidePivotFieldList="1" defaultThemeVersion="124226"/>
  <bookViews>
    <workbookView xWindow="0" yWindow="0" windowWidth="21495" windowHeight="9375"/>
  </bookViews>
  <sheets>
    <sheet name="PrayerTime" sheetId="1" r:id="rId1"/>
    <sheet name="India" sheetId="2" r:id="rId2"/>
  </sheets>
  <definedNames>
    <definedName name="AndamanAndNicobar">India!$D$3</definedName>
    <definedName name="AndhraPradesh">India!$G$3:$G$144</definedName>
    <definedName name="ArunachalPradesh">India!$J$3:$J$6</definedName>
    <definedName name="Assam">India!$M$3:$M$31</definedName>
    <definedName name="Bihar">India!$P$3:$P$43</definedName>
    <definedName name="Chandigarh">India!$S$3</definedName>
    <definedName name="Chhattisgarh">India!$V$3:$V$34</definedName>
    <definedName name="DadraAndNagarHaveli">India!$Y$3</definedName>
    <definedName name="DamanAndDiu">India!$AB$3:$AB$4</definedName>
    <definedName name="Delhi">India!$AE$3:$AE$9</definedName>
    <definedName name="Goa">India!$AH$3:$AH$5</definedName>
    <definedName name="Gujarat">India!$AK$3:$AK$101</definedName>
    <definedName name="Haryana">India!$AN$3:$AN$24</definedName>
    <definedName name="HimachalPradesh">India!$AQ$3:$AQ$21</definedName>
    <definedName name="India">India!$B$3:$B$37</definedName>
    <definedName name="JammuKashmir">India!$AT$3:$AT$31</definedName>
    <definedName name="Jharkhand">India!$AW$3:$AW$33</definedName>
    <definedName name="Karnataka">India!$AZ$3:$AZ$92</definedName>
    <definedName name="Kerala">India!$BC$3:$BC$33</definedName>
    <definedName name="Lakshadweep">India!$BF$3</definedName>
    <definedName name="MadhyaPradesh">India!$BI$3:$BI$136</definedName>
    <definedName name="Maharashtra">India!$BL$3:$BL$141</definedName>
    <definedName name="Manipur">India!$BO$3:$BO$4</definedName>
    <definedName name="Meghalaya">India!$BR$3:$BR$5</definedName>
    <definedName name="Mizoram">India!$BU$3:$BU$4</definedName>
    <definedName name="Nagaland">India!$BX$3:$BX$5</definedName>
    <definedName name="Odisha">India!$CA$3:$CA$66</definedName>
    <definedName name="Puducherry">India!$CD$3</definedName>
    <definedName name="Punjab">India!$CG$3:$CG$38</definedName>
    <definedName name="Rajasthan">India!$CJ$3:$CJ$120</definedName>
    <definedName name="Sikkim">India!$CM$3</definedName>
    <definedName name="TamilNadu">India!$CP$3:$CP$114</definedName>
    <definedName name="Tripura">India!$CS$3:$CS$4</definedName>
    <definedName name="Uttarakhand">India!$CY$3:$CY$15</definedName>
    <definedName name="UttarPradesh">India!$CV$3:$CV$107</definedName>
    <definedName name="WestBengal">India!$DB$3:$DB$55</definedName>
  </definedNames>
  <calcPr calcId="152511"/>
</workbook>
</file>

<file path=xl/calcChain.xml><?xml version="1.0" encoding="utf-8"?>
<calcChain xmlns="http://schemas.openxmlformats.org/spreadsheetml/2006/main">
  <c r="D48" i="1" l="1"/>
  <c r="C3" i="1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E25" i="1" l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l="1"/>
  <c r="A8" i="2"/>
  <c r="A3" i="2"/>
  <c r="BP1" i="2" l="1"/>
  <c r="BQ1" i="2" s="1"/>
  <c r="BR1" i="2" s="1"/>
  <c r="A24" i="2"/>
  <c r="A10" i="2"/>
  <c r="A11" i="2"/>
  <c r="A4" i="2"/>
  <c r="BS1" i="2" l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A25" i="2"/>
  <c r="A5" i="2"/>
  <c r="A26" i="2" l="1"/>
  <c r="A6" i="2"/>
  <c r="G35" i="1"/>
  <c r="G34" i="1"/>
  <c r="A27" i="2" l="1"/>
  <c r="A13" i="2"/>
  <c r="A7" i="2"/>
  <c r="A28" i="2" l="1"/>
  <c r="A15" i="2"/>
  <c r="A9" i="2"/>
  <c r="C2" i="1"/>
  <c r="D28" i="1" s="1"/>
  <c r="D29" i="1" s="1"/>
  <c r="D30" i="1" s="1"/>
  <c r="D35" i="1"/>
  <c r="D33" i="1"/>
  <c r="A29" i="2" l="1"/>
  <c r="A16" i="2"/>
  <c r="D31" i="1"/>
  <c r="A31" i="2" l="1"/>
  <c r="A17" i="2"/>
  <c r="A12" i="2"/>
  <c r="A14" i="2" l="1"/>
  <c r="A32" i="2" l="1"/>
  <c r="A20" i="2"/>
  <c r="A21" i="2" l="1"/>
  <c r="A19" i="2"/>
  <c r="A33" i="2" l="1"/>
  <c r="A23" i="2"/>
  <c r="A18" i="2"/>
  <c r="A34" i="2" l="1"/>
  <c r="A35" i="2" l="1"/>
  <c r="A22" i="2"/>
  <c r="A30" i="2" l="1"/>
  <c r="A36" i="2" l="1"/>
  <c r="DA1" i="2"/>
  <c r="DB1" i="2" s="1"/>
  <c r="A37" i="2" l="1"/>
  <c r="C25" i="1" s="1"/>
  <c r="DC1" i="2"/>
  <c r="DD1" i="2" s="1"/>
  <c r="C23" i="1"/>
  <c r="D23" i="1" l="1"/>
  <c r="E23" i="1" s="1"/>
  <c r="C24" i="1"/>
  <c r="D24" i="1" l="1"/>
  <c r="C26" i="1" s="1"/>
  <c r="D25" i="1"/>
  <c r="C27" i="1" s="1"/>
  <c r="D26" i="1"/>
  <c r="D27" i="1"/>
  <c r="D36" i="1" l="1"/>
  <c r="H35" i="1"/>
  <c r="D40" i="1"/>
  <c r="D32" i="1"/>
  <c r="H34" i="1"/>
  <c r="G41" i="1" s="1"/>
  <c r="D37" i="1"/>
  <c r="D34" i="1"/>
  <c r="C14" i="1" l="1"/>
  <c r="D54" i="1" s="1"/>
  <c r="E54" i="1" s="1"/>
  <c r="F54" i="1" s="1"/>
  <c r="D41" i="1"/>
  <c r="C15" i="1" s="1"/>
  <c r="D55" i="1" s="1"/>
  <c r="E55" i="1" s="1"/>
  <c r="F55" i="1" s="1"/>
  <c r="D39" i="1"/>
  <c r="C11" i="1" s="1"/>
  <c r="D51" i="1" s="1"/>
  <c r="E51" i="1" s="1"/>
  <c r="F51" i="1" s="1"/>
  <c r="D42" i="1"/>
  <c r="C16" i="1" s="1"/>
  <c r="D56" i="1" s="1"/>
  <c r="E56" i="1" s="1"/>
  <c r="F56" i="1" s="1"/>
  <c r="D43" i="1"/>
  <c r="C17" i="1" s="1"/>
  <c r="D57" i="1" s="1"/>
  <c r="D38" i="1"/>
  <c r="C10" i="1" s="1"/>
  <c r="D50" i="1" s="1"/>
  <c r="G42" i="1"/>
  <c r="G43" i="1" s="1"/>
  <c r="G44" i="1" s="1"/>
  <c r="G45" i="1" s="1"/>
  <c r="G47" i="1" s="1"/>
  <c r="G27" i="1" s="1"/>
  <c r="G37" i="1"/>
  <c r="G38" i="1" s="1"/>
  <c r="G39" i="1" s="1"/>
  <c r="G26" i="1" s="1"/>
  <c r="C19" i="1" l="1"/>
  <c r="C18" i="1"/>
  <c r="E57" i="1"/>
  <c r="F57" i="1" s="1"/>
  <c r="D49" i="1"/>
  <c r="C13" i="1"/>
  <c r="D53" i="1" s="1"/>
  <c r="E53" i="1" s="1"/>
  <c r="F53" i="1" s="1"/>
  <c r="C12" i="1"/>
  <c r="D52" i="1" s="1"/>
  <c r="E50" i="1"/>
  <c r="F50" i="1" s="1"/>
  <c r="D58" i="1"/>
  <c r="E52" i="1" l="1"/>
  <c r="F52" i="1" s="1"/>
  <c r="F58" i="1" s="1"/>
  <c r="C59" i="1"/>
  <c r="D21" i="1"/>
  <c r="D59" i="1"/>
  <c r="C21" i="1"/>
</calcChain>
</file>

<file path=xl/sharedStrings.xml><?xml version="1.0" encoding="utf-8"?>
<sst xmlns="http://schemas.openxmlformats.org/spreadsheetml/2006/main" count="1639" uniqueCount="1490">
  <si>
    <t>Date</t>
  </si>
  <si>
    <t>Declination</t>
  </si>
  <si>
    <t>The Equation of Time</t>
  </si>
  <si>
    <t>Duhar</t>
  </si>
  <si>
    <t>day</t>
  </si>
  <si>
    <t>degree</t>
  </si>
  <si>
    <t>Day of the year</t>
  </si>
  <si>
    <t>Dayoy</t>
  </si>
  <si>
    <t>gamma</t>
  </si>
  <si>
    <t>decl</t>
  </si>
  <si>
    <t>eqtime</t>
  </si>
  <si>
    <t>Latitude</t>
  </si>
  <si>
    <t>Longitude</t>
  </si>
  <si>
    <t>Time offset</t>
  </si>
  <si>
    <t>toff</t>
  </si>
  <si>
    <t>minutes</t>
  </si>
  <si>
    <t>radians</t>
  </si>
  <si>
    <t>Hour angle</t>
  </si>
  <si>
    <t>ha</t>
  </si>
  <si>
    <t>Fazar</t>
  </si>
  <si>
    <t>Asar</t>
  </si>
  <si>
    <t>Mashrib</t>
  </si>
  <si>
    <t>Isha</t>
  </si>
  <si>
    <t>Sun rise/set</t>
  </si>
  <si>
    <t>Twilight</t>
  </si>
  <si>
    <t>tw</t>
  </si>
  <si>
    <t>Morning evening twilight</t>
  </si>
  <si>
    <t>anglet</t>
  </si>
  <si>
    <t>Angle of double shadow</t>
  </si>
  <si>
    <t>as</t>
  </si>
  <si>
    <t>City</t>
  </si>
  <si>
    <t>Pune</t>
  </si>
  <si>
    <t>Salah</t>
  </si>
  <si>
    <t>Time</t>
  </si>
  <si>
    <t>http://www.yanabi.com/index.php?/topic/308503-time-for-ishraqtime-for-chasttime-for-awabeen/</t>
  </si>
  <si>
    <t>References</t>
  </si>
  <si>
    <t>http://www.albalagh.net/qa/ishraq_chasht_times.shtml</t>
  </si>
  <si>
    <t>Morning twilight</t>
  </si>
  <si>
    <t>Sun rise</t>
  </si>
  <si>
    <t>Zenith</t>
  </si>
  <si>
    <t>Sun Set</t>
  </si>
  <si>
    <t>Evening twilight</t>
  </si>
  <si>
    <t>Double Shadow</t>
  </si>
  <si>
    <t>Ishraq</t>
  </si>
  <si>
    <t>Chast</t>
  </si>
  <si>
    <t>Prayer time calculations</t>
  </si>
  <si>
    <t>Qibla direction calculations</t>
  </si>
  <si>
    <t>degrees</t>
  </si>
  <si>
    <t>Km</t>
  </si>
  <si>
    <t>Calculations</t>
  </si>
  <si>
    <t>Angles in Degrees</t>
  </si>
  <si>
    <t>Latitudes</t>
  </si>
  <si>
    <t>Longitudes</t>
  </si>
  <si>
    <t>Direction calculation</t>
  </si>
  <si>
    <t>Tan Q</t>
  </si>
  <si>
    <t>Q in radian</t>
  </si>
  <si>
    <t>Q degrees</t>
  </si>
  <si>
    <t>Distance Calculation</t>
  </si>
  <si>
    <t>Dlat</t>
  </si>
  <si>
    <t>Dlong</t>
  </si>
  <si>
    <t>a</t>
  </si>
  <si>
    <t>Arg</t>
  </si>
  <si>
    <t>c</t>
  </si>
  <si>
    <t>R</t>
  </si>
  <si>
    <t>km</t>
  </si>
  <si>
    <t>d</t>
  </si>
  <si>
    <t>http://andrew.hedges.name/experiments/haversine/</t>
  </si>
  <si>
    <t>http://kambing.ui.ac.id/onnopurbo/library/library-islam/knowledge/qibla_calc.html</t>
  </si>
  <si>
    <t>Qibla direction</t>
  </si>
  <si>
    <t>Distance</t>
  </si>
  <si>
    <t xml:space="preserve">Lat of the city of Mecca </t>
  </si>
  <si>
    <t>Long of the city  of Mecca</t>
  </si>
  <si>
    <t>This city</t>
  </si>
  <si>
    <t>City of Mecca</t>
  </si>
  <si>
    <t>State</t>
  </si>
  <si>
    <t>Assam</t>
  </si>
  <si>
    <t>Bihar</t>
  </si>
  <si>
    <t>Chhattisgarh</t>
  </si>
  <si>
    <t>Goa</t>
  </si>
  <si>
    <t>Gujarat</t>
  </si>
  <si>
    <t>Haryana</t>
  </si>
  <si>
    <t>Meghalaya</t>
  </si>
  <si>
    <t>Mizoram</t>
  </si>
  <si>
    <t>Nagaland</t>
  </si>
  <si>
    <t>Odisha</t>
  </si>
  <si>
    <t>Punjab</t>
  </si>
  <si>
    <t>Rajasthan</t>
  </si>
  <si>
    <t>Sikkim</t>
  </si>
  <si>
    <t>Tripura</t>
  </si>
  <si>
    <t>Uttarakhand</t>
  </si>
  <si>
    <t>Jharkhand</t>
  </si>
  <si>
    <t>Karnataka</t>
  </si>
  <si>
    <t>Kerala</t>
  </si>
  <si>
    <t>Maharashtra</t>
  </si>
  <si>
    <t>Manipur</t>
  </si>
  <si>
    <t>Lakshadweep</t>
  </si>
  <si>
    <t>Puducherry</t>
  </si>
  <si>
    <t>Delhi</t>
  </si>
  <si>
    <t>Chandigarh</t>
  </si>
  <si>
    <t>Andaman and Nicobar</t>
  </si>
  <si>
    <t>Achalpur</t>
  </si>
  <si>
    <t>Ahiri</t>
  </si>
  <si>
    <t>Ahmadnagar</t>
  </si>
  <si>
    <t>Ajanta</t>
  </si>
  <si>
    <t>Ajanta Range</t>
  </si>
  <si>
    <t>Akalkot</t>
  </si>
  <si>
    <t>Akola</t>
  </si>
  <si>
    <t>Akot</t>
  </si>
  <si>
    <t>Alibag</t>
  </si>
  <si>
    <t>Ambgaon</t>
  </si>
  <si>
    <t>Amravati</t>
  </si>
  <si>
    <t>Armoi</t>
  </si>
  <si>
    <t>Ashti</t>
  </si>
  <si>
    <t>Assaye</t>
  </si>
  <si>
    <t>Aundh</t>
  </si>
  <si>
    <t>Aurangabad</t>
  </si>
  <si>
    <t>Badnera</t>
  </si>
  <si>
    <t>Balapur</t>
  </si>
  <si>
    <t>Balharshah</t>
  </si>
  <si>
    <t>Bandra</t>
  </si>
  <si>
    <t>Bankot</t>
  </si>
  <si>
    <t>Barsi</t>
  </si>
  <si>
    <t>Basim</t>
  </si>
  <si>
    <t>Basmat</t>
  </si>
  <si>
    <t>Bassein</t>
  </si>
  <si>
    <t>Bhandara</t>
  </si>
  <si>
    <t>Bhor</t>
  </si>
  <si>
    <t>Bhusawal</t>
  </si>
  <si>
    <t>Bir</t>
  </si>
  <si>
    <t>Bori</t>
  </si>
  <si>
    <t>Bramhapuri</t>
  </si>
  <si>
    <t>Buldana</t>
  </si>
  <si>
    <t>Chalisgaon</t>
  </si>
  <si>
    <t>Chandor</t>
  </si>
  <si>
    <t>Chandrapur</t>
  </si>
  <si>
    <t>Chikalda</t>
  </si>
  <si>
    <t>Chopda</t>
  </si>
  <si>
    <t>Daulatabad</t>
  </si>
  <si>
    <t>Deglur</t>
  </si>
  <si>
    <t>Deoli</t>
  </si>
  <si>
    <t>Dhond</t>
  </si>
  <si>
    <t>Dhule</t>
  </si>
  <si>
    <t>Ellora</t>
  </si>
  <si>
    <t>Gangakher</t>
  </si>
  <si>
    <t>Gawilgarh</t>
  </si>
  <si>
    <t>Gondia</t>
  </si>
  <si>
    <t>Hinganghat</t>
  </si>
  <si>
    <t>Hingoli</t>
  </si>
  <si>
    <t>Igatpur</t>
  </si>
  <si>
    <t>Jalgaon</t>
  </si>
  <si>
    <t>Jalna</t>
  </si>
  <si>
    <t>Jamkhed</t>
  </si>
  <si>
    <t>Janjira</t>
  </si>
  <si>
    <t>Jath</t>
  </si>
  <si>
    <t>Jawhar</t>
  </si>
  <si>
    <t>Junnar</t>
  </si>
  <si>
    <t>Kadirabad</t>
  </si>
  <si>
    <t>Kalyan</t>
  </si>
  <si>
    <t>Kamptee</t>
  </si>
  <si>
    <t>Karad</t>
  </si>
  <si>
    <t>Karanja</t>
  </si>
  <si>
    <t>Karmala</t>
  </si>
  <si>
    <t>Khamgaon</t>
  </si>
  <si>
    <t>Khapa</t>
  </si>
  <si>
    <t>Khed</t>
  </si>
  <si>
    <t>Kirkee</t>
  </si>
  <si>
    <t>Kolhapur</t>
  </si>
  <si>
    <t>Kondalwadi</t>
  </si>
  <si>
    <t>Kopargaon</t>
  </si>
  <si>
    <t>Kurundvad</t>
  </si>
  <si>
    <t>Latur</t>
  </si>
  <si>
    <t>Lonavla</t>
  </si>
  <si>
    <t>Mahabaleshwar</t>
  </si>
  <si>
    <t>Malegaon</t>
  </si>
  <si>
    <t>Malkapur</t>
  </si>
  <si>
    <t>Malvan</t>
  </si>
  <si>
    <t>Mangaon</t>
  </si>
  <si>
    <t>Manmad</t>
  </si>
  <si>
    <t>Mansar</t>
  </si>
  <si>
    <t>Matheran</t>
  </si>
  <si>
    <t>Mazalgaon</t>
  </si>
  <si>
    <t>Miraj</t>
  </si>
  <si>
    <t>Mukher</t>
  </si>
  <si>
    <t>Mul</t>
  </si>
  <si>
    <t>Murud</t>
  </si>
  <si>
    <t>Nagpur</t>
  </si>
  <si>
    <t>Naldurg</t>
  </si>
  <si>
    <t>Nanded</t>
  </si>
  <si>
    <t>Nandurbar</t>
  </si>
  <si>
    <t>Nasik</t>
  </si>
  <si>
    <t>Osmanabad</t>
  </si>
  <si>
    <t>Pachora</t>
  </si>
  <si>
    <t>Paithan</t>
  </si>
  <si>
    <t>Pandharpur</t>
  </si>
  <si>
    <t>Parbhani</t>
  </si>
  <si>
    <t>Parenda</t>
  </si>
  <si>
    <t>Parli</t>
  </si>
  <si>
    <t>Pauni</t>
  </si>
  <si>
    <t>Phaltan</t>
  </si>
  <si>
    <t>Rahuri</t>
  </si>
  <si>
    <t>Rajapur</t>
  </si>
  <si>
    <t>Rajur</t>
  </si>
  <si>
    <t>Rajura</t>
  </si>
  <si>
    <t>Ramtek</t>
  </si>
  <si>
    <t>Ratnagiri</t>
  </si>
  <si>
    <t>Sahyadriparvat Range</t>
  </si>
  <si>
    <t>Sakoli</t>
  </si>
  <si>
    <t>Sangamner</t>
  </si>
  <si>
    <t>Sangli</t>
  </si>
  <si>
    <t>Satara</t>
  </si>
  <si>
    <t>Savantvadi</t>
  </si>
  <si>
    <t>shegaon</t>
  </si>
  <si>
    <t>Shrigonda</t>
  </si>
  <si>
    <t>Taloda</t>
  </si>
  <si>
    <t>Tarapur</t>
  </si>
  <si>
    <t>Thane</t>
  </si>
  <si>
    <t>Tuljapur</t>
  </si>
  <si>
    <t>Tumsar</t>
  </si>
  <si>
    <t>Udgir</t>
  </si>
  <si>
    <t>Ulhasnagar</t>
  </si>
  <si>
    <t>Umrer</t>
  </si>
  <si>
    <t>Vaijapur</t>
  </si>
  <si>
    <t>Vengurla</t>
  </si>
  <si>
    <t>Vijayadurg</t>
  </si>
  <si>
    <t>Wai</t>
  </si>
  <si>
    <t>Warora</t>
  </si>
  <si>
    <t>Yeola</t>
  </si>
  <si>
    <t>Yeotmal</t>
  </si>
  <si>
    <t>Agra</t>
  </si>
  <si>
    <t>Ahraura</t>
  </si>
  <si>
    <t>Akbarpur</t>
  </si>
  <si>
    <t>Aligarh</t>
  </si>
  <si>
    <t>Allahabad</t>
  </si>
  <si>
    <t>Amethi</t>
  </si>
  <si>
    <t>Amroha</t>
  </si>
  <si>
    <t>Ayodhya</t>
  </si>
  <si>
    <t>Azamgarh</t>
  </si>
  <si>
    <t>Bahraich</t>
  </si>
  <si>
    <t>Ballia</t>
  </si>
  <si>
    <t>Banda</t>
  </si>
  <si>
    <t>Bansi</t>
  </si>
  <si>
    <t>Barabanki</t>
  </si>
  <si>
    <t>Bareilly</t>
  </si>
  <si>
    <t>Barhaj</t>
  </si>
  <si>
    <t>Basti</t>
  </si>
  <si>
    <t>Belagunj</t>
  </si>
  <si>
    <t>Bhadohi</t>
  </si>
  <si>
    <t>Bijnor</t>
  </si>
  <si>
    <t>Bindki</t>
  </si>
  <si>
    <t>Bithur</t>
  </si>
  <si>
    <t>Budaun</t>
  </si>
  <si>
    <t>Bulandshahr</t>
  </si>
  <si>
    <t>Chandausi</t>
  </si>
  <si>
    <t>Charkhari</t>
  </si>
  <si>
    <t>Dalmau</t>
  </si>
  <si>
    <t>Deoband</t>
  </si>
  <si>
    <t>Deoria</t>
  </si>
  <si>
    <t>Etah</t>
  </si>
  <si>
    <t>Etawah</t>
  </si>
  <si>
    <t>Faizabad</t>
  </si>
  <si>
    <t>Farrukhabad</t>
  </si>
  <si>
    <t>Fatehgarh</t>
  </si>
  <si>
    <t>Fatehpur</t>
  </si>
  <si>
    <t>Firozabad</t>
  </si>
  <si>
    <t>Ghaghara R.</t>
  </si>
  <si>
    <t>Ghatampur</t>
  </si>
  <si>
    <t>Ghaziabad</t>
  </si>
  <si>
    <t>Ghazipur</t>
  </si>
  <si>
    <t>Gomatin R.</t>
  </si>
  <si>
    <t>Gonda</t>
  </si>
  <si>
    <t>Gorakhpur</t>
  </si>
  <si>
    <t>Hamirpur</t>
  </si>
  <si>
    <t>Hapur</t>
  </si>
  <si>
    <t>Hardoi</t>
  </si>
  <si>
    <t>Hathras</t>
  </si>
  <si>
    <t>Jalalpur</t>
  </si>
  <si>
    <t>Jalaun</t>
  </si>
  <si>
    <t>Jaunpur</t>
  </si>
  <si>
    <t>Jhansi</t>
  </si>
  <si>
    <t>Jigni</t>
  </si>
  <si>
    <t>Kadaura</t>
  </si>
  <si>
    <t>Kamasin</t>
  </si>
  <si>
    <t>Kannauj</t>
  </si>
  <si>
    <t>Kanpur</t>
  </si>
  <si>
    <t>Kheri</t>
  </si>
  <si>
    <t>Khurja</t>
  </si>
  <si>
    <t>Koil Aligarh</t>
  </si>
  <si>
    <t>Lakhimpur</t>
  </si>
  <si>
    <t>Lalitpur</t>
  </si>
  <si>
    <t>Lucknow</t>
  </si>
  <si>
    <t>Machhlishahr</t>
  </si>
  <si>
    <t>Mahoba</t>
  </si>
  <si>
    <t>Mainpuri</t>
  </si>
  <si>
    <t>Mathura</t>
  </si>
  <si>
    <t>Mau</t>
  </si>
  <si>
    <t>Meerut</t>
  </si>
  <si>
    <t>Mehndawal</t>
  </si>
  <si>
    <t>Mirzapur</t>
  </si>
  <si>
    <t>Moradabad</t>
  </si>
  <si>
    <t>Mughal Serai</t>
  </si>
  <si>
    <t>Muzaffarnagar</t>
  </si>
  <si>
    <t>Nagina</t>
  </si>
  <si>
    <t>Nanpapa</t>
  </si>
  <si>
    <t>Nawabganj</t>
  </si>
  <si>
    <t>Nihasan</t>
  </si>
  <si>
    <t>Orai</t>
  </si>
  <si>
    <t>Padrauna</t>
  </si>
  <si>
    <t>Phulpur</t>
  </si>
  <si>
    <t>Pillbhit</t>
  </si>
  <si>
    <t>Rae Bareli</t>
  </si>
  <si>
    <t>Rampur</t>
  </si>
  <si>
    <t>Rohikhand</t>
  </si>
  <si>
    <t>Saharanpur</t>
  </si>
  <si>
    <t>Saidpur</t>
  </si>
  <si>
    <t>Sambhal</t>
  </si>
  <si>
    <t>Sarila</t>
  </si>
  <si>
    <t>Shahabad</t>
  </si>
  <si>
    <t>shahjahanpur</t>
  </si>
  <si>
    <t>Sidhauli</t>
  </si>
  <si>
    <t>Sikandara</t>
  </si>
  <si>
    <t>Tanda</t>
  </si>
  <si>
    <t>Terai Swamp</t>
  </si>
  <si>
    <t>Unnao</t>
  </si>
  <si>
    <t>Uska</t>
  </si>
  <si>
    <t>Utaraula</t>
  </si>
  <si>
    <t>Varanasi</t>
  </si>
  <si>
    <t>Varuna</t>
  </si>
  <si>
    <t>Vrindavan</t>
  </si>
  <si>
    <t>States</t>
  </si>
  <si>
    <t>UttarPradesh</t>
  </si>
  <si>
    <t>http://helpdeskgeek.com/office-tips/create-multiple-linked-dropdown-lists-in-excel/</t>
  </si>
  <si>
    <t>http://www.mapsofindia.com/lat_long/</t>
  </si>
  <si>
    <t>Shahdara</t>
  </si>
  <si>
    <t>Alipur</t>
  </si>
  <si>
    <t>Alipurduar</t>
  </si>
  <si>
    <t>Arambagh</t>
  </si>
  <si>
    <t>Asansol</t>
  </si>
  <si>
    <t>Baharampur</t>
  </si>
  <si>
    <t>Baksa Duar</t>
  </si>
  <si>
    <t>Balurghat</t>
  </si>
  <si>
    <t>Bankura</t>
  </si>
  <si>
    <t>Barackpore</t>
  </si>
  <si>
    <t>Baranagar</t>
  </si>
  <si>
    <t>Barddhaman</t>
  </si>
  <si>
    <t>Beldanga</t>
  </si>
  <si>
    <t>Benapol</t>
  </si>
  <si>
    <t>Bhadreswar</t>
  </si>
  <si>
    <t>Bhatpara</t>
  </si>
  <si>
    <t>Bishnupur</t>
  </si>
  <si>
    <t>Calcutta</t>
  </si>
  <si>
    <t>Chandernagore</t>
  </si>
  <si>
    <t>Chandrakona</t>
  </si>
  <si>
    <t>Chanduria</t>
  </si>
  <si>
    <t>Chinsura</t>
  </si>
  <si>
    <t>Chittaranjan</t>
  </si>
  <si>
    <t>Contai</t>
  </si>
  <si>
    <t>Darjilling</t>
  </si>
  <si>
    <t>Diamond Harbour</t>
  </si>
  <si>
    <t>Duragapur</t>
  </si>
  <si>
    <t>Haora</t>
  </si>
  <si>
    <t>Ingraj Bazar</t>
  </si>
  <si>
    <t>Jalpaiguri</t>
  </si>
  <si>
    <t>Jangipur</t>
  </si>
  <si>
    <t>Katoya</t>
  </si>
  <si>
    <t>Kharagpur</t>
  </si>
  <si>
    <t>Koch Bihar</t>
  </si>
  <si>
    <t>Kotalpur</t>
  </si>
  <si>
    <t>Krishnanagar</t>
  </si>
  <si>
    <t>Lalbagh</t>
  </si>
  <si>
    <t>Mehinipur</t>
  </si>
  <si>
    <t>Murshidabad</t>
  </si>
  <si>
    <t>Nabadwip</t>
  </si>
  <si>
    <t>Nalhati</t>
  </si>
  <si>
    <t>Purulliya</t>
  </si>
  <si>
    <t>Raghunathpur</t>
  </si>
  <si>
    <t>Ramaghat</t>
  </si>
  <si>
    <t>Raniganj</t>
  </si>
  <si>
    <t>Santipur</t>
  </si>
  <si>
    <t>Serampore</t>
  </si>
  <si>
    <t>Siliguri</t>
  </si>
  <si>
    <t>Tamluk</t>
  </si>
  <si>
    <t>Tilpara</t>
  </si>
  <si>
    <t>WestBengal</t>
  </si>
  <si>
    <t>Row</t>
  </si>
  <si>
    <t>Column</t>
  </si>
  <si>
    <t>S-SN</t>
  </si>
  <si>
    <t>D-SN</t>
  </si>
  <si>
    <t>India</t>
  </si>
  <si>
    <t>Country</t>
  </si>
  <si>
    <t>!</t>
  </si>
  <si>
    <t>http://office.microsoft.com/en-in/excel-help/lookup-and-reference-functions-HP005201149.aspx</t>
  </si>
  <si>
    <t>Aland</t>
  </si>
  <si>
    <t>Anagundi</t>
  </si>
  <si>
    <t>Athni</t>
  </si>
  <si>
    <t>Bagalkot</t>
  </si>
  <si>
    <t>Bagevadi</t>
  </si>
  <si>
    <t>Bangalore</t>
  </si>
  <si>
    <t>Bantval</t>
  </si>
  <si>
    <t>Belgaum</t>
  </si>
  <si>
    <t>Bellary</t>
  </si>
  <si>
    <t>Bhadravati</t>
  </si>
  <si>
    <t>Bhalki</t>
  </si>
  <si>
    <t>Bidar</t>
  </si>
  <si>
    <t>Bijapur</t>
  </si>
  <si>
    <t>Chamrajnagar</t>
  </si>
  <si>
    <t>Channapatna</t>
  </si>
  <si>
    <t>Chickballapur</t>
  </si>
  <si>
    <t>Chikmagalur</t>
  </si>
  <si>
    <t>Chiknayakanhalli</t>
  </si>
  <si>
    <t>Chitradurga</t>
  </si>
  <si>
    <t>Coondapoor</t>
  </si>
  <si>
    <t>Davangere</t>
  </si>
  <si>
    <t>Deodrug</t>
  </si>
  <si>
    <t>Dharwar</t>
  </si>
  <si>
    <t>Dod-Ballapur</t>
  </si>
  <si>
    <t>Gadag</t>
  </si>
  <si>
    <t>Gangawati</t>
  </si>
  <si>
    <t>Gersoppa (Jog) Falls</t>
  </si>
  <si>
    <t>Gokak</t>
  </si>
  <si>
    <t>Gulbarga</t>
  </si>
  <si>
    <t>Hangai</t>
  </si>
  <si>
    <t>Harihar</t>
  </si>
  <si>
    <t>Harnhalli</t>
  </si>
  <si>
    <t>Harpanahalli</t>
  </si>
  <si>
    <t>Hassan</t>
  </si>
  <si>
    <t>Hiriyur</t>
  </si>
  <si>
    <t>Hole Narsipur</t>
  </si>
  <si>
    <t>Homnabad</t>
  </si>
  <si>
    <t>Honavar</t>
  </si>
  <si>
    <t>Honnali</t>
  </si>
  <si>
    <t>Hosdurga</t>
  </si>
  <si>
    <t>Hospet</t>
  </si>
  <si>
    <t>Hubli</t>
  </si>
  <si>
    <t>Hunsur</t>
  </si>
  <si>
    <t>Jamkhandi</t>
  </si>
  <si>
    <t>Jog Falls</t>
  </si>
  <si>
    <t>Kadur</t>
  </si>
  <si>
    <t>Kallur</t>
  </si>
  <si>
    <t>Kalyani</t>
  </si>
  <si>
    <t>Karkala</t>
  </si>
  <si>
    <t>Karwar</t>
  </si>
  <si>
    <t>Khanpur</t>
  </si>
  <si>
    <t>Kolar</t>
  </si>
  <si>
    <t>Kollegal</t>
  </si>
  <si>
    <t>Kollur</t>
  </si>
  <si>
    <t>Kopbal</t>
  </si>
  <si>
    <t>Kotturu</t>
  </si>
  <si>
    <t>Krishnaraj Res.</t>
  </si>
  <si>
    <t>Kudremukh, Peak</t>
  </si>
  <si>
    <t>Kumta</t>
  </si>
  <si>
    <t>Lingsugur</t>
  </si>
  <si>
    <t>Londa</t>
  </si>
  <si>
    <t>Mangalore</t>
  </si>
  <si>
    <t>Manvi</t>
  </si>
  <si>
    <t>Mercara</t>
  </si>
  <si>
    <t>Muddebihal</t>
  </si>
  <si>
    <t>Mudhol</t>
  </si>
  <si>
    <t>Mulbagal</t>
  </si>
  <si>
    <t>Mysore</t>
  </si>
  <si>
    <t>Nanjangud</t>
  </si>
  <si>
    <t>Puttur</t>
  </si>
  <si>
    <t>Ramanagaram</t>
  </si>
  <si>
    <t>Ramdurg</t>
  </si>
  <si>
    <t>Ranibennur</t>
  </si>
  <si>
    <t>Robertosonpet</t>
  </si>
  <si>
    <t>Sagar</t>
  </si>
  <si>
    <t>Sandur</t>
  </si>
  <si>
    <t>Savanur</t>
  </si>
  <si>
    <t>shahapur</t>
  </si>
  <si>
    <t>shikarpur</t>
  </si>
  <si>
    <t>Shimoga</t>
  </si>
  <si>
    <t>Talguppa</t>
  </si>
  <si>
    <t>Tarikere</t>
  </si>
  <si>
    <t>Tumkur</t>
  </si>
  <si>
    <t>Udipi</t>
  </si>
  <si>
    <t>Vanivilas Sagar</t>
  </si>
  <si>
    <t>Wadi</t>
  </si>
  <si>
    <t>Yelandur</t>
  </si>
  <si>
    <t>Arrah</t>
  </si>
  <si>
    <t>Bankipore</t>
  </si>
  <si>
    <t>Barwa</t>
  </si>
  <si>
    <t>Bettiah</t>
  </si>
  <si>
    <t>Bhagalpur</t>
  </si>
  <si>
    <t>Buddh Gaya</t>
  </si>
  <si>
    <t>Buxar</t>
  </si>
  <si>
    <t>Chhapra</t>
  </si>
  <si>
    <t>Colgong</t>
  </si>
  <si>
    <t>Dhankkgain</t>
  </si>
  <si>
    <t>Dinapore</t>
  </si>
  <si>
    <t>Dumraon</t>
  </si>
  <si>
    <t>Gaya</t>
  </si>
  <si>
    <t>Gogri</t>
  </si>
  <si>
    <t>Gopalganj</t>
  </si>
  <si>
    <t>Hajipur</t>
  </si>
  <si>
    <t>Jamalpur</t>
  </si>
  <si>
    <t>Jyanagar</t>
  </si>
  <si>
    <t>Kantai</t>
  </si>
  <si>
    <t>Kathihar</t>
  </si>
  <si>
    <t>Kishanganj</t>
  </si>
  <si>
    <t>Mankheri</t>
  </si>
  <si>
    <t>Mokameh</t>
  </si>
  <si>
    <t>Motihari</t>
  </si>
  <si>
    <t>Munger</t>
  </si>
  <si>
    <t>Muzaffarpur</t>
  </si>
  <si>
    <t>Nawada</t>
  </si>
  <si>
    <t>Naya Dumka</t>
  </si>
  <si>
    <t>Patna</t>
  </si>
  <si>
    <t>Purnia</t>
  </si>
  <si>
    <t>Safanda</t>
  </si>
  <si>
    <t>Sagaull</t>
  </si>
  <si>
    <t>Saharsa</t>
  </si>
  <si>
    <t>Samastipur</t>
  </si>
  <si>
    <t>Sasaram</t>
  </si>
  <si>
    <t>Shelkhupura</t>
  </si>
  <si>
    <t>Tekari</t>
  </si>
  <si>
    <t>Barakar R.</t>
  </si>
  <si>
    <t>Basia</t>
  </si>
  <si>
    <t>Chaibassa</t>
  </si>
  <si>
    <t>Chatra</t>
  </si>
  <si>
    <t>Chota Nagpur</t>
  </si>
  <si>
    <t>Daltenganj</t>
  </si>
  <si>
    <t>Dhanbad</t>
  </si>
  <si>
    <t>Doranda</t>
  </si>
  <si>
    <t>Garhwa</t>
  </si>
  <si>
    <t>Giridih</t>
  </si>
  <si>
    <t>Gobindpur</t>
  </si>
  <si>
    <t>Hazaribagh</t>
  </si>
  <si>
    <t>Ichak</t>
  </si>
  <si>
    <t>Jamshedpur</t>
  </si>
  <si>
    <t>Jharia</t>
  </si>
  <si>
    <t>Kharsawan</t>
  </si>
  <si>
    <t>Lohardaga</t>
  </si>
  <si>
    <t>Messanjore</t>
  </si>
  <si>
    <t>Pakaur</t>
  </si>
  <si>
    <t>Palamau</t>
  </si>
  <si>
    <t>Palkot</t>
  </si>
  <si>
    <t>Parasnath Mt.</t>
  </si>
  <si>
    <t>Porahat</t>
  </si>
  <si>
    <t>Rajmahal</t>
  </si>
  <si>
    <t>Ramgarh</t>
  </si>
  <si>
    <t>Ranchi</t>
  </si>
  <si>
    <t>Sahibganj</t>
  </si>
  <si>
    <t>Santal Parganas</t>
  </si>
  <si>
    <t>Saraikela</t>
  </si>
  <si>
    <t>Simaria</t>
  </si>
  <si>
    <t>Tilaiya</t>
  </si>
  <si>
    <t>Please email your suggestions and improvements to dakhan@gmail.com</t>
  </si>
  <si>
    <t>Prayer time and qibla direction calculator</t>
  </si>
  <si>
    <t>On Jan 25th 2014 in the City of Pune, India</t>
  </si>
  <si>
    <t>Data</t>
  </si>
  <si>
    <t>Input</t>
  </si>
  <si>
    <t>Ahmadabad</t>
  </si>
  <si>
    <t>Amreli</t>
  </si>
  <si>
    <t>Anand</t>
  </si>
  <si>
    <t>Anklesvar</t>
  </si>
  <si>
    <t>Bansda</t>
  </si>
  <si>
    <t>Baroda</t>
  </si>
  <si>
    <t>Bedi</t>
  </si>
  <si>
    <t>Bharuch</t>
  </si>
  <si>
    <t>Bhavnagar</t>
  </si>
  <si>
    <t>Bhuj</t>
  </si>
  <si>
    <t>Bulsar</t>
  </si>
  <si>
    <t>Chota Udaipur</t>
  </si>
  <si>
    <t>Dabhoi</t>
  </si>
  <si>
    <t>Dahej</t>
  </si>
  <si>
    <t>Datha</t>
  </si>
  <si>
    <t>Dedan</t>
  </si>
  <si>
    <t>Dhandhuka</t>
  </si>
  <si>
    <t>Dharampur</t>
  </si>
  <si>
    <t>Dholera</t>
  </si>
  <si>
    <t>Dholka</t>
  </si>
  <si>
    <t>Dhoraji</t>
  </si>
  <si>
    <t>Dhrangadhra</t>
  </si>
  <si>
    <t>Disa</t>
  </si>
  <si>
    <t>Dohad</t>
  </si>
  <si>
    <t>Dwarka</t>
  </si>
  <si>
    <t>Ghantila</t>
  </si>
  <si>
    <t>Gir Forest</t>
  </si>
  <si>
    <t>Godhra</t>
  </si>
  <si>
    <t>Gondal</t>
  </si>
  <si>
    <t>Himadnagar</t>
  </si>
  <si>
    <t>Idar</t>
  </si>
  <si>
    <t>Jafarabad</t>
  </si>
  <si>
    <t>Jakhau</t>
  </si>
  <si>
    <t>Jamnagar</t>
  </si>
  <si>
    <t>Jasdan</t>
  </si>
  <si>
    <t>Junagadh</t>
  </si>
  <si>
    <t>Kachchh, Gt. Rann of</t>
  </si>
  <si>
    <t>Kachchh, Gulf of</t>
  </si>
  <si>
    <t>Kachchh, Little Rann of</t>
  </si>
  <si>
    <t>Kadi</t>
  </si>
  <si>
    <t>Kalol</t>
  </si>
  <si>
    <t>Kandia</t>
  </si>
  <si>
    <t>Kathiawar Peninsula</t>
  </si>
  <si>
    <t>Khadir I.</t>
  </si>
  <si>
    <t>Khambhat, Gulf of</t>
  </si>
  <si>
    <t>Kharaghoda</t>
  </si>
  <si>
    <t>Kheda</t>
  </si>
  <si>
    <t>Khedrahma</t>
  </si>
  <si>
    <t>Kheralu</t>
  </si>
  <si>
    <t>Khmbhat</t>
  </si>
  <si>
    <t>Lakhpat</t>
  </si>
  <si>
    <t>Lakhtar</t>
  </si>
  <si>
    <t>Limbdi</t>
  </si>
  <si>
    <t>Lunavada</t>
  </si>
  <si>
    <t>Magori</t>
  </si>
  <si>
    <t>Mahesana</t>
  </si>
  <si>
    <t>Mahi R.</t>
  </si>
  <si>
    <t>Mahuva</t>
  </si>
  <si>
    <t>Malia</t>
  </si>
  <si>
    <t>Mandvi</t>
  </si>
  <si>
    <t>Mangral</t>
  </si>
  <si>
    <t>Mehmadabad</t>
  </si>
  <si>
    <t>Modasa</t>
  </si>
  <si>
    <t>Morbi</t>
  </si>
  <si>
    <t>Mundra</t>
  </si>
  <si>
    <t>Naenwa</t>
  </si>
  <si>
    <t>Nandod</t>
  </si>
  <si>
    <t>Navsari</t>
  </si>
  <si>
    <t>Pachham</t>
  </si>
  <si>
    <t>Padra</t>
  </si>
  <si>
    <t>Palanpur</t>
  </si>
  <si>
    <t>Palitana</t>
  </si>
  <si>
    <t>Parantij</t>
  </si>
  <si>
    <t>Patan</t>
  </si>
  <si>
    <t>Petlad</t>
  </si>
  <si>
    <t>Porbandar</t>
  </si>
  <si>
    <t>Port Okha</t>
  </si>
  <si>
    <t>Radhanpur</t>
  </si>
  <si>
    <t>Rajkot</t>
  </si>
  <si>
    <t>Rapar</t>
  </si>
  <si>
    <t>Sachin</t>
  </si>
  <si>
    <t>Sadra</t>
  </si>
  <si>
    <t>Saradiya</t>
  </si>
  <si>
    <t>Satpura Range</t>
  </si>
  <si>
    <t>Sidhpur</t>
  </si>
  <si>
    <t>Tapi R.</t>
  </si>
  <si>
    <t>Taranga Hill</t>
  </si>
  <si>
    <t>Tharad</t>
  </si>
  <si>
    <t>Vadodara</t>
  </si>
  <si>
    <t>Vankaner</t>
  </si>
  <si>
    <t>Veraval</t>
  </si>
  <si>
    <t>Viramgam</t>
  </si>
  <si>
    <t>Visavadar</t>
  </si>
  <si>
    <t>Adegaon</t>
  </si>
  <si>
    <t>Agar</t>
  </si>
  <si>
    <t>Ajaigarh</t>
  </si>
  <si>
    <t>Ali Rajpur</t>
  </si>
  <si>
    <t>Alipura</t>
  </si>
  <si>
    <t>Amjhera</t>
  </si>
  <si>
    <t>Ashta</t>
  </si>
  <si>
    <t>Badnur</t>
  </si>
  <si>
    <t>Baghelkhand</t>
  </si>
  <si>
    <t>Balaghat</t>
  </si>
  <si>
    <t>Banka Pahari</t>
  </si>
  <si>
    <t>Barannda</t>
  </si>
  <si>
    <t>Bardi</t>
  </si>
  <si>
    <t>Barwani</t>
  </si>
  <si>
    <t>Beri</t>
  </si>
  <si>
    <t>Betul</t>
  </si>
  <si>
    <t>Bhadaura</t>
  </si>
  <si>
    <t>Bhainsdehi</t>
  </si>
  <si>
    <t>Bhind</t>
  </si>
  <si>
    <t>Bhopal</t>
  </si>
  <si>
    <t>Biaora</t>
  </si>
  <si>
    <t>Bijawar</t>
  </si>
  <si>
    <t>Bijji</t>
  </si>
  <si>
    <t>Bijna</t>
  </si>
  <si>
    <t>Bundelkhand</t>
  </si>
  <si>
    <t>Burhanpur</t>
  </si>
  <si>
    <t>Chanderi</t>
  </si>
  <si>
    <t>Chhatarpur</t>
  </si>
  <si>
    <t>Chhindwara</t>
  </si>
  <si>
    <t>Damoh</t>
  </si>
  <si>
    <t>Datia</t>
  </si>
  <si>
    <t>Deogarh</t>
  </si>
  <si>
    <t>Dewas</t>
  </si>
  <si>
    <t>Dhar</t>
  </si>
  <si>
    <t>Dhurwai</t>
  </si>
  <si>
    <t>Dindori</t>
  </si>
  <si>
    <t>Gadarwara</t>
  </si>
  <si>
    <t>Garha</t>
  </si>
  <si>
    <t>Garrauli</t>
  </si>
  <si>
    <t>Gaurihar</t>
  </si>
  <si>
    <t>Guna</t>
  </si>
  <si>
    <t>Gwalior</t>
  </si>
  <si>
    <t>Harai</t>
  </si>
  <si>
    <t>Hoshangabad</t>
  </si>
  <si>
    <t>Indore</t>
  </si>
  <si>
    <t>Itarsi</t>
  </si>
  <si>
    <t>Jabalpur</t>
  </si>
  <si>
    <t>Janakpur</t>
  </si>
  <si>
    <t>Jaora</t>
  </si>
  <si>
    <t>Jaso</t>
  </si>
  <si>
    <t>Jhabua</t>
  </si>
  <si>
    <t>Jobat</t>
  </si>
  <si>
    <t>Kaimur</t>
  </si>
  <si>
    <t>Katangi</t>
  </si>
  <si>
    <t>Katni</t>
  </si>
  <si>
    <t>Khachrod</t>
  </si>
  <si>
    <t>Khaniadhana</t>
  </si>
  <si>
    <t>Khilchipur</t>
  </si>
  <si>
    <t>Khurai</t>
  </si>
  <si>
    <t>Korwai</t>
  </si>
  <si>
    <t>Kothi</t>
  </si>
  <si>
    <t>Kukshi</t>
  </si>
  <si>
    <t>Lakhnadon</t>
  </si>
  <si>
    <t>Lashkar</t>
  </si>
  <si>
    <t>Lugasi</t>
  </si>
  <si>
    <t>Mahadeo Hills</t>
  </si>
  <si>
    <t>Maheshwar</t>
  </si>
  <si>
    <t>Maihar</t>
  </si>
  <si>
    <t>Makrai</t>
  </si>
  <si>
    <t>Mandla</t>
  </si>
  <si>
    <t>Mandsaur</t>
  </si>
  <si>
    <t>Manohar Thana</t>
  </si>
  <si>
    <t>Manpur</t>
  </si>
  <si>
    <t>Mauganj</t>
  </si>
  <si>
    <t>Mehidpur</t>
  </si>
  <si>
    <t>Mhow</t>
  </si>
  <si>
    <t>Muhammadgarh</t>
  </si>
  <si>
    <t>Murwara</t>
  </si>
  <si>
    <t>Narsimhapur</t>
  </si>
  <si>
    <t>Narsinghgarh</t>
  </si>
  <si>
    <t>Narwar</t>
  </si>
  <si>
    <t>Nawab Basoda</t>
  </si>
  <si>
    <t>Neemuch</t>
  </si>
  <si>
    <t>Nemawar</t>
  </si>
  <si>
    <t>Nowgon</t>
  </si>
  <si>
    <t>Orchha</t>
  </si>
  <si>
    <t>Pachapahar</t>
  </si>
  <si>
    <t>Pachmarhi</t>
  </si>
  <si>
    <t>Panna</t>
  </si>
  <si>
    <t>Panth Piploda</t>
  </si>
  <si>
    <t>Paron</t>
  </si>
  <si>
    <t>Pathari</t>
  </si>
  <si>
    <t>Pirawa</t>
  </si>
  <si>
    <t>Pitihra</t>
  </si>
  <si>
    <t>Raghugarh</t>
  </si>
  <si>
    <t>Raisen</t>
  </si>
  <si>
    <t>Rajgarh</t>
  </si>
  <si>
    <t>Ramnagar</t>
  </si>
  <si>
    <t>Rampura</t>
  </si>
  <si>
    <t>Ratlam</t>
  </si>
  <si>
    <t>Rehli</t>
  </si>
  <si>
    <t>Sailana</t>
  </si>
  <si>
    <t>Salbai</t>
  </si>
  <si>
    <t>Samthar</t>
  </si>
  <si>
    <t>Sarangpur</t>
  </si>
  <si>
    <t>Satna</t>
  </si>
  <si>
    <t>Sehore</t>
  </si>
  <si>
    <t>Seoni</t>
  </si>
  <si>
    <t>Seoni-Malwa</t>
  </si>
  <si>
    <t>shahdol</t>
  </si>
  <si>
    <t>shahpur</t>
  </si>
  <si>
    <t>shahpura</t>
  </si>
  <si>
    <t>shajapur</t>
  </si>
  <si>
    <t>sheopur</t>
  </si>
  <si>
    <t>Shivpuri</t>
  </si>
  <si>
    <t>Shujalpur</t>
  </si>
  <si>
    <t>Sidhi</t>
  </si>
  <si>
    <t>Sihora</t>
  </si>
  <si>
    <t>Tori Fathpur</t>
  </si>
  <si>
    <t>Ujjain</t>
  </si>
  <si>
    <t>Umaria</t>
  </si>
  <si>
    <t>Vidisha</t>
  </si>
  <si>
    <t>MadhyaPradesh</t>
  </si>
  <si>
    <t>This excel is made by Dilshad Ahmad Khan</t>
  </si>
  <si>
    <t>ArunachalPradesh</t>
  </si>
  <si>
    <t>http://www.mapsofworld.com/lat_long/usa-lat-long.html</t>
  </si>
  <si>
    <t>http://itouchmap.com/latlong.html</t>
  </si>
  <si>
    <t>AndamanAndNicobar</t>
  </si>
  <si>
    <t>Lat</t>
  </si>
  <si>
    <t>Long</t>
  </si>
  <si>
    <t>AndhraPradesh</t>
  </si>
  <si>
    <t>Adilabad</t>
  </si>
  <si>
    <t>Adoni</t>
  </si>
  <si>
    <t>Alampur</t>
  </si>
  <si>
    <t>Allur</t>
  </si>
  <si>
    <t>Alur</t>
  </si>
  <si>
    <t>Amaravati</t>
  </si>
  <si>
    <t>Anakapalle</t>
  </si>
  <si>
    <t>Anantapur</t>
  </si>
  <si>
    <t>Armur</t>
  </si>
  <si>
    <t>Atmakur</t>
  </si>
  <si>
    <t>Balkonda</t>
  </si>
  <si>
    <t>Banganpalle</t>
  </si>
  <si>
    <t>Bapatala</t>
  </si>
  <si>
    <t>Bhadrachalam</t>
  </si>
  <si>
    <t>Bhainsa</t>
  </si>
  <si>
    <t>Bimlipatnam</t>
  </si>
  <si>
    <t>Bobbili</t>
  </si>
  <si>
    <t>Bodhan</t>
  </si>
  <si>
    <t>Chinnur</t>
  </si>
  <si>
    <t>Chipurupalle</t>
  </si>
  <si>
    <t>Chittoor</t>
  </si>
  <si>
    <t>Circars, Northern</t>
  </si>
  <si>
    <t>Colait L.</t>
  </si>
  <si>
    <t>Coringa</t>
  </si>
  <si>
    <t>Cuddapah</t>
  </si>
  <si>
    <t>Cumbum</t>
  </si>
  <si>
    <t>Darsi</t>
  </si>
  <si>
    <t>Devarkonda</t>
  </si>
  <si>
    <t>Dharmavaram</t>
  </si>
  <si>
    <t>Eluru</t>
  </si>
  <si>
    <t>Erramala Range</t>
  </si>
  <si>
    <t>Gadwal</t>
  </si>
  <si>
    <t>Godavari R.</t>
  </si>
  <si>
    <t>Golconda</t>
  </si>
  <si>
    <t>Gooty</t>
  </si>
  <si>
    <t>Gudur</t>
  </si>
  <si>
    <t>Guntakal</t>
  </si>
  <si>
    <t>Guntur</t>
  </si>
  <si>
    <t>Gurramkonda</t>
  </si>
  <si>
    <t>Gurzalla</t>
  </si>
  <si>
    <t>Hanamkonda</t>
  </si>
  <si>
    <t>Hindupur</t>
  </si>
  <si>
    <t>Hyderabad</t>
  </si>
  <si>
    <t>Ichchapuram</t>
  </si>
  <si>
    <t>Jaggayyapeta</t>
  </si>
  <si>
    <t>Jagtiyal</t>
  </si>
  <si>
    <t>Jammalamadugu</t>
  </si>
  <si>
    <t>Kadiri</t>
  </si>
  <si>
    <t>Kakinada</t>
  </si>
  <si>
    <t>Kalahasti</t>
  </si>
  <si>
    <t>Kalingapatnam</t>
  </si>
  <si>
    <t>Kamareddi</t>
  </si>
  <si>
    <t>Kampli</t>
  </si>
  <si>
    <t>Kandi</t>
  </si>
  <si>
    <t>Kandukur</t>
  </si>
  <si>
    <t>Kanigiri</t>
  </si>
  <si>
    <t>Karimnagar</t>
  </si>
  <si>
    <t>Kavali</t>
  </si>
  <si>
    <t>Khammam</t>
  </si>
  <si>
    <t>Kodangal</t>
  </si>
  <si>
    <t>Kohir</t>
  </si>
  <si>
    <t>Koilkonda</t>
  </si>
  <si>
    <t>Koilkuntla</t>
  </si>
  <si>
    <t>Kondapalli</t>
  </si>
  <si>
    <t>Koratla</t>
  </si>
  <si>
    <t>Kosgi</t>
  </si>
  <si>
    <t>Kotagudem</t>
  </si>
  <si>
    <t>Krishna (Kistna),</t>
  </si>
  <si>
    <t>Kurnool</t>
  </si>
  <si>
    <t>Machilipatnam</t>
  </si>
  <si>
    <t>Madakasira</t>
  </si>
  <si>
    <t>Mahbubnagar</t>
  </si>
  <si>
    <t>Mangalagiri</t>
  </si>
  <si>
    <t>Markapur</t>
  </si>
  <si>
    <t>Medak</t>
  </si>
  <si>
    <t>Nagar Karnul</t>
  </si>
  <si>
    <t>Nalgonda</t>
  </si>
  <si>
    <t>Nallamalai Range</t>
  </si>
  <si>
    <t>Nandigama</t>
  </si>
  <si>
    <t>Nandikotkur</t>
  </si>
  <si>
    <t>Nandyal</t>
  </si>
  <si>
    <t>Narasapur</t>
  </si>
  <si>
    <t>Narasaraopet</t>
  </si>
  <si>
    <t>Narayanpet</t>
  </si>
  <si>
    <t>Narsipatnam</t>
  </si>
  <si>
    <t>Nellore</t>
  </si>
  <si>
    <t>Nirmal</t>
  </si>
  <si>
    <t>Nizamabad</t>
  </si>
  <si>
    <t>Nizampatnam</t>
  </si>
  <si>
    <t>Pakala</t>
  </si>
  <si>
    <t>Palakollu</t>
  </si>
  <si>
    <t>Palkonda</t>
  </si>
  <si>
    <t>Palkonda Range</t>
  </si>
  <si>
    <t>Patancheru</t>
  </si>
  <si>
    <t>Pattikonda</t>
  </si>
  <si>
    <t>Peddapuram</t>
  </si>
  <si>
    <t>Penukonda</t>
  </si>
  <si>
    <t>Pithapuram</t>
  </si>
  <si>
    <t>Podili</t>
  </si>
  <si>
    <t>Port Blair</t>
  </si>
  <si>
    <t>Proddatur</t>
  </si>
  <si>
    <t>Pullivendla</t>
  </si>
  <si>
    <t>Punganuru</t>
  </si>
  <si>
    <t>Pyapalli</t>
  </si>
  <si>
    <t>Rajahumundry</t>
  </si>
  <si>
    <t>Ramallakota</t>
  </si>
  <si>
    <t>Rapur</t>
  </si>
  <si>
    <t>Rauachoti</t>
  </si>
  <si>
    <t>Rayadrug</t>
  </si>
  <si>
    <t>Rekapalle</t>
  </si>
  <si>
    <t>Repalle</t>
  </si>
  <si>
    <t>Sadaseopet</t>
  </si>
  <si>
    <t>Samalkot</t>
  </si>
  <si>
    <t>Sangareddipet</t>
  </si>
  <si>
    <t>Sattenapalle</t>
  </si>
  <si>
    <t>Satur</t>
  </si>
  <si>
    <t>Secunderabad</t>
  </si>
  <si>
    <t>Seshachalam Hills</t>
  </si>
  <si>
    <t>Sidhout</t>
  </si>
  <si>
    <t>Sidipett</t>
  </si>
  <si>
    <t>Tadpatri</t>
  </si>
  <si>
    <t>Tandur</t>
  </si>
  <si>
    <t>Tanuku</t>
  </si>
  <si>
    <t>Tenali</t>
  </si>
  <si>
    <t>Tirupati</t>
  </si>
  <si>
    <t>Tungabhadra R.</t>
  </si>
  <si>
    <t>Tuni</t>
  </si>
  <si>
    <t>Udayagiri</t>
  </si>
  <si>
    <t>Vayalpad</t>
  </si>
  <si>
    <t>Vemalwada</t>
  </si>
  <si>
    <t>Venkatagiri</t>
  </si>
  <si>
    <t>Venkatapuram</t>
  </si>
  <si>
    <t>Vijayawada</t>
  </si>
  <si>
    <t>Vinukonda</t>
  </si>
  <si>
    <t>Vizianagram</t>
  </si>
  <si>
    <t>Waltair</t>
  </si>
  <si>
    <t>Warangal</t>
  </si>
  <si>
    <t>Yaham</t>
  </si>
  <si>
    <t>Yellandu</t>
  </si>
  <si>
    <t>Yemmiganur</t>
  </si>
  <si>
    <t>Yernagudem</t>
  </si>
  <si>
    <t>Itanagar</t>
  </si>
  <si>
    <t>Patkal Hills</t>
  </si>
  <si>
    <t>Tawang</t>
  </si>
  <si>
    <t>Barpeta</t>
  </si>
  <si>
    <t>Bilasipara</t>
  </si>
  <si>
    <t>Bongaigaon</t>
  </si>
  <si>
    <t>Dhekiajuli</t>
  </si>
  <si>
    <t>Dhubri</t>
  </si>
  <si>
    <t>Dibrugarh</t>
  </si>
  <si>
    <t>Digboi</t>
  </si>
  <si>
    <t>Diphu</t>
  </si>
  <si>
    <t>Gauripur</t>
  </si>
  <si>
    <t>Goalpara</t>
  </si>
  <si>
    <t>Golaghat</t>
  </si>
  <si>
    <t>Guwahati</t>
  </si>
  <si>
    <t>Haflong</t>
  </si>
  <si>
    <t>Hailakandi</t>
  </si>
  <si>
    <t>Hojai</t>
  </si>
  <si>
    <t>Jorhat</t>
  </si>
  <si>
    <t>Karimganj</t>
  </si>
  <si>
    <t>Kokrajhar</t>
  </si>
  <si>
    <t>Lanka</t>
  </si>
  <si>
    <t>Margherita</t>
  </si>
  <si>
    <t>Mariani</t>
  </si>
  <si>
    <t>Nagaon</t>
  </si>
  <si>
    <t>Nalbari</t>
  </si>
  <si>
    <t>North Lakhimpur</t>
  </si>
  <si>
    <t>Rangia</t>
  </si>
  <si>
    <t>Sibsagar</t>
  </si>
  <si>
    <t>Silchar</t>
  </si>
  <si>
    <t>Tezpur</t>
  </si>
  <si>
    <t>Tinsukia</t>
  </si>
  <si>
    <t>Ambikapur</t>
  </si>
  <si>
    <t>Bhopalpatnam</t>
  </si>
  <si>
    <t>Bilaspur</t>
  </si>
  <si>
    <t>Chalgali</t>
  </si>
  <si>
    <t>Champa</t>
  </si>
  <si>
    <t>Chintalnar</t>
  </si>
  <si>
    <t>Dhamtari</t>
  </si>
  <si>
    <t>Dongargarh</t>
  </si>
  <si>
    <t>Jagdalpur</t>
  </si>
  <si>
    <t>Jashpurnagar</t>
  </si>
  <si>
    <t>Kanker</t>
  </si>
  <si>
    <t>Kawardha</t>
  </si>
  <si>
    <t>Khairagarh</t>
  </si>
  <si>
    <t>Kutru</t>
  </si>
  <si>
    <t>Makri</t>
  </si>
  <si>
    <t>Mahendragarh</t>
  </si>
  <si>
    <t>Pandaria</t>
  </si>
  <si>
    <t>Parlakot</t>
  </si>
  <si>
    <t>Partabpur</t>
  </si>
  <si>
    <t>Pathri</t>
  </si>
  <si>
    <t>Phuljhar</t>
  </si>
  <si>
    <t>Raipur</t>
  </si>
  <si>
    <t>Raj Nandgaon</t>
  </si>
  <si>
    <t>Rajim</t>
  </si>
  <si>
    <t>Ramkola</t>
  </si>
  <si>
    <t>Sakti</t>
  </si>
  <si>
    <t>Amritsar</t>
  </si>
  <si>
    <t>Anandpur</t>
  </si>
  <si>
    <t>Batala</t>
  </si>
  <si>
    <t>Bathinda</t>
  </si>
  <si>
    <t>Charkhi Dadri</t>
  </si>
  <si>
    <t>Dasuya</t>
  </si>
  <si>
    <t>Derababa' Nanak</t>
  </si>
  <si>
    <t>Dharmkot</t>
  </si>
  <si>
    <t>Dinanagar</t>
  </si>
  <si>
    <t>Dujana</t>
  </si>
  <si>
    <t>Fazilka</t>
  </si>
  <si>
    <t>Firozpur</t>
  </si>
  <si>
    <t>Garshankar</t>
  </si>
  <si>
    <t>Gurdaspur</t>
  </si>
  <si>
    <t>Hoshiarpur</t>
  </si>
  <si>
    <t>Jalandhar</t>
  </si>
  <si>
    <t>Jandiala</t>
  </si>
  <si>
    <t>Kandaghat</t>
  </si>
  <si>
    <t>Kapurthala</t>
  </si>
  <si>
    <t>Kartarpur</t>
  </si>
  <si>
    <t>Kot Kapura</t>
  </si>
  <si>
    <t>Ludhiana</t>
  </si>
  <si>
    <t>Machhiwara</t>
  </si>
  <si>
    <t>Majitha</t>
  </si>
  <si>
    <t>Maler Kotla</t>
  </si>
  <si>
    <t>Mohindergarh</t>
  </si>
  <si>
    <t>Muktsar</t>
  </si>
  <si>
    <t>Nabha</t>
  </si>
  <si>
    <t>Rupar</t>
  </si>
  <si>
    <t>Sanawar</t>
  </si>
  <si>
    <t>Sangrur</t>
  </si>
  <si>
    <t>Tanda Urmar</t>
  </si>
  <si>
    <t>Tarn Taran</t>
  </si>
  <si>
    <t>Una</t>
  </si>
  <si>
    <t>Paiala</t>
  </si>
  <si>
    <t>Pathankot</t>
  </si>
  <si>
    <t>http://www.esrl.noaa.gov/gmd/grad/solcalc/solareqns.PDF</t>
  </si>
  <si>
    <t>http://praytimes.org/calculation/</t>
  </si>
  <si>
    <t>Salah time calculations</t>
  </si>
  <si>
    <t>Lat Long data</t>
  </si>
  <si>
    <t>Excel tips</t>
  </si>
  <si>
    <t>Delhi Cantonment</t>
  </si>
  <si>
    <t>Delhi Kishangunj</t>
  </si>
  <si>
    <t xml:space="preserve">Delhi Ridge </t>
  </si>
  <si>
    <t>Delhi Sabzimandi</t>
  </si>
  <si>
    <t>Delhi Sarai Rohilla</t>
  </si>
  <si>
    <t>Silvassa</t>
  </si>
  <si>
    <t>DadraAndNagarHaveli</t>
  </si>
  <si>
    <t>Daman</t>
  </si>
  <si>
    <t>Diu</t>
  </si>
  <si>
    <t>DamanAndDiu</t>
  </si>
  <si>
    <t>Marmagao</t>
  </si>
  <si>
    <t>Panaji</t>
  </si>
  <si>
    <t>HimachalPradesh</t>
  </si>
  <si>
    <t>JammuKashmir</t>
  </si>
  <si>
    <t>Next salah</t>
  </si>
  <si>
    <t>Ambala</t>
  </si>
  <si>
    <t>Bhiwani</t>
  </si>
  <si>
    <t>Ellenabad</t>
  </si>
  <si>
    <t>Faridabad</t>
  </si>
  <si>
    <t>Fatehabad</t>
  </si>
  <si>
    <t>Firozpur Jhirka</t>
  </si>
  <si>
    <t>Gurgaon</t>
  </si>
  <si>
    <t>Hansi</t>
  </si>
  <si>
    <t>Hisar</t>
  </si>
  <si>
    <t>Jind</t>
  </si>
  <si>
    <t>Kaithal</t>
  </si>
  <si>
    <t>Karnal</t>
  </si>
  <si>
    <t>Ladwa</t>
  </si>
  <si>
    <t>Loharu</t>
  </si>
  <si>
    <t>Narnaul</t>
  </si>
  <si>
    <t>Pataudi</t>
  </si>
  <si>
    <t>Pehowa</t>
  </si>
  <si>
    <t>Rania</t>
  </si>
  <si>
    <t>Rewari</t>
  </si>
  <si>
    <t>Rohtak</t>
  </si>
  <si>
    <t>Rori</t>
  </si>
  <si>
    <t>Baned</t>
  </si>
  <si>
    <t>Bhakra Gorge Dam</t>
  </si>
  <si>
    <t>Biiaspur</t>
  </si>
  <si>
    <t>Chamba</t>
  </si>
  <si>
    <t>Chhachrauli</t>
  </si>
  <si>
    <t>Dagshai</t>
  </si>
  <si>
    <t>Dharmsala</t>
  </si>
  <si>
    <t>Jawalamukhi</t>
  </si>
  <si>
    <t>Jogindernagar</t>
  </si>
  <si>
    <t>Kangra</t>
  </si>
  <si>
    <t>Kasauli</t>
  </si>
  <si>
    <t>Kothkhai</t>
  </si>
  <si>
    <t>Mandi</t>
  </si>
  <si>
    <t>Nagrota</t>
  </si>
  <si>
    <t>Nahan</t>
  </si>
  <si>
    <t>Nalagarh</t>
  </si>
  <si>
    <t>Nurpur</t>
  </si>
  <si>
    <t>Shimla</t>
  </si>
  <si>
    <t>Yol</t>
  </si>
  <si>
    <t>Baltistan</t>
  </si>
  <si>
    <t>Baramula</t>
  </si>
  <si>
    <t>Bhadarwah</t>
  </si>
  <si>
    <t>Dras</t>
  </si>
  <si>
    <t>Gulmarg</t>
  </si>
  <si>
    <t>Gurais</t>
  </si>
  <si>
    <t>Jammu</t>
  </si>
  <si>
    <t>Kapalu</t>
  </si>
  <si>
    <t>Kargil</t>
  </si>
  <si>
    <t>Kathua</t>
  </si>
  <si>
    <t>Khartaksho</t>
  </si>
  <si>
    <t>Kishtwar</t>
  </si>
  <si>
    <t>Kotli</t>
  </si>
  <si>
    <t>Ladakh Range</t>
  </si>
  <si>
    <t>Leh</t>
  </si>
  <si>
    <t>Mirpur</t>
  </si>
  <si>
    <t>Muzaffarabad</t>
  </si>
  <si>
    <t>Naoshera</t>
  </si>
  <si>
    <t>Padam</t>
  </si>
  <si>
    <t>Pir Panjal Pass</t>
  </si>
  <si>
    <t>Punch</t>
  </si>
  <si>
    <t>Udampur</t>
  </si>
  <si>
    <t>Zangla</t>
  </si>
  <si>
    <t>Zaskar</t>
  </si>
  <si>
    <t>Anantnar</t>
  </si>
  <si>
    <t>Karakoram Range</t>
  </si>
  <si>
    <t>Alleppey</t>
  </si>
  <si>
    <t>Alwaye</t>
  </si>
  <si>
    <t>Anjengo</t>
  </si>
  <si>
    <t>Beypore</t>
  </si>
  <si>
    <t>Cardamon Hills</t>
  </si>
  <si>
    <t>Chittur</t>
  </si>
  <si>
    <t>Cochin</t>
  </si>
  <si>
    <t>Ernakulam</t>
  </si>
  <si>
    <t>Kasaragod</t>
  </si>
  <si>
    <t>Kottayam</t>
  </si>
  <si>
    <t>Mahe</t>
  </si>
  <si>
    <t>Mattancheri</t>
  </si>
  <si>
    <t>Nilgiri Hills</t>
  </si>
  <si>
    <t>Palghat</t>
  </si>
  <si>
    <t>Ponnani</t>
  </si>
  <si>
    <t>Trichur</t>
  </si>
  <si>
    <t>Vaikam</t>
  </si>
  <si>
    <t>Laksha Dweep</t>
  </si>
  <si>
    <t>Imphal</t>
  </si>
  <si>
    <t>Garo Hills</t>
  </si>
  <si>
    <t>Khasi and Jaintia Hills</t>
  </si>
  <si>
    <t>Tura</t>
  </si>
  <si>
    <t>Aizawl</t>
  </si>
  <si>
    <t>Lunglei</t>
  </si>
  <si>
    <t>Japvo, Mt.</t>
  </si>
  <si>
    <t>Kohima</t>
  </si>
  <si>
    <t>Naga Hills</t>
  </si>
  <si>
    <t>Athgarh</t>
  </si>
  <si>
    <t>Athmallik</t>
  </si>
  <si>
    <t>Baleshwar</t>
  </si>
  <si>
    <t>Banki</t>
  </si>
  <si>
    <t>Baramba</t>
  </si>
  <si>
    <t>Baripada</t>
  </si>
  <si>
    <t>Baudh</t>
  </si>
  <si>
    <t>Berhampur</t>
  </si>
  <si>
    <t>Bhadrakh</t>
  </si>
  <si>
    <t>Bhawani Patna</t>
  </si>
  <si>
    <t>Bhuban</t>
  </si>
  <si>
    <t>Bhubaneshwar</t>
  </si>
  <si>
    <t>Bolangir</t>
  </si>
  <si>
    <t>Bonaigarh</t>
  </si>
  <si>
    <t>Borasambar</t>
  </si>
  <si>
    <t>Chatrapur</t>
  </si>
  <si>
    <t>Chilka Lake</t>
  </si>
  <si>
    <t>Cuttack</t>
  </si>
  <si>
    <t>Daspalla</t>
  </si>
  <si>
    <t>Daspur</t>
  </si>
  <si>
    <t>Deograh</t>
  </si>
  <si>
    <t>Dhamra</t>
  </si>
  <si>
    <t>Dhenkanal</t>
  </si>
  <si>
    <t>False Point</t>
  </si>
  <si>
    <t>Ganjam</t>
  </si>
  <si>
    <t>Gopalpur</t>
  </si>
  <si>
    <t>Hindol</t>
  </si>
  <si>
    <t>Hirakund Dam and Res.</t>
  </si>
  <si>
    <t>Jaypore</t>
  </si>
  <si>
    <t>Junagarh</t>
  </si>
  <si>
    <t>Kainitira</t>
  </si>
  <si>
    <t>Kalahandi Karond</t>
  </si>
  <si>
    <t>Karanjia</t>
  </si>
  <si>
    <t>Karond Kalahandi</t>
  </si>
  <si>
    <t>Kendrapara</t>
  </si>
  <si>
    <t>Khandpara</t>
  </si>
  <si>
    <t>Khondmals</t>
  </si>
  <si>
    <t>Khurda</t>
  </si>
  <si>
    <t>Kolabira</t>
  </si>
  <si>
    <t>Kotapad</t>
  </si>
  <si>
    <t>Lahara</t>
  </si>
  <si>
    <t>Malkangiri</t>
  </si>
  <si>
    <t>Narsinghpur</t>
  </si>
  <si>
    <t>Nayagarh</t>
  </si>
  <si>
    <t>Nilgiri</t>
  </si>
  <si>
    <t>Palmyras Point</t>
  </si>
  <si>
    <t>Paradip</t>
  </si>
  <si>
    <t>Parlakimidi</t>
  </si>
  <si>
    <t>Puri</t>
  </si>
  <si>
    <t>Ramagiri-Udayagiri</t>
  </si>
  <si>
    <t>Ranpur</t>
  </si>
  <si>
    <t>Rayagada</t>
  </si>
  <si>
    <t>Rourkela</t>
  </si>
  <si>
    <t>Sambalpur</t>
  </si>
  <si>
    <t>Talcher</t>
  </si>
  <si>
    <t>Tigiria</t>
  </si>
  <si>
    <t>Abu</t>
  </si>
  <si>
    <t>Ajmer</t>
  </si>
  <si>
    <t>Alwar</t>
  </si>
  <si>
    <t>Amet</t>
  </si>
  <si>
    <t>Anupgarh</t>
  </si>
  <si>
    <t>Aravali Range</t>
  </si>
  <si>
    <t>Asop</t>
  </si>
  <si>
    <t>Bakhasar</t>
  </si>
  <si>
    <t>Balahera</t>
  </si>
  <si>
    <t>Balotra</t>
  </si>
  <si>
    <t>Banswara</t>
  </si>
  <si>
    <t>Bap</t>
  </si>
  <si>
    <t>Baran</t>
  </si>
  <si>
    <t>Barmer</t>
  </si>
  <si>
    <t>Baswa</t>
  </si>
  <si>
    <t>Beawar</t>
  </si>
  <si>
    <t>Bedla</t>
  </si>
  <si>
    <t>Bhadra</t>
  </si>
  <si>
    <t>Bhadrajan</t>
  </si>
  <si>
    <t>Bharatpur</t>
  </si>
  <si>
    <t>Bhhainsror</t>
  </si>
  <si>
    <t>Bhilwara</t>
  </si>
  <si>
    <t>Bhinmal</t>
  </si>
  <si>
    <t>Bikampur</t>
  </si>
  <si>
    <t>Bikaner</t>
  </si>
  <si>
    <t>Birilpur</t>
  </si>
  <si>
    <t>Bissau</t>
  </si>
  <si>
    <t>Bundi</t>
  </si>
  <si>
    <t>Chatsu</t>
  </si>
  <si>
    <t>Chhabra</t>
  </si>
  <si>
    <t>Chhoti Sadri</t>
  </si>
  <si>
    <t>Chittaurgarh</t>
  </si>
  <si>
    <t>Chomu</t>
  </si>
  <si>
    <t>Chotan</t>
  </si>
  <si>
    <t>Churu</t>
  </si>
  <si>
    <t>Dag</t>
  </si>
  <si>
    <t>Deolia</t>
  </si>
  <si>
    <t>Devikot</t>
  </si>
  <si>
    <t>Dhebar L.</t>
  </si>
  <si>
    <t>Dholpur</t>
  </si>
  <si>
    <t>Didwana</t>
  </si>
  <si>
    <t>Dig</t>
  </si>
  <si>
    <t>Dungarpur</t>
  </si>
  <si>
    <t>Eklingji</t>
  </si>
  <si>
    <t>Erinpura</t>
  </si>
  <si>
    <t>Fatehpur (Jaipur)</t>
  </si>
  <si>
    <t>Ganganagar</t>
  </si>
  <si>
    <t>Gangapur</t>
  </si>
  <si>
    <t>Gangrar</t>
  </si>
  <si>
    <t>Hanumangarh</t>
  </si>
  <si>
    <t>Indargarh</t>
  </si>
  <si>
    <t>Jahazpur</t>
  </si>
  <si>
    <t>Jaipur</t>
  </si>
  <si>
    <t>Jaislmer</t>
  </si>
  <si>
    <t>Jalor</t>
  </si>
  <si>
    <t>Jhairapatan Chhaoni</t>
  </si>
  <si>
    <t>Gogundra</t>
  </si>
  <si>
    <t>Gotaru</t>
  </si>
  <si>
    <t>Great Indian Desert</t>
  </si>
  <si>
    <t>Gurha</t>
  </si>
  <si>
    <t>Jhunjhunu</t>
  </si>
  <si>
    <t>Jodhpur</t>
  </si>
  <si>
    <t>Karauli</t>
  </si>
  <si>
    <t>Kekri</t>
  </si>
  <si>
    <t>Kerwara</t>
  </si>
  <si>
    <t>Khandela</t>
  </si>
  <si>
    <t>Kishangarh</t>
  </si>
  <si>
    <t>Kota</t>
  </si>
  <si>
    <t>Kotra</t>
  </si>
  <si>
    <t>Lachmangarh Sikar</t>
  </si>
  <si>
    <t>Lalsot</t>
  </si>
  <si>
    <t>Luni and R.</t>
  </si>
  <si>
    <t>Malpura</t>
  </si>
  <si>
    <t>Mandalgarh</t>
  </si>
  <si>
    <t>Marwar Junctioin</t>
  </si>
  <si>
    <t>Metra</t>
  </si>
  <si>
    <t>Mohangarh</t>
  </si>
  <si>
    <t>Nachana</t>
  </si>
  <si>
    <t>Nagaur</t>
  </si>
  <si>
    <t>Naraina</t>
  </si>
  <si>
    <t>Nasirabad</t>
  </si>
  <si>
    <t>Nathdwara</t>
  </si>
  <si>
    <t>Nawalgarh</t>
  </si>
  <si>
    <t>Nimbahera</t>
  </si>
  <si>
    <t>Nohar</t>
  </si>
  <si>
    <t>Pachbhandra</t>
  </si>
  <si>
    <t>Pali</t>
  </si>
  <si>
    <t>Partabgarh</t>
  </si>
  <si>
    <t>Phalodi</t>
  </si>
  <si>
    <t>Phulera</t>
  </si>
  <si>
    <t>Pipar</t>
  </si>
  <si>
    <t>Pokaran</t>
  </si>
  <si>
    <t>Pugal</t>
  </si>
  <si>
    <t>Ratangarh</t>
  </si>
  <si>
    <t>Reni</t>
  </si>
  <si>
    <t>Rewatsar</t>
  </si>
  <si>
    <t>Rupnagar</t>
  </si>
  <si>
    <t>Salumbar</t>
  </si>
  <si>
    <t>Sambhar &amp; L.</t>
  </si>
  <si>
    <t>Sanchor</t>
  </si>
  <si>
    <t>Sanganer</t>
  </si>
  <si>
    <t>Sardarshahr</t>
  </si>
  <si>
    <t>Sawai Mahopur</t>
  </si>
  <si>
    <t>shahgarh</t>
  </si>
  <si>
    <t>shergarh</t>
  </si>
  <si>
    <t>Sikar</t>
  </si>
  <si>
    <t>Tantpur</t>
  </si>
  <si>
    <t>Toda Rai Singh</t>
  </si>
  <si>
    <t>Tonk</t>
  </si>
  <si>
    <t>Udaipur</t>
  </si>
  <si>
    <t>Gangtok</t>
  </si>
  <si>
    <t>Adirampattinam</t>
  </si>
  <si>
    <t>Ambasamudram</t>
  </si>
  <si>
    <t>Ambur</t>
  </si>
  <si>
    <t>Anaimalai Hills</t>
  </si>
  <si>
    <t>Arakkonam</t>
  </si>
  <si>
    <t>Arantangi</t>
  </si>
  <si>
    <t>Arcot</t>
  </si>
  <si>
    <t>Arni</t>
  </si>
  <si>
    <t>Aruppukkotai</t>
  </si>
  <si>
    <t>Attur</t>
  </si>
  <si>
    <t>Atur</t>
  </si>
  <si>
    <t>Bodinayakkanur</t>
  </si>
  <si>
    <t>Calimere, Point</t>
  </si>
  <si>
    <t>Carnatic</t>
  </si>
  <si>
    <t>Chidambaram</t>
  </si>
  <si>
    <t>Chingleput</t>
  </si>
  <si>
    <t>Coimbatore</t>
  </si>
  <si>
    <t>Comorin, C.</t>
  </si>
  <si>
    <t>Coromandel Coast</t>
  </si>
  <si>
    <t>Cuddalore</t>
  </si>
  <si>
    <t>Devakottai</t>
  </si>
  <si>
    <t>Dhanushkodi</t>
  </si>
  <si>
    <t>Dharapuram</t>
  </si>
  <si>
    <t>Dharmapuri</t>
  </si>
  <si>
    <t>Dindigul</t>
  </si>
  <si>
    <t>Dodabetta. Mt.</t>
  </si>
  <si>
    <t>Ennore</t>
  </si>
  <si>
    <t>Erode</t>
  </si>
  <si>
    <t>Fort St David</t>
  </si>
  <si>
    <t>Fort St George</t>
  </si>
  <si>
    <t>Gudiyatam</t>
  </si>
  <si>
    <t>Hospur</t>
  </si>
  <si>
    <t>Jalarpet</t>
  </si>
  <si>
    <t>Javadi hills</t>
  </si>
  <si>
    <t>Kanchipuram</t>
  </si>
  <si>
    <t>Karur</t>
  </si>
  <si>
    <t>Kaveri R.</t>
  </si>
  <si>
    <t>Kayalpatnam</t>
  </si>
  <si>
    <t>Kilakarai</t>
  </si>
  <si>
    <t>Kodaikanal</t>
  </si>
  <si>
    <t>Krishnagiri</t>
  </si>
  <si>
    <t>Kumbakonam</t>
  </si>
  <si>
    <t>Madurai</t>
  </si>
  <si>
    <t>Madurantakam</t>
  </si>
  <si>
    <t>Mahabalipuram</t>
  </si>
  <si>
    <t>Mannargudi</t>
  </si>
  <si>
    <t>Mayuram</t>
  </si>
  <si>
    <t>Mettupalaiyam</t>
  </si>
  <si>
    <t>Mettur Dam</t>
  </si>
  <si>
    <t>Nagarjunasagar Dam</t>
  </si>
  <si>
    <t>Nagercoil</t>
  </si>
  <si>
    <t>Namakkal</t>
  </si>
  <si>
    <t>Nanguneri</t>
  </si>
  <si>
    <t>Neiveli</t>
  </si>
  <si>
    <t>Pachaimalai Hills</t>
  </si>
  <si>
    <t>Padmanabhapuram</t>
  </si>
  <si>
    <t>Palayankottal</t>
  </si>
  <si>
    <t>Palladam</t>
  </si>
  <si>
    <t>Pallavaram</t>
  </si>
  <si>
    <t>Pallivasal</t>
  </si>
  <si>
    <t>Palni Hills</t>
  </si>
  <si>
    <t>Panruti</t>
  </si>
  <si>
    <t>Paramakkudi</t>
  </si>
  <si>
    <t>Pattukkottal</t>
  </si>
  <si>
    <t>Perambalur</t>
  </si>
  <si>
    <t>Periyakulam</t>
  </si>
  <si>
    <t>Pollachi</t>
  </si>
  <si>
    <t>Ponneri</t>
  </si>
  <si>
    <t>Porto Novo</t>
  </si>
  <si>
    <t>Pudukkottal</t>
  </si>
  <si>
    <t>Pulicat, L.</t>
  </si>
  <si>
    <t>Rajapalayam</t>
  </si>
  <si>
    <t>Ramanathapuram</t>
  </si>
  <si>
    <t>Rameswaram</t>
  </si>
  <si>
    <t>Salem</t>
  </si>
  <si>
    <t>Sankaranayinarkovil</t>
  </si>
  <si>
    <t>Sattur</t>
  </si>
  <si>
    <t>Satyamangalam</t>
  </si>
  <si>
    <t>Seven Pagodas</t>
  </si>
  <si>
    <t>shencottah</t>
  </si>
  <si>
    <t>shevaroy Hills</t>
  </si>
  <si>
    <t>St. Thomas Mount</t>
  </si>
  <si>
    <t>Tenkasi</t>
  </si>
  <si>
    <t>Tindivanam</t>
  </si>
  <si>
    <t>Tiruchchirappalli</t>
  </si>
  <si>
    <t>Tiruchendur</t>
  </si>
  <si>
    <t>Tiruchengodu</t>
  </si>
  <si>
    <t>Tirukkoyilur</t>
  </si>
  <si>
    <t>Tirumangalam</t>
  </si>
  <si>
    <t>Tirunelveli</t>
  </si>
  <si>
    <t>Tiruppur</t>
  </si>
  <si>
    <t>Tiruvallur</t>
  </si>
  <si>
    <t>Tiruvannamalai</t>
  </si>
  <si>
    <t>Tondi</t>
  </si>
  <si>
    <t>Tranquebar</t>
  </si>
  <si>
    <t>Turaiyur</t>
  </si>
  <si>
    <t>Tuticorin</t>
  </si>
  <si>
    <t>Udagamandalam</t>
  </si>
  <si>
    <t>Udamalpet</t>
  </si>
  <si>
    <t>Udiyarpalaiyam</t>
  </si>
  <si>
    <t>Uttangarai</t>
  </si>
  <si>
    <t>Vaniyambadi</t>
  </si>
  <si>
    <t>Vellore</t>
  </si>
  <si>
    <t>Villupuram</t>
  </si>
  <si>
    <t>Virudhunagar</t>
  </si>
  <si>
    <t>Vriddhachalam</t>
  </si>
  <si>
    <t>Wandiwash</t>
  </si>
  <si>
    <t>Yercaud</t>
  </si>
  <si>
    <t>TamilNadu</t>
  </si>
  <si>
    <t>Agartala</t>
  </si>
  <si>
    <t>Almora</t>
  </si>
  <si>
    <t>Badrinath</t>
  </si>
  <si>
    <t>DehraDun</t>
  </si>
  <si>
    <t>Garhwal</t>
  </si>
  <si>
    <t>Haridwar</t>
  </si>
  <si>
    <t>Kamet, Mt.</t>
  </si>
  <si>
    <t>Mussoorie</t>
  </si>
  <si>
    <t>NainiTal</t>
  </si>
  <si>
    <t>Nand Devi Mt.</t>
  </si>
  <si>
    <t>Ranikhet</t>
  </si>
  <si>
    <t>Roorkee</t>
  </si>
  <si>
    <t>Tehri</t>
  </si>
  <si>
    <t>Tanakpur</t>
  </si>
  <si>
    <t>Current Salah</t>
  </si>
  <si>
    <t>Tulu/Makrooh</t>
  </si>
  <si>
    <t>Laheriasarai</t>
  </si>
  <si>
    <t>Drug</t>
  </si>
  <si>
    <t>Durg</t>
  </si>
  <si>
    <t>Rabkob</t>
  </si>
  <si>
    <t>Dharmjaygarh</t>
  </si>
  <si>
    <t>Darbhanga</t>
  </si>
  <si>
    <t>Bastar</t>
  </si>
  <si>
    <t>Indravati</t>
  </si>
  <si>
    <t>Navanagar</t>
  </si>
  <si>
    <t>Somnath</t>
  </si>
  <si>
    <t>Surendranagar</t>
  </si>
  <si>
    <t>Wadhwan</t>
  </si>
  <si>
    <t>Patan Patan</t>
  </si>
  <si>
    <t>Vijayanagar</t>
  </si>
  <si>
    <t>Hamipi</t>
  </si>
  <si>
    <t>Kollam</t>
  </si>
  <si>
    <t>Peermade</t>
  </si>
  <si>
    <t>Permad</t>
  </si>
  <si>
    <t>Qulion</t>
  </si>
  <si>
    <t>Tellicherry</t>
  </si>
  <si>
    <t>Thalaserry</t>
  </si>
  <si>
    <t>Thiruvananthapuram</t>
  </si>
  <si>
    <t>Trivandrum</t>
  </si>
  <si>
    <t>Wardha</t>
  </si>
  <si>
    <t>Mumbai</t>
  </si>
  <si>
    <t>Bombay</t>
  </si>
  <si>
    <t>Amba</t>
  </si>
  <si>
    <t>Khuldabad</t>
  </si>
  <si>
    <t>Koyna</t>
  </si>
  <si>
    <t>Mominabad</t>
  </si>
  <si>
    <t>Mulshi</t>
  </si>
  <si>
    <t>Rauza</t>
  </si>
  <si>
    <t>Loktak</t>
  </si>
  <si>
    <t>Black Pagoda</t>
  </si>
  <si>
    <t>Keonjhar</t>
  </si>
  <si>
    <t>Konarak</t>
  </si>
  <si>
    <t>Mahanadi</t>
  </si>
  <si>
    <t>Nilgarh</t>
  </si>
  <si>
    <t>Banas</t>
  </si>
  <si>
    <t>Chennai</t>
  </si>
  <si>
    <t>Madras</t>
  </si>
  <si>
    <t>Tanjore</t>
  </si>
  <si>
    <t>Thanjavur</t>
  </si>
  <si>
    <t>Benares</t>
  </si>
  <si>
    <t>Brindaban</t>
  </si>
  <si>
    <t>Pertabgarh</t>
  </si>
  <si>
    <t>Pratapgarh</t>
  </si>
  <si>
    <t>Yamuna</t>
  </si>
  <si>
    <t>Damodar</t>
  </si>
  <si>
    <t>Dum Dum</t>
  </si>
  <si>
    <t>Kolkata</t>
  </si>
  <si>
    <t>Gandak</t>
  </si>
  <si>
    <t>Periyar</t>
  </si>
  <si>
    <t>Dharmajaygarh</t>
  </si>
  <si>
    <t>Nagod</t>
  </si>
  <si>
    <t>Rabkok</t>
  </si>
  <si>
    <t>Tikamgarh</t>
  </si>
  <si>
    <t>Unchahra</t>
  </si>
  <si>
    <t>Vindhya</t>
  </si>
  <si>
    <t>Godwin Austen</t>
  </si>
  <si>
    <t>Nanga Parbat</t>
  </si>
  <si>
    <t>Chambal</t>
  </si>
  <si>
    <t>Penganga</t>
  </si>
  <si>
    <t>Calicut</t>
  </si>
  <si>
    <t>Cannonore</t>
  </si>
  <si>
    <t>Kannur</t>
  </si>
  <si>
    <t>Kozhikode</t>
  </si>
  <si>
    <t>Vypin</t>
  </si>
  <si>
    <t>Bela</t>
  </si>
  <si>
    <t>Time zone (h)</t>
  </si>
  <si>
    <t>Altitude (m)</t>
  </si>
  <si>
    <t>Qibla direction from north in clock wise direction (degrees)</t>
  </si>
  <si>
    <t>Distance of the city of Meca from this city (km)</t>
  </si>
  <si>
    <t>angular</t>
  </si>
  <si>
    <t>±18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</si>
</sst>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.0"/>
    <numFmt numFmtId="166" formatCode="m/d/yy;@"/>
    <numFmt numFmtId="167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1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0" fillId="0" borderId="0" xfId="0" applyFont="1" applyFill="1" applyAlignment="1"/>
    <xf numFmtId="164" fontId="0" fillId="0" borderId="0" xfId="0" applyNumberFormat="1" applyFill="1" applyAlignment="1">
      <alignment horizontal="left"/>
    </xf>
    <xf numFmtId="0" fontId="0" fillId="0" borderId="0" xfId="0" applyFill="1" applyBorder="1"/>
    <xf numFmtId="2" fontId="0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0" applyFont="1" applyFill="1"/>
    <xf numFmtId="0" fontId="5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2" fontId="2" fillId="4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4" borderId="1" xfId="0" applyFont="1" applyFill="1" applyBorder="1"/>
    <xf numFmtId="2" fontId="0" fillId="4" borderId="1" xfId="0" applyNumberFormat="1" applyFont="1" applyFill="1" applyBorder="1" applyAlignment="1">
      <alignment horizontal="left"/>
    </xf>
    <xf numFmtId="0" fontId="0" fillId="5" borderId="1" xfId="0" applyFont="1" applyFill="1" applyBorder="1"/>
    <xf numFmtId="2" fontId="0" fillId="5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4" borderId="1" xfId="0" applyFill="1" applyBorder="1"/>
    <xf numFmtId="2" fontId="3" fillId="4" borderId="1" xfId="0" applyNumberFormat="1" applyFont="1" applyFill="1" applyBorder="1" applyAlignment="1">
      <alignment horizontal="left"/>
    </xf>
    <xf numFmtId="0" fontId="0" fillId="5" borderId="1" xfId="0" applyFill="1" applyBorder="1"/>
    <xf numFmtId="2" fontId="0" fillId="4" borderId="1" xfId="0" applyNumberFormat="1" applyFill="1" applyBorder="1" applyAlignment="1">
      <alignment horizontal="left"/>
    </xf>
    <xf numFmtId="0" fontId="0" fillId="0" borderId="2" xfId="0" applyBorder="1"/>
    <xf numFmtId="0" fontId="0" fillId="4" borderId="4" xfId="0" applyFill="1" applyBorder="1"/>
    <xf numFmtId="0" fontId="0" fillId="4" borderId="5" xfId="0" applyFill="1" applyBorder="1"/>
    <xf numFmtId="0" fontId="0" fillId="2" borderId="1" xfId="0" applyFill="1" applyBorder="1"/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11" fillId="0" borderId="1" xfId="0" applyFont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0" borderId="3" xfId="0" applyFont="1" applyBorder="1"/>
    <xf numFmtId="0" fontId="0" fillId="2" borderId="4" xfId="0" applyFill="1" applyBorder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0" borderId="0" xfId="0" applyFont="1"/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9" fillId="7" borderId="6" xfId="0" applyFont="1" applyFill="1" applyBorder="1"/>
    <xf numFmtId="0" fontId="0" fillId="7" borderId="7" xfId="0" applyFill="1" applyBorder="1"/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right"/>
    </xf>
    <xf numFmtId="0" fontId="0" fillId="7" borderId="10" xfId="0" applyFill="1" applyBorder="1"/>
    <xf numFmtId="0" fontId="0" fillId="7" borderId="9" xfId="0" applyFill="1" applyBorder="1"/>
    <xf numFmtId="0" fontId="10" fillId="7" borderId="9" xfId="0" applyFont="1" applyFill="1" applyBorder="1" applyAlignment="1">
      <alignment horizontal="left"/>
    </xf>
    <xf numFmtId="0" fontId="0" fillId="7" borderId="11" xfId="0" applyFill="1" applyBorder="1"/>
    <xf numFmtId="0" fontId="0" fillId="7" borderId="12" xfId="0" applyFill="1" applyBorder="1"/>
    <xf numFmtId="0" fontId="0" fillId="7" borderId="12" xfId="0" applyFill="1" applyBorder="1" applyAlignment="1">
      <alignment horizontal="left"/>
    </xf>
    <xf numFmtId="0" fontId="0" fillId="7" borderId="13" xfId="0" applyFill="1" applyBorder="1"/>
    <xf numFmtId="164" fontId="2" fillId="8" borderId="0" xfId="0" applyNumberFormat="1" applyFont="1" applyFill="1" applyAlignment="1">
      <alignment horizontal="left"/>
    </xf>
    <xf numFmtId="0" fontId="0" fillId="0" borderId="5" xfId="0" applyBorder="1"/>
    <xf numFmtId="0" fontId="0" fillId="0" borderId="0" xfId="0" applyNumberFormat="1"/>
    <xf numFmtId="0" fontId="0" fillId="0" borderId="0" xfId="0" applyNumberFormat="1" applyFill="1" applyBorder="1"/>
    <xf numFmtId="167" fontId="0" fillId="0" borderId="0" xfId="0" applyNumberForma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2" fillId="7" borderId="9" xfId="0" applyFont="1" applyFill="1" applyBorder="1" applyAlignment="1">
      <alignment horizontal="left"/>
    </xf>
    <xf numFmtId="165" fontId="1" fillId="0" borderId="0" xfId="0" applyNumberFormat="1" applyFont="1"/>
    <xf numFmtId="0" fontId="5" fillId="0" borderId="0" xfId="0" applyFont="1"/>
    <xf numFmtId="0" fontId="4" fillId="7" borderId="9" xfId="0" applyFont="1" applyFill="1" applyBorder="1" applyAlignment="1">
      <alignment horizontal="left"/>
    </xf>
    <xf numFmtId="0" fontId="2" fillId="7" borderId="9" xfId="0" applyFont="1" applyFill="1" applyBorder="1"/>
    <xf numFmtId="2" fontId="13" fillId="4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6" borderId="5" xfId="0" applyFill="1" applyBorder="1"/>
    <xf numFmtId="167" fontId="0" fillId="0" borderId="0" xfId="0" applyNumberFormat="1" applyFill="1"/>
    <xf numFmtId="0" fontId="0" fillId="0" borderId="0" xfId="0" applyNumberFormat="1" applyFill="1"/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/>
    <xf numFmtId="0" fontId="2" fillId="0" borderId="0" xfId="0" applyFont="1" applyFill="1"/>
    <xf numFmtId="2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5" xfId="0" applyFont="1" applyBorder="1"/>
    <xf numFmtId="0" fontId="2" fillId="2" borderId="16" xfId="0" applyFont="1" applyFill="1" applyBorder="1" applyAlignment="1">
      <alignment horizontal="right"/>
    </xf>
    <xf numFmtId="166" fontId="0" fillId="2" borderId="17" xfId="0" applyNumberFormat="1" applyFont="1" applyFill="1" applyBorder="1" applyAlignment="1">
      <alignment horizontal="left"/>
    </xf>
    <xf numFmtId="0" fontId="2" fillId="2" borderId="18" xfId="0" applyFont="1" applyFill="1" applyBorder="1" applyAlignment="1">
      <alignment horizontal="right"/>
    </xf>
    <xf numFmtId="167" fontId="0" fillId="2" borderId="19" xfId="0" applyNumberFormat="1" applyFont="1" applyFill="1" applyBorder="1" applyAlignment="1">
      <alignment horizontal="left"/>
    </xf>
    <xf numFmtId="166" fontId="0" fillId="2" borderId="19" xfId="0" applyNumberFormat="1" applyFont="1" applyFill="1" applyBorder="1" applyAlignment="1">
      <alignment horizontal="left"/>
    </xf>
    <xf numFmtId="0" fontId="8" fillId="2" borderId="19" xfId="0" applyFont="1" applyFill="1" applyBorder="1"/>
    <xf numFmtId="0" fontId="0" fillId="2" borderId="19" xfId="0" applyNumberFormat="1" applyFont="1" applyFill="1" applyBorder="1" applyAlignment="1">
      <alignment horizontal="left"/>
    </xf>
    <xf numFmtId="0" fontId="2" fillId="2" borderId="20" xfId="0" applyFont="1" applyFill="1" applyBorder="1" applyAlignment="1">
      <alignment horizontal="right"/>
    </xf>
    <xf numFmtId="0" fontId="0" fillId="2" borderId="21" xfId="0" applyNumberFormat="1" applyFont="1" applyFill="1" applyBorder="1" applyAlignment="1">
      <alignment horizontal="left"/>
    </xf>
    <xf numFmtId="0" fontId="4" fillId="0" borderId="18" xfId="0" applyFont="1" applyFill="1" applyBorder="1" applyAlignment="1">
      <alignment horizontal="right"/>
    </xf>
    <xf numFmtId="0" fontId="4" fillId="0" borderId="19" xfId="0" applyNumberFormat="1" applyFont="1" applyFill="1" applyBorder="1" applyAlignment="1">
      <alignment horizontal="left"/>
    </xf>
    <xf numFmtId="0" fontId="2" fillId="8" borderId="16" xfId="0" applyFont="1" applyFill="1" applyBorder="1" applyAlignment="1">
      <alignment horizontal="right"/>
    </xf>
    <xf numFmtId="164" fontId="2" fillId="8" borderId="17" xfId="0" applyNumberFormat="1" applyFont="1" applyFill="1" applyBorder="1" applyAlignment="1">
      <alignment horizontal="left"/>
    </xf>
    <xf numFmtId="0" fontId="2" fillId="8" borderId="18" xfId="0" applyFont="1" applyFill="1" applyBorder="1" applyAlignment="1">
      <alignment horizontal="right"/>
    </xf>
    <xf numFmtId="164" fontId="2" fillId="8" borderId="19" xfId="0" applyNumberFormat="1" applyFont="1" applyFill="1" applyBorder="1" applyAlignment="1">
      <alignment horizontal="left"/>
    </xf>
    <xf numFmtId="0" fontId="2" fillId="8" borderId="20" xfId="0" applyFont="1" applyFill="1" applyBorder="1" applyAlignment="1">
      <alignment horizontal="right"/>
    </xf>
    <xf numFmtId="164" fontId="2" fillId="8" borderId="21" xfId="0" applyNumberFormat="1" applyFont="1" applyFill="1" applyBorder="1" applyAlignment="1">
      <alignment horizontal="left"/>
    </xf>
    <xf numFmtId="0" fontId="2" fillId="3" borderId="16" xfId="0" applyFont="1" applyFill="1" applyBorder="1" applyAlignment="1">
      <alignment horizontal="right" wrapText="1"/>
    </xf>
    <xf numFmtId="165" fontId="2" fillId="3" borderId="17" xfId="0" applyNumberFormat="1" applyFont="1" applyFill="1" applyBorder="1"/>
    <xf numFmtId="0" fontId="2" fillId="3" borderId="22" xfId="0" applyFont="1" applyFill="1" applyBorder="1" applyAlignment="1">
      <alignment horizontal="right" wrapText="1"/>
    </xf>
    <xf numFmtId="165" fontId="2" fillId="3" borderId="23" xfId="0" applyNumberFormat="1" applyFont="1" applyFill="1" applyBorder="1"/>
    <xf numFmtId="0" fontId="14" fillId="7" borderId="9" xfId="1" applyFill="1" applyBorder="1" applyAlignment="1">
      <alignment horizontal="left"/>
    </xf>
    <xf numFmtId="0" fontId="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01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0</xdr:colOff>
      <xdr:row>19</xdr:row>
      <xdr:rowOff>0</xdr:rowOff>
    </xdr:from>
    <xdr:to>
      <xdr:col>65</xdr:col>
      <xdr:colOff>9525</xdr:colOff>
      <xdr:row>19</xdr:row>
      <xdr:rowOff>9525</xdr:rowOff>
    </xdr:to>
    <xdr:sp macro="" textlink="">
      <xdr:nvSpPr>
        <xdr:cNvPr id="2063" name="AutoShape 15" descr="https://www.google.com/images/cleardot.gif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048000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65</xdr:col>
      <xdr:colOff>0</xdr:colOff>
      <xdr:row>20</xdr:row>
      <xdr:rowOff>0</xdr:rowOff>
    </xdr:from>
    <xdr:to>
      <xdr:col>65</xdr:col>
      <xdr:colOff>9525</xdr:colOff>
      <xdr:row>20</xdr:row>
      <xdr:rowOff>9525</xdr:rowOff>
    </xdr:to>
    <xdr:sp macro="" textlink="">
      <xdr:nvSpPr>
        <xdr:cNvPr id="2064" name="AutoShape 16" descr="https://www.google.com/images/cleardot.gif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048000" y="533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ambing.ui.ac.id/onnopurbo/library/library-islam/knowledge/qibla_calc.html" TargetMode="External"/><Relationship Id="rId2" Type="http://schemas.openxmlformats.org/officeDocument/2006/relationships/hyperlink" Target="http://andrew.hedges.name/experiments/haversine/" TargetMode="External"/><Relationship Id="rId1" Type="http://schemas.openxmlformats.org/officeDocument/2006/relationships/hyperlink" Target="http://www.mapsofindia.com/lat_long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6"/>
  <sheetViews>
    <sheetView tabSelected="1" topLeftCell="B25" zoomScale="130" zoomScaleNormal="130" workbookViewId="0">
      <selection activeCell="E39" sqref="E39"/>
    </sheetView>
  </sheetViews>
  <sheetFormatPr defaultRowHeight="15" x14ac:dyDescent="0.25"/>
  <cols>
    <col min="1" max="1" width="3.7109375" customWidth="1"/>
    <col min="2" max="2" width="23.28515625" customWidth="1"/>
    <col min="3" max="3" width="15" customWidth="1"/>
    <col min="4" max="4" width="20.42578125" style="3" customWidth="1"/>
    <col min="5" max="5" width="15.140625" style="4" customWidth="1"/>
    <col min="6" max="6" width="25.140625" customWidth="1"/>
    <col min="7" max="7" width="12.42578125" customWidth="1"/>
  </cols>
  <sheetData>
    <row r="1" spans="2:7" x14ac:dyDescent="0.25">
      <c r="B1" s="89" t="s">
        <v>550</v>
      </c>
      <c r="C1" s="90" t="s">
        <v>549</v>
      </c>
    </row>
    <row r="2" spans="2:7" x14ac:dyDescent="0.25">
      <c r="B2" s="91" t="s">
        <v>0</v>
      </c>
      <c r="C2" s="92">
        <f ca="1">TODAY()</f>
        <v>44619</v>
      </c>
      <c r="D2" s="68"/>
      <c r="F2" s="2"/>
      <c r="G2" s="1"/>
    </row>
    <row r="3" spans="2:7" x14ac:dyDescent="0.25">
      <c r="B3" s="93" t="s">
        <v>33</v>
      </c>
      <c r="C3" s="94">
        <f ca="1">MOD(NOW(),1)</f>
        <v>0.70930648148350883</v>
      </c>
      <c r="D3" s="68"/>
      <c r="F3" s="2"/>
      <c r="G3" s="1"/>
    </row>
    <row r="4" spans="2:7" x14ac:dyDescent="0.25">
      <c r="B4" s="93" t="s">
        <v>388</v>
      </c>
      <c r="C4" s="95" t="s">
        <v>387</v>
      </c>
      <c r="D4" s="5"/>
      <c r="F4" s="2"/>
      <c r="G4" s="1"/>
    </row>
    <row r="5" spans="2:7" x14ac:dyDescent="0.25">
      <c r="B5" s="93" t="s">
        <v>74</v>
      </c>
      <c r="C5" s="96" t="s">
        <v>93</v>
      </c>
      <c r="D5" s="5"/>
      <c r="F5" s="2"/>
      <c r="G5" s="1"/>
    </row>
    <row r="6" spans="2:7" x14ac:dyDescent="0.25">
      <c r="B6" s="93" t="s">
        <v>30</v>
      </c>
      <c r="C6" s="96" t="s">
        <v>31</v>
      </c>
      <c r="D6" s="5"/>
      <c r="F6" s="2"/>
      <c r="G6" s="1"/>
    </row>
    <row r="7" spans="2:7" x14ac:dyDescent="0.25">
      <c r="B7" s="93" t="s">
        <v>1484</v>
      </c>
      <c r="C7" s="97">
        <v>5.5</v>
      </c>
      <c r="D7" s="5"/>
      <c r="F7" s="2"/>
      <c r="G7" s="1"/>
    </row>
    <row r="8" spans="2:7" x14ac:dyDescent="0.25">
      <c r="B8" s="98" t="s">
        <v>1485</v>
      </c>
      <c r="C8" s="99">
        <v>0</v>
      </c>
      <c r="D8" s="5"/>
      <c r="F8" s="2"/>
      <c r="G8" s="1"/>
    </row>
    <row r="9" spans="2:7" ht="15.75" x14ac:dyDescent="0.25">
      <c r="B9" s="100" t="s">
        <v>32</v>
      </c>
      <c r="C9" s="101" t="s">
        <v>33</v>
      </c>
    </row>
    <row r="10" spans="2:7" x14ac:dyDescent="0.25">
      <c r="B10" s="102" t="s">
        <v>19</v>
      </c>
      <c r="C10" s="103">
        <f ca="1">D38</f>
        <v>0.23789703106757479</v>
      </c>
    </row>
    <row r="11" spans="2:7" x14ac:dyDescent="0.25">
      <c r="B11" s="104" t="s">
        <v>1414</v>
      </c>
      <c r="C11" s="105">
        <f ca="1">D39</f>
        <v>0.28848001139166157</v>
      </c>
    </row>
    <row r="12" spans="2:7" x14ac:dyDescent="0.25">
      <c r="B12" s="104" t="s">
        <v>43</v>
      </c>
      <c r="C12" s="105">
        <f ca="1">C11+20/1440</f>
        <v>0.30236890028055047</v>
      </c>
    </row>
    <row r="13" spans="2:7" x14ac:dyDescent="0.25">
      <c r="B13" s="104" t="s">
        <v>44</v>
      </c>
      <c r="C13" s="105">
        <f ca="1">C11+(C16-C11)/4</f>
        <v>0.41069993954277351</v>
      </c>
    </row>
    <row r="14" spans="2:7" x14ac:dyDescent="0.25">
      <c r="B14" s="104" t="s">
        <v>3</v>
      </c>
      <c r="C14" s="105">
        <f ca="1">D40</f>
        <v>0.53291986769388544</v>
      </c>
    </row>
    <row r="15" spans="2:7" x14ac:dyDescent="0.25">
      <c r="B15" s="104" t="s">
        <v>20</v>
      </c>
      <c r="C15" s="105">
        <f t="shared" ref="C15:C16" ca="1" si="0">D41</f>
        <v>0.70952539149171645</v>
      </c>
    </row>
    <row r="16" spans="2:7" x14ac:dyDescent="0.25">
      <c r="B16" s="104" t="s">
        <v>21</v>
      </c>
      <c r="C16" s="105">
        <f t="shared" ca="1" si="0"/>
        <v>0.77735972399610942</v>
      </c>
    </row>
    <row r="17" spans="1:12" x14ac:dyDescent="0.25">
      <c r="B17" s="106" t="s">
        <v>22</v>
      </c>
      <c r="C17" s="107">
        <f ca="1">D43</f>
        <v>0.82794270432019612</v>
      </c>
    </row>
    <row r="18" spans="1:12" ht="43.5" customHeight="1" x14ac:dyDescent="0.25">
      <c r="B18" s="108" t="s">
        <v>1486</v>
      </c>
      <c r="C18" s="109">
        <f ca="1">G26</f>
        <v>281.00963320718949</v>
      </c>
      <c r="D18" s="88"/>
      <c r="E18" s="5"/>
      <c r="F18" s="74"/>
      <c r="G18" s="66"/>
    </row>
    <row r="19" spans="1:12" ht="30.75" thickBot="1" x14ac:dyDescent="0.3">
      <c r="B19" s="110" t="s">
        <v>1487</v>
      </c>
      <c r="C19" s="111">
        <f ca="1">G27</f>
        <v>3572.0069064807431</v>
      </c>
      <c r="D19" s="87"/>
      <c r="E19" s="5"/>
      <c r="F19" s="2"/>
      <c r="G19" s="1"/>
    </row>
    <row r="20" spans="1:12" x14ac:dyDescent="0.25">
      <c r="B20" s="86"/>
      <c r="C20" s="86"/>
      <c r="D20" s="87"/>
      <c r="E20" s="5"/>
      <c r="F20" s="2"/>
      <c r="G20" s="1"/>
    </row>
    <row r="21" spans="1:12" x14ac:dyDescent="0.25">
      <c r="B21" s="84" t="s">
        <v>1413</v>
      </c>
      <c r="C21" s="64" t="str">
        <f ca="1">INDIRECT(ADDRESS(D48+F58+1,COLUMN()))</f>
        <v>Duhar</v>
      </c>
      <c r="D21" s="64">
        <f ca="1">INDIRECT(ADDRESS(D48+F58+1,COLUMN()))</f>
        <v>0.53291986769388544</v>
      </c>
      <c r="F21" s="2"/>
      <c r="G21" s="1"/>
    </row>
    <row r="22" spans="1:12" ht="15.75" x14ac:dyDescent="0.25">
      <c r="A22" s="4"/>
      <c r="B22" s="113" t="s">
        <v>45</v>
      </c>
      <c r="C22" s="113"/>
      <c r="D22" s="113"/>
      <c r="E22" s="113"/>
      <c r="F22" s="13"/>
      <c r="G22" s="1"/>
    </row>
    <row r="23" spans="1:12" x14ac:dyDescent="0.25">
      <c r="A23" s="4"/>
      <c r="C23" t="str">
        <f>ADDRESS(3,C25,4,TRUE,"India")</f>
        <v>India!BL3</v>
      </c>
      <c r="D23" t="str">
        <f>ADDRESS(150,C25,4,TRUE)</f>
        <v>BL150</v>
      </c>
      <c r="E23" s="4" t="str">
        <f>C23&amp;":"&amp; D23</f>
        <v>India!BL3:BL150</v>
      </c>
      <c r="F23" s="13"/>
      <c r="G23" s="1"/>
    </row>
    <row r="24" spans="1:12" x14ac:dyDescent="0.25">
      <c r="B24" s="36" t="s">
        <v>383</v>
      </c>
      <c r="C24" s="38">
        <f ca="1">LOOKUP(C6,INDIRECT(E23),India!C3:C150)</f>
        <v>110</v>
      </c>
      <c r="D24" s="37" t="str">
        <f ca="1">ADDRESS(C24,C25+1)</f>
        <v>$BM$110</v>
      </c>
      <c r="E24" s="37" t="s">
        <v>389</v>
      </c>
      <c r="J24" s="8"/>
      <c r="K24" s="8"/>
      <c r="L24" s="8"/>
    </row>
    <row r="25" spans="1:12" ht="15.75" x14ac:dyDescent="0.25">
      <c r="B25" s="36" t="s">
        <v>384</v>
      </c>
      <c r="C25" s="38">
        <f>LOOKUP(C5,India!B3:B37,India!A3:A37)</f>
        <v>64</v>
      </c>
      <c r="D25" s="9" t="str">
        <f ca="1">ADDRESS(C24,C25+2)</f>
        <v>$BN$110</v>
      </c>
      <c r="E25" s="37" t="str">
        <f>C4&amp;E24</f>
        <v>India!</v>
      </c>
      <c r="F25" s="113" t="s">
        <v>46</v>
      </c>
      <c r="G25" s="113"/>
      <c r="H25" s="113"/>
      <c r="I25" s="113"/>
      <c r="J25" s="8"/>
      <c r="K25" s="8"/>
      <c r="L25" s="8"/>
    </row>
    <row r="26" spans="1:12" x14ac:dyDescent="0.25">
      <c r="B26" s="12" t="s">
        <v>11</v>
      </c>
      <c r="C26" s="1" t="str">
        <f ca="1">E25&amp;D24</f>
        <v>India!$BM$110</v>
      </c>
      <c r="D26" s="12">
        <f ca="1">INDIRECT(C26)</f>
        <v>18.516666666666666</v>
      </c>
      <c r="E26" s="6" t="s">
        <v>5</v>
      </c>
      <c r="F26" s="10" t="s">
        <v>68</v>
      </c>
      <c r="G26" s="11">
        <f ca="1">IF(G39&gt;0,360-G39,180-G39)</f>
        <v>281.00963320718949</v>
      </c>
      <c r="H26" s="8" t="s">
        <v>47</v>
      </c>
      <c r="I26" s="18"/>
      <c r="J26" s="8"/>
      <c r="K26" s="8"/>
      <c r="L26" s="8"/>
    </row>
    <row r="27" spans="1:12" x14ac:dyDescent="0.25">
      <c r="B27" s="12" t="s">
        <v>12</v>
      </c>
      <c r="C27" s="1" t="str">
        <f ca="1">E25&amp;D25</f>
        <v>India!$BN$110</v>
      </c>
      <c r="D27" s="12">
        <f ca="1">INDIRECT(C27)</f>
        <v>73.916666666666671</v>
      </c>
      <c r="E27" s="6" t="s">
        <v>5</v>
      </c>
      <c r="F27" s="10" t="s">
        <v>69</v>
      </c>
      <c r="G27" s="11">
        <f ca="1">G47</f>
        <v>3572.0069064807431</v>
      </c>
      <c r="H27" s="8" t="s">
        <v>48</v>
      </c>
      <c r="I27" s="18"/>
      <c r="J27" s="8"/>
      <c r="K27" s="8"/>
      <c r="L27" s="8"/>
    </row>
    <row r="28" spans="1:12" x14ac:dyDescent="0.25">
      <c r="B28" s="4" t="s">
        <v>6</v>
      </c>
      <c r="C28" s="4" t="s">
        <v>7</v>
      </c>
      <c r="D28" s="9">
        <f ca="1">C2-DATE(YEAR(TODAY()),1,1)+1</f>
        <v>58</v>
      </c>
      <c r="E28" s="6" t="s">
        <v>4</v>
      </c>
      <c r="F28" s="10"/>
      <c r="G28" s="8"/>
      <c r="H28" s="8"/>
      <c r="I28" s="8"/>
      <c r="J28" s="8"/>
      <c r="K28" s="8"/>
      <c r="L28" s="8"/>
    </row>
    <row r="29" spans="1:12" x14ac:dyDescent="0.25">
      <c r="B29" s="4"/>
      <c r="C29" s="4" t="s">
        <v>8</v>
      </c>
      <c r="D29" s="9">
        <f ca="1">2*PI()/365*D28</f>
        <v>0.99842396662031774</v>
      </c>
      <c r="E29" s="6" t="s">
        <v>16</v>
      </c>
      <c r="F29" s="10" t="s">
        <v>49</v>
      </c>
      <c r="G29" s="10"/>
      <c r="H29" s="8"/>
      <c r="I29" s="8"/>
      <c r="J29" s="8"/>
      <c r="K29" s="8"/>
      <c r="L29" s="8"/>
    </row>
    <row r="30" spans="1:12" x14ac:dyDescent="0.25">
      <c r="B30" s="4" t="s">
        <v>2</v>
      </c>
      <c r="C30" s="4" t="s">
        <v>10</v>
      </c>
      <c r="D30" s="12">
        <f ca="1">229.18*(0.000075+0.001868*COS(D29)-0.032077*SIN(D29)-0.014615*COS(2*D29)-0.040849*SIN(2*D29))</f>
        <v>-13.071276145861729</v>
      </c>
      <c r="E30" s="6" t="s">
        <v>15</v>
      </c>
      <c r="F30" s="10" t="s">
        <v>70</v>
      </c>
      <c r="G30" s="14">
        <v>21.423300000000001</v>
      </c>
      <c r="H30" s="8"/>
      <c r="I30" s="8"/>
      <c r="J30" s="8"/>
      <c r="K30" s="8"/>
      <c r="L30" s="8"/>
    </row>
    <row r="31" spans="1:12" x14ac:dyDescent="0.25">
      <c r="B31" s="13" t="s">
        <v>1</v>
      </c>
      <c r="C31" s="4" t="s">
        <v>9</v>
      </c>
      <c r="D31" s="12">
        <f ca="1">0.006918-0.399912*COS(D29)+0.070257*SIN(D29)-0.006758*COS(2*D29)+0.000907*SIN(2*D29)+0.002697*COS(3*D29)+0.00148*SIN(3*D29)</f>
        <v>-0.14945968005528767</v>
      </c>
      <c r="E31" s="6" t="s">
        <v>16</v>
      </c>
      <c r="F31" s="10" t="s">
        <v>71</v>
      </c>
      <c r="G31" s="14">
        <v>39.823</v>
      </c>
      <c r="H31" s="8"/>
      <c r="I31" s="8"/>
      <c r="J31" s="8"/>
      <c r="K31" s="8"/>
      <c r="L31" s="8"/>
    </row>
    <row r="32" spans="1:12" x14ac:dyDescent="0.25">
      <c r="B32" s="13" t="s">
        <v>13</v>
      </c>
      <c r="C32" s="4" t="s">
        <v>14</v>
      </c>
      <c r="D32" s="12">
        <f ca="1">D30-4*D27 + 60*C7</f>
        <v>21.262057187471612</v>
      </c>
      <c r="E32" s="6" t="s">
        <v>15</v>
      </c>
      <c r="F32" s="16"/>
      <c r="G32" s="17" t="s">
        <v>50</v>
      </c>
      <c r="H32" s="8"/>
      <c r="I32" s="8"/>
      <c r="J32" s="8"/>
      <c r="K32" s="8"/>
      <c r="L32" s="8"/>
    </row>
    <row r="33" spans="2:12" x14ac:dyDescent="0.25">
      <c r="B33" s="13" t="s">
        <v>23</v>
      </c>
      <c r="C33" s="4" t="s">
        <v>1488</v>
      </c>
      <c r="D33" s="12">
        <f>90.833+0.0347*SQRT(C8)</f>
        <v>90.832999999999998</v>
      </c>
      <c r="E33" s="6" t="s">
        <v>16</v>
      </c>
      <c r="F33" s="16"/>
      <c r="G33" s="8" t="s">
        <v>73</v>
      </c>
      <c r="H33" s="8" t="s">
        <v>72</v>
      </c>
      <c r="I33" s="8"/>
      <c r="J33" s="8"/>
      <c r="K33" s="8"/>
      <c r="L33" s="8"/>
    </row>
    <row r="34" spans="2:12" x14ac:dyDescent="0.25">
      <c r="B34" s="4" t="s">
        <v>17</v>
      </c>
      <c r="C34" s="4" t="s">
        <v>18</v>
      </c>
      <c r="D34" s="15">
        <f ca="1">(180/PI())*ACOS(COS(D33*PI()/180)/(COS(D26*PI()/180)*COS(D31))-TAN(D26*PI()/180)*TAN(D31))</f>
        <v>87.998348268800612</v>
      </c>
      <c r="E34" s="6" t="s">
        <v>5</v>
      </c>
      <c r="F34" s="10" t="s">
        <v>51</v>
      </c>
      <c r="G34" s="8">
        <f>PI()*G30/180</f>
        <v>0.37390712164250117</v>
      </c>
      <c r="H34" s="8">
        <f ca="1">PI()*D26/180</f>
        <v>0.32317679982761666</v>
      </c>
      <c r="I34" s="8"/>
      <c r="J34" s="8"/>
      <c r="K34" s="8"/>
      <c r="L34" s="8"/>
    </row>
    <row r="35" spans="2:12" x14ac:dyDescent="0.25">
      <c r="B35" s="13" t="s">
        <v>26</v>
      </c>
      <c r="C35" s="4" t="s">
        <v>27</v>
      </c>
      <c r="D35" s="15">
        <f>108+0.0347*SQRT(C8)</f>
        <v>108</v>
      </c>
      <c r="E35" s="6" t="s">
        <v>1489</v>
      </c>
      <c r="F35" s="10" t="s">
        <v>52</v>
      </c>
      <c r="G35" s="8">
        <f>PI()*G31/180</f>
        <v>0.69504246802170189</v>
      </c>
      <c r="H35" s="8">
        <f ca="1">PI()*D27/180</f>
        <v>1.2900892054324753</v>
      </c>
      <c r="I35" s="8"/>
      <c r="J35" s="8"/>
      <c r="K35" s="8"/>
      <c r="L35" s="8"/>
    </row>
    <row r="36" spans="2:12" x14ac:dyDescent="0.25">
      <c r="B36" s="13" t="s">
        <v>24</v>
      </c>
      <c r="C36" s="4" t="s">
        <v>25</v>
      </c>
      <c r="D36" s="15">
        <f ca="1">(180/PI())*ACOS(COS(D35*PI()/180)/(COS(D26*PI()/180)*COS(D31))-TAN(D26*PI()/180)*TAN(D31))</f>
        <v>106.20822118547184</v>
      </c>
      <c r="E36" s="6" t="s">
        <v>5</v>
      </c>
      <c r="F36" s="16"/>
      <c r="G36" s="10" t="s">
        <v>53</v>
      </c>
      <c r="H36" s="8"/>
      <c r="I36" s="8"/>
      <c r="J36" s="8"/>
      <c r="K36" s="8"/>
      <c r="L36" s="8"/>
    </row>
    <row r="37" spans="2:12" x14ac:dyDescent="0.25">
      <c r="B37" s="13" t="s">
        <v>28</v>
      </c>
      <c r="C37" s="4" t="s">
        <v>29</v>
      </c>
      <c r="D37" s="15">
        <f ca="1">(180/PI())*ACOS((SIN(PI()/2-ATAN(2+TAN(D26*PI()/180-D31)))-SIN(D26*PI()/180)*SIN(D31))/(COS(D26*PI()/180)*COS(D31)))</f>
        <v>63.57798856721913</v>
      </c>
      <c r="E37" s="6" t="s">
        <v>5</v>
      </c>
      <c r="F37" s="10" t="s">
        <v>54</v>
      </c>
      <c r="G37" s="8">
        <f ca="1">SIN(H35-G35)/(COS(H34)*TAN(G34)-SIN(H34)*COS(H35-G35))</f>
        <v>5.13994004244823</v>
      </c>
      <c r="H37" s="8"/>
      <c r="I37" s="8"/>
      <c r="J37" s="8"/>
      <c r="K37" s="8"/>
      <c r="L37" s="8"/>
    </row>
    <row r="38" spans="2:12" x14ac:dyDescent="0.25">
      <c r="B38" s="13" t="s">
        <v>37</v>
      </c>
      <c r="C38" s="4"/>
      <c r="D38" s="7">
        <f ca="1">(D40*24-D36/15)/24</f>
        <v>0.23789703106757479</v>
      </c>
      <c r="F38" s="10" t="s">
        <v>55</v>
      </c>
      <c r="G38" s="8">
        <f ca="1">ATAN(G37)</f>
        <v>1.378641977892537</v>
      </c>
      <c r="H38" s="8"/>
      <c r="I38" s="8"/>
      <c r="J38" s="8"/>
      <c r="K38" s="8"/>
      <c r="L38" s="8"/>
    </row>
    <row r="39" spans="2:12" x14ac:dyDescent="0.25">
      <c r="B39" s="13" t="s">
        <v>38</v>
      </c>
      <c r="C39" s="4"/>
      <c r="D39" s="7">
        <f ca="1">(D40*24-D34/15)/24</f>
        <v>0.28848001139166157</v>
      </c>
      <c r="F39" s="10" t="s">
        <v>56</v>
      </c>
      <c r="G39" s="8">
        <f ca="1">G38*180/PI()</f>
        <v>78.990366792810519</v>
      </c>
      <c r="H39" s="8"/>
      <c r="I39" s="8"/>
      <c r="J39" s="8"/>
      <c r="K39" s="8"/>
      <c r="L39" s="8"/>
    </row>
    <row r="40" spans="2:12" x14ac:dyDescent="0.25">
      <c r="B40" s="13" t="s">
        <v>39</v>
      </c>
      <c r="C40" s="4"/>
      <c r="D40" s="7">
        <f ca="1">(12+C7-D27/15-D30/60)/24</f>
        <v>0.53291986769388544</v>
      </c>
      <c r="F40" s="16"/>
      <c r="G40" s="16" t="s">
        <v>57</v>
      </c>
      <c r="H40" s="8"/>
      <c r="I40" s="8"/>
      <c r="J40" s="8"/>
      <c r="K40" s="8"/>
      <c r="L40" s="8"/>
    </row>
    <row r="41" spans="2:12" x14ac:dyDescent="0.25">
      <c r="B41" s="13" t="s">
        <v>42</v>
      </c>
      <c r="C41" s="4"/>
      <c r="D41" s="7">
        <f ca="1">(D40*24+D37/15)/24</f>
        <v>0.70952539149171645</v>
      </c>
      <c r="F41" s="10" t="s">
        <v>58</v>
      </c>
      <c r="G41" s="8">
        <f ca="1">G34-H34</f>
        <v>5.0730321814884516E-2</v>
      </c>
      <c r="H41" s="8"/>
      <c r="I41" s="8"/>
      <c r="J41" s="8"/>
      <c r="K41" s="8"/>
      <c r="L41" s="8"/>
    </row>
    <row r="42" spans="2:12" x14ac:dyDescent="0.25">
      <c r="B42" s="13" t="s">
        <v>40</v>
      </c>
      <c r="C42" s="4"/>
      <c r="D42" s="7">
        <f ca="1">(D40*24+D34/15)/24</f>
        <v>0.77735972399610942</v>
      </c>
      <c r="F42" s="10" t="s">
        <v>59</v>
      </c>
      <c r="G42" s="8">
        <f ca="1">G35-H35</f>
        <v>-0.59504673741077341</v>
      </c>
      <c r="H42" s="8"/>
      <c r="I42" s="8"/>
      <c r="J42" s="8"/>
      <c r="K42" s="8"/>
      <c r="L42" s="8"/>
    </row>
    <row r="43" spans="2:12" x14ac:dyDescent="0.25">
      <c r="B43" s="13" t="s">
        <v>41</v>
      </c>
      <c r="C43" s="4"/>
      <c r="D43" s="7">
        <f ca="1">(D40*24+D36/15)/24</f>
        <v>0.82794270432019612</v>
      </c>
      <c r="F43" s="16" t="s">
        <v>60</v>
      </c>
      <c r="G43" s="8">
        <f ca="1">(SIN(G41/2))^2+COS(H34)*COS(G34)*(SIN(G42/2))^2</f>
        <v>7.6502808484608317E-2</v>
      </c>
      <c r="H43" s="8"/>
      <c r="I43" s="8"/>
      <c r="J43" s="8"/>
      <c r="K43" s="8"/>
      <c r="L43" s="8"/>
    </row>
    <row r="44" spans="2:12" x14ac:dyDescent="0.25">
      <c r="B44" s="4"/>
      <c r="C44" s="4"/>
      <c r="D44" s="15"/>
      <c r="F44" s="16" t="s">
        <v>61</v>
      </c>
      <c r="G44" s="8">
        <f ca="1">SQRT(G43)/SQRT(1-G43)</f>
        <v>0.2878199542873382</v>
      </c>
      <c r="H44" s="8"/>
      <c r="I44" s="8"/>
      <c r="J44" s="8"/>
      <c r="K44" s="8"/>
      <c r="L44" s="8"/>
    </row>
    <row r="45" spans="2:12" x14ac:dyDescent="0.25">
      <c r="E45" s="67"/>
      <c r="F45" s="16" t="s">
        <v>62</v>
      </c>
      <c r="G45" s="8">
        <f ca="1">2*ATAN(G44)</f>
        <v>0.56049064906335211</v>
      </c>
      <c r="H45" s="8"/>
      <c r="I45" s="8"/>
      <c r="J45" s="8"/>
      <c r="K45" s="8"/>
      <c r="L45" s="8"/>
    </row>
    <row r="46" spans="2:12" x14ac:dyDescent="0.25">
      <c r="F46" s="16" t="s">
        <v>63</v>
      </c>
      <c r="G46" s="8">
        <v>6373</v>
      </c>
      <c r="H46" s="8" t="s">
        <v>64</v>
      </c>
      <c r="I46" s="8"/>
      <c r="J46" s="8"/>
      <c r="K46" s="8"/>
      <c r="L46" s="8"/>
    </row>
    <row r="47" spans="2:12" x14ac:dyDescent="0.25">
      <c r="F47" s="16" t="s">
        <v>65</v>
      </c>
      <c r="G47" s="8">
        <f ca="1">G46*G45</f>
        <v>3572.0069064807431</v>
      </c>
      <c r="H47" s="8"/>
      <c r="I47" s="8"/>
      <c r="J47" s="8"/>
      <c r="K47" s="8"/>
      <c r="L47" s="8"/>
    </row>
    <row r="48" spans="2:12" x14ac:dyDescent="0.25">
      <c r="D48" s="3">
        <f>ROW()</f>
        <v>48</v>
      </c>
      <c r="E48" s="81"/>
      <c r="F48" s="16"/>
      <c r="G48" s="8"/>
      <c r="H48" s="8"/>
      <c r="I48" s="8"/>
      <c r="J48" s="8"/>
      <c r="K48" s="8"/>
      <c r="L48" s="8"/>
    </row>
    <row r="49" spans="2:12" x14ac:dyDescent="0.25">
      <c r="C49" t="s">
        <v>22</v>
      </c>
      <c r="D49" s="83">
        <f ca="1">D57</f>
        <v>0.82794270432019612</v>
      </c>
      <c r="G49" s="4"/>
      <c r="H49" s="4"/>
      <c r="I49" s="8"/>
      <c r="J49" s="8"/>
      <c r="K49" s="8"/>
      <c r="L49" s="8"/>
    </row>
    <row r="50" spans="2:12" x14ac:dyDescent="0.25">
      <c r="C50" t="s">
        <v>19</v>
      </c>
      <c r="D50" s="83">
        <f t="shared" ref="D50:D57" ca="1" si="1">C10</f>
        <v>0.23789703106757479</v>
      </c>
      <c r="E50" s="82">
        <f ca="1">C$3-D50</f>
        <v>0.47140945041593407</v>
      </c>
      <c r="F50">
        <f t="shared" ref="F50:F57" ca="1" si="2">(E50+ABS(E50))/(2*E50)</f>
        <v>1</v>
      </c>
      <c r="G50" s="4"/>
      <c r="H50" s="4"/>
      <c r="I50" s="4"/>
      <c r="J50" s="4"/>
      <c r="K50" s="4"/>
    </row>
    <row r="51" spans="2:12" x14ac:dyDescent="0.25">
      <c r="C51" t="s">
        <v>1414</v>
      </c>
      <c r="D51" s="83">
        <f t="shared" ca="1" si="1"/>
        <v>0.28848001139166157</v>
      </c>
      <c r="E51" s="82">
        <f t="shared" ref="E51:E52" ca="1" si="3">C$3-D51</f>
        <v>0.42082647009184726</v>
      </c>
      <c r="F51">
        <f ca="1">(E51+ABS(E51))/(2*E51)</f>
        <v>1</v>
      </c>
      <c r="G51" s="4"/>
      <c r="H51" s="4"/>
      <c r="I51" s="4"/>
      <c r="J51" s="4"/>
      <c r="K51" s="4"/>
    </row>
    <row r="52" spans="2:12" x14ac:dyDescent="0.25">
      <c r="C52" t="s">
        <v>43</v>
      </c>
      <c r="D52" s="83">
        <f t="shared" ca="1" si="1"/>
        <v>0.30236890028055047</v>
      </c>
      <c r="E52" s="82">
        <f t="shared" ca="1" si="3"/>
        <v>0.40693758120295837</v>
      </c>
      <c r="F52">
        <f ca="1">(E52+ABS(E52))/(2*E52)</f>
        <v>1</v>
      </c>
      <c r="H52" s="4"/>
      <c r="I52" s="4"/>
      <c r="J52" s="4"/>
      <c r="K52" s="4"/>
    </row>
    <row r="53" spans="2:12" x14ac:dyDescent="0.25">
      <c r="C53" t="s">
        <v>44</v>
      </c>
      <c r="D53" s="83">
        <f t="shared" ca="1" si="1"/>
        <v>0.41069993954277351</v>
      </c>
      <c r="E53" s="82">
        <f t="shared" ref="E53:E57" ca="1" si="4">C$3-D53</f>
        <v>0.29860654194073533</v>
      </c>
      <c r="F53">
        <f t="shared" ca="1" si="2"/>
        <v>1</v>
      </c>
      <c r="H53" s="4"/>
      <c r="I53" s="4"/>
      <c r="J53" s="4"/>
      <c r="K53" s="4"/>
    </row>
    <row r="54" spans="2:12" x14ac:dyDescent="0.25">
      <c r="C54" t="s">
        <v>3</v>
      </c>
      <c r="D54" s="83">
        <f t="shared" ca="1" si="1"/>
        <v>0.53291986769388544</v>
      </c>
      <c r="E54" s="82">
        <f t="shared" ca="1" si="4"/>
        <v>0.17638661378962339</v>
      </c>
      <c r="F54">
        <f t="shared" ca="1" si="2"/>
        <v>1</v>
      </c>
    </row>
    <row r="55" spans="2:12" x14ac:dyDescent="0.25">
      <c r="C55" t="s">
        <v>20</v>
      </c>
      <c r="D55" s="83">
        <f t="shared" ca="1" si="1"/>
        <v>0.70952539149171645</v>
      </c>
      <c r="E55" s="82">
        <f t="shared" ca="1" si="4"/>
        <v>-2.1891000820761786E-4</v>
      </c>
      <c r="F55">
        <f t="shared" ca="1" si="2"/>
        <v>0</v>
      </c>
    </row>
    <row r="56" spans="2:12" x14ac:dyDescent="0.25">
      <c r="C56" t="s">
        <v>21</v>
      </c>
      <c r="D56" s="83">
        <f t="shared" ca="1" si="1"/>
        <v>0.77735972399610942</v>
      </c>
      <c r="E56" s="82">
        <f t="shared" ca="1" si="4"/>
        <v>-6.8053242512600587E-2</v>
      </c>
      <c r="F56">
        <f t="shared" ca="1" si="2"/>
        <v>0</v>
      </c>
    </row>
    <row r="57" spans="2:12" x14ac:dyDescent="0.25">
      <c r="C57" t="s">
        <v>22</v>
      </c>
      <c r="D57" s="83">
        <f t="shared" ca="1" si="1"/>
        <v>0.82794270432019612</v>
      </c>
      <c r="E57" s="82">
        <f t="shared" ca="1" si="4"/>
        <v>-0.11863622283668729</v>
      </c>
      <c r="F57">
        <f t="shared" ca="1" si="2"/>
        <v>0</v>
      </c>
    </row>
    <row r="58" spans="2:12" x14ac:dyDescent="0.25">
      <c r="C58" t="s">
        <v>19</v>
      </c>
      <c r="D58" s="83">
        <f ca="1">D50</f>
        <v>0.23789703106757479</v>
      </c>
      <c r="E58" s="82"/>
      <c r="F58">
        <f ca="1">SUM(F50:F57)</f>
        <v>5</v>
      </c>
    </row>
    <row r="59" spans="2:12" x14ac:dyDescent="0.25">
      <c r="B59" t="s">
        <v>1029</v>
      </c>
      <c r="C59" t="str">
        <f ca="1">INDIRECT(ADDRESS(D48+F58+1,COLUMN()))</f>
        <v>Duhar</v>
      </c>
      <c r="D59" s="83">
        <f ca="1">INDIRECT(ADDRESS(D48+F58+1,COLUMN()))</f>
        <v>0.53291986769388544</v>
      </c>
    </row>
    <row r="66" spans="2:6" ht="21" x14ac:dyDescent="0.35">
      <c r="B66" s="51" t="s">
        <v>547</v>
      </c>
      <c r="C66" s="52"/>
      <c r="D66" s="53"/>
      <c r="E66" s="52"/>
      <c r="F66" s="54"/>
    </row>
    <row r="67" spans="2:6" x14ac:dyDescent="0.25">
      <c r="B67" s="55" t="s">
        <v>767</v>
      </c>
      <c r="C67" s="50"/>
      <c r="D67" s="50"/>
      <c r="E67" s="50"/>
      <c r="F67" s="56"/>
    </row>
    <row r="68" spans="2:6" x14ac:dyDescent="0.25">
      <c r="B68" s="55" t="s">
        <v>548</v>
      </c>
      <c r="C68" s="50"/>
      <c r="D68" s="50"/>
      <c r="E68" s="50"/>
      <c r="F68" s="56"/>
    </row>
    <row r="69" spans="2:6" x14ac:dyDescent="0.25">
      <c r="B69" s="55" t="s">
        <v>546</v>
      </c>
      <c r="C69" s="50"/>
      <c r="D69" s="50"/>
      <c r="E69" s="50"/>
      <c r="F69" s="57"/>
    </row>
    <row r="70" spans="2:6" x14ac:dyDescent="0.25">
      <c r="B70" s="58"/>
      <c r="C70" s="50"/>
      <c r="D70" s="49"/>
      <c r="E70" s="50"/>
      <c r="F70" s="57"/>
    </row>
    <row r="71" spans="2:6" ht="18.75" x14ac:dyDescent="0.3">
      <c r="B71" s="59" t="s">
        <v>35</v>
      </c>
      <c r="C71" s="50"/>
      <c r="D71" s="49"/>
      <c r="E71" s="50"/>
      <c r="F71" s="57"/>
    </row>
    <row r="72" spans="2:6" ht="15.75" x14ac:dyDescent="0.25">
      <c r="B72" s="76" t="s">
        <v>1012</v>
      </c>
      <c r="C72" s="50"/>
      <c r="D72" s="49"/>
      <c r="E72" s="50"/>
      <c r="F72" s="57"/>
    </row>
    <row r="73" spans="2:6" x14ac:dyDescent="0.25">
      <c r="B73" s="58" t="s">
        <v>1010</v>
      </c>
      <c r="C73" s="50"/>
      <c r="D73" s="49"/>
      <c r="E73" s="50"/>
      <c r="F73" s="57"/>
    </row>
    <row r="74" spans="2:6" ht="15.75" x14ac:dyDescent="0.25">
      <c r="B74" s="73" t="s">
        <v>1011</v>
      </c>
      <c r="C74" s="50"/>
      <c r="D74" s="49"/>
      <c r="E74" s="50"/>
      <c r="F74" s="57"/>
    </row>
    <row r="75" spans="2:6" x14ac:dyDescent="0.25">
      <c r="B75" s="58" t="s">
        <v>34</v>
      </c>
      <c r="C75" s="50"/>
      <c r="D75" s="49"/>
      <c r="E75" s="50"/>
      <c r="F75" s="57"/>
    </row>
    <row r="76" spans="2:6" x14ac:dyDescent="0.25">
      <c r="B76" s="58" t="s">
        <v>36</v>
      </c>
      <c r="C76" s="50"/>
      <c r="D76" s="49"/>
      <c r="E76" s="50"/>
      <c r="F76" s="57"/>
    </row>
    <row r="77" spans="2:6" x14ac:dyDescent="0.25">
      <c r="B77" s="77" t="s">
        <v>68</v>
      </c>
      <c r="C77" s="50"/>
      <c r="D77" s="49"/>
      <c r="E77" s="50"/>
      <c r="F77" s="57"/>
    </row>
    <row r="78" spans="2:6" x14ac:dyDescent="0.25">
      <c r="B78" s="112" t="s">
        <v>66</v>
      </c>
      <c r="C78" s="50"/>
      <c r="D78" s="49"/>
      <c r="E78" s="50"/>
      <c r="F78" s="57"/>
    </row>
    <row r="79" spans="2:6" x14ac:dyDescent="0.25">
      <c r="B79" s="112" t="s">
        <v>67</v>
      </c>
      <c r="C79" s="50"/>
      <c r="D79" s="49"/>
      <c r="E79" s="50"/>
      <c r="F79" s="57"/>
    </row>
    <row r="80" spans="2:6" x14ac:dyDescent="0.25">
      <c r="B80" s="77" t="s">
        <v>1013</v>
      </c>
      <c r="C80" s="50"/>
      <c r="D80" s="49"/>
      <c r="E80" s="50"/>
      <c r="F80" s="56"/>
    </row>
    <row r="81" spans="2:6" x14ac:dyDescent="0.25">
      <c r="B81" s="58" t="s">
        <v>331</v>
      </c>
      <c r="C81" s="50"/>
      <c r="D81" s="49"/>
      <c r="E81" s="50"/>
      <c r="F81" s="56"/>
    </row>
    <row r="82" spans="2:6" x14ac:dyDescent="0.25">
      <c r="B82" s="58" t="s">
        <v>770</v>
      </c>
      <c r="C82" s="50"/>
      <c r="D82" s="49"/>
      <c r="E82" s="50"/>
      <c r="F82" s="57"/>
    </row>
    <row r="83" spans="2:6" x14ac:dyDescent="0.25">
      <c r="B83" s="58" t="s">
        <v>769</v>
      </c>
      <c r="C83" s="50"/>
      <c r="D83" s="49"/>
      <c r="E83" s="50"/>
      <c r="F83" s="57"/>
    </row>
    <row r="84" spans="2:6" x14ac:dyDescent="0.25">
      <c r="B84" s="77" t="s">
        <v>1014</v>
      </c>
      <c r="C84" s="50"/>
      <c r="D84" s="49"/>
      <c r="E84" s="50"/>
      <c r="F84" s="57"/>
    </row>
    <row r="85" spans="2:6" x14ac:dyDescent="0.25">
      <c r="B85" s="58" t="s">
        <v>330</v>
      </c>
      <c r="C85" s="50"/>
      <c r="D85" s="49"/>
      <c r="E85" s="50"/>
      <c r="F85" s="57"/>
    </row>
    <row r="86" spans="2:6" x14ac:dyDescent="0.25">
      <c r="B86" s="60" t="s">
        <v>390</v>
      </c>
      <c r="C86" s="61"/>
      <c r="D86" s="62"/>
      <c r="E86" s="61"/>
      <c r="F86" s="63"/>
    </row>
  </sheetData>
  <sheetProtection sort="0" autoFilter="0"/>
  <mergeCells count="2">
    <mergeCell ref="B22:E22"/>
    <mergeCell ref="F25:I25"/>
  </mergeCells>
  <conditionalFormatting sqref="B10:B17">
    <cfRule type="duplicateValues" dxfId="100" priority="12"/>
  </conditionalFormatting>
  <conditionalFormatting sqref="B10:D17">
    <cfRule type="duplicateValues" dxfId="99" priority="13"/>
  </conditionalFormatting>
  <conditionalFormatting sqref="C21">
    <cfRule type="duplicateValues" dxfId="98" priority="9"/>
  </conditionalFormatting>
  <conditionalFormatting sqref="B10:C21">
    <cfRule type="duplicateValues" dxfId="97" priority="8"/>
  </conditionalFormatting>
  <conditionalFormatting sqref="D21">
    <cfRule type="duplicateValues" dxfId="96" priority="7"/>
  </conditionalFormatting>
  <conditionalFormatting sqref="D21">
    <cfRule type="duplicateValues" dxfId="95" priority="6"/>
  </conditionalFormatting>
  <conditionalFormatting sqref="B10:D21">
    <cfRule type="duplicateValues" dxfId="94" priority="5"/>
  </conditionalFormatting>
  <conditionalFormatting sqref="B21">
    <cfRule type="duplicateValues" dxfId="93" priority="4"/>
  </conditionalFormatting>
  <conditionalFormatting sqref="B21">
    <cfRule type="duplicateValues" dxfId="92" priority="3"/>
  </conditionalFormatting>
  <conditionalFormatting sqref="B21">
    <cfRule type="duplicateValues" dxfId="91" priority="2"/>
  </conditionalFormatting>
  <conditionalFormatting sqref="B21">
    <cfRule type="duplicateValues" dxfId="90" priority="1"/>
  </conditionalFormatting>
  <dataValidations disablePrompts="1" count="2">
    <dataValidation type="list" allowBlank="1" showInputMessage="1" showErrorMessage="1" sqref="C5">
      <formula1>India</formula1>
    </dataValidation>
    <dataValidation type="list" allowBlank="1" showInputMessage="1" showErrorMessage="1" sqref="C6">
      <formula1>INDIRECT(C5)</formula1>
    </dataValidation>
  </dataValidations>
  <hyperlinks>
    <hyperlink ref="B81" r:id="rId1"/>
    <hyperlink ref="B78" r:id="rId2"/>
    <hyperlink ref="B7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E150"/>
  <sheetViews>
    <sheetView zoomScale="98" zoomScaleNormal="98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CL4" sqref="CL4"/>
    </sheetView>
  </sheetViews>
  <sheetFormatPr defaultRowHeight="15" x14ac:dyDescent="0.25"/>
  <cols>
    <col min="1" max="1" width="11.5703125" style="8" customWidth="1"/>
    <col min="2" max="2" width="22.7109375" style="8" customWidth="1"/>
    <col min="3" max="3" width="8.28515625" style="8" customWidth="1"/>
    <col min="4" max="4" width="32.7109375" style="8" customWidth="1"/>
    <col min="5" max="6" width="6.140625" style="8" customWidth="1"/>
    <col min="7" max="7" width="24.42578125" style="8" customWidth="1"/>
    <col min="8" max="9" width="6.42578125" style="8" customWidth="1"/>
    <col min="10" max="10" width="26" style="8" customWidth="1"/>
    <col min="11" max="12" width="6.140625" style="8" customWidth="1"/>
    <col min="13" max="13" width="14.5703125" style="8" customWidth="1"/>
    <col min="14" max="15" width="6.140625" style="8" customWidth="1"/>
    <col min="16" max="16" width="22.140625" style="8" customWidth="1"/>
    <col min="17" max="18" width="6.42578125" style="8" customWidth="1"/>
    <col min="19" max="19" width="18.28515625" style="8" customWidth="1"/>
    <col min="20" max="21" width="6.42578125" style="8" customWidth="1"/>
    <col min="22" max="22" width="21.5703125" style="8" customWidth="1"/>
    <col min="23" max="24" width="6.140625" style="72" customWidth="1"/>
    <col min="25" max="25" width="33.28515625" style="72" customWidth="1"/>
    <col min="26" max="26" width="5.28515625" style="72" customWidth="1"/>
    <col min="27" max="27" width="5.28515625" style="8" customWidth="1"/>
    <col min="28" max="28" width="22.7109375" style="8" customWidth="1"/>
    <col min="29" max="30" width="6.42578125" style="8" customWidth="1"/>
    <col min="31" max="31" width="16.5703125" style="8" customWidth="1"/>
    <col min="32" max="33" width="6.28515625" style="8" customWidth="1"/>
    <col min="34" max="34" width="12.5703125" style="8" customWidth="1"/>
    <col min="35" max="36" width="6" style="8" customWidth="1"/>
    <col min="37" max="37" width="17.7109375" style="8" customWidth="1"/>
    <col min="38" max="39" width="6.42578125" style="8" customWidth="1"/>
    <col min="40" max="40" width="15.140625" style="8" customWidth="1"/>
    <col min="41" max="42" width="6.28515625" style="8" customWidth="1"/>
    <col min="43" max="43" width="27" style="8" customWidth="1"/>
    <col min="44" max="45" width="6.42578125" style="8" customWidth="1"/>
    <col min="46" max="46" width="25" style="8" customWidth="1"/>
    <col min="47" max="48" width="6.28515625" style="8" customWidth="1"/>
    <col min="49" max="49" width="19.42578125" style="8" customWidth="1"/>
    <col min="50" max="51" width="6.140625" style="8" customWidth="1"/>
    <col min="52" max="52" width="17.42578125" style="8" customWidth="1"/>
    <col min="53" max="54" width="6.42578125" style="8" customWidth="1"/>
    <col min="55" max="55" width="19.28515625" style="8" customWidth="1"/>
    <col min="56" max="57" width="6.140625" style="8" customWidth="1"/>
    <col min="58" max="58" width="21.140625" style="8" customWidth="1"/>
    <col min="59" max="60" width="6.140625" style="8" customWidth="1"/>
    <col min="61" max="61" width="25.28515625" style="8" customWidth="1"/>
    <col min="62" max="63" width="6.28515625" style="8" customWidth="1"/>
    <col min="64" max="64" width="21" style="8" customWidth="1"/>
    <col min="65" max="65" width="9.140625" style="8"/>
    <col min="66" max="66" width="10.85546875" style="8" customWidth="1"/>
    <col min="67" max="67" width="15.42578125" style="85" customWidth="1"/>
    <col min="68" max="69" width="6" style="85" customWidth="1"/>
    <col min="70" max="70" width="21.42578125" style="85" customWidth="1"/>
    <col min="71" max="72" width="6.85546875" style="85" customWidth="1"/>
    <col min="73" max="73" width="15.85546875" style="85" customWidth="1"/>
    <col min="74" max="75" width="7.140625" style="85" customWidth="1"/>
    <col min="76" max="76" width="14.7109375" style="85" customWidth="1"/>
    <col min="77" max="78" width="6.7109375" style="85" customWidth="1"/>
    <col min="79" max="79" width="20.5703125" style="85" customWidth="1"/>
    <col min="80" max="81" width="6.7109375" style="85" customWidth="1"/>
    <col min="82" max="82" width="17.85546875" style="85" customWidth="1"/>
    <col min="83" max="84" width="6.28515625" style="85" customWidth="1"/>
    <col min="85" max="85" width="17" style="8" customWidth="1"/>
    <col min="86" max="87" width="6.140625" style="8" customWidth="1"/>
    <col min="88" max="88" width="16.7109375" style="85" customWidth="1"/>
    <col min="89" max="89" width="6.5703125" style="85" customWidth="1"/>
    <col min="90" max="90" width="6.5703125" style="8" customWidth="1"/>
    <col min="91" max="91" width="11.7109375" style="85" customWidth="1"/>
    <col min="92" max="93" width="5.5703125" style="85" customWidth="1"/>
    <col min="94" max="94" width="17.5703125" style="85" customWidth="1"/>
    <col min="95" max="96" width="6.42578125" style="85" customWidth="1"/>
    <col min="97" max="97" width="13.42578125" style="85" customWidth="1"/>
    <col min="98" max="99" width="6.5703125" style="85" customWidth="1"/>
    <col min="100" max="100" width="21" style="8" customWidth="1"/>
    <col min="101" max="102" width="5.7109375" style="8" customWidth="1"/>
    <col min="103" max="103" width="20.140625" style="85" customWidth="1"/>
    <col min="104" max="105" width="6.28515625" style="85" customWidth="1"/>
    <col min="106" max="106" width="20.85546875" style="8" customWidth="1"/>
    <col min="107" max="108" width="6.5703125" style="8" customWidth="1"/>
    <col min="109" max="16384" width="9.140625" style="8"/>
  </cols>
  <sheetData>
    <row r="1" spans="1:109" s="4" customFormat="1" ht="15" customHeight="1" x14ac:dyDescent="0.25">
      <c r="A1" s="4">
        <v>1</v>
      </c>
      <c r="B1" s="22">
        <f>A1+1</f>
        <v>2</v>
      </c>
      <c r="C1" s="22">
        <f t="shared" ref="C1" si="0">B1+1</f>
        <v>3</v>
      </c>
      <c r="D1" s="22">
        <f t="shared" ref="D1" si="1">C1+1</f>
        <v>4</v>
      </c>
      <c r="E1" s="22">
        <f t="shared" ref="E1" si="2">D1+1</f>
        <v>5</v>
      </c>
      <c r="F1" s="22">
        <f t="shared" ref="F1" si="3">E1+1</f>
        <v>6</v>
      </c>
      <c r="G1" s="22">
        <f t="shared" ref="G1" si="4">F1+1</f>
        <v>7</v>
      </c>
      <c r="H1" s="22">
        <f t="shared" ref="H1" si="5">G1+1</f>
        <v>8</v>
      </c>
      <c r="I1" s="22">
        <f t="shared" ref="I1" si="6">H1+1</f>
        <v>9</v>
      </c>
      <c r="J1" s="22">
        <f t="shared" ref="J1" si="7">I1+1</f>
        <v>10</v>
      </c>
      <c r="K1" s="22">
        <f t="shared" ref="K1" si="8">J1+1</f>
        <v>11</v>
      </c>
      <c r="L1" s="22">
        <f t="shared" ref="L1" si="9">K1+1</f>
        <v>12</v>
      </c>
      <c r="M1" s="22">
        <f t="shared" ref="M1" si="10">L1+1</f>
        <v>13</v>
      </c>
      <c r="N1" s="22">
        <f t="shared" ref="N1" si="11">M1+1</f>
        <v>14</v>
      </c>
      <c r="O1" s="22">
        <f t="shared" ref="O1" si="12">N1+1</f>
        <v>15</v>
      </c>
      <c r="P1" s="22">
        <f t="shared" ref="P1" si="13">O1+1</f>
        <v>16</v>
      </c>
      <c r="Q1" s="22">
        <f t="shared" ref="Q1" si="14">P1+1</f>
        <v>17</v>
      </c>
      <c r="R1" s="22">
        <f t="shared" ref="R1" si="15">Q1+1</f>
        <v>18</v>
      </c>
      <c r="S1" s="22">
        <f t="shared" ref="S1" si="16">R1+1</f>
        <v>19</v>
      </c>
      <c r="T1" s="22">
        <f t="shared" ref="T1" si="17">S1+1</f>
        <v>20</v>
      </c>
      <c r="U1" s="22">
        <f t="shared" ref="U1" si="18">T1+1</f>
        <v>21</v>
      </c>
      <c r="V1" s="22">
        <f t="shared" ref="V1" si="19">U1+1</f>
        <v>22</v>
      </c>
      <c r="W1" s="22">
        <f t="shared" ref="W1" si="20">V1+1</f>
        <v>23</v>
      </c>
      <c r="X1" s="22">
        <f t="shared" ref="X1" si="21">W1+1</f>
        <v>24</v>
      </c>
      <c r="Y1" s="22">
        <f t="shared" ref="Y1" si="22">X1+1</f>
        <v>25</v>
      </c>
      <c r="Z1" s="22">
        <f t="shared" ref="Z1" si="23">Y1+1</f>
        <v>26</v>
      </c>
      <c r="AA1" s="22">
        <f t="shared" ref="AA1" si="24">Z1+1</f>
        <v>27</v>
      </c>
      <c r="AB1" s="22">
        <f t="shared" ref="AB1" si="25">AA1+1</f>
        <v>28</v>
      </c>
      <c r="AC1" s="22">
        <f t="shared" ref="AC1" si="26">AB1+1</f>
        <v>29</v>
      </c>
      <c r="AD1" s="22">
        <f t="shared" ref="AD1" si="27">AC1+1</f>
        <v>30</v>
      </c>
      <c r="AE1" s="22">
        <f t="shared" ref="AE1" si="28">AD1+1</f>
        <v>31</v>
      </c>
      <c r="AF1" s="22">
        <f t="shared" ref="AF1" si="29">AE1+1</f>
        <v>32</v>
      </c>
      <c r="AG1" s="22">
        <f t="shared" ref="AG1" si="30">AF1+1</f>
        <v>33</v>
      </c>
      <c r="AH1" s="22">
        <f t="shared" ref="AH1" si="31">AG1+1</f>
        <v>34</v>
      </c>
      <c r="AI1" s="22">
        <f t="shared" ref="AI1" si="32">AH1+1</f>
        <v>35</v>
      </c>
      <c r="AJ1" s="22">
        <f t="shared" ref="AJ1" si="33">AI1+1</f>
        <v>36</v>
      </c>
      <c r="AK1" s="22">
        <f t="shared" ref="AK1" si="34">AJ1+1</f>
        <v>37</v>
      </c>
      <c r="AL1" s="22">
        <f t="shared" ref="AL1" si="35">AK1+1</f>
        <v>38</v>
      </c>
      <c r="AM1" s="22">
        <f t="shared" ref="AM1" si="36">AL1+1</f>
        <v>39</v>
      </c>
      <c r="AN1" s="22">
        <f t="shared" ref="AN1" si="37">AM1+1</f>
        <v>40</v>
      </c>
      <c r="AO1" s="22">
        <f t="shared" ref="AO1" si="38">AN1+1</f>
        <v>41</v>
      </c>
      <c r="AP1" s="22">
        <f t="shared" ref="AP1" si="39">AO1+1</f>
        <v>42</v>
      </c>
      <c r="AQ1" s="22">
        <f t="shared" ref="AQ1" si="40">AP1+1</f>
        <v>43</v>
      </c>
      <c r="AR1" s="22">
        <f t="shared" ref="AR1" si="41">AQ1+1</f>
        <v>44</v>
      </c>
      <c r="AS1" s="22">
        <f t="shared" ref="AS1" si="42">AR1+1</f>
        <v>45</v>
      </c>
      <c r="AT1" s="22">
        <f t="shared" ref="AT1" si="43">AS1+1</f>
        <v>46</v>
      </c>
      <c r="AU1" s="22">
        <f t="shared" ref="AU1" si="44">AT1+1</f>
        <v>47</v>
      </c>
      <c r="AV1" s="22">
        <f t="shared" ref="AV1" si="45">AU1+1</f>
        <v>48</v>
      </c>
      <c r="AW1" s="22">
        <f t="shared" ref="AW1" si="46">AV1+1</f>
        <v>49</v>
      </c>
      <c r="AX1" s="22">
        <f t="shared" ref="AX1" si="47">AW1+1</f>
        <v>50</v>
      </c>
      <c r="AY1" s="22">
        <f t="shared" ref="AY1" si="48">AX1+1</f>
        <v>51</v>
      </c>
      <c r="AZ1" s="22">
        <f t="shared" ref="AZ1" si="49">AY1+1</f>
        <v>52</v>
      </c>
      <c r="BA1" s="22">
        <f t="shared" ref="BA1" si="50">AZ1+1</f>
        <v>53</v>
      </c>
      <c r="BB1" s="22">
        <f t="shared" ref="BB1" si="51">BA1+1</f>
        <v>54</v>
      </c>
      <c r="BC1" s="22">
        <f t="shared" ref="BC1" si="52">BB1+1</f>
        <v>55</v>
      </c>
      <c r="BD1" s="22">
        <f t="shared" ref="BD1" si="53">BC1+1</f>
        <v>56</v>
      </c>
      <c r="BE1" s="22">
        <f t="shared" ref="BE1" si="54">BD1+1</f>
        <v>57</v>
      </c>
      <c r="BF1" s="22">
        <f t="shared" ref="BF1" si="55">BE1+1</f>
        <v>58</v>
      </c>
      <c r="BG1" s="22">
        <f t="shared" ref="BG1" si="56">BF1+1</f>
        <v>59</v>
      </c>
      <c r="BH1" s="22">
        <f t="shared" ref="BH1" si="57">BG1+1</f>
        <v>60</v>
      </c>
      <c r="BI1" s="22">
        <f t="shared" ref="BI1" si="58">BH1+1</f>
        <v>61</v>
      </c>
      <c r="BJ1" s="22">
        <f t="shared" ref="BJ1" si="59">BI1+1</f>
        <v>62</v>
      </c>
      <c r="BK1" s="22">
        <f t="shared" ref="BK1" si="60">BJ1+1</f>
        <v>63</v>
      </c>
      <c r="BL1" s="22">
        <f t="shared" ref="BL1" si="61">BK1+1</f>
        <v>64</v>
      </c>
      <c r="BM1" s="22">
        <f t="shared" ref="BM1" si="62">BL1+1</f>
        <v>65</v>
      </c>
      <c r="BN1" s="22">
        <f t="shared" ref="BN1" si="63">BM1+1</f>
        <v>66</v>
      </c>
      <c r="BO1" s="22">
        <f t="shared" ref="BO1" si="64">BN1+1</f>
        <v>67</v>
      </c>
      <c r="BP1" s="22">
        <f t="shared" ref="BP1" si="65">BO1+1</f>
        <v>68</v>
      </c>
      <c r="BQ1" s="22">
        <f t="shared" ref="BQ1" si="66">BP1+1</f>
        <v>69</v>
      </c>
      <c r="BR1" s="22">
        <f t="shared" ref="BR1" si="67">BQ1+1</f>
        <v>70</v>
      </c>
      <c r="BS1" s="22">
        <f t="shared" ref="BS1" si="68">BR1+1</f>
        <v>71</v>
      </c>
      <c r="BT1" s="22">
        <f t="shared" ref="BT1" si="69">BS1+1</f>
        <v>72</v>
      </c>
      <c r="BU1" s="22">
        <f t="shared" ref="BU1" si="70">BT1+1</f>
        <v>73</v>
      </c>
      <c r="BV1" s="22">
        <f t="shared" ref="BV1" si="71">BU1+1</f>
        <v>74</v>
      </c>
      <c r="BW1" s="22">
        <f t="shared" ref="BW1" si="72">BV1+1</f>
        <v>75</v>
      </c>
      <c r="BX1" s="22">
        <f t="shared" ref="BX1" si="73">BW1+1</f>
        <v>76</v>
      </c>
      <c r="BY1" s="22">
        <f t="shared" ref="BY1" si="74">BX1+1</f>
        <v>77</v>
      </c>
      <c r="BZ1" s="22">
        <f t="shared" ref="BZ1" si="75">BY1+1</f>
        <v>78</v>
      </c>
      <c r="CA1" s="22">
        <f t="shared" ref="CA1" si="76">BZ1+1</f>
        <v>79</v>
      </c>
      <c r="CB1" s="22">
        <f t="shared" ref="CB1" si="77">CA1+1</f>
        <v>80</v>
      </c>
      <c r="CC1" s="22">
        <f t="shared" ref="CC1" si="78">CB1+1</f>
        <v>81</v>
      </c>
      <c r="CD1" s="22">
        <f t="shared" ref="CD1" si="79">CC1+1</f>
        <v>82</v>
      </c>
      <c r="CE1" s="22">
        <f t="shared" ref="CE1" si="80">CD1+1</f>
        <v>83</v>
      </c>
      <c r="CF1" s="22">
        <f t="shared" ref="CF1" si="81">CE1+1</f>
        <v>84</v>
      </c>
      <c r="CG1" s="22">
        <f t="shared" ref="CG1" si="82">CF1+1</f>
        <v>85</v>
      </c>
      <c r="CH1" s="22">
        <f t="shared" ref="CH1" si="83">CG1+1</f>
        <v>86</v>
      </c>
      <c r="CI1" s="22">
        <f t="shared" ref="CI1" si="84">CH1+1</f>
        <v>87</v>
      </c>
      <c r="CJ1" s="22">
        <f t="shared" ref="CJ1" si="85">CI1+1</f>
        <v>88</v>
      </c>
      <c r="CK1" s="22">
        <f t="shared" ref="CK1" si="86">CJ1+1</f>
        <v>89</v>
      </c>
      <c r="CL1" s="22">
        <f t="shared" ref="CL1" si="87">CK1+1</f>
        <v>90</v>
      </c>
      <c r="CM1" s="22">
        <f t="shared" ref="CM1" si="88">CL1+1</f>
        <v>91</v>
      </c>
      <c r="CN1" s="22">
        <f t="shared" ref="CN1" si="89">CM1+1</f>
        <v>92</v>
      </c>
      <c r="CO1" s="22">
        <f t="shared" ref="CO1" si="90">CN1+1</f>
        <v>93</v>
      </c>
      <c r="CP1" s="22">
        <f t="shared" ref="CP1" si="91">CO1+1</f>
        <v>94</v>
      </c>
      <c r="CQ1" s="22">
        <f t="shared" ref="CQ1" si="92">CP1+1</f>
        <v>95</v>
      </c>
      <c r="CR1" s="22">
        <f t="shared" ref="CR1" si="93">CQ1+1</f>
        <v>96</v>
      </c>
      <c r="CS1" s="22">
        <f t="shared" ref="CS1" si="94">CR1+1</f>
        <v>97</v>
      </c>
      <c r="CT1" s="22">
        <f t="shared" ref="CT1" si="95">CS1+1</f>
        <v>98</v>
      </c>
      <c r="CU1" s="22">
        <f t="shared" ref="CU1" si="96">CT1+1</f>
        <v>99</v>
      </c>
      <c r="CV1" s="22">
        <f t="shared" ref="CV1" si="97">CU1+1</f>
        <v>100</v>
      </c>
      <c r="CW1" s="22">
        <f t="shared" ref="CW1" si="98">CV1+1</f>
        <v>101</v>
      </c>
      <c r="CX1" s="22">
        <f t="shared" ref="CX1" si="99">CW1+1</f>
        <v>102</v>
      </c>
      <c r="CY1" s="22">
        <f t="shared" ref="CY1" si="100">CX1+1</f>
        <v>103</v>
      </c>
      <c r="CZ1" s="22">
        <f t="shared" ref="CZ1" si="101">CY1+1</f>
        <v>104</v>
      </c>
      <c r="DA1" s="22">
        <f t="shared" ref="DA1" si="102">CZ1+1</f>
        <v>105</v>
      </c>
      <c r="DB1" s="22">
        <f t="shared" ref="DB1" si="103">DA1+1</f>
        <v>106</v>
      </c>
      <c r="DC1" s="22">
        <f t="shared" ref="DC1" si="104">DB1+1</f>
        <v>107</v>
      </c>
      <c r="DD1" s="22">
        <f t="shared" ref="DD1" si="105">DC1+1</f>
        <v>108</v>
      </c>
      <c r="DE1" s="22"/>
    </row>
    <row r="2" spans="1:109" s="19" customFormat="1" ht="23.25" customHeight="1" x14ac:dyDescent="0.35">
      <c r="A2" s="32" t="s">
        <v>385</v>
      </c>
      <c r="B2" s="20" t="s">
        <v>328</v>
      </c>
      <c r="C2" s="22" t="s">
        <v>386</v>
      </c>
      <c r="D2" s="40" t="s">
        <v>771</v>
      </c>
      <c r="E2" s="21" t="s">
        <v>772</v>
      </c>
      <c r="F2" s="21" t="s">
        <v>773</v>
      </c>
      <c r="G2" s="40" t="s">
        <v>774</v>
      </c>
      <c r="H2" s="21" t="s">
        <v>772</v>
      </c>
      <c r="I2" s="21" t="s">
        <v>773</v>
      </c>
      <c r="J2" s="40" t="s">
        <v>768</v>
      </c>
      <c r="K2" s="21" t="s">
        <v>772</v>
      </c>
      <c r="L2" s="21" t="s">
        <v>773</v>
      </c>
      <c r="M2" s="40" t="s">
        <v>75</v>
      </c>
      <c r="N2" s="21" t="s">
        <v>772</v>
      </c>
      <c r="O2" s="21" t="s">
        <v>773</v>
      </c>
      <c r="P2" s="39" t="s">
        <v>76</v>
      </c>
      <c r="Q2" s="21" t="s">
        <v>772</v>
      </c>
      <c r="R2" s="21" t="s">
        <v>773</v>
      </c>
      <c r="S2" s="78" t="s">
        <v>98</v>
      </c>
      <c r="T2" s="21" t="s">
        <v>772</v>
      </c>
      <c r="U2" s="21" t="s">
        <v>773</v>
      </c>
      <c r="V2" s="40" t="s">
        <v>77</v>
      </c>
      <c r="W2" s="21" t="s">
        <v>772</v>
      </c>
      <c r="X2" s="21" t="s">
        <v>773</v>
      </c>
      <c r="Y2" s="40" t="s">
        <v>1021</v>
      </c>
      <c r="Z2" s="21" t="s">
        <v>772</v>
      </c>
      <c r="AA2" s="21" t="s">
        <v>773</v>
      </c>
      <c r="AB2" s="40" t="s">
        <v>1024</v>
      </c>
      <c r="AC2" s="21" t="s">
        <v>772</v>
      </c>
      <c r="AD2" s="21" t="s">
        <v>773</v>
      </c>
      <c r="AE2" s="42" t="s">
        <v>97</v>
      </c>
      <c r="AF2" s="21" t="s">
        <v>772</v>
      </c>
      <c r="AG2" s="21" t="s">
        <v>773</v>
      </c>
      <c r="AH2" s="42" t="s">
        <v>78</v>
      </c>
      <c r="AI2" s="21" t="s">
        <v>772</v>
      </c>
      <c r="AJ2" s="21" t="s">
        <v>773</v>
      </c>
      <c r="AK2" s="39" t="s">
        <v>79</v>
      </c>
      <c r="AL2" s="21" t="s">
        <v>772</v>
      </c>
      <c r="AM2" s="21" t="s">
        <v>773</v>
      </c>
      <c r="AN2" s="42" t="s">
        <v>80</v>
      </c>
      <c r="AO2" s="21" t="s">
        <v>772</v>
      </c>
      <c r="AP2" s="21" t="s">
        <v>773</v>
      </c>
      <c r="AQ2" s="42" t="s">
        <v>1027</v>
      </c>
      <c r="AR2" s="21" t="s">
        <v>772</v>
      </c>
      <c r="AS2" s="21" t="s">
        <v>773</v>
      </c>
      <c r="AT2" s="78" t="s">
        <v>1028</v>
      </c>
      <c r="AU2" s="21" t="s">
        <v>772</v>
      </c>
      <c r="AV2" s="21" t="s">
        <v>773</v>
      </c>
      <c r="AW2" s="39" t="s">
        <v>90</v>
      </c>
      <c r="AX2" s="21" t="s">
        <v>772</v>
      </c>
      <c r="AY2" s="21" t="s">
        <v>773</v>
      </c>
      <c r="AZ2" s="43" t="s">
        <v>91</v>
      </c>
      <c r="BA2" s="21" t="s">
        <v>772</v>
      </c>
      <c r="BB2" s="21" t="s">
        <v>773</v>
      </c>
      <c r="BC2" s="43" t="s">
        <v>92</v>
      </c>
      <c r="BD2" s="21" t="s">
        <v>772</v>
      </c>
      <c r="BE2" s="21" t="s">
        <v>773</v>
      </c>
      <c r="BF2" s="43" t="s">
        <v>95</v>
      </c>
      <c r="BG2" s="21" t="s">
        <v>772</v>
      </c>
      <c r="BH2" s="21" t="s">
        <v>773</v>
      </c>
      <c r="BI2" s="39" t="s">
        <v>766</v>
      </c>
      <c r="BJ2" s="21" t="s">
        <v>772</v>
      </c>
      <c r="BK2" s="21" t="s">
        <v>773</v>
      </c>
      <c r="BL2" s="40" t="s">
        <v>93</v>
      </c>
      <c r="BM2" s="21" t="s">
        <v>772</v>
      </c>
      <c r="BN2" s="21" t="s">
        <v>773</v>
      </c>
      <c r="BO2" s="40" t="s">
        <v>94</v>
      </c>
      <c r="BP2" s="21" t="s">
        <v>772</v>
      </c>
      <c r="BQ2" s="21" t="s">
        <v>773</v>
      </c>
      <c r="BR2" s="40" t="s">
        <v>81</v>
      </c>
      <c r="BS2" s="21" t="s">
        <v>772</v>
      </c>
      <c r="BT2" s="21" t="s">
        <v>773</v>
      </c>
      <c r="BU2" s="40" t="s">
        <v>82</v>
      </c>
      <c r="BV2" s="21" t="s">
        <v>772</v>
      </c>
      <c r="BW2" s="21" t="s">
        <v>773</v>
      </c>
      <c r="BX2" s="40" t="s">
        <v>83</v>
      </c>
      <c r="BY2" s="21" t="s">
        <v>772</v>
      </c>
      <c r="BZ2" s="21" t="s">
        <v>773</v>
      </c>
      <c r="CA2" s="40" t="s">
        <v>84</v>
      </c>
      <c r="CB2" s="21" t="s">
        <v>772</v>
      </c>
      <c r="CC2" s="21" t="s">
        <v>773</v>
      </c>
      <c r="CD2" s="40" t="s">
        <v>96</v>
      </c>
      <c r="CE2" s="21" t="s">
        <v>772</v>
      </c>
      <c r="CF2" s="21" t="s">
        <v>773</v>
      </c>
      <c r="CG2" s="39" t="s">
        <v>85</v>
      </c>
      <c r="CH2" s="19" t="s">
        <v>772</v>
      </c>
      <c r="CI2" s="19" t="s">
        <v>773</v>
      </c>
      <c r="CJ2" s="40" t="s">
        <v>86</v>
      </c>
      <c r="CK2" s="19" t="s">
        <v>772</v>
      </c>
      <c r="CL2" s="19" t="s">
        <v>773</v>
      </c>
      <c r="CM2" s="40" t="s">
        <v>87</v>
      </c>
      <c r="CN2" s="19" t="s">
        <v>772</v>
      </c>
      <c r="CO2" s="19" t="s">
        <v>773</v>
      </c>
      <c r="CP2" s="40" t="s">
        <v>1398</v>
      </c>
      <c r="CQ2" s="19" t="s">
        <v>772</v>
      </c>
      <c r="CR2" s="19" t="s">
        <v>773</v>
      </c>
      <c r="CS2" s="40" t="s">
        <v>88</v>
      </c>
      <c r="CT2" s="19" t="s">
        <v>772</v>
      </c>
      <c r="CU2" s="19" t="s">
        <v>773</v>
      </c>
      <c r="CV2" s="41" t="s">
        <v>329</v>
      </c>
      <c r="CW2" s="21" t="s">
        <v>772</v>
      </c>
      <c r="CX2" s="21" t="s">
        <v>773</v>
      </c>
      <c r="CY2" s="41" t="s">
        <v>89</v>
      </c>
      <c r="CZ2" s="21" t="s">
        <v>772</v>
      </c>
      <c r="DA2" s="21" t="s">
        <v>773</v>
      </c>
      <c r="DB2" s="39" t="s">
        <v>382</v>
      </c>
      <c r="DC2" s="21" t="s">
        <v>772</v>
      </c>
      <c r="DD2" s="21" t="s">
        <v>773</v>
      </c>
    </row>
    <row r="3" spans="1:109" customFormat="1" x14ac:dyDescent="0.25">
      <c r="A3" s="32">
        <f>D1</f>
        <v>4</v>
      </c>
      <c r="B3" s="35" t="s">
        <v>771</v>
      </c>
      <c r="C3" s="19">
        <v>3</v>
      </c>
      <c r="D3" s="19" t="s">
        <v>99</v>
      </c>
      <c r="E3" s="19">
        <v>11.740086700000001</v>
      </c>
      <c r="F3" s="19">
        <v>92.659000000000006</v>
      </c>
      <c r="G3" s="19" t="s">
        <v>775</v>
      </c>
      <c r="H3" s="19">
        <v>19.616666666666667</v>
      </c>
      <c r="I3" s="19">
        <v>78.5</v>
      </c>
      <c r="J3" s="19" t="s">
        <v>916</v>
      </c>
      <c r="K3" s="19">
        <v>27.133333333333333</v>
      </c>
      <c r="L3" s="19">
        <v>93.666666666666671</v>
      </c>
      <c r="M3" s="19" t="s">
        <v>919</v>
      </c>
      <c r="N3" s="19">
        <v>26.316666666666666</v>
      </c>
      <c r="O3" s="19">
        <v>91</v>
      </c>
      <c r="P3" t="s">
        <v>478</v>
      </c>
      <c r="Q3">
        <v>25.566666666666666</v>
      </c>
      <c r="R3">
        <v>84.533333333333331</v>
      </c>
      <c r="S3" t="s">
        <v>98</v>
      </c>
      <c r="T3">
        <v>30.733333333333334</v>
      </c>
      <c r="U3">
        <v>76.783333333333331</v>
      </c>
      <c r="V3" s="19" t="s">
        <v>948</v>
      </c>
      <c r="W3" s="69">
        <v>23.166666666666668</v>
      </c>
      <c r="X3" s="69">
        <v>83.25</v>
      </c>
      <c r="Y3" s="19" t="s">
        <v>1020</v>
      </c>
      <c r="Z3" s="19">
        <v>20.2</v>
      </c>
      <c r="AA3" s="19">
        <v>73</v>
      </c>
      <c r="AB3" s="69" t="s">
        <v>1022</v>
      </c>
      <c r="AC3" s="19">
        <v>20.416666666666668</v>
      </c>
      <c r="AD3" s="19">
        <v>72.88333333333334</v>
      </c>
      <c r="AE3" s="27" t="s">
        <v>332</v>
      </c>
      <c r="AF3" s="27">
        <v>28.066666666666666</v>
      </c>
      <c r="AG3" s="27">
        <v>77.033333333333331</v>
      </c>
      <c r="AH3" s="27" t="s">
        <v>1025</v>
      </c>
      <c r="AI3" s="27">
        <v>15.416666666666666</v>
      </c>
      <c r="AJ3" s="27">
        <v>73.716666666666669</v>
      </c>
      <c r="AK3" t="s">
        <v>551</v>
      </c>
      <c r="AL3">
        <v>23.05</v>
      </c>
      <c r="AM3">
        <v>72.666666666666671</v>
      </c>
      <c r="AN3" s="27" t="s">
        <v>1030</v>
      </c>
      <c r="AO3" s="27">
        <v>30.35</v>
      </c>
      <c r="AP3" s="27">
        <v>76.866667000000007</v>
      </c>
      <c r="AQ3" s="27" t="s">
        <v>1051</v>
      </c>
      <c r="AR3" s="27">
        <v>31.5</v>
      </c>
      <c r="AS3" s="27">
        <v>76.916666669999998</v>
      </c>
      <c r="AT3" s="27" t="s">
        <v>1070</v>
      </c>
      <c r="AU3" s="27">
        <v>35.5</v>
      </c>
      <c r="AV3" s="27">
        <v>76</v>
      </c>
      <c r="AW3" s="48" t="s">
        <v>515</v>
      </c>
      <c r="AX3">
        <v>24.166666666666668</v>
      </c>
      <c r="AY3">
        <v>86.333333333333329</v>
      </c>
      <c r="AZ3" t="s">
        <v>391</v>
      </c>
      <c r="BA3">
        <v>17.600000000000001</v>
      </c>
      <c r="BB3">
        <v>76.583333333333329</v>
      </c>
      <c r="BC3" t="s">
        <v>1096</v>
      </c>
      <c r="BD3">
        <v>9.5</v>
      </c>
      <c r="BE3">
        <v>76.383333329999999</v>
      </c>
      <c r="BF3" t="s">
        <v>1113</v>
      </c>
      <c r="BG3">
        <v>10</v>
      </c>
      <c r="BH3">
        <v>73</v>
      </c>
      <c r="BI3" t="s">
        <v>644</v>
      </c>
      <c r="BJ3">
        <v>22.633333333333333</v>
      </c>
      <c r="BK3">
        <v>79.533333333333331</v>
      </c>
      <c r="BL3" s="23" t="s">
        <v>100</v>
      </c>
      <c r="BM3">
        <v>21.3</v>
      </c>
      <c r="BN3">
        <v>77.55</v>
      </c>
      <c r="BO3" s="31" t="s">
        <v>1114</v>
      </c>
      <c r="BP3" s="31">
        <v>24.733333330000001</v>
      </c>
      <c r="BQ3" s="31">
        <v>93.966666669999995</v>
      </c>
      <c r="BR3" s="24" t="s">
        <v>1115</v>
      </c>
      <c r="BS3" s="24">
        <v>25.261651000000001</v>
      </c>
      <c r="BT3" s="24">
        <v>90.011291999999997</v>
      </c>
      <c r="BU3" s="24" t="s">
        <v>1118</v>
      </c>
      <c r="BV3" s="24">
        <v>23.726458000000001</v>
      </c>
      <c r="BW3" s="24">
        <v>92.722854999999996</v>
      </c>
      <c r="BX3" s="24" t="s">
        <v>1120</v>
      </c>
      <c r="BY3" s="24">
        <v>25.533333330000001</v>
      </c>
      <c r="BZ3" s="24">
        <v>94.166666669999998</v>
      </c>
      <c r="CA3" s="24" t="s">
        <v>1123</v>
      </c>
      <c r="CB3" s="24">
        <v>20.533333330000001</v>
      </c>
      <c r="CC3" s="24">
        <v>85.683333329999996</v>
      </c>
      <c r="CD3" s="24" t="s">
        <v>96</v>
      </c>
      <c r="CE3" s="24">
        <v>11.913999</v>
      </c>
      <c r="CF3" s="24">
        <v>79.813103999999996</v>
      </c>
      <c r="CG3" t="s">
        <v>974</v>
      </c>
      <c r="CH3">
        <v>31.616666666666667</v>
      </c>
      <c r="CI3">
        <v>74.916666666666671</v>
      </c>
      <c r="CJ3" s="24" t="s">
        <v>391</v>
      </c>
      <c r="CK3" s="24">
        <v>17.600000000000001</v>
      </c>
      <c r="CL3" s="24">
        <v>76.583333330000002</v>
      </c>
      <c r="CM3" s="24" t="s">
        <v>1289</v>
      </c>
      <c r="CN3" s="24">
        <v>27.2</v>
      </c>
      <c r="CO3" s="24">
        <v>88.4</v>
      </c>
      <c r="CP3" s="24" t="s">
        <v>1290</v>
      </c>
      <c r="CQ3" s="24">
        <v>10.35</v>
      </c>
      <c r="CR3" s="24">
        <v>79.416666669999998</v>
      </c>
      <c r="CS3" s="24" t="s">
        <v>1399</v>
      </c>
      <c r="CT3" s="24">
        <v>23.833333329999999</v>
      </c>
      <c r="CU3" s="24">
        <v>91.416666669999998</v>
      </c>
      <c r="CV3" s="25" t="s">
        <v>228</v>
      </c>
      <c r="CW3" s="26">
        <v>27.166666666666668</v>
      </c>
      <c r="CX3" s="26">
        <v>78.083333333333329</v>
      </c>
      <c r="CY3" s="26" t="s">
        <v>1400</v>
      </c>
      <c r="CZ3" s="26">
        <v>29.616666670000001</v>
      </c>
      <c r="DA3" s="26">
        <v>79.666666669999998</v>
      </c>
      <c r="DB3" s="19" t="s">
        <v>333</v>
      </c>
      <c r="DC3" s="19">
        <v>22.533333333333335</v>
      </c>
      <c r="DD3" s="19">
        <v>88.4</v>
      </c>
    </row>
    <row r="4" spans="1:109" customFormat="1" x14ac:dyDescent="0.25">
      <c r="A4" s="32">
        <f>G1</f>
        <v>7</v>
      </c>
      <c r="B4" s="35" t="s">
        <v>774</v>
      </c>
      <c r="C4" s="19">
        <f t="shared" ref="C4:C67" si="106">C3+1</f>
        <v>4</v>
      </c>
      <c r="D4" s="19"/>
      <c r="E4" s="19"/>
      <c r="F4" s="19"/>
      <c r="G4" s="19" t="s">
        <v>776</v>
      </c>
      <c r="H4" s="19">
        <v>15.633333333333333</v>
      </c>
      <c r="I4" s="19">
        <v>77.316666666666663</v>
      </c>
      <c r="J4" s="19" t="s">
        <v>917</v>
      </c>
      <c r="K4" s="19">
        <v>27</v>
      </c>
      <c r="L4" s="19">
        <v>95.05</v>
      </c>
      <c r="M4" s="19" t="s">
        <v>920</v>
      </c>
      <c r="N4" s="19">
        <v>26.233333333333334</v>
      </c>
      <c r="O4" s="19">
        <v>90.233333333333334</v>
      </c>
      <c r="P4" t="s">
        <v>115</v>
      </c>
      <c r="Q4">
        <v>24.75</v>
      </c>
      <c r="R4">
        <v>84.416666666666671</v>
      </c>
      <c r="V4" s="19" t="s">
        <v>1421</v>
      </c>
      <c r="W4" s="69">
        <v>19.166666666666668</v>
      </c>
      <c r="X4" s="69">
        <v>81.5</v>
      </c>
      <c r="Y4" s="69"/>
      <c r="Z4" s="69"/>
      <c r="AA4" s="19"/>
      <c r="AB4" s="69" t="s">
        <v>1023</v>
      </c>
      <c r="AC4" s="19">
        <v>20.7</v>
      </c>
      <c r="AD4" s="19">
        <v>71.016666666666666</v>
      </c>
      <c r="AE4" s="27" t="s">
        <v>97</v>
      </c>
      <c r="AF4" s="75">
        <v>28.67</v>
      </c>
      <c r="AG4" s="27">
        <v>77.22</v>
      </c>
      <c r="AH4" s="27" t="s">
        <v>1026</v>
      </c>
      <c r="AI4" s="27">
        <v>15.5</v>
      </c>
      <c r="AJ4" s="27">
        <v>73.916666666666671</v>
      </c>
      <c r="AK4" t="s">
        <v>552</v>
      </c>
      <c r="AL4">
        <v>21.6</v>
      </c>
      <c r="AM4">
        <v>71.25</v>
      </c>
      <c r="AN4" s="27" t="s">
        <v>1031</v>
      </c>
      <c r="AO4" s="27">
        <v>28.766667000000002</v>
      </c>
      <c r="AP4" s="27">
        <v>76.3</v>
      </c>
      <c r="AQ4" s="27" t="s">
        <v>1052</v>
      </c>
      <c r="AR4" s="27">
        <v>32.083333330000002</v>
      </c>
      <c r="AS4" s="27">
        <v>76.833333330000002</v>
      </c>
      <c r="AT4" s="27" t="s">
        <v>1071</v>
      </c>
      <c r="AU4" s="27">
        <v>34.166666669999998</v>
      </c>
      <c r="AV4" s="27">
        <v>74.5</v>
      </c>
      <c r="AW4" s="48" t="s">
        <v>516</v>
      </c>
      <c r="AX4">
        <v>22.866666666666667</v>
      </c>
      <c r="AY4">
        <v>84.88333333333334</v>
      </c>
      <c r="AZ4" t="s">
        <v>392</v>
      </c>
      <c r="BA4">
        <v>15.35</v>
      </c>
      <c r="BB4">
        <v>76.55</v>
      </c>
      <c r="BC4" t="s">
        <v>1097</v>
      </c>
      <c r="BD4">
        <v>10.116666670000001</v>
      </c>
      <c r="BE4">
        <v>76.400000000000006</v>
      </c>
      <c r="BI4" t="s">
        <v>645</v>
      </c>
      <c r="BJ4">
        <v>23.733333333333334</v>
      </c>
      <c r="BK4">
        <v>76.066666666666663</v>
      </c>
      <c r="BL4" s="28" t="s">
        <v>101</v>
      </c>
      <c r="BM4">
        <v>19.5</v>
      </c>
      <c r="BN4">
        <v>80.5</v>
      </c>
      <c r="BO4" s="31" t="s">
        <v>1447</v>
      </c>
      <c r="BP4" s="31">
        <v>24.5</v>
      </c>
      <c r="BQ4" s="31">
        <v>93.916666669999998</v>
      </c>
      <c r="BR4" s="29" t="s">
        <v>1116</v>
      </c>
      <c r="BS4" s="29">
        <v>25.5</v>
      </c>
      <c r="BT4" s="29">
        <v>91.2</v>
      </c>
      <c r="BU4" s="29" t="s">
        <v>1119</v>
      </c>
      <c r="BV4" s="29">
        <v>22.907993999999999</v>
      </c>
      <c r="BW4" s="29">
        <v>92.755814000000001</v>
      </c>
      <c r="BX4" s="29" t="s">
        <v>1121</v>
      </c>
      <c r="BY4" s="29">
        <v>25.666666670000001</v>
      </c>
      <c r="BZ4" s="29">
        <v>94.133333329999999</v>
      </c>
      <c r="CA4" s="29" t="s">
        <v>1124</v>
      </c>
      <c r="CB4" s="29">
        <v>20.916666670000001</v>
      </c>
      <c r="CC4" s="29">
        <v>84.5</v>
      </c>
      <c r="CD4" s="29"/>
      <c r="CE4" s="29"/>
      <c r="CF4" s="29"/>
      <c r="CG4" t="s">
        <v>975</v>
      </c>
      <c r="CH4">
        <v>31.25</v>
      </c>
      <c r="CI4">
        <v>76.566666666666663</v>
      </c>
      <c r="CJ4" s="29" t="s">
        <v>1179</v>
      </c>
      <c r="CK4" s="29">
        <v>24.666666670000001</v>
      </c>
      <c r="CL4" s="29">
        <v>72.75</v>
      </c>
      <c r="CM4" s="29"/>
      <c r="CN4" s="29"/>
      <c r="CO4" s="29"/>
      <c r="CP4" s="29" t="s">
        <v>1291</v>
      </c>
      <c r="CQ4" s="29">
        <v>8.7166666670000001</v>
      </c>
      <c r="CR4" s="29">
        <v>77.483333329999994</v>
      </c>
      <c r="CS4" s="29" t="s">
        <v>1288</v>
      </c>
      <c r="CT4" s="29">
        <v>23.516666669999999</v>
      </c>
      <c r="CU4" s="29">
        <v>91.516666670000006</v>
      </c>
      <c r="CV4" s="30" t="s">
        <v>229</v>
      </c>
      <c r="CW4" s="26">
        <v>24.983333333333334</v>
      </c>
      <c r="CX4" s="26">
        <v>83.033333333333331</v>
      </c>
      <c r="CY4" s="26" t="s">
        <v>1401</v>
      </c>
      <c r="CZ4" s="26">
        <v>30.733333330000001</v>
      </c>
      <c r="DA4" s="26">
        <v>79.533333330000005</v>
      </c>
      <c r="DB4" s="19" t="s">
        <v>334</v>
      </c>
      <c r="DC4" s="19">
        <v>26.5</v>
      </c>
      <c r="DD4" s="19">
        <v>89.583333333333329</v>
      </c>
    </row>
    <row r="5" spans="1:109" customFormat="1" x14ac:dyDescent="0.25">
      <c r="A5" s="32">
        <f>J1</f>
        <v>10</v>
      </c>
      <c r="B5" s="35" t="s">
        <v>768</v>
      </c>
      <c r="C5" s="19">
        <f t="shared" si="106"/>
        <v>5</v>
      </c>
      <c r="D5" s="19"/>
      <c r="E5" s="19"/>
      <c r="F5" s="19"/>
      <c r="G5" s="19" t="s">
        <v>777</v>
      </c>
      <c r="H5" s="19">
        <v>15.9</v>
      </c>
      <c r="I5" s="19">
        <v>78.183333333333337</v>
      </c>
      <c r="J5" s="19" t="s">
        <v>918</v>
      </c>
      <c r="K5" s="19">
        <v>27.55</v>
      </c>
      <c r="L5" s="19">
        <v>91.8</v>
      </c>
      <c r="M5" s="19" t="s">
        <v>921</v>
      </c>
      <c r="N5" s="19">
        <v>26.466666666666665</v>
      </c>
      <c r="O5" s="19">
        <v>90.566666666666663</v>
      </c>
      <c r="P5" t="s">
        <v>479</v>
      </c>
      <c r="Q5">
        <v>25.666666666666668</v>
      </c>
      <c r="R5">
        <v>85.2</v>
      </c>
      <c r="V5" s="19" t="s">
        <v>949</v>
      </c>
      <c r="W5" s="69">
        <v>18.833333333333332</v>
      </c>
      <c r="X5" s="69">
        <v>80.400000000000006</v>
      </c>
      <c r="Y5" s="69"/>
      <c r="Z5" s="79"/>
      <c r="AA5" s="22"/>
      <c r="AB5" s="22"/>
      <c r="AC5" s="19"/>
      <c r="AD5" s="19"/>
      <c r="AE5" s="27" t="s">
        <v>1015</v>
      </c>
      <c r="AF5" s="27">
        <v>28.6</v>
      </c>
      <c r="AG5" s="27">
        <v>77.13</v>
      </c>
      <c r="AH5" s="27"/>
      <c r="AI5" s="27"/>
      <c r="AJ5" s="27"/>
      <c r="AK5" t="s">
        <v>553</v>
      </c>
      <c r="AL5">
        <v>22.533333333333335</v>
      </c>
      <c r="AM5">
        <v>73</v>
      </c>
      <c r="AN5" s="27" t="s">
        <v>1032</v>
      </c>
      <c r="AO5" s="27">
        <v>29.433333000000001</v>
      </c>
      <c r="AP5" s="27">
        <v>74.900000000000006</v>
      </c>
      <c r="AQ5" s="27" t="s">
        <v>1053</v>
      </c>
      <c r="AR5" s="27">
        <v>31.31666667</v>
      </c>
      <c r="AS5" s="27">
        <v>76.833333330000002</v>
      </c>
      <c r="AT5" s="27" t="s">
        <v>1072</v>
      </c>
      <c r="AU5" s="27">
        <v>33.066666669999996</v>
      </c>
      <c r="AV5" s="27">
        <v>75.666666669999998</v>
      </c>
      <c r="AW5" s="48" t="s">
        <v>517</v>
      </c>
      <c r="AX5">
        <v>22.55</v>
      </c>
      <c r="AY5">
        <v>85.85</v>
      </c>
      <c r="AZ5" t="s">
        <v>393</v>
      </c>
      <c r="BA5">
        <v>16.733333333333334</v>
      </c>
      <c r="BB5">
        <v>75.099999999999994</v>
      </c>
      <c r="BC5" t="s">
        <v>1098</v>
      </c>
      <c r="BD5">
        <v>8.6666666669999994</v>
      </c>
      <c r="BE5">
        <v>76.8</v>
      </c>
      <c r="BI5" t="s">
        <v>646</v>
      </c>
      <c r="BJ5">
        <v>24.883333333333333</v>
      </c>
      <c r="BK5">
        <v>80.216666666666669</v>
      </c>
      <c r="BL5" s="28" t="s">
        <v>102</v>
      </c>
      <c r="BM5">
        <v>19.083333333333332</v>
      </c>
      <c r="BN5">
        <v>74.8</v>
      </c>
      <c r="BO5" s="31"/>
      <c r="BP5" s="31"/>
      <c r="BQ5" s="31"/>
      <c r="BR5" s="31" t="s">
        <v>1117</v>
      </c>
      <c r="BS5" s="31">
        <v>25.5</v>
      </c>
      <c r="BT5" s="31">
        <v>90.2</v>
      </c>
      <c r="BU5" s="31"/>
      <c r="BV5" s="31"/>
      <c r="BW5" s="31"/>
      <c r="BX5" s="31" t="s">
        <v>1122</v>
      </c>
      <c r="BY5" s="31">
        <v>26</v>
      </c>
      <c r="BZ5" s="31">
        <v>94.333333330000002</v>
      </c>
      <c r="CA5" s="31" t="s">
        <v>1125</v>
      </c>
      <c r="CB5" s="31">
        <v>21.5</v>
      </c>
      <c r="CC5" s="31">
        <v>86.9</v>
      </c>
      <c r="CD5" s="31"/>
      <c r="CE5" s="31"/>
      <c r="CF5" s="31"/>
      <c r="CG5" t="s">
        <v>976</v>
      </c>
      <c r="CH5">
        <v>31.816666666666666</v>
      </c>
      <c r="CI5">
        <v>75.233333333333334</v>
      </c>
      <c r="CJ5" s="31" t="s">
        <v>1180</v>
      </c>
      <c r="CK5" s="31">
        <v>26.45</v>
      </c>
      <c r="CL5" s="31">
        <v>74.7</v>
      </c>
      <c r="CM5" s="31"/>
      <c r="CN5" s="31"/>
      <c r="CO5" s="31"/>
      <c r="CP5" s="31" t="s">
        <v>1292</v>
      </c>
      <c r="CQ5" s="31">
        <v>21.833333329999999</v>
      </c>
      <c r="CR5" s="31">
        <v>78.75</v>
      </c>
      <c r="CS5" s="31"/>
      <c r="CT5" s="31"/>
      <c r="CU5" s="31"/>
      <c r="CV5" s="30" t="s">
        <v>230</v>
      </c>
      <c r="CW5" s="26">
        <v>26.433333333333334</v>
      </c>
      <c r="CX5" s="26">
        <v>52.55</v>
      </c>
      <c r="CY5" s="26" t="s">
        <v>1402</v>
      </c>
      <c r="CZ5" s="26">
        <v>30.31666667</v>
      </c>
      <c r="DA5" s="26">
        <v>78.066666670000004</v>
      </c>
      <c r="DB5" s="19" t="s">
        <v>335</v>
      </c>
      <c r="DC5" s="19">
        <v>22.883333333333333</v>
      </c>
      <c r="DD5" s="19">
        <v>87.833333333333329</v>
      </c>
    </row>
    <row r="6" spans="1:109" customFormat="1" x14ac:dyDescent="0.25">
      <c r="A6" s="32">
        <f>M1</f>
        <v>13</v>
      </c>
      <c r="B6" s="35" t="s">
        <v>75</v>
      </c>
      <c r="C6" s="19">
        <f t="shared" si="106"/>
        <v>6</v>
      </c>
      <c r="D6" s="19"/>
      <c r="E6" s="19"/>
      <c r="F6" s="19"/>
      <c r="G6" s="19" t="s">
        <v>778</v>
      </c>
      <c r="H6" s="19">
        <v>14.683333333333334</v>
      </c>
      <c r="I6" s="19">
        <v>80.083333333333329</v>
      </c>
      <c r="J6" s="19"/>
      <c r="K6" s="19"/>
      <c r="L6" s="19"/>
      <c r="M6" s="19" t="s">
        <v>922</v>
      </c>
      <c r="N6" s="19">
        <v>26.7</v>
      </c>
      <c r="O6" s="19">
        <v>92.5</v>
      </c>
      <c r="P6" t="s">
        <v>480</v>
      </c>
      <c r="Q6">
        <v>23.166666666666668</v>
      </c>
      <c r="R6">
        <v>84.216666666666669</v>
      </c>
      <c r="V6" s="19" t="s">
        <v>950</v>
      </c>
      <c r="W6" s="69">
        <v>22.083333333333332</v>
      </c>
      <c r="X6" s="69">
        <v>82.216666666666669</v>
      </c>
      <c r="Y6" s="69"/>
      <c r="Z6" s="79"/>
      <c r="AA6" s="22"/>
      <c r="AB6" s="22"/>
      <c r="AC6" s="19"/>
      <c r="AD6" s="19"/>
      <c r="AE6" s="27" t="s">
        <v>1016</v>
      </c>
      <c r="AF6" s="27">
        <v>28.67</v>
      </c>
      <c r="AG6" s="27">
        <v>77.2</v>
      </c>
      <c r="AH6" s="27"/>
      <c r="AI6" s="27"/>
      <c r="AJ6" s="27"/>
      <c r="AK6" t="s">
        <v>554</v>
      </c>
      <c r="AL6">
        <v>21.633333333333333</v>
      </c>
      <c r="AM6">
        <v>73.033333333333331</v>
      </c>
      <c r="AN6" s="27" t="s">
        <v>1033</v>
      </c>
      <c r="AO6" s="27">
        <v>28.416667</v>
      </c>
      <c r="AP6" s="27">
        <v>77.366667000000007</v>
      </c>
      <c r="AQ6" s="27" t="s">
        <v>1054</v>
      </c>
      <c r="AR6" s="27">
        <v>32.483333330000001</v>
      </c>
      <c r="AS6" s="27">
        <v>76.166666669999998</v>
      </c>
      <c r="AT6" s="27" t="s">
        <v>1073</v>
      </c>
      <c r="AU6" s="27">
        <v>34.366666670000001</v>
      </c>
      <c r="AV6" s="27">
        <v>75.833333330000002</v>
      </c>
      <c r="AW6" s="48" t="s">
        <v>518</v>
      </c>
      <c r="AX6">
        <v>24.2</v>
      </c>
      <c r="AY6">
        <v>84.933333333333337</v>
      </c>
      <c r="AZ6" t="s">
        <v>394</v>
      </c>
      <c r="BA6">
        <v>16.2</v>
      </c>
      <c r="BB6">
        <v>75.75</v>
      </c>
      <c r="BC6" t="s">
        <v>1099</v>
      </c>
      <c r="BD6">
        <v>11.16666667</v>
      </c>
      <c r="BE6">
        <v>75.833333330000002</v>
      </c>
      <c r="BI6" t="s">
        <v>647</v>
      </c>
      <c r="BJ6">
        <v>22.183333333333334</v>
      </c>
      <c r="BK6">
        <v>74.400000000000006</v>
      </c>
      <c r="BL6" s="28" t="s">
        <v>103</v>
      </c>
      <c r="BM6">
        <v>20.55</v>
      </c>
      <c r="BN6">
        <v>75.8</v>
      </c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 t="s">
        <v>1126</v>
      </c>
      <c r="CB6" s="31">
        <v>20.350000000000001</v>
      </c>
      <c r="CC6" s="31">
        <v>85.55</v>
      </c>
      <c r="CD6" s="31"/>
      <c r="CE6" s="31"/>
      <c r="CF6" s="31"/>
      <c r="CG6" t="s">
        <v>977</v>
      </c>
      <c r="CH6">
        <v>30.183333333333334</v>
      </c>
      <c r="CI6">
        <v>75</v>
      </c>
      <c r="CJ6" s="31" t="s">
        <v>1181</v>
      </c>
      <c r="CK6" s="31">
        <v>27.56666667</v>
      </c>
      <c r="CL6" s="31">
        <v>76.633333329999999</v>
      </c>
      <c r="CM6" s="31"/>
      <c r="CN6" s="31"/>
      <c r="CO6" s="31"/>
      <c r="CP6" s="31" t="s">
        <v>1293</v>
      </c>
      <c r="CQ6" s="31">
        <v>10.4</v>
      </c>
      <c r="CR6" s="31">
        <v>76.666666669999998</v>
      </c>
      <c r="CS6" s="31"/>
      <c r="CT6" s="31"/>
      <c r="CU6" s="31"/>
      <c r="CV6" s="30" t="s">
        <v>231</v>
      </c>
      <c r="CW6" s="26">
        <v>27.5</v>
      </c>
      <c r="CX6" s="26">
        <v>79.666666666666671</v>
      </c>
      <c r="CY6" s="26" t="s">
        <v>1403</v>
      </c>
      <c r="CZ6" s="26">
        <v>30.216666669999999</v>
      </c>
      <c r="DA6" s="26">
        <v>79.5</v>
      </c>
      <c r="DB6" s="19" t="s">
        <v>336</v>
      </c>
      <c r="DC6" s="19">
        <v>23.7</v>
      </c>
      <c r="DD6" s="19">
        <v>87.016666666666666</v>
      </c>
    </row>
    <row r="7" spans="1:109" customFormat="1" x14ac:dyDescent="0.25">
      <c r="A7" s="32">
        <f>P1</f>
        <v>16</v>
      </c>
      <c r="B7" s="35" t="s">
        <v>76</v>
      </c>
      <c r="C7" s="19">
        <f t="shared" si="106"/>
        <v>7</v>
      </c>
      <c r="D7" s="45"/>
      <c r="E7" s="45"/>
      <c r="F7" s="45"/>
      <c r="G7" s="45" t="s">
        <v>779</v>
      </c>
      <c r="H7" s="45">
        <v>15.4</v>
      </c>
      <c r="I7" s="45">
        <v>77.266666666666666</v>
      </c>
      <c r="J7" s="45"/>
      <c r="K7" s="45"/>
      <c r="L7" s="45"/>
      <c r="M7" s="45" t="s">
        <v>923</v>
      </c>
      <c r="N7" s="45">
        <v>26.033333333333335</v>
      </c>
      <c r="O7" s="45">
        <v>89.966666666666669</v>
      </c>
      <c r="P7" t="s">
        <v>481</v>
      </c>
      <c r="Q7">
        <v>26.8</v>
      </c>
      <c r="R7">
        <v>84.55</v>
      </c>
      <c r="V7" s="45" t="s">
        <v>951</v>
      </c>
      <c r="W7" s="70">
        <v>23.3</v>
      </c>
      <c r="X7" s="70">
        <v>83.7</v>
      </c>
      <c r="Y7" s="70"/>
      <c r="Z7" s="70"/>
      <c r="AA7" s="45"/>
      <c r="AB7" s="45"/>
      <c r="AC7" s="45"/>
      <c r="AD7" s="45"/>
      <c r="AE7" s="27" t="s">
        <v>1017</v>
      </c>
      <c r="AF7" s="27">
        <v>28.7</v>
      </c>
      <c r="AG7" s="27">
        <v>77.22</v>
      </c>
      <c r="AH7" s="47"/>
      <c r="AI7" s="47"/>
      <c r="AJ7" s="47"/>
      <c r="AK7" t="s">
        <v>555</v>
      </c>
      <c r="AL7">
        <v>20.75</v>
      </c>
      <c r="AM7">
        <v>73.466666666666669</v>
      </c>
      <c r="AN7" s="47" t="s">
        <v>1034</v>
      </c>
      <c r="AO7" s="47">
        <v>29.516667000000002</v>
      </c>
      <c r="AP7" s="47">
        <v>75.5</v>
      </c>
      <c r="AQ7" s="47" t="s">
        <v>1055</v>
      </c>
      <c r="AR7" s="47">
        <v>30.3</v>
      </c>
      <c r="AS7" s="47">
        <v>77.45</v>
      </c>
      <c r="AT7" s="47" t="s">
        <v>1474</v>
      </c>
      <c r="AU7" s="47">
        <v>35.5</v>
      </c>
      <c r="AV7" s="47">
        <v>76.533333330000005</v>
      </c>
      <c r="AW7" s="48" t="s">
        <v>519</v>
      </c>
      <c r="AX7">
        <v>23</v>
      </c>
      <c r="AY7">
        <v>85</v>
      </c>
      <c r="AZ7" t="s">
        <v>395</v>
      </c>
      <c r="BA7">
        <v>16.55</v>
      </c>
      <c r="BB7">
        <v>76.083333333333329</v>
      </c>
      <c r="BC7" t="s">
        <v>1478</v>
      </c>
      <c r="BD7">
        <v>11.25</v>
      </c>
      <c r="BE7">
        <v>75.816666670000004</v>
      </c>
      <c r="BI7" t="s">
        <v>648</v>
      </c>
      <c r="BJ7">
        <v>25.166666666666668</v>
      </c>
      <c r="BK7">
        <v>79.36666666666666</v>
      </c>
      <c r="BL7" s="33" t="s">
        <v>104</v>
      </c>
      <c r="BM7">
        <v>20.3333333333333</v>
      </c>
      <c r="BN7">
        <v>77.166666666666671</v>
      </c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 t="s">
        <v>1127</v>
      </c>
      <c r="CB7" s="31">
        <v>20.416666670000001</v>
      </c>
      <c r="CC7" s="31">
        <v>85.383333329999999</v>
      </c>
      <c r="CD7" s="31"/>
      <c r="CE7" s="31"/>
      <c r="CF7" s="31"/>
      <c r="CG7" t="s">
        <v>978</v>
      </c>
      <c r="CH7">
        <v>28.616666666666667</v>
      </c>
      <c r="CI7">
        <v>76.316666666666663</v>
      </c>
      <c r="CJ7" s="31" t="s">
        <v>1182</v>
      </c>
      <c r="CK7" s="31">
        <v>25.333333329999999</v>
      </c>
      <c r="CL7" s="31">
        <v>73.983333329999994</v>
      </c>
      <c r="CM7" s="31"/>
      <c r="CN7" s="31"/>
      <c r="CO7" s="31"/>
      <c r="CP7" s="31" t="s">
        <v>1294</v>
      </c>
      <c r="CQ7" s="31">
        <v>13.08333333</v>
      </c>
      <c r="CR7" s="31">
        <v>79.716666669999995</v>
      </c>
      <c r="CS7" s="31"/>
      <c r="CT7" s="31"/>
      <c r="CU7" s="31"/>
      <c r="CV7" s="30" t="s">
        <v>232</v>
      </c>
      <c r="CW7" s="26">
        <v>25.466666666666665</v>
      </c>
      <c r="CX7" s="26">
        <v>81.900000000000006</v>
      </c>
      <c r="CY7" s="26" t="s">
        <v>1404</v>
      </c>
      <c r="CZ7" s="26">
        <v>29.966666669999999</v>
      </c>
      <c r="DA7" s="26">
        <v>78.216666669999995</v>
      </c>
      <c r="DB7" s="19" t="s">
        <v>337</v>
      </c>
      <c r="DC7" s="19">
        <v>24.1</v>
      </c>
      <c r="DD7" s="19">
        <v>88.316666666666663</v>
      </c>
    </row>
    <row r="8" spans="1:109" customFormat="1" x14ac:dyDescent="0.25">
      <c r="A8" s="32">
        <f>S1</f>
        <v>19</v>
      </c>
      <c r="B8" s="35" t="s">
        <v>98</v>
      </c>
      <c r="C8" s="19">
        <f t="shared" si="106"/>
        <v>8</v>
      </c>
      <c r="D8" s="19"/>
      <c r="E8" s="19"/>
      <c r="F8" s="19"/>
      <c r="G8" s="19" t="s">
        <v>780</v>
      </c>
      <c r="H8" s="19">
        <v>16.833333333333332</v>
      </c>
      <c r="I8" s="19">
        <v>80.25</v>
      </c>
      <c r="J8" s="19"/>
      <c r="K8" s="19"/>
      <c r="L8" s="19"/>
      <c r="M8" s="19" t="s">
        <v>924</v>
      </c>
      <c r="N8" s="19">
        <v>27.483333333333334</v>
      </c>
      <c r="O8" s="19">
        <v>94.9</v>
      </c>
      <c r="P8" t="s">
        <v>482</v>
      </c>
      <c r="Q8">
        <v>25.25</v>
      </c>
      <c r="R8">
        <v>87.016666666666666</v>
      </c>
      <c r="V8" s="19" t="s">
        <v>952</v>
      </c>
      <c r="W8" s="69">
        <v>22.033333333333335</v>
      </c>
      <c r="X8" s="69">
        <v>82.716666666666669</v>
      </c>
      <c r="Y8" s="69"/>
      <c r="Z8" s="69"/>
      <c r="AA8" s="19"/>
      <c r="AB8" s="19"/>
      <c r="AC8" s="19"/>
      <c r="AD8" s="19"/>
      <c r="AE8" s="27" t="s">
        <v>1018</v>
      </c>
      <c r="AF8" s="27">
        <v>28.68</v>
      </c>
      <c r="AG8" s="27">
        <v>77.2</v>
      </c>
      <c r="AH8" s="27"/>
      <c r="AI8" s="27"/>
      <c r="AJ8" s="27"/>
      <c r="AK8" t="s">
        <v>556</v>
      </c>
      <c r="AL8">
        <v>25.416666666666668</v>
      </c>
      <c r="AM8">
        <v>77.166666666666671</v>
      </c>
      <c r="AN8" s="27" t="s">
        <v>1035</v>
      </c>
      <c r="AO8" s="27">
        <v>27.783332999999999</v>
      </c>
      <c r="AP8" s="27">
        <v>76.983333000000002</v>
      </c>
      <c r="AQ8" s="27" t="s">
        <v>1056</v>
      </c>
      <c r="AR8" s="27">
        <v>30.883333329999999</v>
      </c>
      <c r="AS8" s="27">
        <v>77.099999999999994</v>
      </c>
      <c r="AT8" s="27" t="s">
        <v>1074</v>
      </c>
      <c r="AU8" s="27">
        <v>34.25</v>
      </c>
      <c r="AV8" s="27">
        <v>74.416666669999998</v>
      </c>
      <c r="AW8" s="48" t="s">
        <v>520</v>
      </c>
      <c r="AX8">
        <v>24.033333333333335</v>
      </c>
      <c r="AY8">
        <v>84.066666666666663</v>
      </c>
      <c r="AZ8" t="s">
        <v>396</v>
      </c>
      <c r="BA8">
        <v>12.966666666666667</v>
      </c>
      <c r="BB8">
        <v>77.63333333333334</v>
      </c>
      <c r="BC8" t="s">
        <v>1479</v>
      </c>
      <c r="BD8">
        <v>11.866666670000001</v>
      </c>
      <c r="BE8">
        <v>75.416666669999998</v>
      </c>
      <c r="BI8" t="s">
        <v>649</v>
      </c>
      <c r="BJ8">
        <v>22.533333333333335</v>
      </c>
      <c r="BK8">
        <v>75.166666666666671</v>
      </c>
      <c r="BL8" s="28" t="s">
        <v>105</v>
      </c>
      <c r="BM8">
        <v>17.516666666666666</v>
      </c>
      <c r="BN8">
        <v>76.849999999999994</v>
      </c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 t="s">
        <v>1128</v>
      </c>
      <c r="CB8" s="31">
        <v>21.93333333</v>
      </c>
      <c r="CC8" s="31">
        <v>86.766666670000006</v>
      </c>
      <c r="CD8" s="31"/>
      <c r="CE8" s="31"/>
      <c r="CF8" s="31"/>
      <c r="CG8" t="s">
        <v>979</v>
      </c>
      <c r="CH8">
        <v>31.816666666666666</v>
      </c>
      <c r="CI8">
        <v>75.7</v>
      </c>
      <c r="CJ8" s="31" t="s">
        <v>1183</v>
      </c>
      <c r="CK8" s="31">
        <v>29.116666670000001</v>
      </c>
      <c r="CL8" s="31">
        <v>73.099999999999994</v>
      </c>
      <c r="CM8" s="31"/>
      <c r="CN8" s="31"/>
      <c r="CO8" s="31"/>
      <c r="CP8" s="31" t="s">
        <v>1295</v>
      </c>
      <c r="CQ8" s="31">
        <v>10.16666667</v>
      </c>
      <c r="CR8" s="31">
        <v>79.033333330000005</v>
      </c>
      <c r="CS8" s="31"/>
      <c r="CT8" s="31"/>
      <c r="CU8" s="31"/>
      <c r="CV8" s="30" t="s">
        <v>233</v>
      </c>
      <c r="CW8" s="26">
        <v>26.133333333333333</v>
      </c>
      <c r="CX8" s="26">
        <v>81.833333333333329</v>
      </c>
      <c r="CY8" s="26" t="s">
        <v>1405</v>
      </c>
      <c r="CZ8" s="26">
        <v>30.93333333</v>
      </c>
      <c r="DA8" s="26">
        <v>79.599999999999994</v>
      </c>
      <c r="DB8" s="19" t="s">
        <v>338</v>
      </c>
      <c r="DC8" s="19">
        <v>26.75</v>
      </c>
      <c r="DD8" s="19">
        <v>89.583333333333329</v>
      </c>
    </row>
    <row r="9" spans="1:109" customFormat="1" x14ac:dyDescent="0.25">
      <c r="A9" s="32">
        <f>V1</f>
        <v>22</v>
      </c>
      <c r="B9" s="35" t="s">
        <v>77</v>
      </c>
      <c r="C9" s="19">
        <f t="shared" si="106"/>
        <v>9</v>
      </c>
      <c r="D9" s="65"/>
      <c r="E9" s="65"/>
      <c r="F9" s="65"/>
      <c r="G9" s="65" t="s">
        <v>781</v>
      </c>
      <c r="H9" s="65">
        <v>17.683333333333334</v>
      </c>
      <c r="I9" s="65">
        <v>83.05</v>
      </c>
      <c r="J9" s="65"/>
      <c r="K9" s="65"/>
      <c r="L9" s="65"/>
      <c r="M9" s="65" t="s">
        <v>925</v>
      </c>
      <c r="N9" s="65">
        <v>27.383333333333333</v>
      </c>
      <c r="O9" s="65">
        <v>95.63333333333334</v>
      </c>
      <c r="P9" t="s">
        <v>483</v>
      </c>
      <c r="Q9">
        <v>24.683333333333334</v>
      </c>
      <c r="R9">
        <v>85.033333333333331</v>
      </c>
      <c r="V9" s="65" t="s">
        <v>953</v>
      </c>
      <c r="W9" s="71">
        <v>18.333333333333332</v>
      </c>
      <c r="X9" s="71">
        <v>81.3</v>
      </c>
      <c r="Y9" s="71"/>
      <c r="Z9" s="71"/>
      <c r="AA9" s="65"/>
      <c r="AB9" s="65"/>
      <c r="AC9" s="65"/>
      <c r="AD9" s="65"/>
      <c r="AE9" s="27" t="s">
        <v>1019</v>
      </c>
      <c r="AF9" s="27">
        <v>28.67</v>
      </c>
      <c r="AG9" s="27">
        <v>77.180000000000007</v>
      </c>
      <c r="AH9" s="80"/>
      <c r="AI9" s="80"/>
      <c r="AJ9" s="80"/>
      <c r="AK9" t="s">
        <v>557</v>
      </c>
      <c r="AL9">
        <v>22.533333333333335</v>
      </c>
      <c r="AM9">
        <v>70.033333333333331</v>
      </c>
      <c r="AN9" s="80" t="s">
        <v>1036</v>
      </c>
      <c r="AO9" s="80">
        <v>28.616667</v>
      </c>
      <c r="AP9" s="80">
        <v>77.066666999999995</v>
      </c>
      <c r="AQ9" s="80" t="s">
        <v>1057</v>
      </c>
      <c r="AR9" s="80">
        <v>32.266666669999999</v>
      </c>
      <c r="AS9" s="80">
        <v>76.383333329999999</v>
      </c>
      <c r="AT9" s="80" t="s">
        <v>1075</v>
      </c>
      <c r="AU9" s="80">
        <v>34.633333329999999</v>
      </c>
      <c r="AV9" s="80">
        <v>74.933333329999996</v>
      </c>
      <c r="AW9" s="48" t="s">
        <v>521</v>
      </c>
      <c r="AX9">
        <v>23.783333333333335</v>
      </c>
      <c r="AY9">
        <v>86.5</v>
      </c>
      <c r="AZ9" t="s">
        <v>397</v>
      </c>
      <c r="BA9">
        <v>12.883333333333333</v>
      </c>
      <c r="BB9">
        <v>75.083333333333329</v>
      </c>
      <c r="BC9" t="s">
        <v>1100</v>
      </c>
      <c r="BD9">
        <v>9.4499999999999993</v>
      </c>
      <c r="BE9">
        <v>76.866666670000001</v>
      </c>
      <c r="BI9" t="s">
        <v>650</v>
      </c>
      <c r="BJ9">
        <v>23.016666666666666</v>
      </c>
      <c r="BK9">
        <v>76.63333333333334</v>
      </c>
      <c r="BL9" s="34" t="s">
        <v>106</v>
      </c>
      <c r="BM9">
        <v>20.7</v>
      </c>
      <c r="BN9">
        <v>77.033333333333331</v>
      </c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 t="s">
        <v>1129</v>
      </c>
      <c r="CB9" s="31">
        <v>20.833333329999999</v>
      </c>
      <c r="CC9" s="31">
        <v>84.866666670000001</v>
      </c>
      <c r="CD9" s="31"/>
      <c r="CE9" s="31"/>
      <c r="CF9" s="31"/>
      <c r="CG9" t="s">
        <v>980</v>
      </c>
      <c r="CH9">
        <v>32.033333333333331</v>
      </c>
      <c r="CI9">
        <v>75.066666666666663</v>
      </c>
      <c r="CJ9" s="31" t="s">
        <v>1184</v>
      </c>
      <c r="CK9" s="31">
        <v>25</v>
      </c>
      <c r="CL9" s="31">
        <v>73.166666669999998</v>
      </c>
      <c r="CM9" s="31"/>
      <c r="CN9" s="31"/>
      <c r="CO9" s="31"/>
      <c r="CP9" s="31" t="s">
        <v>1296</v>
      </c>
      <c r="CQ9" s="31">
        <v>12.93333333</v>
      </c>
      <c r="CR9" s="31">
        <v>79.400000000000006</v>
      </c>
      <c r="CS9" s="31"/>
      <c r="CT9" s="31"/>
      <c r="CU9" s="31"/>
      <c r="CV9" s="30" t="s">
        <v>234</v>
      </c>
      <c r="CW9" s="26">
        <v>28.9</v>
      </c>
      <c r="CX9" s="26">
        <v>78.516666666666666</v>
      </c>
      <c r="CY9" s="26" t="s">
        <v>1406</v>
      </c>
      <c r="CZ9" s="26">
        <v>30.45</v>
      </c>
      <c r="DA9" s="26">
        <v>78.099999999999994</v>
      </c>
      <c r="DB9" s="19" t="s">
        <v>339</v>
      </c>
      <c r="DC9" s="19">
        <v>25.233333333333334</v>
      </c>
      <c r="DD9" s="19">
        <v>88.783333333333331</v>
      </c>
    </row>
    <row r="10" spans="1:109" customFormat="1" x14ac:dyDescent="0.25">
      <c r="A10" s="32">
        <f>Y1</f>
        <v>25</v>
      </c>
      <c r="B10" s="35" t="s">
        <v>1021</v>
      </c>
      <c r="C10" s="19">
        <f t="shared" si="106"/>
        <v>10</v>
      </c>
      <c r="D10" s="19"/>
      <c r="E10" s="19"/>
      <c r="F10" s="19"/>
      <c r="G10" s="19" t="s">
        <v>782</v>
      </c>
      <c r="H10" s="19">
        <v>14.683333333333334</v>
      </c>
      <c r="I10" s="19">
        <v>77.650000000000006</v>
      </c>
      <c r="J10" s="19"/>
      <c r="K10" s="19"/>
      <c r="L10" s="19"/>
      <c r="M10" s="19" t="s">
        <v>926</v>
      </c>
      <c r="N10" s="19">
        <v>25.833333333333332</v>
      </c>
      <c r="O10" s="19">
        <v>93.433333333333337</v>
      </c>
      <c r="P10" t="s">
        <v>484</v>
      </c>
      <c r="Q10">
        <v>25.566666666666666</v>
      </c>
      <c r="R10">
        <v>84.016666666666666</v>
      </c>
      <c r="V10" s="19" t="s">
        <v>954</v>
      </c>
      <c r="W10" s="69">
        <v>20.7</v>
      </c>
      <c r="X10" s="69">
        <v>81.566666666666663</v>
      </c>
      <c r="Y10" s="69"/>
      <c r="Z10" s="69"/>
      <c r="AA10" s="19"/>
      <c r="AB10" s="19"/>
      <c r="AC10" s="19"/>
      <c r="AD10" s="19"/>
      <c r="AE10" s="27"/>
      <c r="AF10" s="27"/>
      <c r="AG10" s="27"/>
      <c r="AH10" s="27"/>
      <c r="AI10" s="27"/>
      <c r="AJ10" s="27"/>
      <c r="AK10" t="s">
        <v>1483</v>
      </c>
      <c r="AL10">
        <v>23.8</v>
      </c>
      <c r="AM10">
        <v>70.833333333333329</v>
      </c>
      <c r="AN10" s="27" t="s">
        <v>954</v>
      </c>
      <c r="AO10" s="27">
        <v>29.1</v>
      </c>
      <c r="AP10" s="27">
        <v>76</v>
      </c>
      <c r="AQ10" s="27" t="s">
        <v>1058</v>
      </c>
      <c r="AR10" s="27">
        <v>31.883333329999999</v>
      </c>
      <c r="AS10" s="27">
        <v>76.366666670000001</v>
      </c>
      <c r="AT10" s="27" t="s">
        <v>1076</v>
      </c>
      <c r="AU10" s="27">
        <v>32.716666670000002</v>
      </c>
      <c r="AV10" s="27">
        <v>74.900000000000006</v>
      </c>
      <c r="AW10" s="48" t="s">
        <v>522</v>
      </c>
      <c r="AX10">
        <v>23.366666666666667</v>
      </c>
      <c r="AY10">
        <v>85.36666666666666</v>
      </c>
      <c r="AZ10" t="s">
        <v>398</v>
      </c>
      <c r="BA10">
        <v>15.866666666666667</v>
      </c>
      <c r="BB10">
        <v>74.566666666666663</v>
      </c>
      <c r="BC10" t="s">
        <v>1101</v>
      </c>
      <c r="BD10">
        <v>10.7</v>
      </c>
      <c r="BE10">
        <v>76.783333330000005</v>
      </c>
      <c r="BI10" t="s">
        <v>651</v>
      </c>
      <c r="BJ10">
        <v>22.333333333333332</v>
      </c>
      <c r="BK10">
        <v>78.5</v>
      </c>
      <c r="BL10" s="28" t="s">
        <v>107</v>
      </c>
      <c r="BM10">
        <v>21.1</v>
      </c>
      <c r="BN10">
        <v>77.099999999999994</v>
      </c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 t="s">
        <v>1130</v>
      </c>
      <c r="CB10" s="31">
        <v>19.3</v>
      </c>
      <c r="CC10" s="31">
        <v>84.85</v>
      </c>
      <c r="CD10" s="31"/>
      <c r="CE10" s="31"/>
      <c r="CF10" s="31"/>
      <c r="CG10" t="s">
        <v>981</v>
      </c>
      <c r="CH10">
        <v>30.933333333333334</v>
      </c>
      <c r="CI10">
        <v>75.233333333333334</v>
      </c>
      <c r="CJ10" s="31" t="s">
        <v>1185</v>
      </c>
      <c r="CK10" s="31">
        <v>26.8</v>
      </c>
      <c r="CL10" s="31">
        <v>73.733333329999994</v>
      </c>
      <c r="CM10" s="31"/>
      <c r="CN10" s="31"/>
      <c r="CO10" s="31"/>
      <c r="CP10" s="31" t="s">
        <v>1297</v>
      </c>
      <c r="CQ10" s="31">
        <v>12.66666667</v>
      </c>
      <c r="CR10" s="31">
        <v>79.316666670000004</v>
      </c>
      <c r="CS10" s="31"/>
      <c r="CT10" s="31"/>
      <c r="CU10" s="31"/>
      <c r="CV10" s="30" t="s">
        <v>235</v>
      </c>
      <c r="CW10" s="26">
        <v>26.8</v>
      </c>
      <c r="CX10" s="26">
        <v>82.233333333333334</v>
      </c>
      <c r="CY10" s="26" t="s">
        <v>1407</v>
      </c>
      <c r="CZ10" s="26">
        <v>29.383333329999999</v>
      </c>
      <c r="DA10" s="26">
        <v>79.5</v>
      </c>
      <c r="DB10" s="19" t="s">
        <v>340</v>
      </c>
      <c r="DC10" s="19">
        <v>23.233333333333334</v>
      </c>
      <c r="DD10" s="19">
        <v>87.11666666666666</v>
      </c>
    </row>
    <row r="11" spans="1:109" customFormat="1" x14ac:dyDescent="0.25">
      <c r="A11" s="32">
        <f>AB1</f>
        <v>28</v>
      </c>
      <c r="B11" s="35" t="s">
        <v>1024</v>
      </c>
      <c r="C11" s="19">
        <f t="shared" si="106"/>
        <v>11</v>
      </c>
      <c r="D11" s="19"/>
      <c r="E11" s="19"/>
      <c r="F11" s="19"/>
      <c r="G11" s="19" t="s">
        <v>783</v>
      </c>
      <c r="H11" s="19">
        <v>18.8</v>
      </c>
      <c r="I11" s="19">
        <v>78.266666666666666</v>
      </c>
      <c r="J11" s="19"/>
      <c r="K11" s="19"/>
      <c r="L11" s="19"/>
      <c r="M11" s="19" t="s">
        <v>927</v>
      </c>
      <c r="N11" s="19">
        <v>26.083333333333332</v>
      </c>
      <c r="O11" s="19">
        <v>89.966666666666669</v>
      </c>
      <c r="P11" t="s">
        <v>485</v>
      </c>
      <c r="Q11">
        <v>25.783333333333335</v>
      </c>
      <c r="R11">
        <v>84.783333333333331</v>
      </c>
      <c r="V11" s="19" t="s">
        <v>1419</v>
      </c>
      <c r="W11" s="69">
        <v>22.466666666666665</v>
      </c>
      <c r="X11" s="69">
        <v>83.25</v>
      </c>
      <c r="Y11" s="69"/>
      <c r="Z11" s="69"/>
      <c r="AA11" s="19"/>
      <c r="AB11" s="19"/>
      <c r="AC11" s="19"/>
      <c r="AD11" s="19"/>
      <c r="AE11" s="27"/>
      <c r="AF11" s="27"/>
      <c r="AG11" s="27"/>
      <c r="AH11" s="27"/>
      <c r="AI11" s="27"/>
      <c r="AJ11" s="27"/>
      <c r="AK11" t="s">
        <v>558</v>
      </c>
      <c r="AL11">
        <v>21.683333333333334</v>
      </c>
      <c r="AM11">
        <v>73.016666666666666</v>
      </c>
      <c r="AN11" s="27" t="s">
        <v>1037</v>
      </c>
      <c r="AO11" s="27">
        <v>29.166667</v>
      </c>
      <c r="AP11" s="27">
        <v>75.766666999999998</v>
      </c>
      <c r="AQ11" s="27" t="s">
        <v>1059</v>
      </c>
      <c r="AR11" s="27">
        <v>31.833333329999999</v>
      </c>
      <c r="AS11" s="27">
        <v>76.75</v>
      </c>
      <c r="AT11" s="27" t="s">
        <v>1077</v>
      </c>
      <c r="AU11" s="27">
        <v>35.166666669999998</v>
      </c>
      <c r="AV11" s="27">
        <v>76.333333330000002</v>
      </c>
      <c r="AW11" s="48" t="s">
        <v>523</v>
      </c>
      <c r="AX11">
        <v>24.166666666666668</v>
      </c>
      <c r="AY11">
        <v>83.86666666666666</v>
      </c>
      <c r="AZ11" t="s">
        <v>399</v>
      </c>
      <c r="BA11">
        <v>15.15</v>
      </c>
      <c r="BB11">
        <v>76.916666666666671</v>
      </c>
      <c r="BC11" t="s">
        <v>1102</v>
      </c>
      <c r="BD11">
        <v>9.9666666670000001</v>
      </c>
      <c r="BE11">
        <v>76.283333330000005</v>
      </c>
      <c r="BI11" t="s">
        <v>652</v>
      </c>
      <c r="BJ11">
        <v>24.166666666666668</v>
      </c>
      <c r="BK11">
        <v>82</v>
      </c>
      <c r="BL11" s="28" t="s">
        <v>108</v>
      </c>
      <c r="BM11">
        <v>18.649999999999999</v>
      </c>
      <c r="BN11">
        <v>72.916666666666671</v>
      </c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 t="s">
        <v>1131</v>
      </c>
      <c r="CB11" s="31">
        <v>21.05</v>
      </c>
      <c r="CC11" s="31">
        <v>86.55</v>
      </c>
      <c r="CD11" s="31"/>
      <c r="CE11" s="31"/>
      <c r="CF11" s="31"/>
      <c r="CG11" t="s">
        <v>982</v>
      </c>
      <c r="CH11">
        <v>32.133333333333333</v>
      </c>
      <c r="CI11">
        <v>75.516666666666666</v>
      </c>
      <c r="CJ11" s="31" t="s">
        <v>1186</v>
      </c>
      <c r="CK11" s="31">
        <v>24.716666669999999</v>
      </c>
      <c r="CL11" s="31">
        <v>71.150000000000006</v>
      </c>
      <c r="CM11" s="31"/>
      <c r="CN11" s="31"/>
      <c r="CO11" s="31"/>
      <c r="CP11" s="31" t="s">
        <v>1298</v>
      </c>
      <c r="CQ11" s="31">
        <v>9.5166666670000009</v>
      </c>
      <c r="CR11" s="31">
        <v>78.133333329999999</v>
      </c>
      <c r="CS11" s="31"/>
      <c r="CT11" s="31"/>
      <c r="CU11" s="31"/>
      <c r="CV11" s="30" t="s">
        <v>236</v>
      </c>
      <c r="CW11" s="26">
        <v>26.05</v>
      </c>
      <c r="CX11" s="26">
        <v>83.216666666666669</v>
      </c>
      <c r="CY11" s="26" t="s">
        <v>1408</v>
      </c>
      <c r="CZ11" s="26">
        <v>30.383333329999999</v>
      </c>
      <c r="DA11" s="26">
        <v>79.25</v>
      </c>
      <c r="DB11" s="19" t="s">
        <v>341</v>
      </c>
      <c r="DC11" s="19">
        <v>22.766666666666666</v>
      </c>
      <c r="DD11" s="19">
        <v>88.4</v>
      </c>
    </row>
    <row r="12" spans="1:109" customFormat="1" x14ac:dyDescent="0.25">
      <c r="A12" s="32">
        <f>AE1</f>
        <v>31</v>
      </c>
      <c r="B12" s="35" t="s">
        <v>97</v>
      </c>
      <c r="C12" s="19">
        <f t="shared" si="106"/>
        <v>12</v>
      </c>
      <c r="D12" s="19"/>
      <c r="E12" s="19"/>
      <c r="F12" s="19"/>
      <c r="G12" s="19" t="s">
        <v>784</v>
      </c>
      <c r="H12" s="19">
        <v>14.616666666666667</v>
      </c>
      <c r="I12" s="19">
        <v>79.666666666666671</v>
      </c>
      <c r="J12" s="19"/>
      <c r="K12" s="19"/>
      <c r="L12" s="19"/>
      <c r="M12" s="19" t="s">
        <v>928</v>
      </c>
      <c r="N12" s="19">
        <v>26.166666666666668</v>
      </c>
      <c r="O12" s="19">
        <v>90.61666666666666</v>
      </c>
      <c r="P12" t="s">
        <v>486</v>
      </c>
      <c r="Q12">
        <v>25.266666666666666</v>
      </c>
      <c r="R12">
        <v>87.283333333333331</v>
      </c>
      <c r="V12" s="19" t="s">
        <v>955</v>
      </c>
      <c r="W12" s="69">
        <v>21.2</v>
      </c>
      <c r="X12" s="69">
        <v>80.833333333333329</v>
      </c>
      <c r="Y12" s="69"/>
      <c r="Z12" s="69"/>
      <c r="AA12" s="19"/>
      <c r="AB12" s="19"/>
      <c r="AC12" s="19"/>
      <c r="AD12" s="19"/>
      <c r="AE12" s="27"/>
      <c r="AF12" s="27"/>
      <c r="AG12" s="27"/>
      <c r="AH12" s="27"/>
      <c r="AI12" s="27"/>
      <c r="AJ12" s="27"/>
      <c r="AK12" t="s">
        <v>559</v>
      </c>
      <c r="AL12">
        <v>21.766666666666666</v>
      </c>
      <c r="AM12">
        <v>72.183333333333337</v>
      </c>
      <c r="AN12" s="27" t="s">
        <v>1038</v>
      </c>
      <c r="AO12" s="27">
        <v>29.316666999999999</v>
      </c>
      <c r="AP12" s="27">
        <v>76.383332999999993</v>
      </c>
      <c r="AQ12" s="27" t="s">
        <v>1060</v>
      </c>
      <c r="AR12" s="27">
        <v>32.083333330000002</v>
      </c>
      <c r="AS12" s="27">
        <v>76.3</v>
      </c>
      <c r="AT12" s="27" t="s">
        <v>1078</v>
      </c>
      <c r="AU12" s="27">
        <v>34.5</v>
      </c>
      <c r="AV12" s="27">
        <v>76.216666669999995</v>
      </c>
      <c r="AW12" s="48" t="s">
        <v>524</v>
      </c>
      <c r="AX12">
        <v>24.166666666666668</v>
      </c>
      <c r="AY12">
        <v>86.35</v>
      </c>
      <c r="AZ12" t="s">
        <v>400</v>
      </c>
      <c r="BA12">
        <v>13.866666666666667</v>
      </c>
      <c r="BB12">
        <v>75.666666666666671</v>
      </c>
      <c r="BC12" t="s">
        <v>1103</v>
      </c>
      <c r="BD12">
        <v>10</v>
      </c>
      <c r="BE12">
        <v>76.25</v>
      </c>
      <c r="BI12" t="s">
        <v>653</v>
      </c>
      <c r="BJ12">
        <v>21.8</v>
      </c>
      <c r="BK12">
        <v>80.25</v>
      </c>
      <c r="BL12" s="28" t="s">
        <v>1441</v>
      </c>
      <c r="BM12">
        <v>18.733333333333334</v>
      </c>
      <c r="BN12">
        <v>76.38333333333334</v>
      </c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 t="s">
        <v>1132</v>
      </c>
      <c r="CB12" s="31">
        <v>19.966666669999999</v>
      </c>
      <c r="CC12" s="31">
        <v>83.2</v>
      </c>
      <c r="CD12" s="31"/>
      <c r="CE12" s="31"/>
      <c r="CF12" s="31"/>
      <c r="CG12" t="s">
        <v>983</v>
      </c>
      <c r="CH12">
        <v>28.683333333333334</v>
      </c>
      <c r="CI12">
        <v>76.666666666666671</v>
      </c>
      <c r="CJ12" s="31" t="s">
        <v>1187</v>
      </c>
      <c r="CK12" s="31">
        <v>26.75</v>
      </c>
      <c r="CL12" s="31">
        <v>76.833333330000002</v>
      </c>
      <c r="CM12" s="31"/>
      <c r="CN12" s="31"/>
      <c r="CO12" s="31"/>
      <c r="CP12" s="31" t="s">
        <v>1299</v>
      </c>
      <c r="CQ12" s="31">
        <v>11.6</v>
      </c>
      <c r="CR12" s="31">
        <v>78.650000000000006</v>
      </c>
      <c r="CS12" s="31"/>
      <c r="CT12" s="31"/>
      <c r="CU12" s="31"/>
      <c r="CV12" s="30" t="s">
        <v>237</v>
      </c>
      <c r="CW12" s="26">
        <v>27.566666666666666</v>
      </c>
      <c r="CX12" s="26">
        <v>81.63333333333334</v>
      </c>
      <c r="CY12" s="26" t="s">
        <v>1409</v>
      </c>
      <c r="CZ12" s="26">
        <v>29.06666667</v>
      </c>
      <c r="DA12" s="26">
        <v>79.55</v>
      </c>
      <c r="DB12" s="19" t="s">
        <v>342</v>
      </c>
      <c r="DC12" s="19">
        <v>22.633333333333333</v>
      </c>
      <c r="DD12" s="19">
        <v>88.36666666666666</v>
      </c>
    </row>
    <row r="13" spans="1:109" customFormat="1" x14ac:dyDescent="0.25">
      <c r="A13" s="32">
        <f>AH1</f>
        <v>34</v>
      </c>
      <c r="B13" s="35" t="s">
        <v>78</v>
      </c>
      <c r="C13" s="19">
        <f t="shared" si="106"/>
        <v>13</v>
      </c>
      <c r="D13" s="19"/>
      <c r="E13" s="19"/>
      <c r="F13" s="19"/>
      <c r="G13" s="19" t="s">
        <v>785</v>
      </c>
      <c r="H13" s="19">
        <v>19.083333333333332</v>
      </c>
      <c r="I13" s="19">
        <v>78.333333333333329</v>
      </c>
      <c r="J13" s="19"/>
      <c r="K13" s="19"/>
      <c r="L13" s="19"/>
      <c r="M13" s="19" t="s">
        <v>929</v>
      </c>
      <c r="N13" s="19">
        <v>26.516666666666666</v>
      </c>
      <c r="O13" s="19">
        <v>93.966666666666669</v>
      </c>
      <c r="P13" t="s">
        <v>1420</v>
      </c>
      <c r="Q13">
        <v>26.166666666666668</v>
      </c>
      <c r="R13">
        <v>85.95</v>
      </c>
      <c r="V13" s="19" t="s">
        <v>1416</v>
      </c>
      <c r="W13" s="69">
        <v>21.183333333333334</v>
      </c>
      <c r="X13" s="69">
        <v>81.349999999999994</v>
      </c>
      <c r="Y13" s="69"/>
      <c r="Z13" s="69"/>
      <c r="AA13" s="19"/>
      <c r="AB13" s="19"/>
      <c r="AC13" s="19"/>
      <c r="AD13" s="19"/>
      <c r="AE13" s="27"/>
      <c r="AF13" s="27"/>
      <c r="AG13" s="27"/>
      <c r="AH13" s="27"/>
      <c r="AI13" s="27"/>
      <c r="AJ13" s="27"/>
      <c r="AK13" t="s">
        <v>560</v>
      </c>
      <c r="AL13">
        <v>23.25</v>
      </c>
      <c r="AM13">
        <v>69.816666666666663</v>
      </c>
      <c r="AN13" s="27" t="s">
        <v>1039</v>
      </c>
      <c r="AO13" s="27">
        <v>29.8</v>
      </c>
      <c r="AP13" s="27">
        <v>78.433333000000005</v>
      </c>
      <c r="AQ13" s="27" t="s">
        <v>1061</v>
      </c>
      <c r="AR13" s="27">
        <v>30.883333329999999</v>
      </c>
      <c r="AS13" s="27">
        <v>77.016666670000006</v>
      </c>
      <c r="AT13" s="27" t="s">
        <v>1079</v>
      </c>
      <c r="AU13" s="27">
        <v>32.283333329999998</v>
      </c>
      <c r="AV13" s="27">
        <v>75.599999999999994</v>
      </c>
      <c r="AW13" s="48" t="s">
        <v>525</v>
      </c>
      <c r="AX13">
        <v>23.85</v>
      </c>
      <c r="AY13">
        <v>86.566666666666663</v>
      </c>
      <c r="AZ13" t="s">
        <v>401</v>
      </c>
      <c r="BA13">
        <v>18.066666666666666</v>
      </c>
      <c r="BB13">
        <v>77.166666666666671</v>
      </c>
      <c r="BC13" t="s">
        <v>1480</v>
      </c>
      <c r="BD13">
        <v>11.866666670000001</v>
      </c>
      <c r="BE13">
        <v>75.416666669999998</v>
      </c>
      <c r="BI13" t="s">
        <v>654</v>
      </c>
      <c r="BJ13">
        <v>25.233333333333334</v>
      </c>
      <c r="BK13">
        <v>80.833333333333329</v>
      </c>
      <c r="BL13" s="28" t="s">
        <v>109</v>
      </c>
      <c r="BM13">
        <v>20.633333333333333</v>
      </c>
      <c r="BN13">
        <v>80</v>
      </c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 t="s">
        <v>1133</v>
      </c>
      <c r="CB13" s="31">
        <v>21.083333329999999</v>
      </c>
      <c r="CC13" s="31">
        <v>85.866666670000001</v>
      </c>
      <c r="CD13" s="31"/>
      <c r="CE13" s="31"/>
      <c r="CF13" s="31"/>
      <c r="CG13" t="s">
        <v>984</v>
      </c>
      <c r="CH13">
        <v>30.416666666666668</v>
      </c>
      <c r="CI13">
        <v>74.066666666666663</v>
      </c>
      <c r="CJ13" s="31" t="s">
        <v>1188</v>
      </c>
      <c r="CK13" s="31">
        <v>25.81666667</v>
      </c>
      <c r="CL13" s="31">
        <v>72.349999999999994</v>
      </c>
      <c r="CM13" s="31"/>
      <c r="CN13" s="31"/>
      <c r="CO13" s="31"/>
      <c r="CP13" s="31" t="s">
        <v>1300</v>
      </c>
      <c r="CQ13" s="31">
        <v>10.266666669999999</v>
      </c>
      <c r="CR13" s="31">
        <v>77.883333329999999</v>
      </c>
      <c r="CS13" s="31"/>
      <c r="CT13" s="31"/>
      <c r="CU13" s="31"/>
      <c r="CV13" s="30" t="s">
        <v>238</v>
      </c>
      <c r="CW13" s="26">
        <v>25.733333333333334</v>
      </c>
      <c r="CX13" s="26">
        <v>84.183333333333337</v>
      </c>
      <c r="CY13" s="26" t="s">
        <v>1410</v>
      </c>
      <c r="CZ13" s="26">
        <v>29.866666670000001</v>
      </c>
      <c r="DA13" s="26">
        <v>77.883333329999999</v>
      </c>
      <c r="DB13" s="19" t="s">
        <v>343</v>
      </c>
      <c r="DC13" s="19">
        <v>23.266666666666666</v>
      </c>
      <c r="DD13" s="19">
        <v>87.9</v>
      </c>
    </row>
    <row r="14" spans="1:109" customFormat="1" x14ac:dyDescent="0.25">
      <c r="A14" s="32">
        <f>AK1</f>
        <v>37</v>
      </c>
      <c r="B14" s="35" t="s">
        <v>79</v>
      </c>
      <c r="C14" s="19">
        <f t="shared" si="106"/>
        <v>14</v>
      </c>
      <c r="D14" s="19"/>
      <c r="E14" s="19"/>
      <c r="F14" s="19"/>
      <c r="G14" s="19" t="s">
        <v>786</v>
      </c>
      <c r="H14" s="19">
        <v>15.316666666666666</v>
      </c>
      <c r="I14" s="19">
        <v>78.283333333333331</v>
      </c>
      <c r="J14" s="19"/>
      <c r="K14" s="19"/>
      <c r="L14" s="19"/>
      <c r="M14" s="19" t="s">
        <v>930</v>
      </c>
      <c r="N14" s="19">
        <v>26.183333333333334</v>
      </c>
      <c r="O14" s="19">
        <v>91.733333333333334</v>
      </c>
      <c r="P14" t="s">
        <v>487</v>
      </c>
      <c r="Q14">
        <v>25.233333333333334</v>
      </c>
      <c r="R14">
        <v>84.283333333333331</v>
      </c>
      <c r="V14" s="19" t="s">
        <v>1417</v>
      </c>
      <c r="W14" s="69">
        <v>21.183333333333334</v>
      </c>
      <c r="X14" s="69">
        <v>81.349999999999994</v>
      </c>
      <c r="Y14" s="69"/>
      <c r="Z14" s="69"/>
      <c r="AA14" s="19"/>
      <c r="AB14" s="19"/>
      <c r="AC14" s="19"/>
      <c r="AD14" s="19"/>
      <c r="AE14" s="27"/>
      <c r="AF14" s="27"/>
      <c r="AG14" s="27"/>
      <c r="AH14" s="27"/>
      <c r="AI14" s="27"/>
      <c r="AJ14" s="27"/>
      <c r="AK14" t="s">
        <v>561</v>
      </c>
      <c r="AL14">
        <v>20.6</v>
      </c>
      <c r="AM14">
        <v>72.983333333333334</v>
      </c>
      <c r="AN14" s="27" t="s">
        <v>1040</v>
      </c>
      <c r="AO14" s="27">
        <v>29.7</v>
      </c>
      <c r="AP14" s="27">
        <v>77.033332999999999</v>
      </c>
      <c r="AQ14" s="27" t="s">
        <v>1062</v>
      </c>
      <c r="AR14" s="27">
        <v>31.133333329999999</v>
      </c>
      <c r="AS14" s="27">
        <v>77.599999999999994</v>
      </c>
      <c r="AT14" s="27" t="s">
        <v>1080</v>
      </c>
      <c r="AU14" s="27">
        <v>34.883333329999999</v>
      </c>
      <c r="AV14" s="27">
        <v>76.166666669999998</v>
      </c>
      <c r="AW14" s="48" t="s">
        <v>526</v>
      </c>
      <c r="AX14">
        <v>23.983333333333334</v>
      </c>
      <c r="AY14">
        <v>85.416666666666671</v>
      </c>
      <c r="AZ14" t="s">
        <v>402</v>
      </c>
      <c r="BA14">
        <v>17.916666666666668</v>
      </c>
      <c r="BB14">
        <v>77.650000000000006</v>
      </c>
      <c r="BC14" t="s">
        <v>1104</v>
      </c>
      <c r="BD14">
        <v>12.5</v>
      </c>
      <c r="BE14">
        <v>75</v>
      </c>
      <c r="BI14" t="s">
        <v>655</v>
      </c>
      <c r="BJ14">
        <v>25.05</v>
      </c>
      <c r="BK14">
        <v>80.666666666666671</v>
      </c>
      <c r="BL14" s="28" t="s">
        <v>110</v>
      </c>
      <c r="BM14">
        <v>20.933333333333334</v>
      </c>
      <c r="BN14">
        <v>77.8</v>
      </c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 t="s">
        <v>1134</v>
      </c>
      <c r="CB14" s="31">
        <v>20.25</v>
      </c>
      <c r="CC14" s="31">
        <v>85.866666670000001</v>
      </c>
      <c r="CD14" s="31"/>
      <c r="CE14" s="31"/>
      <c r="CF14" s="31"/>
      <c r="CG14" t="s">
        <v>985</v>
      </c>
      <c r="CH14">
        <v>30.916666666666668</v>
      </c>
      <c r="CI14">
        <v>74.666666666666671</v>
      </c>
      <c r="CJ14" s="31" t="s">
        <v>1453</v>
      </c>
      <c r="CK14" s="31">
        <v>26.216666669999999</v>
      </c>
      <c r="CL14" s="31">
        <v>76.216666669999995</v>
      </c>
      <c r="CM14" s="31"/>
      <c r="CN14" s="31"/>
      <c r="CO14" s="31"/>
      <c r="CP14" s="31" t="s">
        <v>1301</v>
      </c>
      <c r="CQ14" s="31">
        <v>10.016666669999999</v>
      </c>
      <c r="CR14" s="31">
        <v>77.400000000000006</v>
      </c>
      <c r="CS14" s="31"/>
      <c r="CT14" s="31"/>
      <c r="CU14" s="31"/>
      <c r="CV14" s="30" t="s">
        <v>239</v>
      </c>
      <c r="CW14" s="26">
        <v>25.333333333333332</v>
      </c>
      <c r="CX14" s="26">
        <v>80.36666666666666</v>
      </c>
      <c r="CY14" s="26" t="s">
        <v>1411</v>
      </c>
      <c r="CZ14" s="26">
        <v>30.333333329999999</v>
      </c>
      <c r="DA14" s="26">
        <v>78.883333329999999</v>
      </c>
      <c r="DB14" s="19" t="s">
        <v>344</v>
      </c>
      <c r="DC14" s="19">
        <v>23.966666666666665</v>
      </c>
      <c r="DD14" s="19">
        <v>88.333333333333329</v>
      </c>
    </row>
    <row r="15" spans="1:109" customFormat="1" x14ac:dyDescent="0.25">
      <c r="A15" s="32">
        <f>AN1</f>
        <v>40</v>
      </c>
      <c r="B15" s="35" t="s">
        <v>80</v>
      </c>
      <c r="C15" s="19">
        <f t="shared" si="106"/>
        <v>15</v>
      </c>
      <c r="D15" s="19"/>
      <c r="E15" s="19"/>
      <c r="F15" s="19"/>
      <c r="G15" s="19" t="s">
        <v>787</v>
      </c>
      <c r="H15" s="19">
        <v>15.9</v>
      </c>
      <c r="I15" s="19">
        <v>80.5</v>
      </c>
      <c r="J15" s="19"/>
      <c r="K15" s="19"/>
      <c r="L15" s="19"/>
      <c r="M15" s="19" t="s">
        <v>931</v>
      </c>
      <c r="N15" s="19">
        <v>25.183333333333334</v>
      </c>
      <c r="O15" s="19">
        <v>93.033333333333331</v>
      </c>
      <c r="P15" t="s">
        <v>488</v>
      </c>
      <c r="Q15">
        <v>25.633333333333333</v>
      </c>
      <c r="R15">
        <v>85.083333333333329</v>
      </c>
      <c r="V15" s="19" t="s">
        <v>1422</v>
      </c>
      <c r="W15" s="69">
        <v>19.05</v>
      </c>
      <c r="X15" s="69">
        <v>81</v>
      </c>
      <c r="Y15" s="69"/>
      <c r="Z15" s="69"/>
      <c r="AA15" s="19"/>
      <c r="AB15" s="19"/>
      <c r="AC15" s="19"/>
      <c r="AD15" s="19"/>
      <c r="AE15" s="27"/>
      <c r="AF15" s="27"/>
      <c r="AG15" s="27"/>
      <c r="AH15" s="27"/>
      <c r="AI15" s="27"/>
      <c r="AJ15" s="27"/>
      <c r="AK15" t="s">
        <v>562</v>
      </c>
      <c r="AL15">
        <v>22.3</v>
      </c>
      <c r="AM15">
        <v>74.13333333333334</v>
      </c>
      <c r="AN15" s="27" t="s">
        <v>1041</v>
      </c>
      <c r="AO15" s="27">
        <v>28.266667000000002</v>
      </c>
      <c r="AP15" s="27">
        <v>77.083332999999996</v>
      </c>
      <c r="AQ15" s="27" t="s">
        <v>1063</v>
      </c>
      <c r="AR15" s="27">
        <v>31.716666669999999</v>
      </c>
      <c r="AS15" s="27">
        <v>76.966666669999995</v>
      </c>
      <c r="AT15" s="27" t="s">
        <v>1081</v>
      </c>
      <c r="AU15" s="27">
        <v>33.316666669999996</v>
      </c>
      <c r="AV15" s="27">
        <v>75.8</v>
      </c>
      <c r="AW15" s="48" t="s">
        <v>527</v>
      </c>
      <c r="AX15">
        <v>24.083333333333332</v>
      </c>
      <c r="AY15">
        <v>85.416666666666671</v>
      </c>
      <c r="AZ15" t="s">
        <v>403</v>
      </c>
      <c r="BA15">
        <v>16.833333333333332</v>
      </c>
      <c r="BB15">
        <v>75.783333333333331</v>
      </c>
      <c r="BC15" t="s">
        <v>1481</v>
      </c>
      <c r="BD15">
        <v>11.25</v>
      </c>
      <c r="BE15">
        <v>75.816666670000004</v>
      </c>
      <c r="BI15" t="s">
        <v>656</v>
      </c>
      <c r="BJ15">
        <v>24.5</v>
      </c>
      <c r="BK15">
        <v>82.433333333333337</v>
      </c>
      <c r="BL15" s="28" t="s">
        <v>111</v>
      </c>
      <c r="BM15">
        <v>20.466666666666665</v>
      </c>
      <c r="BN15">
        <v>80.033333333333331</v>
      </c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 t="s">
        <v>1448</v>
      </c>
      <c r="CB15" s="31">
        <v>19.883333329999999</v>
      </c>
      <c r="CC15" s="31">
        <v>86.133333329999999</v>
      </c>
      <c r="CD15" s="31"/>
      <c r="CE15" s="31"/>
      <c r="CF15" s="31"/>
      <c r="CG15" t="s">
        <v>986</v>
      </c>
      <c r="CH15">
        <v>31.216666666666665</v>
      </c>
      <c r="CI15">
        <v>76.183333333333337</v>
      </c>
      <c r="CJ15" s="31" t="s">
        <v>1189</v>
      </c>
      <c r="CK15" s="31">
        <v>23.5</v>
      </c>
      <c r="CL15" s="31">
        <v>74.400000000000006</v>
      </c>
      <c r="CM15" s="31"/>
      <c r="CN15" s="31"/>
      <c r="CO15" s="31"/>
      <c r="CP15" s="31" t="s">
        <v>1302</v>
      </c>
      <c r="CQ15" s="31">
        <v>10.3</v>
      </c>
      <c r="CR15" s="31">
        <v>79.866666670000001</v>
      </c>
      <c r="CS15" s="31"/>
      <c r="CT15" s="31"/>
      <c r="CU15" s="31"/>
      <c r="CV15" s="30" t="s">
        <v>240</v>
      </c>
      <c r="CW15" s="26">
        <v>27.166666666666668</v>
      </c>
      <c r="CX15" s="26">
        <v>82.933333333333337</v>
      </c>
      <c r="CY15" s="26" t="s">
        <v>1412</v>
      </c>
      <c r="CZ15" s="26">
        <v>29.166666670000001</v>
      </c>
      <c r="DA15" s="26">
        <v>80.3</v>
      </c>
      <c r="DB15" s="19" t="s">
        <v>345</v>
      </c>
      <c r="DC15" s="19">
        <v>23.066666666666666</v>
      </c>
      <c r="DD15" s="19">
        <v>88.533333333333331</v>
      </c>
    </row>
    <row r="16" spans="1:109" customFormat="1" x14ac:dyDescent="0.25">
      <c r="A16" s="32">
        <f>AQ1</f>
        <v>43</v>
      </c>
      <c r="B16" s="35" t="s">
        <v>1027</v>
      </c>
      <c r="C16" s="19">
        <f t="shared" si="106"/>
        <v>16</v>
      </c>
      <c r="D16" s="19"/>
      <c r="E16" s="19"/>
      <c r="F16" s="19"/>
      <c r="G16" s="19" t="s">
        <v>788</v>
      </c>
      <c r="H16" s="19">
        <v>17.666666666666668</v>
      </c>
      <c r="I16" s="19">
        <v>80.933333333333337</v>
      </c>
      <c r="J16" s="19"/>
      <c r="K16" s="19"/>
      <c r="L16" s="19"/>
      <c r="M16" s="19" t="s">
        <v>932</v>
      </c>
      <c r="N16" s="19">
        <v>24.683333333333334</v>
      </c>
      <c r="O16" s="19">
        <v>92.566666666666663</v>
      </c>
      <c r="P16" t="s">
        <v>489</v>
      </c>
      <c r="Q16">
        <v>25.55</v>
      </c>
      <c r="R16">
        <v>84.2</v>
      </c>
      <c r="V16" s="19" t="s">
        <v>956</v>
      </c>
      <c r="W16" s="69">
        <v>19.083333333333332</v>
      </c>
      <c r="X16" s="69">
        <v>82.066666666666663</v>
      </c>
      <c r="Y16" s="69"/>
      <c r="Z16" s="69"/>
      <c r="AA16" s="19"/>
      <c r="AB16" s="19"/>
      <c r="AC16" s="19"/>
      <c r="AD16" s="19"/>
      <c r="AE16" s="27"/>
      <c r="AF16" s="27"/>
      <c r="AG16" s="27"/>
      <c r="AH16" s="27"/>
      <c r="AI16" s="27"/>
      <c r="AJ16" s="27"/>
      <c r="AK16" t="s">
        <v>563</v>
      </c>
      <c r="AL16">
        <v>22.183333333333334</v>
      </c>
      <c r="AM16">
        <v>73.416666666666671</v>
      </c>
      <c r="AN16" s="27" t="s">
        <v>1042</v>
      </c>
      <c r="AO16" s="27">
        <v>28.033332999999999</v>
      </c>
      <c r="AP16" s="27">
        <v>75.75</v>
      </c>
      <c r="AQ16" s="27" t="s">
        <v>1064</v>
      </c>
      <c r="AR16" s="27">
        <v>32.116666670000001</v>
      </c>
      <c r="AS16" s="27">
        <v>76.383333329999999</v>
      </c>
      <c r="AT16" s="27" t="s">
        <v>1082</v>
      </c>
      <c r="AU16" s="27">
        <v>33.5</v>
      </c>
      <c r="AV16" s="27">
        <v>73.95</v>
      </c>
      <c r="AW16" s="48" t="s">
        <v>528</v>
      </c>
      <c r="AX16">
        <v>22.833333333333332</v>
      </c>
      <c r="AY16">
        <v>86.166666666666671</v>
      </c>
      <c r="AZ16" t="s">
        <v>404</v>
      </c>
      <c r="BA16">
        <v>11.933333333333334</v>
      </c>
      <c r="BB16">
        <v>77</v>
      </c>
      <c r="BC16" t="s">
        <v>1430</v>
      </c>
      <c r="BD16">
        <v>8.9</v>
      </c>
      <c r="BE16">
        <v>76.633333329999999</v>
      </c>
      <c r="BI16" t="s">
        <v>657</v>
      </c>
      <c r="BJ16">
        <v>22.05</v>
      </c>
      <c r="BK16">
        <v>74.95</v>
      </c>
      <c r="BL16" s="28" t="s">
        <v>112</v>
      </c>
      <c r="BM16">
        <v>18.833333333333332</v>
      </c>
      <c r="BN16">
        <v>75.25</v>
      </c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 t="s">
        <v>1135</v>
      </c>
      <c r="CB16" s="31">
        <v>20.666666670000001</v>
      </c>
      <c r="CC16" s="31">
        <v>83.5</v>
      </c>
      <c r="CD16" s="31"/>
      <c r="CE16" s="31"/>
      <c r="CF16" s="31"/>
      <c r="CG16" t="s">
        <v>987</v>
      </c>
      <c r="CH16">
        <v>32.049999999999997</v>
      </c>
      <c r="CI16">
        <v>75.45</v>
      </c>
      <c r="CJ16" s="31" t="s">
        <v>1190</v>
      </c>
      <c r="CK16" s="31">
        <v>27.366666670000001</v>
      </c>
      <c r="CL16" s="31">
        <v>72.366666670000001</v>
      </c>
      <c r="CM16" s="31"/>
      <c r="CN16" s="31"/>
      <c r="CO16" s="31"/>
      <c r="CP16" s="31" t="s">
        <v>1303</v>
      </c>
      <c r="CQ16" s="31">
        <v>12</v>
      </c>
      <c r="CR16" s="31">
        <v>80</v>
      </c>
      <c r="CS16" s="31"/>
      <c r="CT16" s="31"/>
      <c r="CU16" s="31"/>
      <c r="CV16" s="30" t="s">
        <v>241</v>
      </c>
      <c r="CW16" s="26">
        <v>26.933333333333334</v>
      </c>
      <c r="CX16" s="26">
        <v>81.216666666666669</v>
      </c>
      <c r="CY16" s="26"/>
      <c r="CZ16" s="26"/>
      <c r="DA16" s="26"/>
      <c r="DB16" s="19" t="s">
        <v>346</v>
      </c>
      <c r="DC16" s="19">
        <v>22.816666666666666</v>
      </c>
      <c r="DD16" s="19">
        <v>88.333333333333329</v>
      </c>
    </row>
    <row r="17" spans="1:108" customFormat="1" x14ac:dyDescent="0.25">
      <c r="A17" s="32">
        <f>AT1</f>
        <v>46</v>
      </c>
      <c r="B17" s="35" t="s">
        <v>1028</v>
      </c>
      <c r="C17" s="19">
        <f t="shared" si="106"/>
        <v>17</v>
      </c>
      <c r="D17" s="19"/>
      <c r="E17" s="19"/>
      <c r="F17" s="19"/>
      <c r="G17" s="19" t="s">
        <v>789</v>
      </c>
      <c r="H17" s="19">
        <v>19.166666666666668</v>
      </c>
      <c r="I17" s="19">
        <v>77.966666666666669</v>
      </c>
      <c r="J17" s="19"/>
      <c r="K17" s="19"/>
      <c r="L17" s="19"/>
      <c r="M17" s="19" t="s">
        <v>933</v>
      </c>
      <c r="N17" s="19">
        <v>26</v>
      </c>
      <c r="O17" s="19">
        <v>92.86666666666666</v>
      </c>
      <c r="P17" t="s">
        <v>1466</v>
      </c>
      <c r="Q17">
        <v>26.5</v>
      </c>
      <c r="R17">
        <v>84.5</v>
      </c>
      <c r="V17" s="19" t="s">
        <v>957</v>
      </c>
      <c r="W17" s="69">
        <v>22.883333333333333</v>
      </c>
      <c r="X17" s="69">
        <v>84.2</v>
      </c>
      <c r="Y17" s="69"/>
      <c r="Z17" s="69"/>
      <c r="AA17" s="19"/>
      <c r="AB17" s="19"/>
      <c r="AC17" s="19"/>
      <c r="AD17" s="19"/>
      <c r="AE17" s="27"/>
      <c r="AF17" s="27"/>
      <c r="AG17" s="27"/>
      <c r="AH17" s="27"/>
      <c r="AI17" s="27"/>
      <c r="AJ17" s="27"/>
      <c r="AK17" t="s">
        <v>564</v>
      </c>
      <c r="AL17">
        <v>21.7</v>
      </c>
      <c r="AM17">
        <v>72.63333333333334</v>
      </c>
      <c r="AN17" s="27" t="s">
        <v>1043</v>
      </c>
      <c r="AO17" s="27">
        <v>28.3</v>
      </c>
      <c r="AP17" s="27">
        <v>76.233333000000002</v>
      </c>
      <c r="AQ17" s="27" t="s">
        <v>1065</v>
      </c>
      <c r="AR17" s="27">
        <v>30.55</v>
      </c>
      <c r="AS17" s="27">
        <v>77.349999999999994</v>
      </c>
      <c r="AT17" s="27" t="s">
        <v>1083</v>
      </c>
      <c r="AU17" s="27">
        <v>32</v>
      </c>
      <c r="AV17" s="27">
        <v>80</v>
      </c>
      <c r="AW17" s="48" t="s">
        <v>529</v>
      </c>
      <c r="AX17">
        <v>23.833333333333332</v>
      </c>
      <c r="AY17">
        <v>86.55</v>
      </c>
      <c r="AZ17" t="s">
        <v>405</v>
      </c>
      <c r="BA17">
        <v>12.633333333333333</v>
      </c>
      <c r="BB17">
        <v>77.216666666666669</v>
      </c>
      <c r="BC17" t="s">
        <v>1105</v>
      </c>
      <c r="BD17">
        <v>9.6</v>
      </c>
      <c r="BE17">
        <v>76.566666670000004</v>
      </c>
      <c r="BI17" t="s">
        <v>658</v>
      </c>
      <c r="BJ17">
        <v>25.916666666666668</v>
      </c>
      <c r="BK17">
        <v>79.916666666666671</v>
      </c>
      <c r="BL17" s="28" t="s">
        <v>112</v>
      </c>
      <c r="BM17">
        <v>21.2</v>
      </c>
      <c r="BN17">
        <v>78.233333333333334</v>
      </c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 t="s">
        <v>1136</v>
      </c>
      <c r="CB17" s="31">
        <v>21.81666667</v>
      </c>
      <c r="CC17" s="31">
        <v>85</v>
      </c>
      <c r="CD17" s="31"/>
      <c r="CE17" s="31"/>
      <c r="CF17" s="31"/>
      <c r="CG17" t="s">
        <v>988</v>
      </c>
      <c r="CH17">
        <v>31.533333333333335</v>
      </c>
      <c r="CI17">
        <v>75.95</v>
      </c>
      <c r="CJ17" s="31" t="s">
        <v>1191</v>
      </c>
      <c r="CK17" s="31">
        <v>25.083333329999999</v>
      </c>
      <c r="CL17" s="31">
        <v>76.55</v>
      </c>
      <c r="CM17" s="31"/>
      <c r="CN17" s="31"/>
      <c r="CO17" s="31"/>
      <c r="CP17" s="31" t="s">
        <v>1454</v>
      </c>
      <c r="CQ17" s="31">
        <v>13.06666667</v>
      </c>
      <c r="CR17" s="31">
        <v>80.283333330000005</v>
      </c>
      <c r="CS17" s="31"/>
      <c r="CT17" s="31"/>
      <c r="CU17" s="31"/>
      <c r="CV17" s="30" t="s">
        <v>242</v>
      </c>
      <c r="CW17" s="26">
        <v>28.366666666666667</v>
      </c>
      <c r="CX17" s="26">
        <v>79.45</v>
      </c>
      <c r="CY17" s="26"/>
      <c r="CZ17" s="26"/>
      <c r="DA17" s="26"/>
      <c r="DB17" s="19" t="s">
        <v>347</v>
      </c>
      <c r="DC17" s="19">
        <v>22.9</v>
      </c>
      <c r="DD17" s="19">
        <v>88.416666666666671</v>
      </c>
    </row>
    <row r="18" spans="1:108" customFormat="1" x14ac:dyDescent="0.25">
      <c r="A18" s="32">
        <f>AW1</f>
        <v>49</v>
      </c>
      <c r="B18" s="35" t="s">
        <v>90</v>
      </c>
      <c r="C18" s="19">
        <f t="shared" si="106"/>
        <v>18</v>
      </c>
      <c r="D18" s="19"/>
      <c r="E18" s="19"/>
      <c r="F18" s="19"/>
      <c r="G18" s="19" t="s">
        <v>790</v>
      </c>
      <c r="H18" s="19">
        <v>17.883333333333333</v>
      </c>
      <c r="I18" s="19">
        <v>83.5</v>
      </c>
      <c r="J18" s="19"/>
      <c r="K18" s="19"/>
      <c r="L18" s="19"/>
      <c r="M18" s="19" t="s">
        <v>934</v>
      </c>
      <c r="N18" s="19">
        <v>26.75</v>
      </c>
      <c r="O18" s="19">
        <v>94.216666666666669</v>
      </c>
      <c r="P18" t="s">
        <v>490</v>
      </c>
      <c r="Q18">
        <v>42.81666666666667</v>
      </c>
      <c r="R18">
        <v>85.016666666666666</v>
      </c>
      <c r="V18" s="19" t="s">
        <v>958</v>
      </c>
      <c r="W18" s="69">
        <v>20.25</v>
      </c>
      <c r="X18" s="69">
        <v>81.533333333333331</v>
      </c>
      <c r="Y18" s="69"/>
      <c r="Z18" s="69"/>
      <c r="AA18" s="19"/>
      <c r="AB18" s="19"/>
      <c r="AC18" s="19"/>
      <c r="AD18" s="19"/>
      <c r="AE18" s="27"/>
      <c r="AF18" s="27"/>
      <c r="AG18" s="27"/>
      <c r="AH18" s="27"/>
      <c r="AI18" s="27"/>
      <c r="AJ18" s="27"/>
      <c r="AK18" t="s">
        <v>565</v>
      </c>
      <c r="AL18">
        <v>21.2</v>
      </c>
      <c r="AM18">
        <v>72</v>
      </c>
      <c r="AN18" s="27" t="s">
        <v>1044</v>
      </c>
      <c r="AO18" s="27">
        <v>29.95</v>
      </c>
      <c r="AP18" s="27">
        <v>76.8</v>
      </c>
      <c r="AQ18" s="27" t="s">
        <v>1066</v>
      </c>
      <c r="AR18" s="27">
        <v>30.95</v>
      </c>
      <c r="AS18" s="27">
        <v>76.366666670000001</v>
      </c>
      <c r="AT18" s="27" t="s">
        <v>1084</v>
      </c>
      <c r="AU18" s="27">
        <v>34.166666669999998</v>
      </c>
      <c r="AV18" s="27">
        <v>77.666666669999998</v>
      </c>
      <c r="AW18" s="48" t="s">
        <v>530</v>
      </c>
      <c r="AX18">
        <v>22.8</v>
      </c>
      <c r="AY18">
        <v>85.86666666666666</v>
      </c>
      <c r="AZ18" t="s">
        <v>406</v>
      </c>
      <c r="BA18">
        <v>13.433333333333334</v>
      </c>
      <c r="BB18">
        <v>77.766666666666666</v>
      </c>
      <c r="BC18" t="s">
        <v>1106</v>
      </c>
      <c r="BD18">
        <v>11.7</v>
      </c>
      <c r="BE18">
        <v>75.566666670000004</v>
      </c>
      <c r="BI18" t="s">
        <v>659</v>
      </c>
      <c r="BJ18">
        <v>22.466666666666665</v>
      </c>
      <c r="BK18">
        <v>78.63333333333334</v>
      </c>
      <c r="BL18" s="28" t="s">
        <v>113</v>
      </c>
      <c r="BM18">
        <v>20.25</v>
      </c>
      <c r="BN18">
        <v>75.966666666666669</v>
      </c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 t="s">
        <v>1137</v>
      </c>
      <c r="CB18" s="31">
        <v>20.966666669999999</v>
      </c>
      <c r="CC18" s="31">
        <v>83</v>
      </c>
      <c r="CD18" s="31"/>
      <c r="CE18" s="31"/>
      <c r="CF18" s="31"/>
      <c r="CG18" t="s">
        <v>989</v>
      </c>
      <c r="CH18">
        <v>31.316666666666666</v>
      </c>
      <c r="CI18">
        <v>35.299999999999997</v>
      </c>
      <c r="CJ18" s="31" t="s">
        <v>1192</v>
      </c>
      <c r="CK18" s="31">
        <v>25.75</v>
      </c>
      <c r="CL18" s="31">
        <v>71.416666669999998</v>
      </c>
      <c r="CM18" s="31"/>
      <c r="CN18" s="31"/>
      <c r="CO18" s="31"/>
      <c r="CP18" s="31" t="s">
        <v>1304</v>
      </c>
      <c r="CQ18" s="31">
        <v>11.4</v>
      </c>
      <c r="CR18" s="31">
        <v>79.733333329999994</v>
      </c>
      <c r="CS18" s="31"/>
      <c r="CT18" s="31"/>
      <c r="CU18" s="31"/>
      <c r="CV18" s="30" t="s">
        <v>243</v>
      </c>
      <c r="CW18" s="26">
        <v>26.266666666666666</v>
      </c>
      <c r="CX18" s="26">
        <v>83.766666666666666</v>
      </c>
      <c r="CY18" s="26"/>
      <c r="CZ18" s="26"/>
      <c r="DA18" s="26"/>
      <c r="DB18" s="19" t="s">
        <v>348</v>
      </c>
      <c r="DC18" s="19">
        <v>23.083333333333332</v>
      </c>
      <c r="DD18" s="19">
        <v>87.38333333333334</v>
      </c>
    </row>
    <row r="19" spans="1:108" customFormat="1" x14ac:dyDescent="0.25">
      <c r="A19" s="32">
        <f>AZ1</f>
        <v>52</v>
      </c>
      <c r="B19" s="35" t="s">
        <v>91</v>
      </c>
      <c r="C19" s="19">
        <f t="shared" si="106"/>
        <v>19</v>
      </c>
      <c r="D19" s="19"/>
      <c r="E19" s="19"/>
      <c r="F19" s="19"/>
      <c r="G19" s="19" t="s">
        <v>791</v>
      </c>
      <c r="H19" s="19">
        <v>18.566666666666666</v>
      </c>
      <c r="I19" s="19">
        <v>83.416666666666671</v>
      </c>
      <c r="J19" s="19"/>
      <c r="K19" s="19"/>
      <c r="L19" s="19"/>
      <c r="M19" s="19" t="s">
        <v>935</v>
      </c>
      <c r="N19" s="19">
        <v>24.866666666666667</v>
      </c>
      <c r="O19" s="19">
        <v>92.35</v>
      </c>
      <c r="P19" t="s">
        <v>491</v>
      </c>
      <c r="Q19">
        <v>25.466666666666665</v>
      </c>
      <c r="R19">
        <v>86.63333333333334</v>
      </c>
      <c r="V19" s="19" t="s">
        <v>959</v>
      </c>
      <c r="W19" s="69">
        <v>22</v>
      </c>
      <c r="X19" s="69">
        <v>81.283333333333331</v>
      </c>
      <c r="Y19" s="69"/>
      <c r="Z19" s="69"/>
      <c r="AA19" s="19"/>
      <c r="AB19" s="19"/>
      <c r="AC19" s="19"/>
      <c r="AD19" s="19"/>
      <c r="AE19" s="27"/>
      <c r="AF19" s="27"/>
      <c r="AG19" s="27"/>
      <c r="AH19" s="27"/>
      <c r="AI19" s="27"/>
      <c r="AJ19" s="27"/>
      <c r="AK19" t="s">
        <v>566</v>
      </c>
      <c r="AL19">
        <v>21</v>
      </c>
      <c r="AM19">
        <v>71.36666666666666</v>
      </c>
      <c r="AN19" s="27" t="s">
        <v>1045</v>
      </c>
      <c r="AO19" s="27">
        <v>29.466667000000001</v>
      </c>
      <c r="AP19" s="27">
        <v>76.616667000000007</v>
      </c>
      <c r="AQ19" s="27" t="s">
        <v>1067</v>
      </c>
      <c r="AR19" s="27">
        <v>32.299999999999997</v>
      </c>
      <c r="AS19" s="27">
        <v>75.933333329999996</v>
      </c>
      <c r="AT19" s="27" t="s">
        <v>1085</v>
      </c>
      <c r="AU19" s="27">
        <v>33.200000000000003</v>
      </c>
      <c r="AV19" s="27">
        <v>73.849999999999994</v>
      </c>
      <c r="AW19" s="48" t="s">
        <v>531</v>
      </c>
      <c r="AX19">
        <v>23.433333333333334</v>
      </c>
      <c r="AY19">
        <v>84.7</v>
      </c>
      <c r="AZ19" t="s">
        <v>407</v>
      </c>
      <c r="BA19">
        <v>13.3</v>
      </c>
      <c r="BB19">
        <v>75.816666666666663</v>
      </c>
      <c r="BC19" t="s">
        <v>1107</v>
      </c>
      <c r="BD19">
        <v>9.9499999999999993</v>
      </c>
      <c r="BE19">
        <v>76.283333330000005</v>
      </c>
      <c r="BI19" t="s">
        <v>660</v>
      </c>
      <c r="BJ19">
        <v>24.8</v>
      </c>
      <c r="BK19">
        <v>77.433333333333337</v>
      </c>
      <c r="BL19" s="28" t="s">
        <v>114</v>
      </c>
      <c r="BM19">
        <v>17.55</v>
      </c>
      <c r="BN19">
        <v>74.38333333333334</v>
      </c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 t="s">
        <v>1138</v>
      </c>
      <c r="CB19" s="31">
        <v>19.350000000000001</v>
      </c>
      <c r="CC19" s="31">
        <v>85.05</v>
      </c>
      <c r="CD19" s="31"/>
      <c r="CE19" s="31"/>
      <c r="CF19" s="31"/>
      <c r="CG19" t="s">
        <v>990</v>
      </c>
      <c r="CH19">
        <v>31.85</v>
      </c>
      <c r="CI19">
        <v>75.61666666666666</v>
      </c>
      <c r="CJ19" s="31" t="s">
        <v>1193</v>
      </c>
      <c r="CK19" s="31">
        <v>27.1</v>
      </c>
      <c r="CL19" s="31">
        <v>76.533333330000005</v>
      </c>
      <c r="CM19" s="31"/>
      <c r="CN19" s="31"/>
      <c r="CO19" s="31"/>
      <c r="CP19" s="31" t="s">
        <v>1305</v>
      </c>
      <c r="CQ19" s="31">
        <v>12.7</v>
      </c>
      <c r="CR19" s="31">
        <v>80.016666670000006</v>
      </c>
      <c r="CS19" s="31"/>
      <c r="CT19" s="31"/>
      <c r="CU19" s="31"/>
      <c r="CV19" s="30" t="s">
        <v>244</v>
      </c>
      <c r="CW19" s="26">
        <v>26.8</v>
      </c>
      <c r="CX19" s="26">
        <v>82.766666666666666</v>
      </c>
      <c r="CY19" s="26"/>
      <c r="CZ19" s="26"/>
      <c r="DA19" s="26"/>
      <c r="DB19" s="19" t="s">
        <v>349</v>
      </c>
      <c r="DC19" s="19">
        <v>22.566666666666666</v>
      </c>
      <c r="DD19" s="19">
        <v>88.4</v>
      </c>
    </row>
    <row r="20" spans="1:108" customFormat="1" x14ac:dyDescent="0.25">
      <c r="A20" s="32">
        <f>BC1</f>
        <v>55</v>
      </c>
      <c r="B20" s="35" t="s">
        <v>92</v>
      </c>
      <c r="C20" s="19">
        <f t="shared" si="106"/>
        <v>20</v>
      </c>
      <c r="D20" s="19"/>
      <c r="E20" s="19"/>
      <c r="F20" s="19"/>
      <c r="G20" s="19" t="s">
        <v>792</v>
      </c>
      <c r="H20" s="19">
        <v>18.649999999999999</v>
      </c>
      <c r="I20" s="19">
        <v>77.833333333333329</v>
      </c>
      <c r="J20" s="19"/>
      <c r="K20" s="19"/>
      <c r="L20" s="19"/>
      <c r="M20" s="19" t="s">
        <v>936</v>
      </c>
      <c r="N20" s="19">
        <v>26.4</v>
      </c>
      <c r="O20" s="19">
        <v>90.266666666666666</v>
      </c>
      <c r="P20" t="s">
        <v>492</v>
      </c>
      <c r="Q20">
        <v>26.466666666666665</v>
      </c>
      <c r="R20">
        <v>84.433333333333337</v>
      </c>
      <c r="V20" s="19" t="s">
        <v>960</v>
      </c>
      <c r="W20" s="69">
        <v>21.433333333333334</v>
      </c>
      <c r="X20" s="69">
        <v>81.033333333333331</v>
      </c>
      <c r="Y20" s="69"/>
      <c r="Z20" s="69"/>
      <c r="AA20" s="19"/>
      <c r="AB20" s="19"/>
      <c r="AC20" s="19"/>
      <c r="AD20" s="19"/>
      <c r="AE20" s="27"/>
      <c r="AF20" s="27"/>
      <c r="AG20" s="27"/>
      <c r="AH20" s="27"/>
      <c r="AI20" s="27"/>
      <c r="AJ20" s="27"/>
      <c r="AK20" t="s">
        <v>567</v>
      </c>
      <c r="AL20">
        <v>22.35</v>
      </c>
      <c r="AM20">
        <v>72.033333333333331</v>
      </c>
      <c r="AN20" s="27" t="s">
        <v>1046</v>
      </c>
      <c r="AO20" s="27">
        <v>28.2</v>
      </c>
      <c r="AP20" s="27">
        <v>74.900000000000006</v>
      </c>
      <c r="AQ20" s="27" t="s">
        <v>1068</v>
      </c>
      <c r="AR20" s="27">
        <v>31.1</v>
      </c>
      <c r="AS20" s="27">
        <v>77.216666669999995</v>
      </c>
      <c r="AT20" s="27" t="s">
        <v>1086</v>
      </c>
      <c r="AU20" s="27">
        <v>34.4</v>
      </c>
      <c r="AV20" s="27">
        <v>73.366666670000001</v>
      </c>
      <c r="AW20" s="48" t="s">
        <v>532</v>
      </c>
      <c r="AX20">
        <v>24.083333333333332</v>
      </c>
      <c r="AY20">
        <v>87.35</v>
      </c>
      <c r="AZ20" t="s">
        <v>408</v>
      </c>
      <c r="BA20">
        <v>13.416666666666666</v>
      </c>
      <c r="BB20">
        <v>76.666666666666671</v>
      </c>
      <c r="BC20" t="s">
        <v>1108</v>
      </c>
      <c r="BD20">
        <v>11.46666667</v>
      </c>
      <c r="BE20">
        <v>76.783333330000005</v>
      </c>
      <c r="BI20" t="s">
        <v>661</v>
      </c>
      <c r="BJ20">
        <v>21.65</v>
      </c>
      <c r="BK20">
        <v>77.666666666666671</v>
      </c>
      <c r="BL20" s="28" t="s">
        <v>115</v>
      </c>
      <c r="BM20">
        <v>19.883333333333333</v>
      </c>
      <c r="BN20">
        <v>75.38333333333334</v>
      </c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 t="s">
        <v>1139</v>
      </c>
      <c r="CB20" s="31">
        <v>19.833333329999999</v>
      </c>
      <c r="CC20" s="31">
        <v>85.5</v>
      </c>
      <c r="CD20" s="31"/>
      <c r="CE20" s="31"/>
      <c r="CF20" s="31"/>
      <c r="CG20" t="s">
        <v>991</v>
      </c>
      <c r="CH20">
        <v>30.95</v>
      </c>
      <c r="CI20">
        <v>77.099999999999994</v>
      </c>
      <c r="CJ20" s="31" t="s">
        <v>1194</v>
      </c>
      <c r="CK20" s="31">
        <v>26.1</v>
      </c>
      <c r="CL20" s="31">
        <v>74.349999999999994</v>
      </c>
      <c r="CM20" s="31"/>
      <c r="CN20" s="31"/>
      <c r="CO20" s="31"/>
      <c r="CP20" s="31" t="s">
        <v>1306</v>
      </c>
      <c r="CQ20" s="31">
        <v>11</v>
      </c>
      <c r="CR20" s="31">
        <v>77</v>
      </c>
      <c r="CS20" s="31"/>
      <c r="CT20" s="31"/>
      <c r="CU20" s="31"/>
      <c r="CV20" s="30" t="s">
        <v>245</v>
      </c>
      <c r="CW20" s="26">
        <v>25.933333333333334</v>
      </c>
      <c r="CX20" s="26">
        <v>82.033333333333331</v>
      </c>
      <c r="CY20" s="26"/>
      <c r="CZ20" s="26"/>
      <c r="DA20" s="26"/>
      <c r="DB20" s="19" t="s">
        <v>350</v>
      </c>
      <c r="DC20" s="19">
        <v>22.866666666666667</v>
      </c>
      <c r="DD20" s="19">
        <v>88.416666666666671</v>
      </c>
    </row>
    <row r="21" spans="1:108" customFormat="1" x14ac:dyDescent="0.25">
      <c r="A21" s="32">
        <f>BF1</f>
        <v>58</v>
      </c>
      <c r="B21" s="35" t="s">
        <v>95</v>
      </c>
      <c r="C21" s="19">
        <f t="shared" si="106"/>
        <v>21</v>
      </c>
      <c r="D21" s="19"/>
      <c r="E21" s="19"/>
      <c r="F21" s="19"/>
      <c r="G21" s="19" t="s">
        <v>793</v>
      </c>
      <c r="H21" s="19">
        <v>19.116666666666667</v>
      </c>
      <c r="I21" s="19">
        <v>79.716666666666669</v>
      </c>
      <c r="J21" s="19"/>
      <c r="K21" s="19"/>
      <c r="L21" s="19"/>
      <c r="M21" s="19" t="s">
        <v>937</v>
      </c>
      <c r="N21" s="19">
        <v>25.916666666666668</v>
      </c>
      <c r="O21" s="19">
        <v>92.95</v>
      </c>
      <c r="P21" t="s">
        <v>493</v>
      </c>
      <c r="Q21">
        <v>25.683333333333334</v>
      </c>
      <c r="R21">
        <v>85.95</v>
      </c>
      <c r="V21" s="19" t="s">
        <v>961</v>
      </c>
      <c r="W21" s="69">
        <v>19.05</v>
      </c>
      <c r="X21" s="69">
        <v>80.88333333333334</v>
      </c>
      <c r="Y21" s="69"/>
      <c r="Z21" s="69"/>
      <c r="AA21" s="19"/>
      <c r="AB21" s="19"/>
      <c r="AC21" s="19"/>
      <c r="AD21" s="19"/>
      <c r="AE21" s="27"/>
      <c r="AF21" s="27"/>
      <c r="AG21" s="27"/>
      <c r="AH21" s="27"/>
      <c r="AI21" s="27"/>
      <c r="AJ21" s="27"/>
      <c r="AK21" t="s">
        <v>568</v>
      </c>
      <c r="AL21">
        <v>20.533333333333335</v>
      </c>
      <c r="AM21">
        <v>73.216666666666669</v>
      </c>
      <c r="AN21" s="27" t="s">
        <v>1047</v>
      </c>
      <c r="AO21" s="27">
        <v>28.9</v>
      </c>
      <c r="AP21" s="27">
        <v>76.066666999999995</v>
      </c>
      <c r="AQ21" s="27" t="s">
        <v>1069</v>
      </c>
      <c r="AR21" s="27">
        <v>32.183333330000004</v>
      </c>
      <c r="AS21" s="27">
        <v>76.383333329999999</v>
      </c>
      <c r="AT21" s="27" t="s">
        <v>1475</v>
      </c>
      <c r="AU21" s="27">
        <v>35.333333330000002</v>
      </c>
      <c r="AV21" s="27">
        <v>74.666666669999998</v>
      </c>
      <c r="AW21" s="48" t="s">
        <v>533</v>
      </c>
      <c r="AX21">
        <v>24.633333333333333</v>
      </c>
      <c r="AY21">
        <v>87.9</v>
      </c>
      <c r="AZ21" t="s">
        <v>409</v>
      </c>
      <c r="BA21">
        <v>14.233333333333333</v>
      </c>
      <c r="BB21">
        <v>76.433333333333337</v>
      </c>
      <c r="BC21" t="s">
        <v>1109</v>
      </c>
      <c r="BD21">
        <v>10.766666669999999</v>
      </c>
      <c r="BE21">
        <v>76.7</v>
      </c>
      <c r="BI21" t="s">
        <v>662</v>
      </c>
      <c r="BJ21">
        <v>26.6</v>
      </c>
      <c r="BK21">
        <v>78.766666666666666</v>
      </c>
      <c r="BL21" s="28" t="s">
        <v>116</v>
      </c>
      <c r="BM21">
        <v>20.866666666666667</v>
      </c>
      <c r="BN21">
        <v>77.766666666666666</v>
      </c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 t="s">
        <v>1140</v>
      </c>
      <c r="CB21" s="31">
        <v>20.466666669999999</v>
      </c>
      <c r="CC21" s="31">
        <v>85.9</v>
      </c>
      <c r="CD21" s="31"/>
      <c r="CE21" s="31"/>
      <c r="CF21" s="31"/>
      <c r="CG21" t="s">
        <v>992</v>
      </c>
      <c r="CH21">
        <v>31.383333333333333</v>
      </c>
      <c r="CI21">
        <v>75.416666666666671</v>
      </c>
      <c r="CJ21" s="31" t="s">
        <v>1195</v>
      </c>
      <c r="CK21" s="31">
        <v>25.333333329999999</v>
      </c>
      <c r="CL21" s="31">
        <v>73.75</v>
      </c>
      <c r="CM21" s="31"/>
      <c r="CN21" s="31"/>
      <c r="CO21" s="31"/>
      <c r="CP21" s="31" t="s">
        <v>1307</v>
      </c>
      <c r="CQ21" s="31">
        <v>8.0666666669999998</v>
      </c>
      <c r="CR21" s="31">
        <v>77.599999999999994</v>
      </c>
      <c r="CS21" s="31"/>
      <c r="CT21" s="31"/>
      <c r="CU21" s="31"/>
      <c r="CV21" s="30" t="s">
        <v>1458</v>
      </c>
      <c r="CW21" s="26">
        <v>25.333333333333332</v>
      </c>
      <c r="CX21" s="26">
        <v>83</v>
      </c>
      <c r="CY21" s="26"/>
      <c r="CZ21" s="26"/>
      <c r="DA21" s="26"/>
      <c r="DB21" s="19" t="s">
        <v>351</v>
      </c>
      <c r="DC21" s="19">
        <v>22.733333333333334</v>
      </c>
      <c r="DD21" s="19">
        <v>87.55</v>
      </c>
    </row>
    <row r="22" spans="1:108" customFormat="1" x14ac:dyDescent="0.25">
      <c r="A22" s="32">
        <f>BI1</f>
        <v>61</v>
      </c>
      <c r="B22" s="35" t="s">
        <v>766</v>
      </c>
      <c r="C22" s="19">
        <f t="shared" si="106"/>
        <v>22</v>
      </c>
      <c r="D22" s="19"/>
      <c r="E22" s="19"/>
      <c r="F22" s="19"/>
      <c r="G22" s="19" t="s">
        <v>794</v>
      </c>
      <c r="H22" s="19">
        <v>17.5</v>
      </c>
      <c r="I22" s="19">
        <v>83.2</v>
      </c>
      <c r="J22" s="19"/>
      <c r="K22" s="19"/>
      <c r="L22" s="19"/>
      <c r="M22" s="19" t="s">
        <v>938</v>
      </c>
      <c r="N22" s="19">
        <v>27.283333333333335</v>
      </c>
      <c r="O22" s="19">
        <v>95.683333333333337</v>
      </c>
      <c r="P22" t="s">
        <v>494</v>
      </c>
      <c r="Q22">
        <v>25.316666666666666</v>
      </c>
      <c r="R22">
        <v>85.533333333333331</v>
      </c>
      <c r="V22" s="19" t="s">
        <v>962</v>
      </c>
      <c r="W22" s="69">
        <v>19.75</v>
      </c>
      <c r="X22" s="69">
        <v>81.966666666666669</v>
      </c>
      <c r="Y22" s="69"/>
      <c r="Z22" s="69"/>
      <c r="AA22" s="19"/>
      <c r="AB22" s="19"/>
      <c r="AC22" s="19"/>
      <c r="AD22" s="19"/>
      <c r="AE22" s="27"/>
      <c r="AF22" s="27"/>
      <c r="AG22" s="27"/>
      <c r="AH22" s="27"/>
      <c r="AI22" s="27"/>
      <c r="AJ22" s="27"/>
      <c r="AK22" t="s">
        <v>569</v>
      </c>
      <c r="AL22">
        <v>22.25</v>
      </c>
      <c r="AM22">
        <v>72.25</v>
      </c>
      <c r="AN22" s="27" t="s">
        <v>1048</v>
      </c>
      <c r="AO22" s="27">
        <v>29.733332999999998</v>
      </c>
      <c r="AP22" s="27">
        <v>76.633332999999993</v>
      </c>
      <c r="AQ22" s="27"/>
      <c r="AR22" s="27"/>
      <c r="AS22" s="27"/>
      <c r="AT22" s="27" t="s">
        <v>1087</v>
      </c>
      <c r="AU22" s="27">
        <v>33.216666670000002</v>
      </c>
      <c r="AV22" s="27">
        <v>74.283333330000005</v>
      </c>
      <c r="AW22" s="48" t="s">
        <v>534</v>
      </c>
      <c r="AX22">
        <v>23.866666666666667</v>
      </c>
      <c r="AY22">
        <v>84.283333333333331</v>
      </c>
      <c r="AZ22" t="s">
        <v>410</v>
      </c>
      <c r="BA22">
        <v>13.633333333333333</v>
      </c>
      <c r="BB22">
        <v>74.7</v>
      </c>
      <c r="BC22" t="s">
        <v>1431</v>
      </c>
      <c r="BD22">
        <v>9.0500000000000007</v>
      </c>
      <c r="BE22">
        <v>77.033333330000005</v>
      </c>
      <c r="BI22" t="s">
        <v>663</v>
      </c>
      <c r="BJ22">
        <v>23.266666666666666</v>
      </c>
      <c r="BK22">
        <v>77.599999999999994</v>
      </c>
      <c r="BL22" s="28" t="s">
        <v>117</v>
      </c>
      <c r="BM22">
        <v>20.7</v>
      </c>
      <c r="BN22">
        <v>76.86666666666666</v>
      </c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 t="s">
        <v>1141</v>
      </c>
      <c r="CB22" s="31">
        <v>20.31666667</v>
      </c>
      <c r="CC22" s="31">
        <v>84.933333329999996</v>
      </c>
      <c r="CD22" s="31"/>
      <c r="CE22" s="31"/>
      <c r="CF22" s="31"/>
      <c r="CG22" t="s">
        <v>993</v>
      </c>
      <c r="CH22">
        <v>31.45</v>
      </c>
      <c r="CI22">
        <v>75.533333333333331</v>
      </c>
      <c r="CJ22" s="31" t="s">
        <v>1196</v>
      </c>
      <c r="CK22" s="31">
        <v>29.25</v>
      </c>
      <c r="CL22" s="31">
        <v>75.5</v>
      </c>
      <c r="CM22" s="31"/>
      <c r="CN22" s="31"/>
      <c r="CO22" s="31"/>
      <c r="CP22" s="31" t="s">
        <v>1308</v>
      </c>
      <c r="CQ22" s="31">
        <v>12</v>
      </c>
      <c r="CR22" s="31">
        <v>80.5</v>
      </c>
      <c r="CS22" s="31"/>
      <c r="CT22" s="31"/>
      <c r="CU22" s="31"/>
      <c r="CV22" s="30" t="s">
        <v>246</v>
      </c>
      <c r="CW22" s="26">
        <v>25.4</v>
      </c>
      <c r="CX22" s="26">
        <v>82.63333333333334</v>
      </c>
      <c r="CY22" s="26"/>
      <c r="CZ22" s="26"/>
      <c r="DA22" s="26"/>
      <c r="DB22" s="19" t="s">
        <v>352</v>
      </c>
      <c r="DC22" s="19">
        <v>22.933333333333334</v>
      </c>
      <c r="DD22" s="19">
        <v>88.916666666666671</v>
      </c>
    </row>
    <row r="23" spans="1:108" customFormat="1" x14ac:dyDescent="0.25">
      <c r="A23" s="32">
        <f>BL1</f>
        <v>64</v>
      </c>
      <c r="B23" s="35" t="s">
        <v>93</v>
      </c>
      <c r="C23" s="19">
        <f t="shared" si="106"/>
        <v>23</v>
      </c>
      <c r="D23" s="19"/>
      <c r="E23" s="19"/>
      <c r="F23" s="19"/>
      <c r="G23" s="19" t="s">
        <v>795</v>
      </c>
      <c r="H23" s="19">
        <v>13.216666666666667</v>
      </c>
      <c r="I23" s="19">
        <v>79.13333333333334</v>
      </c>
      <c r="J23" s="19"/>
      <c r="K23" s="19"/>
      <c r="L23" s="19"/>
      <c r="M23" s="19" t="s">
        <v>939</v>
      </c>
      <c r="N23" s="19">
        <v>26.666666666666668</v>
      </c>
      <c r="O23" s="19">
        <v>94.333333333333329</v>
      </c>
      <c r="P23" t="s">
        <v>495</v>
      </c>
      <c r="Q23">
        <v>26.583333333333332</v>
      </c>
      <c r="R23">
        <v>86.15</v>
      </c>
      <c r="V23" s="19" t="s">
        <v>963</v>
      </c>
      <c r="W23" s="69">
        <v>23.35</v>
      </c>
      <c r="X23" s="69">
        <v>82.35</v>
      </c>
      <c r="Y23" s="69"/>
      <c r="Z23" s="69"/>
      <c r="AA23" s="19"/>
      <c r="AB23" s="19"/>
      <c r="AC23" s="19"/>
      <c r="AD23" s="19"/>
      <c r="AE23" s="27"/>
      <c r="AF23" s="27"/>
      <c r="AG23" s="27"/>
      <c r="AH23" s="27"/>
      <c r="AI23" s="27"/>
      <c r="AJ23" s="27"/>
      <c r="AK23" t="s">
        <v>570</v>
      </c>
      <c r="AL23">
        <v>22.733333333333334</v>
      </c>
      <c r="AM23">
        <v>72.483333333333334</v>
      </c>
      <c r="AN23" s="27" t="s">
        <v>1049</v>
      </c>
      <c r="AO23" s="27">
        <v>30.016667000000002</v>
      </c>
      <c r="AP23" s="27">
        <v>75.283332999999999</v>
      </c>
      <c r="AQ23" s="27"/>
      <c r="AR23" s="27"/>
      <c r="AS23" s="27"/>
      <c r="AT23" s="27" t="s">
        <v>1088</v>
      </c>
      <c r="AU23" s="27">
        <v>33.466666670000002</v>
      </c>
      <c r="AV23" s="27">
        <v>76.900000000000006</v>
      </c>
      <c r="AW23" s="48" t="s">
        <v>535</v>
      </c>
      <c r="AX23">
        <v>22.866666666666667</v>
      </c>
      <c r="AY23">
        <v>84.683333333333337</v>
      </c>
      <c r="AZ23" t="s">
        <v>411</v>
      </c>
      <c r="BA23">
        <v>14.516666666666667</v>
      </c>
      <c r="BB23">
        <v>75.966666666666669</v>
      </c>
      <c r="BC23" t="s">
        <v>1432</v>
      </c>
      <c r="BD23">
        <v>9.0500000000000007</v>
      </c>
      <c r="BE23">
        <v>77.033333330000005</v>
      </c>
      <c r="BI23" t="s">
        <v>664</v>
      </c>
      <c r="BJ23">
        <v>23.916666666666668</v>
      </c>
      <c r="BK23">
        <v>76.95</v>
      </c>
      <c r="BL23" s="28" t="s">
        <v>118</v>
      </c>
      <c r="BM23">
        <v>19.916666666666668</v>
      </c>
      <c r="BN23">
        <v>79.38333333333334</v>
      </c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 t="s">
        <v>1142</v>
      </c>
      <c r="CB23" s="31">
        <v>21.966666669999999</v>
      </c>
      <c r="CC23" s="31">
        <v>86.116666670000001</v>
      </c>
      <c r="CD23" s="31"/>
      <c r="CE23" s="31"/>
      <c r="CF23" s="31"/>
      <c r="CG23" t="s">
        <v>994</v>
      </c>
      <c r="CH23">
        <v>30.566666666666666</v>
      </c>
      <c r="CI23">
        <v>74.86666666666666</v>
      </c>
      <c r="CJ23" s="31" t="s">
        <v>1197</v>
      </c>
      <c r="CK23" s="31">
        <v>25.6</v>
      </c>
      <c r="CL23" s="31">
        <v>72.900000000000006</v>
      </c>
      <c r="CM23" s="31"/>
      <c r="CN23" s="31"/>
      <c r="CO23" s="31"/>
      <c r="CP23" s="31" t="s">
        <v>1309</v>
      </c>
      <c r="CQ23" s="31">
        <v>11.71666667</v>
      </c>
      <c r="CR23" s="31">
        <v>79.816666670000004</v>
      </c>
      <c r="CS23" s="31"/>
      <c r="CT23" s="31"/>
      <c r="CU23" s="31"/>
      <c r="CV23" s="30" t="s">
        <v>247</v>
      </c>
      <c r="CW23" s="26">
        <v>29.383333333333333</v>
      </c>
      <c r="CX23" s="26">
        <v>79.183333333333337</v>
      </c>
      <c r="CY23" s="26"/>
      <c r="CZ23" s="26"/>
      <c r="DA23" s="26"/>
      <c r="DB23" s="19" t="s">
        <v>353</v>
      </c>
      <c r="DC23" s="19">
        <v>22.883333333333333</v>
      </c>
      <c r="DD23" s="19">
        <v>88.45</v>
      </c>
    </row>
    <row r="24" spans="1:108" customFormat="1" x14ac:dyDescent="0.25">
      <c r="A24" s="32">
        <f>BO1</f>
        <v>67</v>
      </c>
      <c r="B24" s="35" t="s">
        <v>94</v>
      </c>
      <c r="C24" s="19">
        <f t="shared" si="106"/>
        <v>24</v>
      </c>
      <c r="D24" s="19"/>
      <c r="E24" s="19"/>
      <c r="F24" s="19"/>
      <c r="G24" s="19" t="s">
        <v>796</v>
      </c>
      <c r="H24" s="19">
        <v>17</v>
      </c>
      <c r="I24" s="19">
        <v>83.5</v>
      </c>
      <c r="J24" s="19"/>
      <c r="K24" s="19"/>
      <c r="L24" s="19"/>
      <c r="M24" s="19" t="s">
        <v>940</v>
      </c>
      <c r="N24" s="19">
        <v>26.35</v>
      </c>
      <c r="O24" s="19">
        <v>92.683333333333337</v>
      </c>
      <c r="P24" t="s">
        <v>496</v>
      </c>
      <c r="Q24">
        <v>26.516666666666666</v>
      </c>
      <c r="R24">
        <v>85.35</v>
      </c>
      <c r="V24" s="19" t="s">
        <v>964</v>
      </c>
      <c r="W24" s="69">
        <v>22.25</v>
      </c>
      <c r="X24" s="69">
        <v>81.45</v>
      </c>
      <c r="Y24" s="69"/>
      <c r="Z24" s="69"/>
      <c r="AA24" s="19"/>
      <c r="AB24" s="19"/>
      <c r="AC24" s="19"/>
      <c r="AD24" s="19"/>
      <c r="AE24" s="27"/>
      <c r="AF24" s="27"/>
      <c r="AG24" s="27"/>
      <c r="AH24" s="27"/>
      <c r="AI24" s="27"/>
      <c r="AJ24" s="27"/>
      <c r="AK24" t="s">
        <v>571</v>
      </c>
      <c r="AL24">
        <v>21.75</v>
      </c>
      <c r="AM24">
        <v>70.61666666666666</v>
      </c>
      <c r="AN24" s="27" t="s">
        <v>1050</v>
      </c>
      <c r="AO24" s="27">
        <v>29.966667000000001</v>
      </c>
      <c r="AP24" s="27">
        <v>76.916667000000004</v>
      </c>
      <c r="AQ24" s="27"/>
      <c r="AR24" s="27"/>
      <c r="AS24" s="27"/>
      <c r="AT24" s="27" t="s">
        <v>1089</v>
      </c>
      <c r="AU24" s="27">
        <v>33.6</v>
      </c>
      <c r="AV24" s="27">
        <v>74.366666670000001</v>
      </c>
      <c r="AW24" s="48" t="s">
        <v>536</v>
      </c>
      <c r="AX24">
        <v>22</v>
      </c>
      <c r="AY24">
        <v>86.183333333333337</v>
      </c>
      <c r="AZ24" t="s">
        <v>412</v>
      </c>
      <c r="BA24">
        <v>16.416666666666668</v>
      </c>
      <c r="BB24">
        <v>77</v>
      </c>
      <c r="BC24" t="s">
        <v>1467</v>
      </c>
      <c r="BD24">
        <v>10</v>
      </c>
      <c r="BE24">
        <v>76.866666670000001</v>
      </c>
      <c r="BI24" t="s">
        <v>665</v>
      </c>
      <c r="BJ24">
        <v>24.633333333333333</v>
      </c>
      <c r="BK24">
        <v>79.533333333333331</v>
      </c>
      <c r="BL24" s="28" t="s">
        <v>119</v>
      </c>
      <c r="BM24">
        <v>19.05</v>
      </c>
      <c r="BN24">
        <v>75.86666666666666</v>
      </c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 t="s">
        <v>1143</v>
      </c>
      <c r="CB24" s="31">
        <v>21.533333330000001</v>
      </c>
      <c r="CC24" s="31">
        <v>84.766666670000006</v>
      </c>
      <c r="CD24" s="31"/>
      <c r="CE24" s="31"/>
      <c r="CF24" s="31"/>
      <c r="CG24" t="s">
        <v>995</v>
      </c>
      <c r="CH24">
        <v>30.916666666666668</v>
      </c>
      <c r="CI24">
        <v>75.900000000000006</v>
      </c>
      <c r="CJ24" s="31" t="s">
        <v>1198</v>
      </c>
      <c r="CK24" s="31">
        <v>27.25</v>
      </c>
      <c r="CL24" s="31">
        <v>77.5</v>
      </c>
      <c r="CM24" s="31"/>
      <c r="CN24" s="31"/>
      <c r="CO24" s="31"/>
      <c r="CP24" s="31" t="s">
        <v>1310</v>
      </c>
      <c r="CQ24" s="31">
        <v>9.9499999999999993</v>
      </c>
      <c r="CR24" s="31">
        <v>78.883333329999999</v>
      </c>
      <c r="CS24" s="31"/>
      <c r="CT24" s="31"/>
      <c r="CU24" s="31"/>
      <c r="CV24" s="30" t="s">
        <v>248</v>
      </c>
      <c r="CW24" s="26">
        <v>26.033333333333335</v>
      </c>
      <c r="CX24" s="26">
        <v>80.55</v>
      </c>
      <c r="CY24" s="26"/>
      <c r="CZ24" s="26"/>
      <c r="DA24" s="26"/>
      <c r="DB24" s="19" t="s">
        <v>354</v>
      </c>
      <c r="DC24" s="19">
        <v>23.833333333333332</v>
      </c>
      <c r="DD24" s="19">
        <v>87</v>
      </c>
    </row>
    <row r="25" spans="1:108" customFormat="1" x14ac:dyDescent="0.25">
      <c r="A25" s="32">
        <f>BR1</f>
        <v>70</v>
      </c>
      <c r="B25" s="35" t="s">
        <v>81</v>
      </c>
      <c r="C25" s="19">
        <f t="shared" si="106"/>
        <v>25</v>
      </c>
      <c r="D25" s="19"/>
      <c r="E25" s="19"/>
      <c r="F25" s="19"/>
      <c r="G25" s="19" t="s">
        <v>797</v>
      </c>
      <c r="H25" s="19">
        <v>16.666666666666668</v>
      </c>
      <c r="I25" s="19">
        <v>18.166666666666668</v>
      </c>
      <c r="J25" s="19"/>
      <c r="K25" s="19"/>
      <c r="L25" s="19"/>
      <c r="M25" s="19" t="s">
        <v>941</v>
      </c>
      <c r="N25" s="19">
        <v>26.416666666666668</v>
      </c>
      <c r="O25" s="19">
        <v>91.433333333333337</v>
      </c>
      <c r="P25" t="s">
        <v>497</v>
      </c>
      <c r="Q25">
        <v>25.5</v>
      </c>
      <c r="R25">
        <v>87.666666666666671</v>
      </c>
      <c r="V25" s="19" t="s">
        <v>965</v>
      </c>
      <c r="W25" s="69">
        <v>19.75</v>
      </c>
      <c r="X25" s="69">
        <v>80.8</v>
      </c>
      <c r="Y25" s="69"/>
      <c r="Z25" s="69"/>
      <c r="AA25" s="19"/>
      <c r="AB25" s="19"/>
      <c r="AC25" s="19"/>
      <c r="AD25" s="19"/>
      <c r="AE25" s="27"/>
      <c r="AF25" s="27"/>
      <c r="AG25" s="27"/>
      <c r="AH25" s="27"/>
      <c r="AI25" s="27"/>
      <c r="AJ25" s="27"/>
      <c r="AK25" t="s">
        <v>572</v>
      </c>
      <c r="AL25">
        <v>22.983333333333334</v>
      </c>
      <c r="AM25">
        <v>71.516666666666666</v>
      </c>
      <c r="AN25" s="27"/>
      <c r="AO25" s="27"/>
      <c r="AP25" s="27"/>
      <c r="AQ25" s="27"/>
      <c r="AR25" s="27"/>
      <c r="AS25" s="27"/>
      <c r="AT25" s="27" t="s">
        <v>1090</v>
      </c>
      <c r="AU25" s="27">
        <v>33.85</v>
      </c>
      <c r="AV25" s="27">
        <v>74.133333329999999</v>
      </c>
      <c r="AW25" s="48" t="s">
        <v>537</v>
      </c>
      <c r="AX25">
        <v>22.6</v>
      </c>
      <c r="AY25">
        <v>85.966666666666669</v>
      </c>
      <c r="AZ25" t="s">
        <v>413</v>
      </c>
      <c r="BA25">
        <v>15.45</v>
      </c>
      <c r="BB25">
        <v>75.083333333333329</v>
      </c>
      <c r="BC25" t="s">
        <v>1110</v>
      </c>
      <c r="BD25">
        <v>10.78333333</v>
      </c>
      <c r="BE25">
        <v>75.966666669999995</v>
      </c>
      <c r="BI25" t="s">
        <v>666</v>
      </c>
      <c r="BJ25">
        <v>18.033333333333335</v>
      </c>
      <c r="BK25">
        <v>81.400000000000006</v>
      </c>
      <c r="BL25" s="28" t="s">
        <v>120</v>
      </c>
      <c r="BM25">
        <v>17.966666666666665</v>
      </c>
      <c r="BN25">
        <v>73.083333333333329</v>
      </c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 t="s">
        <v>1144</v>
      </c>
      <c r="CB25" s="31">
        <v>20.8</v>
      </c>
      <c r="CC25" s="31">
        <v>86.933333329999996</v>
      </c>
      <c r="CD25" s="31"/>
      <c r="CE25" s="31"/>
      <c r="CF25" s="31"/>
      <c r="CG25" t="s">
        <v>996</v>
      </c>
      <c r="CH25">
        <v>30.916666666666668</v>
      </c>
      <c r="CI25">
        <v>76.25</v>
      </c>
      <c r="CJ25" s="31" t="s">
        <v>1199</v>
      </c>
      <c r="CK25" s="31">
        <v>24.966666669999999</v>
      </c>
      <c r="CL25" s="31">
        <v>75.599999999999994</v>
      </c>
      <c r="CM25" s="31"/>
      <c r="CN25" s="31"/>
      <c r="CO25" s="31"/>
      <c r="CP25" s="31" t="s">
        <v>1311</v>
      </c>
      <c r="CQ25" s="31">
        <v>9.1666666669999994</v>
      </c>
      <c r="CR25" s="31">
        <v>79.466666669999995</v>
      </c>
      <c r="CS25" s="31"/>
      <c r="CT25" s="31"/>
      <c r="CU25" s="31"/>
      <c r="CV25" s="30" t="s">
        <v>249</v>
      </c>
      <c r="CW25" s="26">
        <v>26.616666666666667</v>
      </c>
      <c r="CX25" s="26">
        <v>80.316666666666663</v>
      </c>
      <c r="CY25" s="26"/>
      <c r="CZ25" s="26"/>
      <c r="DA25" s="26"/>
      <c r="DB25" s="19" t="s">
        <v>355</v>
      </c>
      <c r="DC25" s="19">
        <v>21.833333333333332</v>
      </c>
      <c r="DD25" s="19">
        <v>87.8</v>
      </c>
    </row>
    <row r="26" spans="1:108" customFormat="1" x14ac:dyDescent="0.25">
      <c r="A26" s="32">
        <f>BU1</f>
        <v>73</v>
      </c>
      <c r="B26" s="35" t="s">
        <v>82</v>
      </c>
      <c r="C26" s="19">
        <f t="shared" si="106"/>
        <v>26</v>
      </c>
      <c r="D26" s="19"/>
      <c r="E26" s="19"/>
      <c r="F26" s="19"/>
      <c r="G26" s="19" t="s">
        <v>798</v>
      </c>
      <c r="H26" s="19">
        <v>16.8</v>
      </c>
      <c r="I26" s="19">
        <v>82.266666666666666</v>
      </c>
      <c r="J26" s="19"/>
      <c r="K26" s="19"/>
      <c r="L26" s="19"/>
      <c r="M26" s="19" t="s">
        <v>942</v>
      </c>
      <c r="N26" s="19">
        <v>27.233333333333334</v>
      </c>
      <c r="O26" s="19">
        <v>94.11666666666666</v>
      </c>
      <c r="P26" t="s">
        <v>498</v>
      </c>
      <c r="Q26">
        <v>26.166666666666668</v>
      </c>
      <c r="R26">
        <v>87.033333333333331</v>
      </c>
      <c r="V26" s="19" t="s">
        <v>966</v>
      </c>
      <c r="W26" s="69">
        <v>19.983333333333334</v>
      </c>
      <c r="X26" s="69">
        <v>80.083333333333329</v>
      </c>
      <c r="Y26" s="69"/>
      <c r="Z26" s="69"/>
      <c r="AA26" s="19"/>
      <c r="AB26" s="19"/>
      <c r="AC26" s="19"/>
      <c r="AD26" s="19"/>
      <c r="AE26" s="27"/>
      <c r="AF26" s="27"/>
      <c r="AG26" s="27"/>
      <c r="AH26" s="27"/>
      <c r="AI26" s="27"/>
      <c r="AJ26" s="27"/>
      <c r="AK26" t="s">
        <v>573</v>
      </c>
      <c r="AL26">
        <v>24.233333333333334</v>
      </c>
      <c r="AM26">
        <v>72.216666666666669</v>
      </c>
      <c r="AN26" s="27"/>
      <c r="AO26" s="27"/>
      <c r="AP26" s="27"/>
      <c r="AQ26" s="27"/>
      <c r="AR26" s="27"/>
      <c r="AS26" s="27"/>
      <c r="AT26" s="27" t="s">
        <v>741</v>
      </c>
      <c r="AU26" s="27">
        <v>32.866666670000001</v>
      </c>
      <c r="AV26" s="27">
        <v>75.366666670000001</v>
      </c>
      <c r="AW26" s="48" t="s">
        <v>538</v>
      </c>
      <c r="AX26">
        <v>25.05</v>
      </c>
      <c r="AY26">
        <v>87.88333333333334</v>
      </c>
      <c r="AZ26" t="s">
        <v>414</v>
      </c>
      <c r="BA26">
        <v>13.233333333333333</v>
      </c>
      <c r="BB26">
        <v>77.38333333333334</v>
      </c>
      <c r="BC26" t="s">
        <v>1433</v>
      </c>
      <c r="BD26">
        <v>8.9</v>
      </c>
      <c r="BE26">
        <v>76.633333329999999</v>
      </c>
      <c r="BI26" t="s">
        <v>667</v>
      </c>
      <c r="BJ26">
        <v>25.45</v>
      </c>
      <c r="BK26">
        <v>79.083333333333329</v>
      </c>
      <c r="BL26" s="28" t="s">
        <v>121</v>
      </c>
      <c r="BM26">
        <v>18.216666666666665</v>
      </c>
      <c r="BN26">
        <v>75.733333333333334</v>
      </c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 t="s">
        <v>1145</v>
      </c>
      <c r="CB26" s="31">
        <v>20.666666670000001</v>
      </c>
      <c r="CC26" s="31">
        <v>85.633333329999999</v>
      </c>
      <c r="CD26" s="31"/>
      <c r="CE26" s="31"/>
      <c r="CF26" s="31"/>
      <c r="CG26" t="s">
        <v>997</v>
      </c>
      <c r="CH26">
        <v>31.766666666666666</v>
      </c>
      <c r="CI26">
        <v>75.016666666666666</v>
      </c>
      <c r="CJ26" s="31" t="s">
        <v>1200</v>
      </c>
      <c r="CK26" s="31">
        <v>25.35</v>
      </c>
      <c r="CL26" s="31">
        <v>74.666666669999998</v>
      </c>
      <c r="CM26" s="31"/>
      <c r="CN26" s="31"/>
      <c r="CO26" s="31"/>
      <c r="CP26" s="31" t="s">
        <v>1312</v>
      </c>
      <c r="CQ26" s="31">
        <v>10.75</v>
      </c>
      <c r="CR26" s="31">
        <v>77.566666670000004</v>
      </c>
      <c r="CS26" s="31"/>
      <c r="CT26" s="31"/>
      <c r="CU26" s="31"/>
      <c r="CV26" s="30" t="s">
        <v>1459</v>
      </c>
      <c r="CW26" s="26">
        <v>27.55</v>
      </c>
      <c r="CX26" s="26">
        <v>77.733333333333334</v>
      </c>
      <c r="CY26" s="26"/>
      <c r="CZ26" s="26"/>
      <c r="DA26" s="26"/>
      <c r="DB26" s="19" t="s">
        <v>1463</v>
      </c>
      <c r="DC26" s="19">
        <v>23.283333333333335</v>
      </c>
      <c r="DD26" s="19">
        <v>87.583333333333329</v>
      </c>
    </row>
    <row r="27" spans="1:108" customFormat="1" x14ac:dyDescent="0.25">
      <c r="A27" s="32">
        <f>BX1</f>
        <v>76</v>
      </c>
      <c r="B27" s="35" t="s">
        <v>83</v>
      </c>
      <c r="C27" s="19">
        <f t="shared" si="106"/>
        <v>27</v>
      </c>
      <c r="D27" s="19"/>
      <c r="E27" s="19"/>
      <c r="F27" s="19"/>
      <c r="G27" s="19" t="s">
        <v>799</v>
      </c>
      <c r="H27" s="19">
        <v>14.466666666666667</v>
      </c>
      <c r="I27" s="19">
        <v>78.86666666666666</v>
      </c>
      <c r="J27" s="19"/>
      <c r="K27" s="19"/>
      <c r="L27" s="19"/>
      <c r="M27" s="19" t="s">
        <v>943</v>
      </c>
      <c r="N27" s="19">
        <v>26.466666666666665</v>
      </c>
      <c r="O27" s="19">
        <v>91.63333333333334</v>
      </c>
      <c r="P27" t="s">
        <v>1415</v>
      </c>
      <c r="Q27">
        <v>26.166666666666668</v>
      </c>
      <c r="R27">
        <v>85.95</v>
      </c>
      <c r="V27" s="19" t="s">
        <v>967</v>
      </c>
      <c r="W27" s="69">
        <v>19.033333333333335</v>
      </c>
      <c r="X27" s="69">
        <v>76.05</v>
      </c>
      <c r="Y27" s="69"/>
      <c r="Z27" s="69"/>
      <c r="AA27" s="19"/>
      <c r="AB27" s="19"/>
      <c r="AC27" s="19"/>
      <c r="AD27" s="19"/>
      <c r="AE27" s="27"/>
      <c r="AF27" s="27"/>
      <c r="AG27" s="27"/>
      <c r="AH27" s="27"/>
      <c r="AI27" s="27"/>
      <c r="AJ27" s="27"/>
      <c r="AK27" t="s">
        <v>574</v>
      </c>
      <c r="AL27">
        <v>22.883333333333333</v>
      </c>
      <c r="AM27">
        <v>74.316666666666663</v>
      </c>
      <c r="AN27" s="27"/>
      <c r="AO27" s="27"/>
      <c r="AP27" s="27"/>
      <c r="AQ27" s="27"/>
      <c r="AR27" s="27"/>
      <c r="AS27" s="27"/>
      <c r="AT27" s="27" t="s">
        <v>1091</v>
      </c>
      <c r="AU27" s="27">
        <v>32.916666669999998</v>
      </c>
      <c r="AV27" s="27">
        <v>75.150000000000006</v>
      </c>
      <c r="AW27" s="48" t="s">
        <v>539</v>
      </c>
      <c r="AX27">
        <v>23.633333333333333</v>
      </c>
      <c r="AY27">
        <v>85.566666666666663</v>
      </c>
      <c r="AZ27" t="s">
        <v>415</v>
      </c>
      <c r="BA27">
        <v>15.416666666666666</v>
      </c>
      <c r="BB27">
        <v>75.7</v>
      </c>
      <c r="BC27" t="s">
        <v>1434</v>
      </c>
      <c r="BD27">
        <v>11.75</v>
      </c>
      <c r="BE27">
        <v>75.533333330000005</v>
      </c>
      <c r="BI27" t="s">
        <v>668</v>
      </c>
      <c r="BJ27">
        <v>24.666666666666668</v>
      </c>
      <c r="BK27">
        <v>80</v>
      </c>
      <c r="BL27" s="28" t="s">
        <v>122</v>
      </c>
      <c r="BM27">
        <v>20.083333333333332</v>
      </c>
      <c r="BN27">
        <v>77.166666666666671</v>
      </c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 t="s">
        <v>1146</v>
      </c>
      <c r="CB27" s="31">
        <v>20.333333329999999</v>
      </c>
      <c r="CC27" s="31">
        <v>86.766666670000006</v>
      </c>
      <c r="CD27" s="31"/>
      <c r="CE27" s="31"/>
      <c r="CF27" s="31"/>
      <c r="CG27" t="s">
        <v>998</v>
      </c>
      <c r="CH27">
        <v>30.516666666666666</v>
      </c>
      <c r="CI27">
        <v>75.983333333333334</v>
      </c>
      <c r="CJ27" s="31" t="s">
        <v>1201</v>
      </c>
      <c r="CK27" s="31">
        <v>25</v>
      </c>
      <c r="CL27" s="31">
        <v>72.316666670000004</v>
      </c>
      <c r="CM27" s="31"/>
      <c r="CN27" s="31"/>
      <c r="CO27" s="31"/>
      <c r="CP27" s="31" t="s">
        <v>1313</v>
      </c>
      <c r="CQ27" s="31">
        <v>12.133333329999999</v>
      </c>
      <c r="CR27" s="31">
        <v>78.216666669999995</v>
      </c>
      <c r="CS27" s="31"/>
      <c r="CT27" s="31"/>
      <c r="CU27" s="31"/>
      <c r="CV27" s="30" t="s">
        <v>250</v>
      </c>
      <c r="CW27" s="26">
        <v>28.033333333333335</v>
      </c>
      <c r="CX27" s="26">
        <v>79.166666666666671</v>
      </c>
      <c r="CY27" s="26"/>
      <c r="CZ27" s="26"/>
      <c r="DA27" s="26"/>
      <c r="DB27" s="19" t="s">
        <v>356</v>
      </c>
      <c r="DC27" s="19">
        <v>27.05</v>
      </c>
      <c r="DD27" s="19">
        <v>88.3</v>
      </c>
    </row>
    <row r="28" spans="1:108" customFormat="1" x14ac:dyDescent="0.25">
      <c r="A28" s="32">
        <f>CA1</f>
        <v>79</v>
      </c>
      <c r="B28" s="35" t="s">
        <v>84</v>
      </c>
      <c r="C28" s="19">
        <f t="shared" si="106"/>
        <v>28</v>
      </c>
      <c r="D28" s="19"/>
      <c r="E28" s="19"/>
      <c r="F28" s="19"/>
      <c r="G28" s="19" t="s">
        <v>800</v>
      </c>
      <c r="H28" s="19">
        <v>15.566666666666666</v>
      </c>
      <c r="I28" s="19">
        <v>79.150000000000006</v>
      </c>
      <c r="J28" s="19"/>
      <c r="K28" s="19"/>
      <c r="L28" s="19"/>
      <c r="M28" s="19" t="s">
        <v>944</v>
      </c>
      <c r="N28" s="19">
        <v>26.983333333333334</v>
      </c>
      <c r="O28" s="19">
        <v>94.63333333333334</v>
      </c>
      <c r="P28" t="s">
        <v>499</v>
      </c>
      <c r="Q28">
        <v>23.666666666666668</v>
      </c>
      <c r="R28">
        <v>84.55</v>
      </c>
      <c r="V28" s="19" t="s">
        <v>968</v>
      </c>
      <c r="W28" s="69">
        <v>21.233333333333334</v>
      </c>
      <c r="X28" s="69">
        <v>82.9</v>
      </c>
      <c r="Y28" s="69"/>
      <c r="Z28" s="69"/>
      <c r="AA28" s="19"/>
      <c r="AB28" s="19"/>
      <c r="AC28" s="19"/>
      <c r="AD28" s="19"/>
      <c r="AE28" s="27"/>
      <c r="AF28" s="27"/>
      <c r="AG28" s="27"/>
      <c r="AH28" s="27"/>
      <c r="AI28" s="27"/>
      <c r="AJ28" s="27"/>
      <c r="AK28" t="s">
        <v>575</v>
      </c>
      <c r="AL28">
        <v>22.233333333333334</v>
      </c>
      <c r="AM28">
        <v>69.016666666666666</v>
      </c>
      <c r="AN28" s="27"/>
      <c r="AO28" s="27"/>
      <c r="AP28" s="27"/>
      <c r="AQ28" s="27"/>
      <c r="AR28" s="27"/>
      <c r="AS28" s="27"/>
      <c r="AT28" s="27" t="s">
        <v>1092</v>
      </c>
      <c r="AU28" s="27">
        <v>30.666666670000001</v>
      </c>
      <c r="AV28" s="27">
        <v>77</v>
      </c>
      <c r="AW28" s="48" t="s">
        <v>540</v>
      </c>
      <c r="AX28">
        <v>23.383333333333333</v>
      </c>
      <c r="AY28">
        <v>85.38333333333334</v>
      </c>
      <c r="AZ28" t="s">
        <v>416</v>
      </c>
      <c r="BA28">
        <v>15.5</v>
      </c>
      <c r="BB28">
        <v>76.599999999999994</v>
      </c>
      <c r="BC28" t="s">
        <v>1435</v>
      </c>
      <c r="BD28">
        <v>11.75</v>
      </c>
      <c r="BE28">
        <v>75.533333330000005</v>
      </c>
      <c r="BI28" t="s">
        <v>669</v>
      </c>
      <c r="BJ28">
        <v>21.283333333333335</v>
      </c>
      <c r="BK28">
        <v>76.283333333333331</v>
      </c>
      <c r="BL28" s="28" t="s">
        <v>123</v>
      </c>
      <c r="BM28">
        <v>19.366666666666667</v>
      </c>
      <c r="BN28">
        <v>77.2</v>
      </c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 t="s">
        <v>1147</v>
      </c>
      <c r="CB28" s="31">
        <v>19.366666670000001</v>
      </c>
      <c r="CC28" s="31">
        <v>85.1</v>
      </c>
      <c r="CD28" s="31"/>
      <c r="CE28" s="31"/>
      <c r="CF28" s="31"/>
      <c r="CG28" t="s">
        <v>999</v>
      </c>
      <c r="CH28">
        <v>28.283333333333335</v>
      </c>
      <c r="CI28">
        <v>76.233333333333334</v>
      </c>
      <c r="CJ28" s="31" t="s">
        <v>1202</v>
      </c>
      <c r="CK28" s="31">
        <v>27.75</v>
      </c>
      <c r="CL28" s="31">
        <v>72.166666669999998</v>
      </c>
      <c r="CM28" s="31"/>
      <c r="CN28" s="31"/>
      <c r="CO28" s="31"/>
      <c r="CP28" s="31" t="s">
        <v>1314</v>
      </c>
      <c r="CQ28" s="31">
        <v>10.366666670000001</v>
      </c>
      <c r="CR28" s="31">
        <v>78</v>
      </c>
      <c r="CS28" s="31"/>
      <c r="CT28" s="31"/>
      <c r="CU28" s="31"/>
      <c r="CV28" s="30" t="s">
        <v>251</v>
      </c>
      <c r="CW28" s="26">
        <v>28.4</v>
      </c>
      <c r="CX28" s="26">
        <v>77.900000000000006</v>
      </c>
      <c r="CY28" s="26"/>
      <c r="CZ28" s="26"/>
      <c r="DA28" s="26"/>
      <c r="DB28" s="19" t="s">
        <v>357</v>
      </c>
      <c r="DC28" s="19">
        <v>22.183333333333334</v>
      </c>
      <c r="DD28" s="19">
        <v>88.233333333333334</v>
      </c>
    </row>
    <row r="29" spans="1:108" customFormat="1" x14ac:dyDescent="0.25">
      <c r="A29" s="32">
        <f>CD1</f>
        <v>82</v>
      </c>
      <c r="B29" s="35" t="s">
        <v>96</v>
      </c>
      <c r="C29" s="19">
        <f t="shared" si="106"/>
        <v>29</v>
      </c>
      <c r="D29" s="19"/>
      <c r="E29" s="19"/>
      <c r="F29" s="19"/>
      <c r="G29" s="19" t="s">
        <v>801</v>
      </c>
      <c r="H29" s="19">
        <v>15.766666666666667</v>
      </c>
      <c r="I29" s="19">
        <v>79.733333333333334</v>
      </c>
      <c r="J29" s="19"/>
      <c r="K29" s="19"/>
      <c r="L29" s="19"/>
      <c r="M29" s="19" t="s">
        <v>945</v>
      </c>
      <c r="N29" s="19">
        <v>24.816666666666666</v>
      </c>
      <c r="O29" s="19">
        <v>92.8</v>
      </c>
      <c r="P29" t="s">
        <v>500</v>
      </c>
      <c r="Q29">
        <v>25.4</v>
      </c>
      <c r="R29">
        <v>85.916666666666671</v>
      </c>
      <c r="V29" s="19" t="s">
        <v>1418</v>
      </c>
      <c r="W29" s="69">
        <v>22.466666666666665</v>
      </c>
      <c r="X29" s="69">
        <v>83.25</v>
      </c>
      <c r="Y29" s="69"/>
      <c r="Z29" s="69"/>
      <c r="AA29" s="19"/>
      <c r="AB29" s="19"/>
      <c r="AC29" s="19"/>
      <c r="AD29" s="19"/>
      <c r="AE29" s="27"/>
      <c r="AF29" s="27"/>
      <c r="AG29" s="27"/>
      <c r="AH29" s="27"/>
      <c r="AI29" s="27"/>
      <c r="AJ29" s="27"/>
      <c r="AK29" t="s">
        <v>576</v>
      </c>
      <c r="AL29">
        <v>23.166666666666668</v>
      </c>
      <c r="AM29">
        <v>71.166666666666671</v>
      </c>
      <c r="AN29" s="27"/>
      <c r="AO29" s="27"/>
      <c r="AP29" s="27"/>
      <c r="AQ29" s="27"/>
      <c r="AR29" s="27"/>
      <c r="AS29" s="27"/>
      <c r="AT29" s="27" t="s">
        <v>1093</v>
      </c>
      <c r="AU29" s="27">
        <v>33.5</v>
      </c>
      <c r="AV29" s="27">
        <v>77</v>
      </c>
      <c r="AW29" s="48" t="s">
        <v>541</v>
      </c>
      <c r="AX29">
        <v>25.216666666666665</v>
      </c>
      <c r="AY29">
        <v>87.066666666666663</v>
      </c>
      <c r="AZ29" t="s">
        <v>417</v>
      </c>
      <c r="BA29">
        <v>14.3</v>
      </c>
      <c r="BB29">
        <v>74.916666666666671</v>
      </c>
      <c r="BC29" t="s">
        <v>1436</v>
      </c>
      <c r="BD29">
        <v>8.4833333329999991</v>
      </c>
      <c r="BE29">
        <v>76.983333329999994</v>
      </c>
      <c r="BI29" t="s">
        <v>1476</v>
      </c>
      <c r="BJ29">
        <v>25.666666666666668</v>
      </c>
      <c r="BK29">
        <v>76.333333333333329</v>
      </c>
      <c r="BL29" s="28" t="s">
        <v>124</v>
      </c>
      <c r="BM29">
        <v>19.366666666666667</v>
      </c>
      <c r="BN29">
        <v>72.933333333333337</v>
      </c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 t="s">
        <v>1148</v>
      </c>
      <c r="CB29" s="31">
        <v>19.266666669999999</v>
      </c>
      <c r="CC29" s="31">
        <v>84.95</v>
      </c>
      <c r="CD29" s="31"/>
      <c r="CE29" s="31"/>
      <c r="CF29" s="31"/>
      <c r="CG29" t="s">
        <v>1000</v>
      </c>
      <c r="CH29">
        <v>30.5</v>
      </c>
      <c r="CI29">
        <v>74.716666666666669</v>
      </c>
      <c r="CJ29" s="31" t="s">
        <v>1203</v>
      </c>
      <c r="CK29" s="31">
        <v>28.016666669999999</v>
      </c>
      <c r="CL29" s="31">
        <v>73.366666670000001</v>
      </c>
      <c r="CM29" s="31"/>
      <c r="CN29" s="31"/>
      <c r="CO29" s="31"/>
      <c r="CP29" s="31" t="s">
        <v>1315</v>
      </c>
      <c r="CQ29" s="31">
        <v>11.41666667</v>
      </c>
      <c r="CR29" s="31">
        <v>76.766666670000006</v>
      </c>
      <c r="CS29" s="31"/>
      <c r="CT29" s="31"/>
      <c r="CU29" s="31"/>
      <c r="CV29" s="30" t="s">
        <v>252</v>
      </c>
      <c r="CW29" s="26">
        <v>28.45</v>
      </c>
      <c r="CX29" s="26">
        <v>78.816666666666663</v>
      </c>
      <c r="CY29" s="26"/>
      <c r="CZ29" s="26"/>
      <c r="DA29" s="26"/>
      <c r="DB29" s="19" t="s">
        <v>1464</v>
      </c>
      <c r="DC29" s="19">
        <v>22.633333333333333</v>
      </c>
      <c r="DD29" s="19">
        <v>88.63333333333334</v>
      </c>
    </row>
    <row r="30" spans="1:108" customFormat="1" x14ac:dyDescent="0.25">
      <c r="A30" s="32">
        <f>CG1</f>
        <v>85</v>
      </c>
      <c r="B30" s="35" t="s">
        <v>85</v>
      </c>
      <c r="C30" s="19">
        <f t="shared" si="106"/>
        <v>30</v>
      </c>
      <c r="D30" s="19"/>
      <c r="E30" s="19"/>
      <c r="F30" s="19"/>
      <c r="G30" s="19" t="s">
        <v>802</v>
      </c>
      <c r="H30" s="19">
        <v>16.7</v>
      </c>
      <c r="I30" s="19">
        <v>78.966666666666669</v>
      </c>
      <c r="J30" s="19"/>
      <c r="K30" s="19"/>
      <c r="L30" s="19"/>
      <c r="M30" s="19" t="s">
        <v>946</v>
      </c>
      <c r="N30" s="19">
        <v>26.633333333333333</v>
      </c>
      <c r="O30" s="19">
        <v>92.8</v>
      </c>
      <c r="P30" t="s">
        <v>501</v>
      </c>
      <c r="Q30">
        <v>26.666666666666668</v>
      </c>
      <c r="R30">
        <v>85.233333333333334</v>
      </c>
      <c r="V30" s="19" t="s">
        <v>969</v>
      </c>
      <c r="W30" s="69">
        <v>21.25</v>
      </c>
      <c r="X30" s="69">
        <v>81.683333333333337</v>
      </c>
      <c r="Y30" s="69"/>
      <c r="Z30" s="69"/>
      <c r="AA30" s="19"/>
      <c r="AB30" s="19"/>
      <c r="AC30" s="19"/>
      <c r="AD30" s="19"/>
      <c r="AE30" s="27"/>
      <c r="AF30" s="27"/>
      <c r="AG30" s="27"/>
      <c r="AH30" s="27"/>
      <c r="AI30" s="27"/>
      <c r="AJ30" s="27"/>
      <c r="AK30" t="s">
        <v>577</v>
      </c>
      <c r="AL30">
        <v>21</v>
      </c>
      <c r="AM30">
        <v>71</v>
      </c>
      <c r="AN30" s="27"/>
      <c r="AO30" s="27"/>
      <c r="AP30" s="27"/>
      <c r="AQ30" s="27"/>
      <c r="AR30" s="27"/>
      <c r="AS30" s="27"/>
      <c r="AT30" s="27" t="s">
        <v>1094</v>
      </c>
      <c r="AU30" s="27">
        <v>33.716666670000002</v>
      </c>
      <c r="AV30" s="27">
        <v>75.283333330000005</v>
      </c>
      <c r="AW30" s="48" t="s">
        <v>542</v>
      </c>
      <c r="AX30">
        <v>24.05</v>
      </c>
      <c r="AY30">
        <v>87</v>
      </c>
      <c r="AZ30" t="s">
        <v>418</v>
      </c>
      <c r="BA30">
        <v>16.183333333333334</v>
      </c>
      <c r="BB30">
        <v>74.86666666666666</v>
      </c>
      <c r="BC30" t="s">
        <v>1111</v>
      </c>
      <c r="BD30">
        <v>10.5</v>
      </c>
      <c r="BE30">
        <v>76.25</v>
      </c>
      <c r="BI30" t="s">
        <v>670</v>
      </c>
      <c r="BJ30">
        <v>24.7</v>
      </c>
      <c r="BK30">
        <v>78.183333333333337</v>
      </c>
      <c r="BL30" s="28" t="s">
        <v>125</v>
      </c>
      <c r="BM30">
        <v>21.15</v>
      </c>
      <c r="BN30">
        <v>79.7</v>
      </c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 t="s">
        <v>1149</v>
      </c>
      <c r="CB30" s="31">
        <v>20.6</v>
      </c>
      <c r="CC30" s="31">
        <v>85.233333329999994</v>
      </c>
      <c r="CD30" s="31"/>
      <c r="CE30" s="31"/>
      <c r="CF30" s="31"/>
      <c r="CG30" t="s">
        <v>1001</v>
      </c>
      <c r="CH30">
        <v>30.416666666666668</v>
      </c>
      <c r="CI30">
        <v>76.150000000000006</v>
      </c>
      <c r="CJ30" s="31" t="s">
        <v>1204</v>
      </c>
      <c r="CK30" s="31">
        <v>28.18333333</v>
      </c>
      <c r="CL30" s="31">
        <v>72.25</v>
      </c>
      <c r="CM30" s="31"/>
      <c r="CN30" s="31"/>
      <c r="CO30" s="31"/>
      <c r="CP30" s="31" t="s">
        <v>1316</v>
      </c>
      <c r="CQ30" s="31">
        <v>13.233333330000001</v>
      </c>
      <c r="CR30" s="31">
        <v>80.366666670000001</v>
      </c>
      <c r="CS30" s="31"/>
      <c r="CT30" s="31"/>
      <c r="CU30" s="31"/>
      <c r="CV30" s="30" t="s">
        <v>253</v>
      </c>
      <c r="CW30" s="26">
        <v>25.433333333333334</v>
      </c>
      <c r="CX30" s="26">
        <v>79.75</v>
      </c>
      <c r="CY30" s="26"/>
      <c r="CZ30" s="26"/>
      <c r="DA30" s="26"/>
      <c r="DB30" s="19" t="s">
        <v>358</v>
      </c>
      <c r="DC30" s="19">
        <v>23.5</v>
      </c>
      <c r="DD30" s="19">
        <v>87.333333333333329</v>
      </c>
    </row>
    <row r="31" spans="1:108" customFormat="1" x14ac:dyDescent="0.25">
      <c r="A31" s="32">
        <f>CJ1</f>
        <v>88</v>
      </c>
      <c r="B31" s="35" t="s">
        <v>86</v>
      </c>
      <c r="C31" s="19">
        <f t="shared" si="106"/>
        <v>31</v>
      </c>
      <c r="D31" s="19"/>
      <c r="E31" s="19"/>
      <c r="F31" s="19"/>
      <c r="G31" s="19" t="s">
        <v>803</v>
      </c>
      <c r="H31" s="19">
        <v>14.4</v>
      </c>
      <c r="I31" s="19">
        <v>77</v>
      </c>
      <c r="J31" s="19"/>
      <c r="K31" s="19"/>
      <c r="L31" s="19"/>
      <c r="M31" s="19" t="s">
        <v>947</v>
      </c>
      <c r="N31" s="19">
        <v>27.5</v>
      </c>
      <c r="O31" s="19">
        <v>95.36666666666666</v>
      </c>
      <c r="P31" t="s">
        <v>502</v>
      </c>
      <c r="Q31">
        <v>25.383333333333333</v>
      </c>
      <c r="R31">
        <v>86.5</v>
      </c>
      <c r="V31" s="19" t="s">
        <v>970</v>
      </c>
      <c r="W31" s="69">
        <v>21.083333333333332</v>
      </c>
      <c r="X31" s="69">
        <v>81.083333333333329</v>
      </c>
      <c r="Y31" s="69"/>
      <c r="Z31" s="69"/>
      <c r="AA31" s="19"/>
      <c r="AB31" s="19"/>
      <c r="AC31" s="19"/>
      <c r="AD31" s="19"/>
      <c r="AE31" s="27"/>
      <c r="AF31" s="27"/>
      <c r="AG31" s="27"/>
      <c r="AH31" s="27"/>
      <c r="AI31" s="27"/>
      <c r="AJ31" s="27"/>
      <c r="AK31" t="s">
        <v>578</v>
      </c>
      <c r="AL31">
        <v>22.75</v>
      </c>
      <c r="AM31">
        <v>73.666666666666671</v>
      </c>
      <c r="AN31" s="27"/>
      <c r="AO31" s="27"/>
      <c r="AP31" s="27"/>
      <c r="AQ31" s="27"/>
      <c r="AR31" s="27"/>
      <c r="AS31" s="27"/>
      <c r="AT31" s="27" t="s">
        <v>1095</v>
      </c>
      <c r="AU31" s="27">
        <v>36.166666669999998</v>
      </c>
      <c r="AV31" s="27">
        <v>75</v>
      </c>
      <c r="AW31" s="48" t="s">
        <v>543</v>
      </c>
      <c r="AX31">
        <v>22.7</v>
      </c>
      <c r="AY31">
        <v>85.966666666666669</v>
      </c>
      <c r="AZ31" t="s">
        <v>419</v>
      </c>
      <c r="BA31">
        <v>17.316666666666666</v>
      </c>
      <c r="BB31">
        <v>76.900000000000006</v>
      </c>
      <c r="BC31" t="s">
        <v>1437</v>
      </c>
      <c r="BD31">
        <v>8.4833333329999991</v>
      </c>
      <c r="BE31">
        <v>76.983333329999994</v>
      </c>
      <c r="BI31" t="s">
        <v>671</v>
      </c>
      <c r="BJ31">
        <v>24.9</v>
      </c>
      <c r="BK31">
        <v>79.63333333333334</v>
      </c>
      <c r="BL31" s="28" t="s">
        <v>126</v>
      </c>
      <c r="BM31">
        <v>18.149999999999999</v>
      </c>
      <c r="BN31">
        <v>73.900000000000006</v>
      </c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 t="s">
        <v>1150</v>
      </c>
      <c r="CB31" s="31">
        <v>21.5</v>
      </c>
      <c r="CC31" s="31">
        <v>84</v>
      </c>
      <c r="CD31" s="31"/>
      <c r="CE31" s="31"/>
      <c r="CF31" s="31"/>
      <c r="CG31" t="s">
        <v>1002</v>
      </c>
      <c r="CH31">
        <v>30.95</v>
      </c>
      <c r="CI31">
        <v>76.533333333333331</v>
      </c>
      <c r="CJ31" s="31" t="s">
        <v>1205</v>
      </c>
      <c r="CK31" s="31">
        <v>28.283333330000001</v>
      </c>
      <c r="CL31" s="31">
        <v>75.133333329999999</v>
      </c>
      <c r="CM31" s="31"/>
      <c r="CN31" s="31"/>
      <c r="CO31" s="31"/>
      <c r="CP31" s="31" t="s">
        <v>1317</v>
      </c>
      <c r="CQ31" s="31">
        <v>11.33333333</v>
      </c>
      <c r="CR31" s="31">
        <v>77.766666670000006</v>
      </c>
      <c r="CS31" s="31"/>
      <c r="CT31" s="31"/>
      <c r="CU31" s="31"/>
      <c r="CV31" s="30" t="s">
        <v>254</v>
      </c>
      <c r="CW31" s="26">
        <v>26.116666666666667</v>
      </c>
      <c r="CX31" s="26">
        <v>81.083333333333329</v>
      </c>
      <c r="CY31" s="26"/>
      <c r="CZ31" s="26"/>
      <c r="DA31" s="26"/>
      <c r="DB31" s="19" t="s">
        <v>359</v>
      </c>
      <c r="DC31" s="19">
        <v>22.583333333333332</v>
      </c>
      <c r="DD31" s="19">
        <v>88.38333333333334</v>
      </c>
    </row>
    <row r="32" spans="1:108" customFormat="1" x14ac:dyDescent="0.25">
      <c r="A32" s="32">
        <f>CM1</f>
        <v>91</v>
      </c>
      <c r="B32" s="35" t="s">
        <v>87</v>
      </c>
      <c r="C32" s="19">
        <f t="shared" si="106"/>
        <v>32</v>
      </c>
      <c r="D32" s="19"/>
      <c r="E32" s="19"/>
      <c r="F32" s="19"/>
      <c r="G32" s="19" t="s">
        <v>804</v>
      </c>
      <c r="H32" s="19">
        <v>16.716666666666665</v>
      </c>
      <c r="I32" s="19">
        <v>81.150000000000006</v>
      </c>
      <c r="J32" s="19"/>
      <c r="K32" s="19"/>
      <c r="L32" s="19"/>
      <c r="M32" s="19"/>
      <c r="N32" s="19"/>
      <c r="O32" s="19"/>
      <c r="P32" t="s">
        <v>503</v>
      </c>
      <c r="Q32">
        <v>26.116666666666667</v>
      </c>
      <c r="R32">
        <v>85.45</v>
      </c>
      <c r="V32" s="19" t="s">
        <v>971</v>
      </c>
      <c r="W32" s="69">
        <v>20.983333333333334</v>
      </c>
      <c r="X32" s="69">
        <v>81.916666666666671</v>
      </c>
      <c r="Y32" s="69"/>
      <c r="Z32" s="69"/>
      <c r="AA32" s="19"/>
      <c r="AB32" s="19"/>
      <c r="AC32" s="19"/>
      <c r="AD32" s="19"/>
      <c r="AE32" s="27"/>
      <c r="AF32" s="27"/>
      <c r="AG32" s="27"/>
      <c r="AH32" s="27"/>
      <c r="AI32" s="27"/>
      <c r="AJ32" s="27"/>
      <c r="AK32" t="s">
        <v>579</v>
      </c>
      <c r="AL32">
        <v>21.916666666666668</v>
      </c>
      <c r="AM32">
        <v>70.86666666666666</v>
      </c>
      <c r="AN32" s="27"/>
      <c r="AO32" s="27"/>
      <c r="AP32" s="27"/>
      <c r="AQ32" s="27"/>
      <c r="AR32" s="27"/>
      <c r="AS32" s="27"/>
      <c r="AT32" s="27"/>
      <c r="AU32" s="27"/>
      <c r="AV32" s="27"/>
      <c r="AW32" s="48" t="s">
        <v>544</v>
      </c>
      <c r="AX32">
        <v>24.083333333333332</v>
      </c>
      <c r="AY32">
        <v>84.966666666666669</v>
      </c>
      <c r="AZ32" t="s">
        <v>1429</v>
      </c>
      <c r="BA32">
        <v>15.333333333333334</v>
      </c>
      <c r="BB32">
        <v>76.5</v>
      </c>
      <c r="BC32" t="s">
        <v>1112</v>
      </c>
      <c r="BD32">
        <v>9.75</v>
      </c>
      <c r="BE32">
        <v>76.45</v>
      </c>
      <c r="BI32" t="s">
        <v>672</v>
      </c>
      <c r="BJ32">
        <v>22.05</v>
      </c>
      <c r="BK32">
        <v>78.983333333333334</v>
      </c>
      <c r="BL32" s="28" t="s">
        <v>127</v>
      </c>
      <c r="BM32">
        <v>21.033333333333335</v>
      </c>
      <c r="BN32">
        <v>75.783333333333331</v>
      </c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 t="s">
        <v>1151</v>
      </c>
      <c r="CB32" s="31">
        <v>18.866666670000001</v>
      </c>
      <c r="CC32" s="31">
        <v>82.633333329999999</v>
      </c>
      <c r="CD32" s="31"/>
      <c r="CE32" s="31"/>
      <c r="CF32" s="31"/>
      <c r="CG32" t="s">
        <v>1003</v>
      </c>
      <c r="CH32">
        <v>30.3</v>
      </c>
      <c r="CI32">
        <v>76.05</v>
      </c>
      <c r="CJ32" s="31" t="s">
        <v>1206</v>
      </c>
      <c r="CK32" s="31">
        <v>25.45</v>
      </c>
      <c r="CL32" s="31">
        <v>75.683333329999996</v>
      </c>
      <c r="CM32" s="31"/>
      <c r="CN32" s="31"/>
      <c r="CO32" s="31"/>
      <c r="CP32" s="31" t="s">
        <v>1318</v>
      </c>
      <c r="CQ32" s="31">
        <v>11.75</v>
      </c>
      <c r="CR32" s="31">
        <v>79.833333330000002</v>
      </c>
      <c r="CS32" s="31"/>
      <c r="CT32" s="31"/>
      <c r="CU32" s="31"/>
      <c r="CV32" s="30" t="s">
        <v>255</v>
      </c>
      <c r="CW32" s="26">
        <v>29.7</v>
      </c>
      <c r="CX32" s="26">
        <v>77.716666666666669</v>
      </c>
      <c r="CY32" s="26"/>
      <c r="CZ32" s="26"/>
      <c r="DA32" s="26"/>
      <c r="DB32" s="19" t="s">
        <v>360</v>
      </c>
      <c r="DC32" s="19">
        <v>25</v>
      </c>
      <c r="DD32" s="19">
        <v>88.183333333333337</v>
      </c>
    </row>
    <row r="33" spans="1:108" customFormat="1" x14ac:dyDescent="0.25">
      <c r="A33" s="32">
        <f>CP1</f>
        <v>94</v>
      </c>
      <c r="B33" s="35" t="s">
        <v>1398</v>
      </c>
      <c r="C33" s="19">
        <f t="shared" si="106"/>
        <v>33</v>
      </c>
      <c r="D33" s="19"/>
      <c r="E33" s="19"/>
      <c r="F33" s="19"/>
      <c r="G33" s="19" t="s">
        <v>805</v>
      </c>
      <c r="H33" s="19">
        <v>15.333333333333334</v>
      </c>
      <c r="I33" s="19">
        <v>78</v>
      </c>
      <c r="J33" s="19"/>
      <c r="K33" s="19"/>
      <c r="L33" s="19"/>
      <c r="M33" s="19"/>
      <c r="N33" s="19"/>
      <c r="O33" s="19"/>
      <c r="P33" t="s">
        <v>504</v>
      </c>
      <c r="Q33">
        <v>24.883333333333333</v>
      </c>
      <c r="R33">
        <v>85.583333333333329</v>
      </c>
      <c r="V33" s="19" t="s">
        <v>972</v>
      </c>
      <c r="W33" s="69">
        <v>23.066666666666666</v>
      </c>
      <c r="X33" s="69">
        <v>83.13333333333334</v>
      </c>
      <c r="Y33" s="69"/>
      <c r="Z33" s="69"/>
      <c r="AA33" s="19"/>
      <c r="AB33" s="19"/>
      <c r="AC33" s="19"/>
      <c r="AD33" s="19"/>
      <c r="AE33" s="27"/>
      <c r="AF33" s="27"/>
      <c r="AG33" s="27"/>
      <c r="AH33" s="27"/>
      <c r="AI33" s="27"/>
      <c r="AJ33" s="27"/>
      <c r="AK33" t="s">
        <v>580</v>
      </c>
      <c r="AL33">
        <v>23.7</v>
      </c>
      <c r="AM33">
        <v>73.033333333333331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48" t="s">
        <v>545</v>
      </c>
      <c r="AX33">
        <v>24.333333333333332</v>
      </c>
      <c r="AY33">
        <v>85.516666666666666</v>
      </c>
      <c r="AZ33" t="s">
        <v>420</v>
      </c>
      <c r="BA33">
        <v>14.766666666666667</v>
      </c>
      <c r="BB33">
        <v>75.2</v>
      </c>
      <c r="BC33" t="s">
        <v>1482</v>
      </c>
      <c r="BD33">
        <v>9.9666666670000001</v>
      </c>
      <c r="BE33">
        <v>79.283333330000005</v>
      </c>
      <c r="BI33" t="s">
        <v>673</v>
      </c>
      <c r="BJ33">
        <v>23.833333333333332</v>
      </c>
      <c r="BK33">
        <v>79.483333333333334</v>
      </c>
      <c r="BL33" s="28" t="s">
        <v>128</v>
      </c>
      <c r="BM33">
        <v>19</v>
      </c>
      <c r="BN33">
        <v>75.833333333333329</v>
      </c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 t="s">
        <v>1152</v>
      </c>
      <c r="CB33" s="31">
        <v>19.866666670000001</v>
      </c>
      <c r="CC33" s="31">
        <v>82.983333329999994</v>
      </c>
      <c r="CD33" s="31"/>
      <c r="CE33" s="31"/>
      <c r="CF33" s="31"/>
      <c r="CG33" t="s">
        <v>1004</v>
      </c>
      <c r="CH33">
        <v>30.2</v>
      </c>
      <c r="CI33">
        <v>75.88333333333334</v>
      </c>
      <c r="CJ33" s="31" t="s">
        <v>1207</v>
      </c>
      <c r="CK33" s="31">
        <v>26.6</v>
      </c>
      <c r="CL33" s="31">
        <v>75.983333329999994</v>
      </c>
      <c r="CM33" s="31"/>
      <c r="CN33" s="31"/>
      <c r="CO33" s="31"/>
      <c r="CP33" s="31" t="s">
        <v>1319</v>
      </c>
      <c r="CQ33" s="31">
        <v>13.06666667</v>
      </c>
      <c r="CR33" s="31">
        <v>80.283333330000005</v>
      </c>
      <c r="CS33" s="31"/>
      <c r="CT33" s="31"/>
      <c r="CU33" s="31"/>
      <c r="CV33" s="30" t="s">
        <v>256</v>
      </c>
      <c r="CW33" s="26">
        <v>26.383333333333333</v>
      </c>
      <c r="CX33" s="26">
        <v>83.7</v>
      </c>
      <c r="CY33" s="26"/>
      <c r="CZ33" s="26"/>
      <c r="DA33" s="26"/>
      <c r="DB33" s="19" t="s">
        <v>361</v>
      </c>
      <c r="DC33" s="19">
        <v>26.533333333333335</v>
      </c>
      <c r="DD33" s="19">
        <v>88.766666666666666</v>
      </c>
    </row>
    <row r="34" spans="1:108" customFormat="1" x14ac:dyDescent="0.25">
      <c r="A34" s="32">
        <f>CS1</f>
        <v>97</v>
      </c>
      <c r="B34" s="35" t="s">
        <v>88</v>
      </c>
      <c r="C34" s="19">
        <f t="shared" si="106"/>
        <v>34</v>
      </c>
      <c r="D34" s="19"/>
      <c r="E34" s="19"/>
      <c r="F34" s="19"/>
      <c r="G34" s="19" t="s">
        <v>806</v>
      </c>
      <c r="H34" s="19">
        <v>16.216666666666665</v>
      </c>
      <c r="I34" s="19">
        <v>77.8</v>
      </c>
      <c r="J34" s="19"/>
      <c r="K34" s="19"/>
      <c r="L34" s="19"/>
      <c r="M34" s="19"/>
      <c r="N34" s="19"/>
      <c r="O34" s="19"/>
      <c r="P34" t="s">
        <v>505</v>
      </c>
      <c r="Q34">
        <v>24.5</v>
      </c>
      <c r="R34">
        <v>87.333333333333329</v>
      </c>
      <c r="V34" s="19" t="s">
        <v>973</v>
      </c>
      <c r="W34" s="69">
        <v>22.016666666666666</v>
      </c>
      <c r="X34" s="69">
        <v>83</v>
      </c>
      <c r="Y34" s="69"/>
      <c r="Z34" s="69"/>
      <c r="AA34" s="19"/>
      <c r="AB34" s="19"/>
      <c r="AC34" s="19"/>
      <c r="AD34" s="19"/>
      <c r="AE34" s="27"/>
      <c r="AF34" s="27"/>
      <c r="AG34" s="27"/>
      <c r="AH34" s="27"/>
      <c r="AI34" s="27"/>
      <c r="AJ34" s="27"/>
      <c r="AK34" t="s">
        <v>581</v>
      </c>
      <c r="AL34">
        <v>23.833333333333332</v>
      </c>
      <c r="AM34">
        <v>73.033333333333331</v>
      </c>
      <c r="AN34" s="27"/>
      <c r="AO34" s="27"/>
      <c r="AP34" s="27"/>
      <c r="AQ34" s="27"/>
      <c r="AR34" s="27"/>
      <c r="AS34" s="27"/>
      <c r="AT34" s="27"/>
      <c r="AU34" s="27"/>
      <c r="AV34" s="27"/>
      <c r="AZ34" t="s">
        <v>421</v>
      </c>
      <c r="BA34">
        <v>14.516666666666667</v>
      </c>
      <c r="BB34">
        <v>75.86666666666666</v>
      </c>
      <c r="BI34" t="s">
        <v>674</v>
      </c>
      <c r="BJ34">
        <v>25.65</v>
      </c>
      <c r="BK34">
        <v>78.45</v>
      </c>
      <c r="BL34" s="28" t="s">
        <v>1440</v>
      </c>
      <c r="BM34">
        <v>18.916666666666668</v>
      </c>
      <c r="BN34">
        <v>72.900000000000006</v>
      </c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 t="s">
        <v>1153</v>
      </c>
      <c r="CB34" s="31">
        <v>20.75</v>
      </c>
      <c r="CC34" s="31">
        <v>84.616666670000001</v>
      </c>
      <c r="CD34" s="31"/>
      <c r="CE34" s="31"/>
      <c r="CF34" s="31"/>
      <c r="CG34" t="s">
        <v>1005</v>
      </c>
      <c r="CH34">
        <v>31.666666666666668</v>
      </c>
      <c r="CI34">
        <v>76.683333333333337</v>
      </c>
      <c r="CJ34" s="31" t="s">
        <v>1208</v>
      </c>
      <c r="CK34" s="31">
        <v>24.666666670000001</v>
      </c>
      <c r="CL34" s="31">
        <v>76.900000000000006</v>
      </c>
      <c r="CM34" s="31"/>
      <c r="CN34" s="31"/>
      <c r="CO34" s="31"/>
      <c r="CP34" s="31" t="s">
        <v>1320</v>
      </c>
      <c r="CQ34" s="31">
        <v>12.95</v>
      </c>
      <c r="CR34" s="31">
        <v>78.916666669999998</v>
      </c>
      <c r="CS34" s="31"/>
      <c r="CT34" s="31"/>
      <c r="CU34" s="31"/>
      <c r="CV34" s="30" t="s">
        <v>257</v>
      </c>
      <c r="CW34" s="26">
        <v>27.583333333333332</v>
      </c>
      <c r="CX34" s="26">
        <v>78.666666666666671</v>
      </c>
      <c r="CY34" s="26"/>
      <c r="CZ34" s="26"/>
      <c r="DA34" s="26"/>
      <c r="DB34" s="19" t="s">
        <v>362</v>
      </c>
      <c r="DC34" s="19">
        <v>24.466666666666665</v>
      </c>
      <c r="DD34" s="19">
        <v>88.083333333333329</v>
      </c>
    </row>
    <row r="35" spans="1:108" customFormat="1" x14ac:dyDescent="0.25">
      <c r="A35" s="32">
        <f>CV1</f>
        <v>100</v>
      </c>
      <c r="B35" s="35" t="s">
        <v>329</v>
      </c>
      <c r="C35" s="19">
        <f t="shared" si="106"/>
        <v>35</v>
      </c>
      <c r="D35" s="19"/>
      <c r="E35" s="19"/>
      <c r="F35" s="19"/>
      <c r="G35" s="19" t="s">
        <v>807</v>
      </c>
      <c r="H35" s="19">
        <v>16.583333333333332</v>
      </c>
      <c r="I35" s="19">
        <v>82.25</v>
      </c>
      <c r="J35" s="19"/>
      <c r="K35" s="19"/>
      <c r="L35" s="19"/>
      <c r="M35" s="19"/>
      <c r="N35" s="19"/>
      <c r="O35" s="19"/>
      <c r="P35" t="s">
        <v>506</v>
      </c>
      <c r="Q35">
        <v>25.616666666666667</v>
      </c>
      <c r="R35">
        <v>85.216666666666669</v>
      </c>
      <c r="V35" s="19"/>
      <c r="W35" s="69"/>
      <c r="X35" s="69"/>
      <c r="Y35" s="69"/>
      <c r="Z35" s="69"/>
      <c r="AA35" s="19"/>
      <c r="AB35" s="19"/>
      <c r="AC35" s="19"/>
      <c r="AD35" s="19"/>
      <c r="AE35" s="27"/>
      <c r="AF35" s="27"/>
      <c r="AG35" s="27"/>
      <c r="AH35" s="27"/>
      <c r="AI35" s="27"/>
      <c r="AJ35" s="27"/>
      <c r="AK35" t="s">
        <v>582</v>
      </c>
      <c r="AL35">
        <v>20.866666666666667</v>
      </c>
      <c r="AM35">
        <v>71.416666666666671</v>
      </c>
      <c r="AN35" s="27"/>
      <c r="AO35" s="27"/>
      <c r="AP35" s="27"/>
      <c r="AQ35" s="27"/>
      <c r="AR35" s="27"/>
      <c r="AS35" s="27"/>
      <c r="AT35" s="27"/>
      <c r="AU35" s="27"/>
      <c r="AV35" s="27"/>
      <c r="AZ35" t="s">
        <v>422</v>
      </c>
      <c r="BA35">
        <v>13.25</v>
      </c>
      <c r="BB35">
        <v>76.2</v>
      </c>
      <c r="BI35" t="s">
        <v>675</v>
      </c>
      <c r="BJ35">
        <v>21.85</v>
      </c>
      <c r="BK35">
        <v>78.833333333333329</v>
      </c>
      <c r="BL35" s="28" t="s">
        <v>129</v>
      </c>
      <c r="BM35">
        <v>20.916666666666668</v>
      </c>
      <c r="BN35">
        <v>79.083333333333329</v>
      </c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 t="s">
        <v>1154</v>
      </c>
      <c r="CB35" s="31">
        <v>19.666666670000001</v>
      </c>
      <c r="CC35" s="31">
        <v>83</v>
      </c>
      <c r="CD35" s="31"/>
      <c r="CE35" s="31"/>
      <c r="CF35" s="31"/>
      <c r="CG35" t="s">
        <v>1006</v>
      </c>
      <c r="CH35">
        <v>31.466666666666665</v>
      </c>
      <c r="CI35">
        <v>74.966666666666669</v>
      </c>
      <c r="CJ35" s="31" t="s">
        <v>1209</v>
      </c>
      <c r="CK35" s="31">
        <v>22.4</v>
      </c>
      <c r="CL35" s="31">
        <v>74.566666670000004</v>
      </c>
      <c r="CM35" s="31"/>
      <c r="CN35" s="31"/>
      <c r="CO35" s="31"/>
      <c r="CP35" s="31" t="s">
        <v>1321</v>
      </c>
      <c r="CQ35" s="31">
        <v>12.733333330000001</v>
      </c>
      <c r="CR35" s="31">
        <v>77.866666670000001</v>
      </c>
      <c r="CS35" s="31"/>
      <c r="CT35" s="31"/>
      <c r="CU35" s="31"/>
      <c r="CV35" s="30" t="s">
        <v>258</v>
      </c>
      <c r="CW35" s="26">
        <v>26.783333333333335</v>
      </c>
      <c r="CX35" s="26">
        <v>79.033333333333331</v>
      </c>
      <c r="CY35" s="26"/>
      <c r="CZ35" s="26"/>
      <c r="DA35" s="26"/>
      <c r="DB35" s="19" t="s">
        <v>363</v>
      </c>
      <c r="DC35" s="19">
        <v>23.65</v>
      </c>
      <c r="DD35" s="19">
        <v>88.183333333333337</v>
      </c>
    </row>
    <row r="36" spans="1:108" customFormat="1" x14ac:dyDescent="0.25">
      <c r="A36" s="32">
        <f>CY1</f>
        <v>103</v>
      </c>
      <c r="B36" s="35" t="s">
        <v>89</v>
      </c>
      <c r="C36" s="19">
        <f t="shared" si="106"/>
        <v>36</v>
      </c>
      <c r="D36" s="19"/>
      <c r="E36" s="19"/>
      <c r="F36" s="19"/>
      <c r="G36" s="19" t="s">
        <v>808</v>
      </c>
      <c r="H36" s="19">
        <v>17.383333333333333</v>
      </c>
      <c r="I36" s="19">
        <v>78.45</v>
      </c>
      <c r="J36" s="19"/>
      <c r="K36" s="19"/>
      <c r="L36" s="19"/>
      <c r="M36" s="19"/>
      <c r="N36" s="19"/>
      <c r="O36" s="19"/>
      <c r="P36" t="s">
        <v>507</v>
      </c>
      <c r="Q36">
        <v>25.816666666666666</v>
      </c>
      <c r="R36">
        <v>87.516666666666666</v>
      </c>
      <c r="V36" s="19"/>
      <c r="W36" s="69"/>
      <c r="X36" s="69"/>
      <c r="Y36" s="69"/>
      <c r="Z36" s="69"/>
      <c r="AA36" s="19"/>
      <c r="AB36" s="19"/>
      <c r="AC36" s="19"/>
      <c r="AD36" s="19"/>
      <c r="AE36" s="27"/>
      <c r="AF36" s="27"/>
      <c r="AG36" s="27"/>
      <c r="AH36" s="27"/>
      <c r="AI36" s="27"/>
      <c r="AJ36" s="27"/>
      <c r="AK36" t="s">
        <v>583</v>
      </c>
      <c r="AL36">
        <v>23.233333333333334</v>
      </c>
      <c r="AM36">
        <v>68.75</v>
      </c>
      <c r="AN36" s="27"/>
      <c r="AO36" s="27"/>
      <c r="AP36" s="27"/>
      <c r="AQ36" s="27"/>
      <c r="AR36" s="27"/>
      <c r="AS36" s="27"/>
      <c r="AT36" s="27"/>
      <c r="AU36" s="27"/>
      <c r="AV36" s="27"/>
      <c r="AZ36" t="s">
        <v>423</v>
      </c>
      <c r="BA36">
        <v>14.783333333333333</v>
      </c>
      <c r="BB36">
        <v>75.966666666666669</v>
      </c>
      <c r="BI36" t="s">
        <v>676</v>
      </c>
      <c r="BJ36">
        <v>22.966666666666665</v>
      </c>
      <c r="BK36">
        <v>78.099999999999994</v>
      </c>
      <c r="BL36" s="28" t="s">
        <v>130</v>
      </c>
      <c r="BM36">
        <v>20.666666666666668</v>
      </c>
      <c r="BN36">
        <v>79.933333333333337</v>
      </c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 t="s">
        <v>1155</v>
      </c>
      <c r="CB36" s="31">
        <v>21.716666669999999</v>
      </c>
      <c r="CC36" s="31">
        <v>87.116666670000001</v>
      </c>
      <c r="CD36" s="31"/>
      <c r="CE36" s="31"/>
      <c r="CF36" s="31"/>
      <c r="CG36" t="s">
        <v>1007</v>
      </c>
      <c r="CH36">
        <v>31.533333333333335</v>
      </c>
      <c r="CI36">
        <v>76.3</v>
      </c>
      <c r="CJ36" s="31" t="s">
        <v>1210</v>
      </c>
      <c r="CK36" s="31">
        <v>24.9</v>
      </c>
      <c r="CL36" s="31">
        <v>74.7</v>
      </c>
      <c r="CM36" s="31"/>
      <c r="CN36" s="31"/>
      <c r="CO36" s="31"/>
      <c r="CP36" s="31" t="s">
        <v>1322</v>
      </c>
      <c r="CQ36" s="31">
        <v>12.56666667</v>
      </c>
      <c r="CR36" s="31">
        <v>78.616666670000001</v>
      </c>
      <c r="CS36" s="31"/>
      <c r="CT36" s="31"/>
      <c r="CU36" s="31"/>
      <c r="CV36" s="30" t="s">
        <v>259</v>
      </c>
      <c r="CW36" s="26">
        <v>26.783333333333335</v>
      </c>
      <c r="CX36" s="26">
        <v>82.2</v>
      </c>
      <c r="CY36" s="26"/>
      <c r="CZ36" s="26"/>
      <c r="DA36" s="26"/>
      <c r="DB36" s="19" t="s">
        <v>364</v>
      </c>
      <c r="DC36" s="19">
        <v>22.5</v>
      </c>
      <c r="DD36" s="19">
        <v>87.333333333333329</v>
      </c>
    </row>
    <row r="37" spans="1:108" customFormat="1" x14ac:dyDescent="0.25">
      <c r="A37" s="32">
        <f>DB1</f>
        <v>106</v>
      </c>
      <c r="B37" s="35" t="s">
        <v>382</v>
      </c>
      <c r="C37" s="19">
        <f t="shared" si="106"/>
        <v>37</v>
      </c>
      <c r="D37" s="19"/>
      <c r="E37" s="19"/>
      <c r="F37" s="19"/>
      <c r="G37" s="19" t="s">
        <v>809</v>
      </c>
      <c r="H37" s="19">
        <v>15.116666666666667</v>
      </c>
      <c r="I37" s="19">
        <v>77.683333333333337</v>
      </c>
      <c r="J37" s="19"/>
      <c r="K37" s="19"/>
      <c r="L37" s="19"/>
      <c r="M37" s="19"/>
      <c r="N37" s="19"/>
      <c r="O37" s="19"/>
      <c r="P37" t="s">
        <v>508</v>
      </c>
      <c r="Q37">
        <v>22.266666666666666</v>
      </c>
      <c r="R37">
        <v>85.25</v>
      </c>
      <c r="V37" s="19"/>
      <c r="W37" s="69"/>
      <c r="X37" s="69"/>
      <c r="Y37" s="69"/>
      <c r="Z37" s="69"/>
      <c r="AA37" s="19"/>
      <c r="AB37" s="19"/>
      <c r="AC37" s="19"/>
      <c r="AD37" s="19"/>
      <c r="AE37" s="27"/>
      <c r="AF37" s="27"/>
      <c r="AG37" s="27"/>
      <c r="AH37" s="27"/>
      <c r="AI37" s="27"/>
      <c r="AJ37" s="27"/>
      <c r="AK37" t="s">
        <v>584</v>
      </c>
      <c r="AL37">
        <v>22.45</v>
      </c>
      <c r="AM37">
        <v>70.11666666666666</v>
      </c>
      <c r="AN37" s="27"/>
      <c r="AO37" s="27"/>
      <c r="AP37" s="27"/>
      <c r="AQ37" s="27"/>
      <c r="AR37" s="27"/>
      <c r="AS37" s="27"/>
      <c r="AT37" s="27"/>
      <c r="AU37" s="27"/>
      <c r="AV37" s="27"/>
      <c r="AZ37" t="s">
        <v>424</v>
      </c>
      <c r="BA37">
        <v>13.016666666666667</v>
      </c>
      <c r="BB37">
        <v>76.166666666666671</v>
      </c>
      <c r="BI37" t="s">
        <v>677</v>
      </c>
      <c r="BJ37">
        <v>22.583333333333332</v>
      </c>
      <c r="BK37">
        <v>75.333333333333329</v>
      </c>
      <c r="BL37" s="28" t="s">
        <v>131</v>
      </c>
      <c r="BM37">
        <v>20.533333333333335</v>
      </c>
      <c r="BN37">
        <v>76.233333333333334</v>
      </c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 t="s">
        <v>1156</v>
      </c>
      <c r="CB37" s="31">
        <v>19.666666670000001</v>
      </c>
      <c r="CC37" s="31">
        <v>83</v>
      </c>
      <c r="CD37" s="31"/>
      <c r="CE37" s="31"/>
      <c r="CF37" s="31"/>
      <c r="CG37" t="s">
        <v>1008</v>
      </c>
      <c r="CH37">
        <v>30.033333333333335</v>
      </c>
      <c r="CI37">
        <v>76.416666666666671</v>
      </c>
      <c r="CJ37" s="31" t="s">
        <v>1211</v>
      </c>
      <c r="CK37" s="31">
        <v>27.116666670000001</v>
      </c>
      <c r="CL37" s="31">
        <v>75.783333330000005</v>
      </c>
      <c r="CM37" s="31"/>
      <c r="CN37" s="31"/>
      <c r="CO37" s="31"/>
      <c r="CP37" s="31" t="s">
        <v>1323</v>
      </c>
      <c r="CQ37" s="31">
        <v>12.66666667</v>
      </c>
      <c r="CR37" s="31">
        <v>78.666666669999998</v>
      </c>
      <c r="CS37" s="31"/>
      <c r="CT37" s="31"/>
      <c r="CU37" s="31"/>
      <c r="CV37" s="30" t="s">
        <v>260</v>
      </c>
      <c r="CW37" s="26">
        <v>27.4</v>
      </c>
      <c r="CX37" s="26">
        <v>79.61666666666666</v>
      </c>
      <c r="CY37" s="26"/>
      <c r="CZ37" s="26"/>
      <c r="DA37" s="26"/>
      <c r="DB37" s="19" t="s">
        <v>365</v>
      </c>
      <c r="DC37" s="19">
        <v>26.333333333333332</v>
      </c>
      <c r="DD37" s="19">
        <v>89.483333333333334</v>
      </c>
    </row>
    <row r="38" spans="1:108" customFormat="1" x14ac:dyDescent="0.25">
      <c r="A38" s="8"/>
      <c r="B38" s="8"/>
      <c r="C38" s="19">
        <f t="shared" si="106"/>
        <v>38</v>
      </c>
      <c r="D38" s="19"/>
      <c r="E38" s="19"/>
      <c r="F38" s="19"/>
      <c r="G38" s="19" t="s">
        <v>810</v>
      </c>
      <c r="H38" s="19">
        <v>14.15</v>
      </c>
      <c r="I38" s="19">
        <v>79.900000000000006</v>
      </c>
      <c r="J38" s="19"/>
      <c r="K38" s="19"/>
      <c r="L38" s="19"/>
      <c r="M38" s="19"/>
      <c r="N38" s="19"/>
      <c r="O38" s="19"/>
      <c r="P38" t="s">
        <v>509</v>
      </c>
      <c r="Q38">
        <v>26.783333333333335</v>
      </c>
      <c r="R38">
        <v>84.8</v>
      </c>
      <c r="V38" s="19"/>
      <c r="W38" s="69"/>
      <c r="X38" s="69"/>
      <c r="Y38" s="69"/>
      <c r="Z38" s="69"/>
      <c r="AA38" s="19"/>
      <c r="AB38" s="19"/>
      <c r="AC38" s="19"/>
      <c r="AD38" s="19"/>
      <c r="AE38" s="27"/>
      <c r="AF38" s="27"/>
      <c r="AG38" s="27"/>
      <c r="AH38" s="27"/>
      <c r="AI38" s="27"/>
      <c r="AJ38" s="27"/>
      <c r="AK38" t="s">
        <v>585</v>
      </c>
      <c r="AL38">
        <v>22.066666666666666</v>
      </c>
      <c r="AM38">
        <v>72.516666666666666</v>
      </c>
      <c r="AN38" s="27"/>
      <c r="AO38" s="27"/>
      <c r="AP38" s="27"/>
      <c r="AQ38" s="27"/>
      <c r="AR38" s="27"/>
      <c r="AS38" s="27"/>
      <c r="AT38" s="27"/>
      <c r="AU38" s="27"/>
      <c r="AV38" s="27"/>
      <c r="AZ38" t="s">
        <v>425</v>
      </c>
      <c r="BA38">
        <v>13.95</v>
      </c>
      <c r="BB38">
        <v>76.666666666666671</v>
      </c>
      <c r="BI38" t="s">
        <v>1468</v>
      </c>
      <c r="BJ38">
        <v>22.466666666666665</v>
      </c>
      <c r="BK38">
        <v>83.25</v>
      </c>
      <c r="BL38" s="28" t="s">
        <v>132</v>
      </c>
      <c r="BM38">
        <v>20.55</v>
      </c>
      <c r="BN38">
        <v>75.166666666666671</v>
      </c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 t="s">
        <v>1157</v>
      </c>
      <c r="CB38" s="31">
        <v>20.5</v>
      </c>
      <c r="CC38" s="31">
        <v>86.466666669999995</v>
      </c>
      <c r="CD38" s="31"/>
      <c r="CE38" s="31"/>
      <c r="CF38" s="31"/>
      <c r="CG38" t="s">
        <v>1009</v>
      </c>
      <c r="CH38">
        <v>32.283333333333331</v>
      </c>
      <c r="CI38">
        <v>75.7</v>
      </c>
      <c r="CJ38" s="31" t="s">
        <v>1212</v>
      </c>
      <c r="CK38" s="31">
        <v>25.466666669999999</v>
      </c>
      <c r="CL38" s="31">
        <v>71.099999999999994</v>
      </c>
      <c r="CM38" s="31"/>
      <c r="CN38" s="31"/>
      <c r="CO38" s="31"/>
      <c r="CP38" s="31" t="s">
        <v>1324</v>
      </c>
      <c r="CQ38" s="31">
        <v>12.83333333</v>
      </c>
      <c r="CR38" s="31">
        <v>79.75</v>
      </c>
      <c r="CS38" s="31"/>
      <c r="CT38" s="31"/>
      <c r="CU38" s="31"/>
      <c r="CV38" s="30" t="s">
        <v>261</v>
      </c>
      <c r="CW38" s="26">
        <v>27.383333333333333</v>
      </c>
      <c r="CX38" s="26">
        <v>79.666666666666671</v>
      </c>
      <c r="CY38" s="26"/>
      <c r="CZ38" s="26"/>
      <c r="DA38" s="26"/>
      <c r="DB38" s="19" t="s">
        <v>1465</v>
      </c>
      <c r="DC38" s="19">
        <v>22.566666666666666</v>
      </c>
      <c r="DD38" s="19">
        <v>88.4</v>
      </c>
    </row>
    <row r="39" spans="1:108" customFormat="1" x14ac:dyDescent="0.25">
      <c r="A39" s="32"/>
      <c r="B39" s="35"/>
      <c r="C39" s="19">
        <f t="shared" si="106"/>
        <v>39</v>
      </c>
      <c r="D39" s="19"/>
      <c r="E39" s="19"/>
      <c r="F39" s="19"/>
      <c r="G39" s="19" t="s">
        <v>811</v>
      </c>
      <c r="H39" s="19">
        <v>15.183333333333334</v>
      </c>
      <c r="I39" s="19">
        <v>77.416666666666671</v>
      </c>
      <c r="J39" s="19"/>
      <c r="K39" s="19"/>
      <c r="L39" s="19"/>
      <c r="M39" s="19"/>
      <c r="N39" s="19"/>
      <c r="O39" s="19"/>
      <c r="P39" t="s">
        <v>510</v>
      </c>
      <c r="Q39">
        <v>25.916666666666668</v>
      </c>
      <c r="R39">
        <v>86.583333333333329</v>
      </c>
      <c r="V39" s="19"/>
      <c r="W39" s="69"/>
      <c r="X39" s="69"/>
      <c r="Y39" s="69"/>
      <c r="Z39" s="69"/>
      <c r="AA39" s="19"/>
      <c r="AB39" s="19"/>
      <c r="AC39" s="19"/>
      <c r="AD39" s="19"/>
      <c r="AE39" s="27"/>
      <c r="AF39" s="27"/>
      <c r="AG39" s="27"/>
      <c r="AH39" s="27"/>
      <c r="AI39" s="27"/>
      <c r="AJ39" s="27"/>
      <c r="AK39" t="s">
        <v>586</v>
      </c>
      <c r="AL39">
        <v>21.516666666666666</v>
      </c>
      <c r="AM39">
        <v>70.599999999999994</v>
      </c>
      <c r="AN39" s="27"/>
      <c r="AO39" s="27"/>
      <c r="AP39" s="27"/>
      <c r="AQ39" s="27"/>
      <c r="AR39" s="27"/>
      <c r="AS39" s="27"/>
      <c r="AT39" s="27"/>
      <c r="AU39" s="27"/>
      <c r="AV39" s="27"/>
      <c r="AZ39" t="s">
        <v>426</v>
      </c>
      <c r="BA39">
        <v>12.783333333333333</v>
      </c>
      <c r="BB39">
        <v>76.283333333333331</v>
      </c>
      <c r="BI39" t="s">
        <v>678</v>
      </c>
      <c r="BJ39">
        <v>25.466666666666665</v>
      </c>
      <c r="BK39">
        <v>79.11666666666666</v>
      </c>
      <c r="BL39" s="28" t="s">
        <v>133</v>
      </c>
      <c r="BM39">
        <v>20.333333333333332</v>
      </c>
      <c r="BN39">
        <v>74.316666666666663</v>
      </c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 t="s">
        <v>1449</v>
      </c>
      <c r="CB39" s="31">
        <v>21.5</v>
      </c>
      <c r="CC39" s="31">
        <v>85.5</v>
      </c>
      <c r="CD39" s="31"/>
      <c r="CE39" s="31"/>
      <c r="CF39" s="31"/>
      <c r="CJ39" s="31" t="s">
        <v>1213</v>
      </c>
      <c r="CK39" s="31">
        <v>28.31666667</v>
      </c>
      <c r="CL39" s="31">
        <v>75.016666670000006</v>
      </c>
      <c r="CM39" s="31"/>
      <c r="CN39" s="31"/>
      <c r="CO39" s="31"/>
      <c r="CP39" s="31" t="s">
        <v>1325</v>
      </c>
      <c r="CQ39" s="31">
        <v>10.96666667</v>
      </c>
      <c r="CR39" s="31">
        <v>78.116666670000001</v>
      </c>
      <c r="CS39" s="31"/>
      <c r="CT39" s="31"/>
      <c r="CU39" s="31"/>
      <c r="CV39" s="30" t="s">
        <v>262</v>
      </c>
      <c r="CW39" s="26">
        <v>25.916666666666668</v>
      </c>
      <c r="CX39" s="26">
        <v>80.86666666666666</v>
      </c>
      <c r="CY39" s="26"/>
      <c r="CZ39" s="26"/>
      <c r="DA39" s="26"/>
      <c r="DB39" s="19" t="s">
        <v>366</v>
      </c>
      <c r="DC39" s="19">
        <v>23.016666666666666</v>
      </c>
      <c r="DD39" s="19">
        <v>87.63333333333334</v>
      </c>
    </row>
    <row r="40" spans="1:108" customFormat="1" x14ac:dyDescent="0.25">
      <c r="A40" s="32"/>
      <c r="B40" s="35"/>
      <c r="C40" s="19">
        <f t="shared" si="106"/>
        <v>40</v>
      </c>
      <c r="D40" s="19"/>
      <c r="E40" s="19"/>
      <c r="F40" s="19"/>
      <c r="G40" s="19" t="s">
        <v>812</v>
      </c>
      <c r="H40" s="19">
        <v>16.3</v>
      </c>
      <c r="I40" s="19">
        <v>80.483333333333334</v>
      </c>
      <c r="J40" s="19"/>
      <c r="K40" s="19"/>
      <c r="L40" s="19"/>
      <c r="M40" s="19"/>
      <c r="N40" s="19"/>
      <c r="O40" s="19"/>
      <c r="P40" t="s">
        <v>511</v>
      </c>
      <c r="Q40">
        <v>25.916666666666668</v>
      </c>
      <c r="R40">
        <v>85.083333333333329</v>
      </c>
      <c r="V40" s="19"/>
      <c r="W40" s="69"/>
      <c r="X40" s="69"/>
      <c r="Y40" s="69"/>
      <c r="Z40" s="69"/>
      <c r="AA40" s="19"/>
      <c r="AB40" s="19"/>
      <c r="AC40" s="19"/>
      <c r="AD40" s="19"/>
      <c r="AE40" s="27"/>
      <c r="AF40" s="27"/>
      <c r="AG40" s="27"/>
      <c r="AH40" s="27"/>
      <c r="AI40" s="27"/>
      <c r="AJ40" s="27"/>
      <c r="AK40" t="s">
        <v>587</v>
      </c>
      <c r="AL40">
        <v>24</v>
      </c>
      <c r="AM40">
        <v>70</v>
      </c>
      <c r="AN40" s="27"/>
      <c r="AO40" s="27"/>
      <c r="AP40" s="27"/>
      <c r="AQ40" s="27"/>
      <c r="AR40" s="27"/>
      <c r="AS40" s="27"/>
      <c r="AT40" s="27"/>
      <c r="AU40" s="27"/>
      <c r="AV40" s="27"/>
      <c r="AZ40" t="s">
        <v>427</v>
      </c>
      <c r="BA40">
        <v>17.716666666666665</v>
      </c>
      <c r="BB40">
        <v>77.2</v>
      </c>
      <c r="BI40" t="s">
        <v>679</v>
      </c>
      <c r="BJ40">
        <v>22.95</v>
      </c>
      <c r="BK40">
        <v>81.683333333333337</v>
      </c>
      <c r="BL40" s="28" t="s">
        <v>134</v>
      </c>
      <c r="BM40">
        <v>19.95</v>
      </c>
      <c r="BN40">
        <v>79.349999999999994</v>
      </c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 t="s">
        <v>1158</v>
      </c>
      <c r="CB40" s="31">
        <v>20.266666669999999</v>
      </c>
      <c r="CC40" s="31">
        <v>85.216666669999995</v>
      </c>
      <c r="CD40" s="31"/>
      <c r="CE40" s="31"/>
      <c r="CF40" s="31"/>
      <c r="CJ40" s="31" t="s">
        <v>1214</v>
      </c>
      <c r="CK40" s="31">
        <v>23.93333333</v>
      </c>
      <c r="CL40" s="31">
        <v>75.866666670000001</v>
      </c>
      <c r="CM40" s="31"/>
      <c r="CN40" s="31"/>
      <c r="CO40" s="31"/>
      <c r="CP40" s="31" t="s">
        <v>1326</v>
      </c>
      <c r="CQ40" s="31">
        <v>11.33333333</v>
      </c>
      <c r="CR40" s="31">
        <v>77.833333330000002</v>
      </c>
      <c r="CS40" s="31"/>
      <c r="CT40" s="31"/>
      <c r="CU40" s="31"/>
      <c r="CV40" s="30" t="s">
        <v>263</v>
      </c>
      <c r="CW40" s="26">
        <v>27.15</v>
      </c>
      <c r="CX40" s="26">
        <v>78.400000000000006</v>
      </c>
      <c r="CY40" s="26"/>
      <c r="CZ40" s="26"/>
      <c r="DA40" s="26"/>
      <c r="DB40" s="19" t="s">
        <v>367</v>
      </c>
      <c r="DC40" s="19">
        <v>23.4</v>
      </c>
      <c r="DD40" s="19">
        <v>88.55</v>
      </c>
    </row>
    <row r="41" spans="1:108" customFormat="1" x14ac:dyDescent="0.25">
      <c r="A41" s="32"/>
      <c r="B41" s="35"/>
      <c r="C41" s="19">
        <f t="shared" si="106"/>
        <v>41</v>
      </c>
      <c r="D41" s="19"/>
      <c r="E41" s="19"/>
      <c r="F41" s="19"/>
      <c r="G41" s="19" t="s">
        <v>813</v>
      </c>
      <c r="H41" s="19">
        <v>13.783333333333333</v>
      </c>
      <c r="I41" s="19">
        <v>78.63333333333334</v>
      </c>
      <c r="J41" s="19"/>
      <c r="K41" s="19"/>
      <c r="L41" s="19"/>
      <c r="M41" s="19"/>
      <c r="N41" s="19"/>
      <c r="O41" s="19"/>
      <c r="P41" t="s">
        <v>512</v>
      </c>
      <c r="Q41">
        <v>24.95</v>
      </c>
      <c r="R41">
        <v>84.05</v>
      </c>
      <c r="V41" s="19"/>
      <c r="W41" s="69"/>
      <c r="X41" s="69"/>
      <c r="Y41" s="69"/>
      <c r="Z41" s="69"/>
      <c r="AA41" s="19"/>
      <c r="AB41" s="19"/>
      <c r="AC41" s="19"/>
      <c r="AD41" s="19"/>
      <c r="AE41" s="27"/>
      <c r="AF41" s="27"/>
      <c r="AG41" s="27"/>
      <c r="AH41" s="27"/>
      <c r="AI41" s="27"/>
      <c r="AJ41" s="27"/>
      <c r="AK41" t="s">
        <v>588</v>
      </c>
      <c r="AL41">
        <v>22.583333333333332</v>
      </c>
      <c r="AM41">
        <v>69.666666666666671</v>
      </c>
      <c r="AN41" s="27"/>
      <c r="AO41" s="27"/>
      <c r="AP41" s="27"/>
      <c r="AQ41" s="27"/>
      <c r="AR41" s="27"/>
      <c r="AS41" s="27"/>
      <c r="AT41" s="27"/>
      <c r="AU41" s="27"/>
      <c r="AV41" s="27"/>
      <c r="AZ41" t="s">
        <v>428</v>
      </c>
      <c r="BA41">
        <v>14.283333333333333</v>
      </c>
      <c r="BB41">
        <v>74.483333333333334</v>
      </c>
      <c r="BI41" t="s">
        <v>680</v>
      </c>
      <c r="BJ41">
        <v>22.933333333333334</v>
      </c>
      <c r="BK41">
        <v>78.833333333333329</v>
      </c>
      <c r="BL41" s="28" t="s">
        <v>135</v>
      </c>
      <c r="BM41">
        <v>21.4</v>
      </c>
      <c r="BN41">
        <v>77.36666666666666</v>
      </c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 t="s">
        <v>1159</v>
      </c>
      <c r="CB41" s="31">
        <v>20.7</v>
      </c>
      <c r="CC41" s="31">
        <v>84.333333330000002</v>
      </c>
      <c r="CD41" s="31"/>
      <c r="CE41" s="31"/>
      <c r="CF41" s="31"/>
      <c r="CJ41" s="31" t="s">
        <v>139</v>
      </c>
      <c r="CK41" s="31">
        <v>25.766666669999999</v>
      </c>
      <c r="CL41" s="31">
        <v>75.416666669999998</v>
      </c>
      <c r="CM41" s="31"/>
      <c r="CN41" s="31"/>
      <c r="CO41" s="31"/>
      <c r="CP41" s="31" t="s">
        <v>1327</v>
      </c>
      <c r="CQ41" s="31">
        <v>8.5666666669999998</v>
      </c>
      <c r="CR41" s="31">
        <v>78.166666669999998</v>
      </c>
      <c r="CS41" s="31"/>
      <c r="CT41" s="31"/>
      <c r="CU41" s="31"/>
      <c r="CV41" s="30" t="s">
        <v>264</v>
      </c>
      <c r="CW41" s="26">
        <v>27.5</v>
      </c>
      <c r="CX41" s="26">
        <v>81.333333333333329</v>
      </c>
      <c r="CY41" s="26"/>
      <c r="CZ41" s="26"/>
      <c r="DA41" s="26"/>
      <c r="DB41" s="19" t="s">
        <v>368</v>
      </c>
      <c r="DC41" s="19">
        <v>24.216666666666665</v>
      </c>
      <c r="DD41" s="19">
        <v>88.316666666666663</v>
      </c>
    </row>
    <row r="42" spans="1:108" customFormat="1" x14ac:dyDescent="0.25">
      <c r="A42" s="32"/>
      <c r="B42" s="35"/>
      <c r="C42" s="19">
        <f t="shared" si="106"/>
        <v>42</v>
      </c>
      <c r="D42" s="19"/>
      <c r="E42" s="19"/>
      <c r="F42" s="19"/>
      <c r="G42" s="19" t="s">
        <v>814</v>
      </c>
      <c r="H42" s="19">
        <v>16.5</v>
      </c>
      <c r="I42" s="19">
        <v>78.933333333333337</v>
      </c>
      <c r="J42" s="19"/>
      <c r="K42" s="19"/>
      <c r="L42" s="19"/>
      <c r="M42" s="19"/>
      <c r="N42" s="19"/>
      <c r="O42" s="19"/>
      <c r="P42" t="s">
        <v>513</v>
      </c>
      <c r="Q42">
        <v>25.15</v>
      </c>
      <c r="R42">
        <v>85.88333333333334</v>
      </c>
      <c r="V42" s="19"/>
      <c r="W42" s="69"/>
      <c r="X42" s="69"/>
      <c r="Y42" s="69"/>
      <c r="Z42" s="69"/>
      <c r="AA42" s="19"/>
      <c r="AB42" s="19"/>
      <c r="AC42" s="19"/>
      <c r="AD42" s="19"/>
      <c r="AE42" s="27"/>
      <c r="AF42" s="27"/>
      <c r="AG42" s="27"/>
      <c r="AH42" s="27"/>
      <c r="AI42" s="27"/>
      <c r="AJ42" s="27"/>
      <c r="AK42" t="s">
        <v>589</v>
      </c>
      <c r="AL42">
        <v>23.433333333333334</v>
      </c>
      <c r="AM42">
        <v>71.333333333333329</v>
      </c>
      <c r="AN42" s="27"/>
      <c r="AO42" s="27"/>
      <c r="AP42" s="27"/>
      <c r="AQ42" s="27"/>
      <c r="AR42" s="27"/>
      <c r="AS42" s="27"/>
      <c r="AT42" s="27"/>
      <c r="AU42" s="27"/>
      <c r="AV42" s="27"/>
      <c r="AZ42" t="s">
        <v>429</v>
      </c>
      <c r="BA42">
        <v>14.25</v>
      </c>
      <c r="BB42">
        <v>75.683333333333337</v>
      </c>
      <c r="BI42" t="s">
        <v>681</v>
      </c>
      <c r="BJ42">
        <v>24.416666666666668</v>
      </c>
      <c r="BK42">
        <v>78.05</v>
      </c>
      <c r="BL42" s="28" t="s">
        <v>136</v>
      </c>
      <c r="BM42">
        <v>21.25</v>
      </c>
      <c r="BN42">
        <v>75.333333333333329</v>
      </c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 t="s">
        <v>1160</v>
      </c>
      <c r="CB42" s="31">
        <v>20.18333333</v>
      </c>
      <c r="CC42" s="31">
        <v>85.666666669999998</v>
      </c>
      <c r="CD42" s="31"/>
      <c r="CE42" s="31"/>
      <c r="CF42" s="31"/>
      <c r="CJ42" s="31" t="s">
        <v>1215</v>
      </c>
      <c r="CK42" s="31">
        <v>24.633333329999999</v>
      </c>
      <c r="CL42" s="31">
        <v>74.7</v>
      </c>
      <c r="CM42" s="31"/>
      <c r="CN42" s="31"/>
      <c r="CO42" s="31"/>
      <c r="CP42" s="31" t="s">
        <v>1328</v>
      </c>
      <c r="CQ42" s="31">
        <v>9.2333333329999991</v>
      </c>
      <c r="CR42" s="31">
        <v>78.833333330000002</v>
      </c>
      <c r="CS42" s="31"/>
      <c r="CT42" s="31"/>
      <c r="CU42" s="31"/>
      <c r="CV42" s="30" t="s">
        <v>265</v>
      </c>
      <c r="CW42" s="26">
        <v>26.133333333333333</v>
      </c>
      <c r="CX42" s="26">
        <v>80.216666666666669</v>
      </c>
      <c r="CY42" s="26"/>
      <c r="CZ42" s="26"/>
      <c r="DA42" s="26"/>
      <c r="DB42" s="19" t="s">
        <v>369</v>
      </c>
      <c r="DC42" s="19">
        <v>22.416666666666668</v>
      </c>
      <c r="DD42" s="19">
        <v>87.35</v>
      </c>
    </row>
    <row r="43" spans="1:108" customFormat="1" x14ac:dyDescent="0.25">
      <c r="A43" s="32"/>
      <c r="B43" s="35"/>
      <c r="C43" s="19">
        <f t="shared" si="106"/>
        <v>43</v>
      </c>
      <c r="D43" s="19"/>
      <c r="E43" s="19"/>
      <c r="F43" s="19"/>
      <c r="G43" s="19" t="s">
        <v>815</v>
      </c>
      <c r="H43" s="19">
        <v>18.166666666666668</v>
      </c>
      <c r="I43" s="19">
        <v>79.766666666666666</v>
      </c>
      <c r="J43" s="19"/>
      <c r="K43" s="19"/>
      <c r="L43" s="19"/>
      <c r="M43" s="19"/>
      <c r="N43" s="19"/>
      <c r="O43" s="19"/>
      <c r="P43" t="s">
        <v>514</v>
      </c>
      <c r="Q43">
        <v>24.95</v>
      </c>
      <c r="R43">
        <v>84.88333333333334</v>
      </c>
      <c r="V43" s="19"/>
      <c r="W43" s="69"/>
      <c r="X43" s="69"/>
      <c r="Y43" s="69"/>
      <c r="Z43" s="69"/>
      <c r="AA43" s="19"/>
      <c r="AB43" s="19"/>
      <c r="AC43" s="19"/>
      <c r="AD43" s="19"/>
      <c r="AE43" s="27"/>
      <c r="AF43" s="27"/>
      <c r="AG43" s="27"/>
      <c r="AH43" s="27"/>
      <c r="AI43" s="27"/>
      <c r="AJ43" s="27"/>
      <c r="AK43" t="s">
        <v>590</v>
      </c>
      <c r="AL43">
        <v>23.3</v>
      </c>
      <c r="AM43">
        <v>72.38333333333334</v>
      </c>
      <c r="AN43" s="27"/>
      <c r="AO43" s="27"/>
      <c r="AP43" s="27"/>
      <c r="AQ43" s="27"/>
      <c r="AR43" s="27"/>
      <c r="AS43" s="27"/>
      <c r="AT43" s="27"/>
      <c r="AU43" s="27"/>
      <c r="AV43" s="27"/>
      <c r="AZ43" t="s">
        <v>430</v>
      </c>
      <c r="BA43">
        <v>13.8</v>
      </c>
      <c r="BB43">
        <v>76.333333333333329</v>
      </c>
      <c r="BI43" t="s">
        <v>682</v>
      </c>
      <c r="BJ43">
        <v>25.083333333333332</v>
      </c>
      <c r="BK43">
        <v>79.400000000000006</v>
      </c>
      <c r="BL43" s="28" t="s">
        <v>137</v>
      </c>
      <c r="BM43">
        <v>19.95</v>
      </c>
      <c r="BN43">
        <v>75.25</v>
      </c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 t="s">
        <v>1161</v>
      </c>
      <c r="CB43" s="31">
        <v>21.81666667</v>
      </c>
      <c r="CC43" s="31">
        <v>84.25</v>
      </c>
      <c r="CD43" s="31"/>
      <c r="CE43" s="31"/>
      <c r="CF43" s="31"/>
      <c r="CJ43" s="31" t="s">
        <v>1216</v>
      </c>
      <c r="CK43" s="31">
        <v>26.633333329999999</v>
      </c>
      <c r="CL43" s="31">
        <v>71.116666670000001</v>
      </c>
      <c r="CM43" s="31"/>
      <c r="CN43" s="31"/>
      <c r="CO43" s="31"/>
      <c r="CP43" s="31" t="s">
        <v>1329</v>
      </c>
      <c r="CQ43" s="31">
        <v>10.21666667</v>
      </c>
      <c r="CR43" s="31">
        <v>77.533333330000005</v>
      </c>
      <c r="CS43" s="31"/>
      <c r="CT43" s="31"/>
      <c r="CU43" s="31"/>
      <c r="CV43" s="30" t="s">
        <v>266</v>
      </c>
      <c r="CW43" s="26">
        <v>28.666666666666668</v>
      </c>
      <c r="CX43" s="26">
        <v>77.466666666666669</v>
      </c>
      <c r="CY43" s="26"/>
      <c r="CZ43" s="26"/>
      <c r="DA43" s="26"/>
      <c r="DB43" s="19" t="s">
        <v>370</v>
      </c>
      <c r="DC43" s="19">
        <v>24.183333333333334</v>
      </c>
      <c r="DD43" s="19">
        <v>88.316666666666663</v>
      </c>
    </row>
    <row r="44" spans="1:108" customFormat="1" x14ac:dyDescent="0.25">
      <c r="A44" s="32"/>
      <c r="B44" s="35"/>
      <c r="C44" s="19">
        <f t="shared" si="106"/>
        <v>44</v>
      </c>
      <c r="D44" s="19"/>
      <c r="E44" s="19"/>
      <c r="F44" s="19"/>
      <c r="G44" s="19" t="s">
        <v>816</v>
      </c>
      <c r="H44" s="19">
        <v>13.816666666666666</v>
      </c>
      <c r="I44" s="19">
        <v>77.533333333333331</v>
      </c>
      <c r="J44" s="19"/>
      <c r="K44" s="19"/>
      <c r="L44" s="19"/>
      <c r="M44" s="19"/>
      <c r="N44" s="19"/>
      <c r="O44" s="19"/>
      <c r="V44" s="19"/>
      <c r="W44" s="69"/>
      <c r="X44" s="69"/>
      <c r="Y44" s="69"/>
      <c r="Z44" s="69"/>
      <c r="AA44" s="19"/>
      <c r="AB44" s="19"/>
      <c r="AC44" s="19"/>
      <c r="AD44" s="19"/>
      <c r="AE44" s="27"/>
      <c r="AF44" s="27"/>
      <c r="AG44" s="27"/>
      <c r="AH44" s="27"/>
      <c r="AI44" s="27"/>
      <c r="AJ44" s="27"/>
      <c r="AK44" t="s">
        <v>591</v>
      </c>
      <c r="AL44">
        <v>23.25</v>
      </c>
      <c r="AM44">
        <v>72.55</v>
      </c>
      <c r="AN44" s="27"/>
      <c r="AO44" s="27"/>
      <c r="AP44" s="27"/>
      <c r="AQ44" s="27"/>
      <c r="AR44" s="27"/>
      <c r="AS44" s="27"/>
      <c r="AT44" s="27"/>
      <c r="AU44" s="27"/>
      <c r="AV44" s="27"/>
      <c r="AZ44" t="s">
        <v>431</v>
      </c>
      <c r="BA44">
        <v>15.266666666666667</v>
      </c>
      <c r="BB44">
        <v>76.433333333333337</v>
      </c>
      <c r="BI44" t="s">
        <v>683</v>
      </c>
      <c r="BJ44">
        <v>25.266666666666666</v>
      </c>
      <c r="BK44">
        <v>80.2</v>
      </c>
      <c r="BL44" s="28" t="s">
        <v>138</v>
      </c>
      <c r="BM44">
        <v>18.566666666666666</v>
      </c>
      <c r="BN44">
        <v>77.55</v>
      </c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 t="s">
        <v>1450</v>
      </c>
      <c r="CB44" s="31">
        <v>19.883333329999999</v>
      </c>
      <c r="CC44" s="31">
        <v>86.133333329999999</v>
      </c>
      <c r="CD44" s="31"/>
      <c r="CE44" s="31"/>
      <c r="CF44" s="31"/>
      <c r="CJ44" s="31" t="s">
        <v>1217</v>
      </c>
      <c r="CK44" s="31">
        <v>24.5</v>
      </c>
      <c r="CL44" s="31">
        <v>74</v>
      </c>
      <c r="CM44" s="31"/>
      <c r="CN44" s="31"/>
      <c r="CO44" s="31"/>
      <c r="CP44" s="31" t="s">
        <v>1330</v>
      </c>
      <c r="CQ44" s="31">
        <v>12.53333333</v>
      </c>
      <c r="CR44" s="31">
        <v>78.266666670000006</v>
      </c>
      <c r="CS44" s="31"/>
      <c r="CT44" s="31"/>
      <c r="CU44" s="31"/>
      <c r="CV44" s="30" t="s">
        <v>267</v>
      </c>
      <c r="CW44" s="26">
        <v>25.566666666666666</v>
      </c>
      <c r="CX44" s="26">
        <v>83.583333333333329</v>
      </c>
      <c r="CY44" s="26"/>
      <c r="CZ44" s="26"/>
      <c r="DA44" s="26"/>
      <c r="DB44" s="19" t="s">
        <v>371</v>
      </c>
      <c r="DC44" s="19">
        <v>23.4</v>
      </c>
      <c r="DD44" s="19">
        <v>88.38333333333334</v>
      </c>
    </row>
    <row r="45" spans="1:108" customFormat="1" x14ac:dyDescent="0.25">
      <c r="A45" s="32"/>
      <c r="B45" s="35"/>
      <c r="C45" s="19">
        <f t="shared" si="106"/>
        <v>45</v>
      </c>
      <c r="D45" s="19"/>
      <c r="E45" s="19"/>
      <c r="F45" s="19"/>
      <c r="G45" s="19" t="s">
        <v>817</v>
      </c>
      <c r="H45" s="19">
        <v>17.333333333333332</v>
      </c>
      <c r="I45" s="19">
        <v>78.5</v>
      </c>
      <c r="J45" s="19"/>
      <c r="K45" s="19"/>
      <c r="L45" s="19"/>
      <c r="M45" s="19"/>
      <c r="N45" s="19"/>
      <c r="O45" s="19"/>
      <c r="V45" s="19"/>
      <c r="W45" s="69"/>
      <c r="X45" s="69"/>
      <c r="Y45" s="69"/>
      <c r="Z45" s="69"/>
      <c r="AA45" s="19"/>
      <c r="AB45" s="19"/>
      <c r="AC45" s="19"/>
      <c r="AD45" s="19"/>
      <c r="AE45" s="27"/>
      <c r="AF45" s="27"/>
      <c r="AG45" s="27"/>
      <c r="AH45" s="27"/>
      <c r="AI45" s="27"/>
      <c r="AJ45" s="27"/>
      <c r="AK45" t="s">
        <v>592</v>
      </c>
      <c r="AL45">
        <v>23</v>
      </c>
      <c r="AM45">
        <v>70.166666666666671</v>
      </c>
      <c r="AN45" s="27"/>
      <c r="AO45" s="27"/>
      <c r="AP45" s="27"/>
      <c r="AQ45" s="27"/>
      <c r="AR45" s="27"/>
      <c r="AS45" s="27"/>
      <c r="AT45" s="27"/>
      <c r="AU45" s="27"/>
      <c r="AV45" s="27"/>
      <c r="AZ45" t="s">
        <v>432</v>
      </c>
      <c r="BA45">
        <v>15.333333333333334</v>
      </c>
      <c r="BB45">
        <v>75.2</v>
      </c>
      <c r="BI45" t="s">
        <v>684</v>
      </c>
      <c r="BJ45">
        <v>24.666666666666668</v>
      </c>
      <c r="BK45">
        <v>77.333333333333329</v>
      </c>
      <c r="BL45" s="28" t="s">
        <v>139</v>
      </c>
      <c r="BM45">
        <v>20.65</v>
      </c>
      <c r="BN45">
        <v>78.533333333333331</v>
      </c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 t="s">
        <v>1162</v>
      </c>
      <c r="CB45" s="31">
        <v>19.06666667</v>
      </c>
      <c r="CC45" s="31">
        <v>82.4</v>
      </c>
      <c r="CD45" s="31"/>
      <c r="CE45" s="31"/>
      <c r="CF45" s="31"/>
      <c r="CJ45" s="31" t="s">
        <v>1218</v>
      </c>
      <c r="CK45" s="31">
        <v>26.7</v>
      </c>
      <c r="CL45" s="31">
        <v>77.883333329999999</v>
      </c>
      <c r="CM45" s="31"/>
      <c r="CN45" s="31"/>
      <c r="CO45" s="31"/>
      <c r="CP45" s="31" t="s">
        <v>1331</v>
      </c>
      <c r="CQ45" s="31">
        <v>10.96666667</v>
      </c>
      <c r="CR45" s="31">
        <v>79.416666669999998</v>
      </c>
      <c r="CS45" s="31"/>
      <c r="CT45" s="31"/>
      <c r="CU45" s="31"/>
      <c r="CV45" s="30" t="s">
        <v>268</v>
      </c>
      <c r="CW45" s="26">
        <v>27.25</v>
      </c>
      <c r="CX45" s="26">
        <v>80.63333333333334</v>
      </c>
      <c r="CY45" s="26"/>
      <c r="CZ45" s="26"/>
      <c r="DA45" s="26"/>
      <c r="DB45" s="19" t="s">
        <v>372</v>
      </c>
      <c r="DC45" s="19">
        <v>22.9</v>
      </c>
      <c r="DD45" s="19">
        <v>88.466666666666669</v>
      </c>
    </row>
    <row r="46" spans="1:108" customFormat="1" x14ac:dyDescent="0.25">
      <c r="A46" s="32"/>
      <c r="B46" s="35"/>
      <c r="C46" s="19">
        <f t="shared" si="106"/>
        <v>46</v>
      </c>
      <c r="D46" s="19"/>
      <c r="E46" s="19"/>
      <c r="F46" s="19"/>
      <c r="G46" s="19" t="s">
        <v>818</v>
      </c>
      <c r="H46" s="19">
        <v>19.116666666666667</v>
      </c>
      <c r="I46" s="19">
        <v>84.733333333333334</v>
      </c>
      <c r="J46" s="19"/>
      <c r="K46" s="19"/>
      <c r="L46" s="19"/>
      <c r="M46" s="19"/>
      <c r="N46" s="19"/>
      <c r="O46" s="19"/>
      <c r="V46" s="19"/>
      <c r="W46" s="69"/>
      <c r="X46" s="69"/>
      <c r="Y46" s="69"/>
      <c r="Z46" s="69"/>
      <c r="AA46" s="19"/>
      <c r="AB46" s="19"/>
      <c r="AC46" s="19"/>
      <c r="AD46" s="19"/>
      <c r="AE46" s="27"/>
      <c r="AF46" s="27"/>
      <c r="AG46" s="27"/>
      <c r="AH46" s="27"/>
      <c r="AI46" s="27"/>
      <c r="AJ46" s="27"/>
      <c r="AK46" t="s">
        <v>593</v>
      </c>
      <c r="AL46">
        <v>22</v>
      </c>
      <c r="AM46">
        <v>71</v>
      </c>
      <c r="AN46" s="27"/>
      <c r="AO46" s="27"/>
      <c r="AP46" s="27"/>
      <c r="AQ46" s="27"/>
      <c r="AR46" s="27"/>
      <c r="AS46" s="27"/>
      <c r="AT46" s="27"/>
      <c r="AU46" s="27"/>
      <c r="AV46" s="27"/>
      <c r="AZ46" t="s">
        <v>433</v>
      </c>
      <c r="BA46">
        <v>12.3</v>
      </c>
      <c r="BB46">
        <v>76.316666666666663</v>
      </c>
      <c r="BI46" t="s">
        <v>685</v>
      </c>
      <c r="BJ46">
        <v>26.233333333333334</v>
      </c>
      <c r="BK46">
        <v>78.166666666666671</v>
      </c>
      <c r="BL46" s="28" t="s">
        <v>140</v>
      </c>
      <c r="BM46">
        <v>18.533333333333335</v>
      </c>
      <c r="BN46">
        <v>74.666666666666671</v>
      </c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 t="s">
        <v>1163</v>
      </c>
      <c r="CB46" s="31">
        <v>21.43333333</v>
      </c>
      <c r="CC46" s="31">
        <v>85.233333329999994</v>
      </c>
      <c r="CD46" s="31"/>
      <c r="CE46" s="31"/>
      <c r="CF46" s="31"/>
      <c r="CJ46" s="31" t="s">
        <v>1219</v>
      </c>
      <c r="CK46" s="31">
        <v>27.283333330000001</v>
      </c>
      <c r="CL46" s="31">
        <v>74.416666669999998</v>
      </c>
      <c r="CM46" s="31"/>
      <c r="CN46" s="31"/>
      <c r="CO46" s="31"/>
      <c r="CP46" s="31" t="s">
        <v>1455</v>
      </c>
      <c r="CQ46" s="31">
        <v>13.06666667</v>
      </c>
      <c r="CR46" s="31">
        <v>80.283333330000005</v>
      </c>
      <c r="CS46" s="31"/>
      <c r="CT46" s="31"/>
      <c r="CU46" s="31"/>
      <c r="CV46" s="30" t="s">
        <v>269</v>
      </c>
      <c r="CW46" s="26">
        <v>27.466666666666665</v>
      </c>
      <c r="CX46" s="26">
        <v>82.016666666666666</v>
      </c>
      <c r="CY46" s="26"/>
      <c r="CZ46" s="26"/>
      <c r="DA46" s="26"/>
      <c r="DB46" s="19" t="s">
        <v>373</v>
      </c>
      <c r="DC46" s="19">
        <v>23.033333333333335</v>
      </c>
      <c r="DD46" s="19">
        <v>88.466666666666669</v>
      </c>
    </row>
    <row r="47" spans="1:108" customFormat="1" x14ac:dyDescent="0.25">
      <c r="A47" s="32"/>
      <c r="B47" s="35"/>
      <c r="C47" s="19">
        <f t="shared" si="106"/>
        <v>47</v>
      </c>
      <c r="D47" s="19"/>
      <c r="E47" s="19"/>
      <c r="F47" s="19"/>
      <c r="G47" s="19" t="s">
        <v>819</v>
      </c>
      <c r="H47" s="19">
        <v>16.866666666666667</v>
      </c>
      <c r="I47" s="19">
        <v>80.150000000000006</v>
      </c>
      <c r="J47" s="19"/>
      <c r="K47" s="19"/>
      <c r="L47" s="19"/>
      <c r="M47" s="19"/>
      <c r="N47" s="19"/>
      <c r="O47" s="19"/>
      <c r="V47" s="19"/>
      <c r="W47" s="69"/>
      <c r="X47" s="69"/>
      <c r="Y47" s="69"/>
      <c r="Z47" s="69"/>
      <c r="AA47" s="19"/>
      <c r="AB47" s="19"/>
      <c r="AC47" s="19"/>
      <c r="AD47" s="19"/>
      <c r="AE47" s="27"/>
      <c r="AF47" s="27"/>
      <c r="AG47" s="27"/>
      <c r="AH47" s="27"/>
      <c r="AI47" s="27"/>
      <c r="AJ47" s="27"/>
      <c r="AK47" t="s">
        <v>594</v>
      </c>
      <c r="AL47">
        <v>23.833333333333332</v>
      </c>
      <c r="AM47">
        <v>70.7</v>
      </c>
      <c r="AN47" s="27"/>
      <c r="AO47" s="27"/>
      <c r="AP47" s="27"/>
      <c r="AQ47" s="27"/>
      <c r="AR47" s="27"/>
      <c r="AS47" s="27"/>
      <c r="AT47" s="27"/>
      <c r="AU47" s="27"/>
      <c r="AV47" s="27"/>
      <c r="AZ47" t="s">
        <v>434</v>
      </c>
      <c r="BA47">
        <v>16.5</v>
      </c>
      <c r="BB47">
        <v>75.333333333333329</v>
      </c>
      <c r="BI47" t="s">
        <v>686</v>
      </c>
      <c r="BJ47">
        <v>22.616666666666667</v>
      </c>
      <c r="BK47">
        <v>79.3</v>
      </c>
      <c r="BL47" s="28" t="s">
        <v>141</v>
      </c>
      <c r="BM47">
        <v>20.966666666666665</v>
      </c>
      <c r="BN47">
        <v>74.783333333333331</v>
      </c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 t="s">
        <v>1451</v>
      </c>
      <c r="CB47" s="31">
        <v>20.31666667</v>
      </c>
      <c r="CC47" s="31">
        <v>86.75</v>
      </c>
      <c r="CD47" s="31"/>
      <c r="CE47" s="31"/>
      <c r="CF47" s="31"/>
      <c r="CJ47" s="31" t="s">
        <v>1220</v>
      </c>
      <c r="CK47" s="31">
        <v>27.466666669999999</v>
      </c>
      <c r="CL47" s="31">
        <v>77.333333330000002</v>
      </c>
      <c r="CM47" s="31"/>
      <c r="CN47" s="31"/>
      <c r="CO47" s="31"/>
      <c r="CP47" s="31" t="s">
        <v>1332</v>
      </c>
      <c r="CQ47" s="31">
        <v>9.9666666670000001</v>
      </c>
      <c r="CR47" s="31">
        <v>78.166666669999998</v>
      </c>
      <c r="CS47" s="31"/>
      <c r="CT47" s="31"/>
      <c r="CU47" s="31"/>
      <c r="CV47" s="30" t="s">
        <v>270</v>
      </c>
      <c r="CW47" s="26">
        <v>26.75</v>
      </c>
      <c r="CX47" s="26">
        <v>83.4</v>
      </c>
      <c r="CY47" s="26"/>
      <c r="CZ47" s="26"/>
      <c r="DA47" s="26"/>
      <c r="DB47" s="19" t="s">
        <v>374</v>
      </c>
      <c r="DC47" s="19">
        <v>23.533333333333335</v>
      </c>
      <c r="DD47" s="19">
        <v>86.716666666666669</v>
      </c>
    </row>
    <row r="48" spans="1:108" customFormat="1" x14ac:dyDescent="0.25">
      <c r="A48" s="32"/>
      <c r="B48" s="35"/>
      <c r="C48" s="19">
        <f t="shared" si="106"/>
        <v>48</v>
      </c>
      <c r="D48" s="19"/>
      <c r="E48" s="19"/>
      <c r="F48" s="19"/>
      <c r="G48" s="19" t="s">
        <v>820</v>
      </c>
      <c r="H48" s="19">
        <v>18.8</v>
      </c>
      <c r="I48" s="19">
        <v>79.150000000000006</v>
      </c>
      <c r="J48" s="19"/>
      <c r="K48" s="19"/>
      <c r="L48" s="19"/>
      <c r="M48" s="19"/>
      <c r="N48" s="19"/>
      <c r="O48" s="19"/>
      <c r="V48" s="19"/>
      <c r="W48" s="69"/>
      <c r="X48" s="69"/>
      <c r="Y48" s="69"/>
      <c r="Z48" s="69"/>
      <c r="AA48" s="19"/>
      <c r="AB48" s="19"/>
      <c r="AC48" s="19"/>
      <c r="AD48" s="19"/>
      <c r="AE48" s="27"/>
      <c r="AF48" s="27"/>
      <c r="AG48" s="27"/>
      <c r="AH48" s="27"/>
      <c r="AI48" s="27"/>
      <c r="AJ48" s="27"/>
      <c r="AK48" t="s">
        <v>595</v>
      </c>
      <c r="AL48">
        <v>21</v>
      </c>
      <c r="AM48">
        <v>72.5</v>
      </c>
      <c r="AN48" s="27"/>
      <c r="AO48" s="27"/>
      <c r="AP48" s="27"/>
      <c r="AQ48" s="27"/>
      <c r="AR48" s="27"/>
      <c r="AS48" s="27"/>
      <c r="AT48" s="27"/>
      <c r="AU48" s="27"/>
      <c r="AV48" s="27"/>
      <c r="AZ48" t="s">
        <v>435</v>
      </c>
      <c r="BA48">
        <v>14.3</v>
      </c>
      <c r="BB48">
        <v>74.916666666666671</v>
      </c>
      <c r="BI48" t="s">
        <v>687</v>
      </c>
      <c r="BJ48">
        <v>22.766666666666666</v>
      </c>
      <c r="BK48">
        <v>77.75</v>
      </c>
      <c r="BL48" s="28" t="s">
        <v>142</v>
      </c>
      <c r="BM48">
        <v>20.033333333333335</v>
      </c>
      <c r="BN48">
        <v>75.216666666666669</v>
      </c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 t="s">
        <v>1164</v>
      </c>
      <c r="CB48" s="31">
        <v>18.366666670000001</v>
      </c>
      <c r="CC48" s="31">
        <v>81.933333329999996</v>
      </c>
      <c r="CD48" s="31"/>
      <c r="CE48" s="31"/>
      <c r="CF48" s="31"/>
      <c r="CJ48" s="31" t="s">
        <v>1221</v>
      </c>
      <c r="CK48" s="31">
        <v>23.833333329999999</v>
      </c>
      <c r="CL48" s="31">
        <v>73.833333330000002</v>
      </c>
      <c r="CM48" s="31"/>
      <c r="CN48" s="31"/>
      <c r="CO48" s="31"/>
      <c r="CP48" s="31" t="s">
        <v>1333</v>
      </c>
      <c r="CQ48" s="31">
        <v>12.5</v>
      </c>
      <c r="CR48" s="31">
        <v>79.933333329999996</v>
      </c>
      <c r="CS48" s="31"/>
      <c r="CT48" s="31"/>
      <c r="CU48" s="31"/>
      <c r="CV48" s="30" t="s">
        <v>271</v>
      </c>
      <c r="CW48" s="26">
        <v>25.966666666666665</v>
      </c>
      <c r="CX48" s="26">
        <v>80.2</v>
      </c>
      <c r="CY48" s="26"/>
      <c r="CZ48" s="26"/>
      <c r="DA48" s="26"/>
      <c r="DB48" s="19" t="s">
        <v>375</v>
      </c>
      <c r="DC48" s="19">
        <v>23.183333333333334</v>
      </c>
      <c r="DD48" s="19">
        <v>88.61666666666666</v>
      </c>
    </row>
    <row r="49" spans="1:108" customFormat="1" x14ac:dyDescent="0.25">
      <c r="A49" s="32"/>
      <c r="B49" s="35"/>
      <c r="C49" s="19">
        <f t="shared" si="106"/>
        <v>49</v>
      </c>
      <c r="D49" s="19"/>
      <c r="E49" s="19"/>
      <c r="F49" s="19"/>
      <c r="G49" s="19" t="s">
        <v>821</v>
      </c>
      <c r="H49" s="19">
        <v>14.85</v>
      </c>
      <c r="I49" s="19">
        <v>78.416666666666671</v>
      </c>
      <c r="J49" s="19"/>
      <c r="K49" s="19"/>
      <c r="L49" s="19"/>
      <c r="M49" s="19"/>
      <c r="N49" s="19"/>
      <c r="O49" s="19"/>
      <c r="V49" s="19"/>
      <c r="W49" s="69"/>
      <c r="X49" s="69"/>
      <c r="Y49" s="69"/>
      <c r="Z49" s="69"/>
      <c r="AA49" s="19"/>
      <c r="AB49" s="19"/>
      <c r="AC49" s="19"/>
      <c r="AD49" s="19"/>
      <c r="AE49" s="27"/>
      <c r="AF49" s="27"/>
      <c r="AG49" s="27"/>
      <c r="AH49" s="27"/>
      <c r="AI49" s="27"/>
      <c r="AJ49" s="27"/>
      <c r="AK49" t="s">
        <v>596</v>
      </c>
      <c r="AL49">
        <v>23.2</v>
      </c>
      <c r="AM49">
        <v>72.25</v>
      </c>
      <c r="AN49" s="27"/>
      <c r="AO49" s="27"/>
      <c r="AP49" s="27"/>
      <c r="AQ49" s="27"/>
      <c r="AR49" s="27"/>
      <c r="AS49" s="27"/>
      <c r="AT49" s="27"/>
      <c r="AU49" s="27"/>
      <c r="AV49" s="27"/>
      <c r="AZ49" t="s">
        <v>436</v>
      </c>
      <c r="BA49">
        <v>13.55</v>
      </c>
      <c r="BB49">
        <v>76.05</v>
      </c>
      <c r="BI49" t="s">
        <v>688</v>
      </c>
      <c r="BJ49">
        <v>22.733333333333334</v>
      </c>
      <c r="BK49">
        <v>75.833333333333329</v>
      </c>
      <c r="BL49" s="28" t="s">
        <v>143</v>
      </c>
      <c r="BM49">
        <v>18.866666666666667</v>
      </c>
      <c r="BN49">
        <v>76.716666666666669</v>
      </c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 t="s">
        <v>1165</v>
      </c>
      <c r="CB49" s="31">
        <v>20.466666669999999</v>
      </c>
      <c r="CC49" s="31">
        <v>85.116666670000001</v>
      </c>
      <c r="CD49" s="31"/>
      <c r="CE49" s="31"/>
      <c r="CF49" s="31"/>
      <c r="CJ49" s="31" t="s">
        <v>1222</v>
      </c>
      <c r="CK49" s="31">
        <v>24.716666669999999</v>
      </c>
      <c r="CL49" s="31">
        <v>73.766666670000006</v>
      </c>
      <c r="CM49" s="31"/>
      <c r="CN49" s="31"/>
      <c r="CO49" s="31"/>
      <c r="CP49" s="31" t="s">
        <v>1334</v>
      </c>
      <c r="CQ49" s="31">
        <v>12.616666670000001</v>
      </c>
      <c r="CR49" s="31">
        <v>80.233333329999994</v>
      </c>
      <c r="CS49" s="31"/>
      <c r="CT49" s="31"/>
      <c r="CU49" s="31"/>
      <c r="CV49" s="30" t="s">
        <v>272</v>
      </c>
      <c r="CW49" s="26">
        <v>28.716666666666665</v>
      </c>
      <c r="CX49" s="26">
        <v>77.833333333333329</v>
      </c>
      <c r="CY49" s="26"/>
      <c r="CZ49" s="26"/>
      <c r="DA49" s="26"/>
      <c r="DB49" s="19" t="s">
        <v>376</v>
      </c>
      <c r="DC49" s="19">
        <v>25.866666666666667</v>
      </c>
      <c r="DD49" s="19">
        <v>87.86666666666666</v>
      </c>
    </row>
    <row r="50" spans="1:108" customFormat="1" x14ac:dyDescent="0.25">
      <c r="A50" s="32"/>
      <c r="B50" s="35"/>
      <c r="C50" s="19">
        <f t="shared" si="106"/>
        <v>50</v>
      </c>
      <c r="D50" s="19"/>
      <c r="E50" s="19"/>
      <c r="F50" s="19"/>
      <c r="G50" s="19" t="s">
        <v>822</v>
      </c>
      <c r="H50" s="19">
        <v>14.116666666666667</v>
      </c>
      <c r="I50" s="19">
        <v>78.233333333333334</v>
      </c>
      <c r="J50" s="19"/>
      <c r="K50" s="19"/>
      <c r="L50" s="19"/>
      <c r="M50" s="19"/>
      <c r="N50" s="19"/>
      <c r="O50" s="19"/>
      <c r="V50" s="19"/>
      <c r="W50" s="69"/>
      <c r="X50" s="69"/>
      <c r="Y50" s="69"/>
      <c r="Z50" s="69"/>
      <c r="AA50" s="19"/>
      <c r="AB50" s="19"/>
      <c r="AC50" s="19"/>
      <c r="AD50" s="19"/>
      <c r="AE50" s="27"/>
      <c r="AF50" s="27"/>
      <c r="AG50" s="27"/>
      <c r="AH50" s="27"/>
      <c r="AI50" s="27"/>
      <c r="AJ50" s="27"/>
      <c r="AK50" t="s">
        <v>597</v>
      </c>
      <c r="AL50">
        <v>22.75</v>
      </c>
      <c r="AM50">
        <v>72.75</v>
      </c>
      <c r="AN50" s="27"/>
      <c r="AO50" s="27"/>
      <c r="AP50" s="27"/>
      <c r="AQ50" s="27"/>
      <c r="AR50" s="27"/>
      <c r="AS50" s="27"/>
      <c r="AT50" s="27"/>
      <c r="AU50" s="27"/>
      <c r="AV50" s="27"/>
      <c r="AZ50" t="s">
        <v>437</v>
      </c>
      <c r="BA50">
        <v>16.2</v>
      </c>
      <c r="BB50">
        <v>77.13333333333334</v>
      </c>
      <c r="BI50" t="s">
        <v>689</v>
      </c>
      <c r="BJ50">
        <v>22.5</v>
      </c>
      <c r="BK50">
        <v>77.916666666666671</v>
      </c>
      <c r="BL50" s="28" t="s">
        <v>144</v>
      </c>
      <c r="BM50">
        <v>21.366666666666667</v>
      </c>
      <c r="BN50">
        <v>77.416666666666671</v>
      </c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 t="s">
        <v>1166</v>
      </c>
      <c r="CB50" s="31">
        <v>20.133333329999999</v>
      </c>
      <c r="CC50" s="31">
        <v>85.133333329999999</v>
      </c>
      <c r="CD50" s="31"/>
      <c r="CE50" s="31"/>
      <c r="CF50" s="31"/>
      <c r="CJ50" s="31" t="s">
        <v>1223</v>
      </c>
      <c r="CK50" s="31">
        <v>25.15</v>
      </c>
      <c r="CL50" s="31">
        <v>73.099999999999994</v>
      </c>
      <c r="CM50" s="31"/>
      <c r="CN50" s="31"/>
      <c r="CO50" s="31"/>
      <c r="CP50" s="31" t="s">
        <v>1335</v>
      </c>
      <c r="CQ50" s="31">
        <v>10.66666667</v>
      </c>
      <c r="CR50" s="31">
        <v>79.483333329999994</v>
      </c>
      <c r="CS50" s="31"/>
      <c r="CT50" s="31"/>
      <c r="CU50" s="31"/>
      <c r="CV50" s="30" t="s">
        <v>273</v>
      </c>
      <c r="CW50" s="26">
        <v>27.383333333333333</v>
      </c>
      <c r="CX50" s="26">
        <v>80.166666666666671</v>
      </c>
      <c r="CY50" s="26"/>
      <c r="CZ50" s="26"/>
      <c r="DA50" s="26"/>
      <c r="DB50" s="19" t="s">
        <v>465</v>
      </c>
      <c r="DC50" s="19">
        <v>21.066666666666666</v>
      </c>
      <c r="DD50" s="19">
        <v>88.016666666666666</v>
      </c>
    </row>
    <row r="51" spans="1:108" customFormat="1" x14ac:dyDescent="0.25">
      <c r="A51" s="32"/>
      <c r="B51" s="35"/>
      <c r="C51" s="19">
        <f t="shared" si="106"/>
        <v>51</v>
      </c>
      <c r="D51" s="19"/>
      <c r="E51" s="19"/>
      <c r="F51" s="19"/>
      <c r="G51" s="19" t="s">
        <v>823</v>
      </c>
      <c r="H51" s="19">
        <v>16.95</v>
      </c>
      <c r="I51" s="19">
        <v>82.25</v>
      </c>
      <c r="J51" s="19"/>
      <c r="K51" s="19"/>
      <c r="L51" s="19"/>
      <c r="M51" s="19"/>
      <c r="N51" s="19"/>
      <c r="O51" s="19"/>
      <c r="V51" s="19"/>
      <c r="W51" s="69"/>
      <c r="X51" s="69"/>
      <c r="Y51" s="69"/>
      <c r="Z51" s="69"/>
      <c r="AA51" s="19"/>
      <c r="AB51" s="19"/>
      <c r="AC51" s="19"/>
      <c r="AD51" s="19"/>
      <c r="AE51" s="27"/>
      <c r="AF51" s="27"/>
      <c r="AG51" s="27"/>
      <c r="AH51" s="27"/>
      <c r="AI51" s="27"/>
      <c r="AJ51" s="27"/>
      <c r="AK51" t="s">
        <v>598</v>
      </c>
      <c r="AL51">
        <v>24.05</v>
      </c>
      <c r="AM51">
        <v>73.066666666666663</v>
      </c>
      <c r="AN51" s="27"/>
      <c r="AO51" s="27"/>
      <c r="AP51" s="27"/>
      <c r="AQ51" s="27"/>
      <c r="AR51" s="27"/>
      <c r="AS51" s="27"/>
      <c r="AT51" s="27"/>
      <c r="AU51" s="27"/>
      <c r="AV51" s="27"/>
      <c r="AZ51" t="s">
        <v>438</v>
      </c>
      <c r="BA51">
        <v>17.883333333333333</v>
      </c>
      <c r="BB51">
        <v>76.983333333333334</v>
      </c>
      <c r="BI51" t="s">
        <v>690</v>
      </c>
      <c r="BJ51">
        <v>23.166666666666668</v>
      </c>
      <c r="BK51">
        <v>79.983333333333334</v>
      </c>
      <c r="BL51" s="28" t="s">
        <v>145</v>
      </c>
      <c r="BM51">
        <v>21.466666666666665</v>
      </c>
      <c r="BN51">
        <v>80.483333333333334</v>
      </c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 t="s">
        <v>1452</v>
      </c>
      <c r="CB51" s="31">
        <v>21.5</v>
      </c>
      <c r="CC51" s="31">
        <v>85.5</v>
      </c>
      <c r="CD51" s="31"/>
      <c r="CE51" s="31"/>
      <c r="CF51" s="31"/>
      <c r="CJ51" s="31" t="s">
        <v>1224</v>
      </c>
      <c r="CK51" s="31">
        <v>28</v>
      </c>
      <c r="CL51" s="31">
        <v>75.033333330000005</v>
      </c>
      <c r="CM51" s="31"/>
      <c r="CN51" s="31"/>
      <c r="CO51" s="31"/>
      <c r="CP51" s="31" t="s">
        <v>1336</v>
      </c>
      <c r="CQ51" s="31">
        <v>11.1</v>
      </c>
      <c r="CR51" s="31">
        <v>79.7</v>
      </c>
      <c r="CS51" s="31"/>
      <c r="CT51" s="31"/>
      <c r="CU51" s="31"/>
      <c r="CV51" s="30" t="s">
        <v>274</v>
      </c>
      <c r="CW51" s="26">
        <v>37.6</v>
      </c>
      <c r="CX51" s="26">
        <v>78.099999999999994</v>
      </c>
      <c r="CY51" s="26"/>
      <c r="CZ51" s="26"/>
      <c r="DA51" s="26"/>
      <c r="DB51" s="19" t="s">
        <v>377</v>
      </c>
      <c r="DC51" s="19">
        <v>23.233333333333334</v>
      </c>
      <c r="DD51" s="19">
        <v>88.483333333333334</v>
      </c>
    </row>
    <row r="52" spans="1:108" customFormat="1" x14ac:dyDescent="0.25">
      <c r="A52" s="32"/>
      <c r="B52" s="35"/>
      <c r="C52" s="19">
        <f t="shared" si="106"/>
        <v>52</v>
      </c>
      <c r="D52" s="19"/>
      <c r="E52" s="19"/>
      <c r="F52" s="19"/>
      <c r="G52" s="19" t="s">
        <v>824</v>
      </c>
      <c r="H52" s="19">
        <v>13.75</v>
      </c>
      <c r="I52" s="19">
        <v>79.733333333333334</v>
      </c>
      <c r="J52" s="19"/>
      <c r="K52" s="19"/>
      <c r="L52" s="19"/>
      <c r="M52" s="19"/>
      <c r="N52" s="19"/>
      <c r="O52" s="19"/>
      <c r="V52" s="19"/>
      <c r="W52" s="69"/>
      <c r="X52" s="69"/>
      <c r="Y52" s="69"/>
      <c r="Z52" s="69"/>
      <c r="AA52" s="19"/>
      <c r="AB52" s="19"/>
      <c r="AC52" s="19"/>
      <c r="AD52" s="19"/>
      <c r="AE52" s="27"/>
      <c r="AF52" s="27"/>
      <c r="AG52" s="27"/>
      <c r="AH52" s="27"/>
      <c r="AI52" s="27"/>
      <c r="AJ52" s="27"/>
      <c r="AK52" t="s">
        <v>599</v>
      </c>
      <c r="AL52">
        <v>23.9</v>
      </c>
      <c r="AM52">
        <v>72.666666666666671</v>
      </c>
      <c r="AN52" s="27"/>
      <c r="AO52" s="27"/>
      <c r="AP52" s="27"/>
      <c r="AQ52" s="27"/>
      <c r="AR52" s="27"/>
      <c r="AS52" s="27"/>
      <c r="AT52" s="27"/>
      <c r="AU52" s="27"/>
      <c r="AV52" s="27"/>
      <c r="AZ52" t="s">
        <v>439</v>
      </c>
      <c r="BA52">
        <v>13.2</v>
      </c>
      <c r="BB52">
        <v>75</v>
      </c>
      <c r="BI52" t="s">
        <v>691</v>
      </c>
      <c r="BJ52">
        <v>23.716666666666665</v>
      </c>
      <c r="BK52">
        <v>81.833333333333329</v>
      </c>
      <c r="BL52" s="28" t="s">
        <v>146</v>
      </c>
      <c r="BM52">
        <v>20.566666666666666</v>
      </c>
      <c r="BN52">
        <v>78.88333333333334</v>
      </c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 t="s">
        <v>1167</v>
      </c>
      <c r="CB52" s="31">
        <v>21.45</v>
      </c>
      <c r="CC52" s="31">
        <v>86.816666670000004</v>
      </c>
      <c r="CD52" s="31"/>
      <c r="CE52" s="31"/>
      <c r="CF52" s="31"/>
      <c r="CJ52" s="31" t="s">
        <v>1225</v>
      </c>
      <c r="CK52" s="31">
        <v>29.81666667</v>
      </c>
      <c r="CL52" s="31">
        <v>73.833333330000002</v>
      </c>
      <c r="CM52" s="31"/>
      <c r="CN52" s="31"/>
      <c r="CO52" s="31"/>
      <c r="CP52" s="31" t="s">
        <v>1337</v>
      </c>
      <c r="CQ52" s="31">
        <v>11.3</v>
      </c>
      <c r="CR52" s="31">
        <v>76.983333329999994</v>
      </c>
      <c r="CS52" s="31"/>
      <c r="CT52" s="31"/>
      <c r="CU52" s="31"/>
      <c r="CV52" s="30" t="s">
        <v>275</v>
      </c>
      <c r="CW52" s="26">
        <v>26.3</v>
      </c>
      <c r="CX52" s="26">
        <v>82.733333333333334</v>
      </c>
      <c r="CY52" s="26"/>
      <c r="CZ52" s="26"/>
      <c r="DA52" s="26"/>
      <c r="DB52" s="19" t="s">
        <v>378</v>
      </c>
      <c r="DC52" s="19">
        <v>22.75</v>
      </c>
      <c r="DD52" s="19">
        <v>88.38333333333334</v>
      </c>
    </row>
    <row r="53" spans="1:108" customFormat="1" x14ac:dyDescent="0.25">
      <c r="A53" s="32"/>
      <c r="B53" s="35"/>
      <c r="C53" s="19">
        <f t="shared" si="106"/>
        <v>53</v>
      </c>
      <c r="D53" s="19"/>
      <c r="E53" s="19"/>
      <c r="F53" s="19"/>
      <c r="G53" s="19" t="s">
        <v>825</v>
      </c>
      <c r="H53" s="19">
        <v>18.333333333333332</v>
      </c>
      <c r="I53" s="19">
        <v>84.166666666666671</v>
      </c>
      <c r="J53" s="19"/>
      <c r="K53" s="19"/>
      <c r="L53" s="19"/>
      <c r="M53" s="19"/>
      <c r="N53" s="19"/>
      <c r="O53" s="19"/>
      <c r="V53" s="19"/>
      <c r="W53" s="69"/>
      <c r="X53" s="69"/>
      <c r="Y53" s="69"/>
      <c r="Z53" s="69"/>
      <c r="AA53" s="19"/>
      <c r="AB53" s="19"/>
      <c r="AC53" s="19"/>
      <c r="AD53" s="19"/>
      <c r="AE53" s="27"/>
      <c r="AF53" s="27"/>
      <c r="AG53" s="27"/>
      <c r="AH53" s="27"/>
      <c r="AI53" s="27"/>
      <c r="AJ53" s="27"/>
      <c r="AK53" t="s">
        <v>600</v>
      </c>
      <c r="AL53">
        <v>22.316666666666666</v>
      </c>
      <c r="AM53">
        <v>72.63333333333334</v>
      </c>
      <c r="AN53" s="27"/>
      <c r="AO53" s="27"/>
      <c r="AP53" s="27"/>
      <c r="AQ53" s="27"/>
      <c r="AR53" s="27"/>
      <c r="AS53" s="27"/>
      <c r="AT53" s="27"/>
      <c r="AU53" s="27"/>
      <c r="AV53" s="27"/>
      <c r="AZ53" t="s">
        <v>440</v>
      </c>
      <c r="BA53">
        <v>14.8</v>
      </c>
      <c r="BB53">
        <v>74.183333333333337</v>
      </c>
      <c r="BI53" t="s">
        <v>692</v>
      </c>
      <c r="BJ53">
        <v>23.716666666666665</v>
      </c>
      <c r="BK53">
        <v>75.150000000000006</v>
      </c>
      <c r="BL53" s="28" t="s">
        <v>147</v>
      </c>
      <c r="BM53">
        <v>19.716666666666665</v>
      </c>
      <c r="BN53">
        <v>77.183333333333337</v>
      </c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 t="s">
        <v>1168</v>
      </c>
      <c r="CB53" s="31">
        <v>20.75</v>
      </c>
      <c r="CC53" s="31">
        <v>87.033333330000005</v>
      </c>
      <c r="CD53" s="31"/>
      <c r="CE53" s="31"/>
      <c r="CF53" s="31"/>
      <c r="CJ53" s="31" t="s">
        <v>1226</v>
      </c>
      <c r="CK53" s="31">
        <v>26.483333330000001</v>
      </c>
      <c r="CL53" s="31">
        <v>75.766666670000006</v>
      </c>
      <c r="CM53" s="31"/>
      <c r="CN53" s="31"/>
      <c r="CO53" s="31"/>
      <c r="CP53" s="31" t="s">
        <v>1338</v>
      </c>
      <c r="CQ53" s="31">
        <v>11.866666670000001</v>
      </c>
      <c r="CR53" s="31">
        <v>77.833333330000002</v>
      </c>
      <c r="CS53" s="31"/>
      <c r="CT53" s="31"/>
      <c r="CU53" s="31"/>
      <c r="CV53" s="30" t="s">
        <v>276</v>
      </c>
      <c r="CW53" s="26">
        <v>26.133333333333333</v>
      </c>
      <c r="CX53" s="26">
        <v>79.38333333333334</v>
      </c>
      <c r="CY53" s="26"/>
      <c r="CZ53" s="26"/>
      <c r="DA53" s="26"/>
      <c r="DB53" s="19" t="s">
        <v>379</v>
      </c>
      <c r="DC53" s="19">
        <v>26.7</v>
      </c>
      <c r="DD53" s="19">
        <v>88.416666666666671</v>
      </c>
    </row>
    <row r="54" spans="1:108" customFormat="1" x14ac:dyDescent="0.25">
      <c r="A54" s="32"/>
      <c r="B54" s="35"/>
      <c r="C54" s="19">
        <f t="shared" si="106"/>
        <v>54</v>
      </c>
      <c r="D54" s="19"/>
      <c r="E54" s="19"/>
      <c r="F54" s="19"/>
      <c r="G54" s="19" t="s">
        <v>826</v>
      </c>
      <c r="H54" s="19">
        <v>18.3</v>
      </c>
      <c r="I54" s="19">
        <v>78.36666666666666</v>
      </c>
      <c r="J54" s="19"/>
      <c r="K54" s="19"/>
      <c r="L54" s="19"/>
      <c r="M54" s="19"/>
      <c r="N54" s="19"/>
      <c r="O54" s="19"/>
      <c r="V54" s="19"/>
      <c r="W54" s="69"/>
      <c r="X54" s="69"/>
      <c r="Y54" s="69"/>
      <c r="Z54" s="69"/>
      <c r="AA54" s="19"/>
      <c r="AB54" s="19"/>
      <c r="AC54" s="19"/>
      <c r="AD54" s="19"/>
      <c r="AE54" s="27"/>
      <c r="AF54" s="27"/>
      <c r="AG54" s="27"/>
      <c r="AH54" s="27"/>
      <c r="AI54" s="27"/>
      <c r="AJ54" s="27"/>
      <c r="AK54" t="s">
        <v>601</v>
      </c>
      <c r="AL54">
        <v>23.816666666666666</v>
      </c>
      <c r="AM54">
        <v>68.8</v>
      </c>
      <c r="AN54" s="27"/>
      <c r="AO54" s="27"/>
      <c r="AP54" s="27"/>
      <c r="AQ54" s="27"/>
      <c r="AR54" s="27"/>
      <c r="AS54" s="27"/>
      <c r="AT54" s="27"/>
      <c r="AU54" s="27"/>
      <c r="AV54" s="27"/>
      <c r="AZ54" t="s">
        <v>441</v>
      </c>
      <c r="BA54">
        <v>15.7</v>
      </c>
      <c r="BB54">
        <v>74.583333333333329</v>
      </c>
      <c r="BI54" t="s">
        <v>693</v>
      </c>
      <c r="BJ54">
        <v>24.5</v>
      </c>
      <c r="BK54">
        <v>80.533333333333331</v>
      </c>
      <c r="BL54" s="28" t="s">
        <v>148</v>
      </c>
      <c r="BM54">
        <v>19.666666666666668</v>
      </c>
      <c r="BN54">
        <v>73.583333333333329</v>
      </c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 t="s">
        <v>1169</v>
      </c>
      <c r="CB54" s="31">
        <v>20.05</v>
      </c>
      <c r="CC54" s="31">
        <v>86.916666669999998</v>
      </c>
      <c r="CD54" s="31"/>
      <c r="CE54" s="31"/>
      <c r="CF54" s="31"/>
      <c r="CJ54" s="31" t="s">
        <v>1227</v>
      </c>
      <c r="CK54" s="31">
        <v>23.93333333</v>
      </c>
      <c r="CL54" s="31">
        <v>75.683333329999996</v>
      </c>
      <c r="CM54" s="31"/>
      <c r="CN54" s="31"/>
      <c r="CO54" s="31"/>
      <c r="CP54" s="31" t="s">
        <v>1339</v>
      </c>
      <c r="CQ54" s="31">
        <v>16.833333329999999</v>
      </c>
      <c r="CR54" s="31">
        <v>79.333333330000002</v>
      </c>
      <c r="CS54" s="31"/>
      <c r="CT54" s="31"/>
      <c r="CU54" s="31"/>
      <c r="CV54" s="30" t="s">
        <v>277</v>
      </c>
      <c r="CW54" s="26">
        <v>25.766666666666666</v>
      </c>
      <c r="CX54" s="26">
        <v>82.733333333333334</v>
      </c>
      <c r="CY54" s="26"/>
      <c r="CZ54" s="26"/>
      <c r="DA54" s="26"/>
      <c r="DB54" s="19" t="s">
        <v>380</v>
      </c>
      <c r="DC54" s="19">
        <v>22.3</v>
      </c>
      <c r="DD54" s="19">
        <v>87.966666666666669</v>
      </c>
    </row>
    <row r="55" spans="1:108" customFormat="1" x14ac:dyDescent="0.25">
      <c r="A55" s="32"/>
      <c r="B55" s="35"/>
      <c r="C55" s="19">
        <f t="shared" si="106"/>
        <v>55</v>
      </c>
      <c r="D55" s="19"/>
      <c r="E55" s="19"/>
      <c r="F55" s="19"/>
      <c r="G55" s="19" t="s">
        <v>827</v>
      </c>
      <c r="H55" s="19">
        <v>15.416666666666666</v>
      </c>
      <c r="I55" s="19">
        <v>76.650000000000006</v>
      </c>
      <c r="J55" s="19"/>
      <c r="K55" s="19"/>
      <c r="L55" s="19"/>
      <c r="M55" s="19"/>
      <c r="N55" s="19"/>
      <c r="O55" s="19"/>
      <c r="V55" s="19"/>
      <c r="W55" s="69"/>
      <c r="X55" s="69"/>
      <c r="Y55" s="69"/>
      <c r="Z55" s="69"/>
      <c r="AA55" s="19"/>
      <c r="AB55" s="19"/>
      <c r="AC55" s="19"/>
      <c r="AD55" s="19"/>
      <c r="AE55" s="27"/>
      <c r="AF55" s="27"/>
      <c r="AG55" s="27"/>
      <c r="AH55" s="27"/>
      <c r="AI55" s="27"/>
      <c r="AJ55" s="27"/>
      <c r="AK55" t="s">
        <v>602</v>
      </c>
      <c r="AL55">
        <v>22.866666666666667</v>
      </c>
      <c r="AM55">
        <v>71.849999999999994</v>
      </c>
      <c r="AN55" s="27"/>
      <c r="AO55" s="27"/>
      <c r="AP55" s="27"/>
      <c r="AQ55" s="27"/>
      <c r="AR55" s="27"/>
      <c r="AS55" s="27"/>
      <c r="AT55" s="27"/>
      <c r="AU55" s="27"/>
      <c r="AV55" s="27"/>
      <c r="AZ55" t="s">
        <v>442</v>
      </c>
      <c r="BA55">
        <v>13.15</v>
      </c>
      <c r="BB55">
        <v>78.183333333333337</v>
      </c>
      <c r="BI55" t="s">
        <v>694</v>
      </c>
      <c r="BJ55">
        <v>22.75</v>
      </c>
      <c r="BK55">
        <v>74.63333333333334</v>
      </c>
      <c r="BL55" s="28" t="s">
        <v>149</v>
      </c>
      <c r="BM55">
        <v>21.083333333333332</v>
      </c>
      <c r="BN55">
        <v>75.666666666666671</v>
      </c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 t="s">
        <v>1170</v>
      </c>
      <c r="CB55" s="31">
        <v>18.783333330000001</v>
      </c>
      <c r="CC55" s="31">
        <v>84.133333329999999</v>
      </c>
      <c r="CD55" s="31"/>
      <c r="CE55" s="31"/>
      <c r="CF55" s="31"/>
      <c r="CJ55" s="31" t="s">
        <v>1228</v>
      </c>
      <c r="CK55" s="31">
        <v>29.583333329999999</v>
      </c>
      <c r="CL55" s="31">
        <v>74.349999999999994</v>
      </c>
      <c r="CM55" s="31"/>
      <c r="CN55" s="31"/>
      <c r="CO55" s="31"/>
      <c r="CP55" s="31" t="s">
        <v>1340</v>
      </c>
      <c r="CQ55" s="31">
        <v>8.1833333330000002</v>
      </c>
      <c r="CR55" s="31">
        <v>77.483333329999994</v>
      </c>
      <c r="CS55" s="31"/>
      <c r="CT55" s="31"/>
      <c r="CU55" s="31"/>
      <c r="CV55" s="30" t="s">
        <v>278</v>
      </c>
      <c r="CW55" s="26">
        <v>25.45</v>
      </c>
      <c r="CX55" s="26">
        <v>78.61666666666666</v>
      </c>
      <c r="CY55" s="26"/>
      <c r="CZ55" s="26"/>
      <c r="DA55" s="26"/>
      <c r="DB55" s="19" t="s">
        <v>381</v>
      </c>
      <c r="DC55" s="19">
        <v>23.966666666666665</v>
      </c>
      <c r="DD55" s="19">
        <v>87.533333333333331</v>
      </c>
    </row>
    <row r="56" spans="1:108" customFormat="1" x14ac:dyDescent="0.25">
      <c r="A56" s="32"/>
      <c r="B56" s="35"/>
      <c r="C56" s="19">
        <f t="shared" si="106"/>
        <v>56</v>
      </c>
      <c r="D56" s="19"/>
      <c r="E56" s="19"/>
      <c r="F56" s="19"/>
      <c r="G56" s="19" t="s">
        <v>828</v>
      </c>
      <c r="H56" s="19">
        <v>17.600000000000001</v>
      </c>
      <c r="I56" s="19">
        <v>78.083333333333329</v>
      </c>
      <c r="J56" s="19"/>
      <c r="K56" s="19"/>
      <c r="L56" s="19"/>
      <c r="M56" s="19"/>
      <c r="N56" s="19"/>
      <c r="O56" s="19"/>
      <c r="V56" s="19"/>
      <c r="W56" s="69"/>
      <c r="X56" s="69"/>
      <c r="Y56" s="69"/>
      <c r="Z56" s="69"/>
      <c r="AA56" s="19"/>
      <c r="AB56" s="19"/>
      <c r="AC56" s="19"/>
      <c r="AD56" s="19"/>
      <c r="AE56" s="27"/>
      <c r="AF56" s="27"/>
      <c r="AG56" s="27"/>
      <c r="AH56" s="27"/>
      <c r="AI56" s="27"/>
      <c r="AJ56" s="27"/>
      <c r="AK56" t="s">
        <v>603</v>
      </c>
      <c r="AL56">
        <v>22.566666666666666</v>
      </c>
      <c r="AM56">
        <v>71.88333333333334</v>
      </c>
      <c r="AN56" s="27"/>
      <c r="AO56" s="27"/>
      <c r="AP56" s="27"/>
      <c r="AQ56" s="27"/>
      <c r="AR56" s="27"/>
      <c r="AS56" s="27"/>
      <c r="AT56" s="27"/>
      <c r="AU56" s="27"/>
      <c r="AV56" s="27"/>
      <c r="AZ56" t="s">
        <v>443</v>
      </c>
      <c r="BA56">
        <v>12.15</v>
      </c>
      <c r="BB56">
        <v>77.150000000000006</v>
      </c>
      <c r="BI56" t="s">
        <v>695</v>
      </c>
      <c r="BJ56">
        <v>22.483333333333334</v>
      </c>
      <c r="BK56">
        <v>74.61666666666666</v>
      </c>
      <c r="BL56" s="28" t="s">
        <v>150</v>
      </c>
      <c r="BM56">
        <v>19.850000000000001</v>
      </c>
      <c r="BN56">
        <v>75.933333333333337</v>
      </c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 t="s">
        <v>506</v>
      </c>
      <c r="CB56" s="31">
        <v>20</v>
      </c>
      <c r="CC56" s="31">
        <v>83.2</v>
      </c>
      <c r="CD56" s="31"/>
      <c r="CE56" s="31"/>
      <c r="CF56" s="31"/>
      <c r="CJ56" s="31" t="s">
        <v>1229</v>
      </c>
      <c r="CK56" s="31">
        <v>25.666666670000001</v>
      </c>
      <c r="CL56" s="31">
        <v>76.25</v>
      </c>
      <c r="CM56" s="31"/>
      <c r="CN56" s="31"/>
      <c r="CO56" s="31"/>
      <c r="CP56" s="31" t="s">
        <v>1341</v>
      </c>
      <c r="CQ56" s="31">
        <v>11.21666667</v>
      </c>
      <c r="CR56" s="31">
        <v>78.216666669999995</v>
      </c>
      <c r="CS56" s="31"/>
      <c r="CT56" s="31"/>
      <c r="CU56" s="31"/>
      <c r="CV56" s="30" t="s">
        <v>279</v>
      </c>
      <c r="CW56" s="26">
        <v>25.733333333333334</v>
      </c>
      <c r="CX56" s="26">
        <v>79.416666666666671</v>
      </c>
      <c r="CY56" s="26"/>
      <c r="CZ56" s="26"/>
      <c r="DA56" s="26"/>
      <c r="DB56" s="19"/>
      <c r="DC56" s="19"/>
      <c r="DD56" s="19"/>
    </row>
    <row r="57" spans="1:108" customFormat="1" x14ac:dyDescent="0.25">
      <c r="A57" s="32"/>
      <c r="B57" s="35"/>
      <c r="C57" s="19">
        <f t="shared" si="106"/>
        <v>57</v>
      </c>
      <c r="D57" s="19"/>
      <c r="E57" s="19"/>
      <c r="F57" s="19"/>
      <c r="G57" s="19" t="s">
        <v>829</v>
      </c>
      <c r="H57" s="19">
        <v>15.2</v>
      </c>
      <c r="I57" s="19">
        <v>79.95</v>
      </c>
      <c r="J57" s="19"/>
      <c r="K57" s="19"/>
      <c r="L57" s="19"/>
      <c r="M57" s="19"/>
      <c r="N57" s="19"/>
      <c r="O57" s="19"/>
      <c r="V57" s="19"/>
      <c r="W57" s="69"/>
      <c r="X57" s="69"/>
      <c r="Y57" s="69"/>
      <c r="Z57" s="69"/>
      <c r="AA57" s="19"/>
      <c r="AB57" s="19"/>
      <c r="AC57" s="19"/>
      <c r="AD57" s="19"/>
      <c r="AE57" s="27"/>
      <c r="AF57" s="27"/>
      <c r="AG57" s="27"/>
      <c r="AH57" s="27"/>
      <c r="AI57" s="27"/>
      <c r="AJ57" s="27"/>
      <c r="AK57" t="s">
        <v>604</v>
      </c>
      <c r="AL57">
        <v>22.133333333333333</v>
      </c>
      <c r="AM57">
        <v>73.61666666666666</v>
      </c>
      <c r="AN57" s="27"/>
      <c r="AO57" s="27"/>
      <c r="AP57" s="27"/>
      <c r="AQ57" s="27"/>
      <c r="AR57" s="27"/>
      <c r="AS57" s="27"/>
      <c r="AT57" s="27"/>
      <c r="AU57" s="27"/>
      <c r="AV57" s="27"/>
      <c r="AZ57" t="s">
        <v>444</v>
      </c>
      <c r="BA57">
        <v>13.883333333333333</v>
      </c>
      <c r="BB57">
        <v>74.88333333333334</v>
      </c>
      <c r="BI57" t="s">
        <v>696</v>
      </c>
      <c r="BJ57">
        <v>24.5</v>
      </c>
      <c r="BK57">
        <v>81.266666666666666</v>
      </c>
      <c r="BL57" s="28" t="s">
        <v>151</v>
      </c>
      <c r="BM57">
        <v>18.716666666666665</v>
      </c>
      <c r="BN57">
        <v>75.400000000000006</v>
      </c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 t="s">
        <v>1171</v>
      </c>
      <c r="CB57" s="31">
        <v>19.8</v>
      </c>
      <c r="CC57" s="31">
        <v>85.866666670000001</v>
      </c>
      <c r="CD57" s="31"/>
      <c r="CE57" s="31"/>
      <c r="CF57" s="31"/>
      <c r="CJ57" s="31" t="s">
        <v>1230</v>
      </c>
      <c r="CK57" s="31">
        <v>25.633333329999999</v>
      </c>
      <c r="CL57" s="31">
        <v>75.316666670000004</v>
      </c>
      <c r="CM57" s="31"/>
      <c r="CN57" s="31"/>
      <c r="CO57" s="31"/>
      <c r="CP57" s="31" t="s">
        <v>1342</v>
      </c>
      <c r="CQ57" s="31">
        <v>8.4833333329999991</v>
      </c>
      <c r="CR57" s="31">
        <v>77.733333329999994</v>
      </c>
      <c r="CS57" s="31"/>
      <c r="CT57" s="31"/>
      <c r="CU57" s="31"/>
      <c r="CV57" s="30" t="s">
        <v>280</v>
      </c>
      <c r="CW57" s="26">
        <v>25.983333333333334</v>
      </c>
      <c r="CX57" s="26">
        <v>79.86666666666666</v>
      </c>
      <c r="CY57" s="26"/>
      <c r="CZ57" s="26"/>
      <c r="DA57" s="26"/>
      <c r="DB57" s="19"/>
      <c r="DC57" s="19"/>
      <c r="DD57" s="19"/>
    </row>
    <row r="58" spans="1:108" customFormat="1" x14ac:dyDescent="0.25">
      <c r="A58" s="32"/>
      <c r="B58" s="35"/>
      <c r="C58" s="19">
        <f t="shared" si="106"/>
        <v>58</v>
      </c>
      <c r="D58" s="19"/>
      <c r="E58" s="19"/>
      <c r="F58" s="19"/>
      <c r="G58" s="19" t="s">
        <v>830</v>
      </c>
      <c r="H58" s="19">
        <v>15.383333333333333</v>
      </c>
      <c r="I58" s="19">
        <v>79.533333333333331</v>
      </c>
      <c r="J58" s="19"/>
      <c r="K58" s="19"/>
      <c r="L58" s="19"/>
      <c r="M58" s="19"/>
      <c r="N58" s="19"/>
      <c r="O58" s="19"/>
      <c r="V58" s="19"/>
      <c r="W58" s="69"/>
      <c r="X58" s="69"/>
      <c r="Y58" s="69"/>
      <c r="Z58" s="69"/>
      <c r="AA58" s="19"/>
      <c r="AB58" s="19"/>
      <c r="AC58" s="19"/>
      <c r="AD58" s="19"/>
      <c r="AE58" s="27"/>
      <c r="AF58" s="27"/>
      <c r="AG58" s="27"/>
      <c r="AH58" s="27"/>
      <c r="AI58" s="27"/>
      <c r="AJ58" s="27"/>
      <c r="AK58" t="s">
        <v>605</v>
      </c>
      <c r="AL58">
        <v>23.3</v>
      </c>
      <c r="AM58">
        <v>73.400000000000006</v>
      </c>
      <c r="AN58" s="27"/>
      <c r="AO58" s="27"/>
      <c r="AP58" s="27"/>
      <c r="AQ58" s="27"/>
      <c r="AR58" s="27"/>
      <c r="AS58" s="27"/>
      <c r="AT58" s="27"/>
      <c r="AU58" s="27"/>
      <c r="AV58" s="27"/>
      <c r="AZ58" t="s">
        <v>445</v>
      </c>
      <c r="BA58">
        <v>15.333333333333334</v>
      </c>
      <c r="BB58">
        <v>76.216666666666669</v>
      </c>
      <c r="BI58" t="s">
        <v>697</v>
      </c>
      <c r="BJ58">
        <v>21.783333333333335</v>
      </c>
      <c r="BK58">
        <v>79.849999999999994</v>
      </c>
      <c r="BL58" s="28" t="s">
        <v>152</v>
      </c>
      <c r="BM58">
        <v>18.3</v>
      </c>
      <c r="BN58">
        <v>73</v>
      </c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 t="s">
        <v>1172</v>
      </c>
      <c r="CB58" s="31">
        <v>19.06666667</v>
      </c>
      <c r="CC58" s="31">
        <v>83.916666669999998</v>
      </c>
      <c r="CD58" s="31"/>
      <c r="CE58" s="31"/>
      <c r="CF58" s="31"/>
      <c r="CJ58" s="31" t="s">
        <v>1231</v>
      </c>
      <c r="CK58" s="31">
        <v>26.916666670000001</v>
      </c>
      <c r="CL58" s="31">
        <v>75.866666670000001</v>
      </c>
      <c r="CM58" s="31"/>
      <c r="CN58" s="31"/>
      <c r="CO58" s="31"/>
      <c r="CP58" s="31" t="s">
        <v>1343</v>
      </c>
      <c r="CQ58" s="31">
        <v>10.516666669999999</v>
      </c>
      <c r="CR58" s="31">
        <v>79.400000000000006</v>
      </c>
      <c r="CS58" s="31"/>
      <c r="CT58" s="31"/>
      <c r="CU58" s="31"/>
      <c r="CV58" s="30" t="s">
        <v>281</v>
      </c>
      <c r="CW58" s="26">
        <v>25.516666666666666</v>
      </c>
      <c r="CX58" s="26">
        <v>80.933333333333337</v>
      </c>
      <c r="CY58" s="26"/>
      <c r="CZ58" s="26"/>
      <c r="DA58" s="26"/>
      <c r="DB58" s="19"/>
      <c r="DC58" s="19"/>
      <c r="DD58" s="19"/>
    </row>
    <row r="59" spans="1:108" customFormat="1" x14ac:dyDescent="0.25">
      <c r="A59" s="32"/>
      <c r="B59" s="35"/>
      <c r="C59" s="19">
        <f t="shared" si="106"/>
        <v>59</v>
      </c>
      <c r="D59" s="19"/>
      <c r="E59" s="19"/>
      <c r="F59" s="19"/>
      <c r="G59" s="19" t="s">
        <v>831</v>
      </c>
      <c r="H59" s="19">
        <v>18.466666666666665</v>
      </c>
      <c r="I59" s="19">
        <v>79.099999999999994</v>
      </c>
      <c r="J59" s="19"/>
      <c r="K59" s="19"/>
      <c r="L59" s="19"/>
      <c r="M59" s="19"/>
      <c r="N59" s="19"/>
      <c r="O59" s="19"/>
      <c r="V59" s="19"/>
      <c r="W59" s="69"/>
      <c r="X59" s="69"/>
      <c r="Y59" s="69"/>
      <c r="Z59" s="69"/>
      <c r="AA59" s="19"/>
      <c r="AB59" s="19"/>
      <c r="AC59" s="19"/>
      <c r="AD59" s="19"/>
      <c r="AE59" s="27"/>
      <c r="AF59" s="27"/>
      <c r="AG59" s="27"/>
      <c r="AH59" s="27"/>
      <c r="AI59" s="27"/>
      <c r="AJ59" s="27"/>
      <c r="AK59" t="s">
        <v>606</v>
      </c>
      <c r="AL59">
        <v>23.7</v>
      </c>
      <c r="AM59">
        <v>72.61666666666666</v>
      </c>
      <c r="AN59" s="27"/>
      <c r="AO59" s="27"/>
      <c r="AP59" s="27"/>
      <c r="AQ59" s="27"/>
      <c r="AR59" s="27"/>
      <c r="AS59" s="27"/>
      <c r="AT59" s="27"/>
      <c r="AU59" s="27"/>
      <c r="AV59" s="27"/>
      <c r="AZ59" t="s">
        <v>446</v>
      </c>
      <c r="BA59">
        <v>14.816666666666666</v>
      </c>
      <c r="BB59">
        <v>76.266666666666666</v>
      </c>
      <c r="BI59" t="s">
        <v>698</v>
      </c>
      <c r="BJ59">
        <v>23.783333333333335</v>
      </c>
      <c r="BK59">
        <v>80.45</v>
      </c>
      <c r="BL59" s="28" t="s">
        <v>153</v>
      </c>
      <c r="BM59">
        <v>17.05</v>
      </c>
      <c r="BN59">
        <v>75.25</v>
      </c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 t="s">
        <v>310</v>
      </c>
      <c r="CB59" s="31">
        <v>21.083333329999999</v>
      </c>
      <c r="CC59" s="31">
        <v>84.366666670000001</v>
      </c>
      <c r="CD59" s="31"/>
      <c r="CE59" s="31"/>
      <c r="CF59" s="31"/>
      <c r="CJ59" s="31" t="s">
        <v>1232</v>
      </c>
      <c r="CK59" s="31">
        <v>26.916666670000001</v>
      </c>
      <c r="CL59" s="31">
        <v>70.95</v>
      </c>
      <c r="CM59" s="31"/>
      <c r="CN59" s="31"/>
      <c r="CO59" s="31"/>
      <c r="CP59" s="31" t="s">
        <v>1344</v>
      </c>
      <c r="CQ59" s="31">
        <v>11.25</v>
      </c>
      <c r="CR59" s="31">
        <v>78.05</v>
      </c>
      <c r="CS59" s="31"/>
      <c r="CT59" s="31"/>
      <c r="CU59" s="31"/>
      <c r="CV59" s="30" t="s">
        <v>282</v>
      </c>
      <c r="CW59" s="26">
        <v>27.05</v>
      </c>
      <c r="CX59" s="26">
        <v>79.966666666666669</v>
      </c>
      <c r="CY59" s="26"/>
      <c r="CZ59" s="26"/>
      <c r="DA59" s="26"/>
      <c r="DB59" s="19"/>
      <c r="DC59" s="19"/>
      <c r="DD59" s="19"/>
    </row>
    <row r="60" spans="1:108" customFormat="1" x14ac:dyDescent="0.25">
      <c r="A60" s="32"/>
      <c r="B60" s="35"/>
      <c r="C60" s="19">
        <f t="shared" si="106"/>
        <v>60</v>
      </c>
      <c r="D60" s="19"/>
      <c r="E60" s="19"/>
      <c r="F60" s="19"/>
      <c r="G60" s="19" t="s">
        <v>832</v>
      </c>
      <c r="H60" s="19">
        <v>14.916666666666666</v>
      </c>
      <c r="I60" s="19">
        <v>80.05</v>
      </c>
      <c r="J60" s="19"/>
      <c r="K60" s="19"/>
      <c r="L60" s="19"/>
      <c r="M60" s="19"/>
      <c r="N60" s="19"/>
      <c r="O60" s="19"/>
      <c r="V60" s="19"/>
      <c r="W60" s="69"/>
      <c r="X60" s="69"/>
      <c r="Y60" s="69"/>
      <c r="Z60" s="69"/>
      <c r="AA60" s="19"/>
      <c r="AB60" s="19"/>
      <c r="AC60" s="19"/>
      <c r="AD60" s="19"/>
      <c r="AE60" s="27"/>
      <c r="AF60" s="27"/>
      <c r="AG60" s="27"/>
      <c r="AH60" s="27"/>
      <c r="AI60" s="27"/>
      <c r="AJ60" s="27"/>
      <c r="AK60" t="s">
        <v>607</v>
      </c>
      <c r="AL60">
        <v>22.333333333333332</v>
      </c>
      <c r="AM60">
        <v>73.083333333333329</v>
      </c>
      <c r="AN60" s="27"/>
      <c r="AO60" s="27"/>
      <c r="AP60" s="27"/>
      <c r="AQ60" s="27"/>
      <c r="AR60" s="27"/>
      <c r="AS60" s="27"/>
      <c r="AT60" s="27"/>
      <c r="AU60" s="27"/>
      <c r="AV60" s="27"/>
      <c r="AZ60" t="s">
        <v>447</v>
      </c>
      <c r="BA60">
        <v>12.333333333333334</v>
      </c>
      <c r="BB60">
        <v>76.533333333333331</v>
      </c>
      <c r="BI60" t="s">
        <v>699</v>
      </c>
      <c r="BJ60">
        <v>23.416666666666668</v>
      </c>
      <c r="BK60">
        <v>75.333333333333329</v>
      </c>
      <c r="BL60" s="28" t="s">
        <v>154</v>
      </c>
      <c r="BM60">
        <v>19.866666666666667</v>
      </c>
      <c r="BN60">
        <v>73.349999999999994</v>
      </c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 t="s">
        <v>1173</v>
      </c>
      <c r="CB60" s="31">
        <v>20.06666667</v>
      </c>
      <c r="CC60" s="31">
        <v>85.383333329999999</v>
      </c>
      <c r="CD60" s="31"/>
      <c r="CE60" s="31"/>
      <c r="CF60" s="31"/>
      <c r="CJ60" s="31" t="s">
        <v>1233</v>
      </c>
      <c r="CK60" s="31">
        <v>25.366666670000001</v>
      </c>
      <c r="CL60" s="31">
        <v>72.966666669999995</v>
      </c>
      <c r="CM60" s="31"/>
      <c r="CN60" s="31"/>
      <c r="CO60" s="31"/>
      <c r="CP60" s="31" t="s">
        <v>1345</v>
      </c>
      <c r="CQ60" s="31">
        <v>9.1</v>
      </c>
      <c r="CR60" s="31">
        <v>76.083333330000002</v>
      </c>
      <c r="CS60" s="31"/>
      <c r="CT60" s="31"/>
      <c r="CU60" s="31"/>
      <c r="CV60" s="30" t="s">
        <v>283</v>
      </c>
      <c r="CW60" s="26">
        <v>26.466666666666665</v>
      </c>
      <c r="CX60" s="26">
        <v>80.400000000000006</v>
      </c>
      <c r="CY60" s="26"/>
      <c r="CZ60" s="26"/>
      <c r="DA60" s="26"/>
      <c r="DB60" s="19"/>
      <c r="DC60" s="19"/>
      <c r="DD60" s="19"/>
    </row>
    <row r="61" spans="1:108" customFormat="1" x14ac:dyDescent="0.25">
      <c r="A61" s="32"/>
      <c r="B61" s="35"/>
      <c r="C61" s="19">
        <f t="shared" si="106"/>
        <v>61</v>
      </c>
      <c r="D61" s="19"/>
      <c r="E61" s="19"/>
      <c r="F61" s="19"/>
      <c r="G61" s="19" t="s">
        <v>833</v>
      </c>
      <c r="H61" s="19">
        <v>17.25</v>
      </c>
      <c r="I61" s="19">
        <v>80.183333333333337</v>
      </c>
      <c r="J61" s="19"/>
      <c r="K61" s="19"/>
      <c r="L61" s="19"/>
      <c r="M61" s="19"/>
      <c r="N61" s="19"/>
      <c r="O61" s="19"/>
      <c r="V61" s="19"/>
      <c r="W61" s="69"/>
      <c r="X61" s="69"/>
      <c r="Y61" s="69"/>
      <c r="Z61" s="69"/>
      <c r="AA61" s="19"/>
      <c r="AB61" s="19"/>
      <c r="AC61" s="19"/>
      <c r="AD61" s="19"/>
      <c r="AE61" s="27"/>
      <c r="AF61" s="27"/>
      <c r="AG61" s="27"/>
      <c r="AH61" s="27"/>
      <c r="AI61" s="27"/>
      <c r="AJ61" s="27"/>
      <c r="AK61" t="s">
        <v>608</v>
      </c>
      <c r="AL61">
        <v>21.166666666666668</v>
      </c>
      <c r="AM61">
        <v>71.75</v>
      </c>
      <c r="AN61" s="27"/>
      <c r="AO61" s="27"/>
      <c r="AP61" s="27"/>
      <c r="AQ61" s="27"/>
      <c r="AR61" s="27"/>
      <c r="AS61" s="27"/>
      <c r="AT61" s="27"/>
      <c r="AU61" s="27"/>
      <c r="AV61" s="27"/>
      <c r="AZ61" t="s">
        <v>448</v>
      </c>
      <c r="BA61">
        <v>13.166666666666666</v>
      </c>
      <c r="BB61">
        <v>75.25</v>
      </c>
      <c r="BI61" t="s">
        <v>700</v>
      </c>
      <c r="BJ61">
        <v>25.016666666666666</v>
      </c>
      <c r="BK61">
        <v>78.11666666666666</v>
      </c>
      <c r="BL61" s="28" t="s">
        <v>155</v>
      </c>
      <c r="BM61">
        <v>19.2</v>
      </c>
      <c r="BN61">
        <v>73.966666666666669</v>
      </c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 t="s">
        <v>1174</v>
      </c>
      <c r="CB61" s="31">
        <v>19.149999999999999</v>
      </c>
      <c r="CC61" s="31">
        <v>83.45</v>
      </c>
      <c r="CD61" s="31"/>
      <c r="CE61" s="31"/>
      <c r="CF61" s="31"/>
      <c r="CJ61" s="31" t="s">
        <v>1234</v>
      </c>
      <c r="CK61" s="31">
        <v>24.533333330000001</v>
      </c>
      <c r="CL61" s="31">
        <v>76.2</v>
      </c>
      <c r="CM61" s="31"/>
      <c r="CN61" s="31"/>
      <c r="CO61" s="31"/>
      <c r="CP61" s="31" t="s">
        <v>1346</v>
      </c>
      <c r="CQ61" s="31">
        <v>8.7166666670000001</v>
      </c>
      <c r="CR61" s="31">
        <v>77.766666670000006</v>
      </c>
      <c r="CS61" s="31"/>
      <c r="CT61" s="31"/>
      <c r="CU61" s="31"/>
      <c r="CV61" s="30" t="s">
        <v>284</v>
      </c>
      <c r="CW61" s="26">
        <v>27.9</v>
      </c>
      <c r="CX61" s="26">
        <v>80.8</v>
      </c>
      <c r="CY61" s="26"/>
      <c r="CZ61" s="26"/>
      <c r="DA61" s="26"/>
      <c r="DB61" s="19"/>
      <c r="DC61" s="19"/>
      <c r="DD61" s="19"/>
    </row>
    <row r="62" spans="1:108" customFormat="1" x14ac:dyDescent="0.25">
      <c r="A62" s="32"/>
      <c r="B62" s="35"/>
      <c r="C62" s="19">
        <f t="shared" si="106"/>
        <v>62</v>
      </c>
      <c r="D62" s="19"/>
      <c r="E62" s="19"/>
      <c r="F62" s="19"/>
      <c r="G62" s="19" t="s">
        <v>834</v>
      </c>
      <c r="H62" s="19">
        <v>17.133333333333333</v>
      </c>
      <c r="I62" s="19">
        <v>77.599999999999994</v>
      </c>
      <c r="J62" s="19"/>
      <c r="K62" s="19"/>
      <c r="L62" s="19"/>
      <c r="M62" s="19"/>
      <c r="N62" s="19"/>
      <c r="O62" s="19"/>
      <c r="V62" s="19"/>
      <c r="W62" s="69"/>
      <c r="X62" s="69"/>
      <c r="Y62" s="69"/>
      <c r="Z62" s="69"/>
      <c r="AA62" s="19"/>
      <c r="AB62" s="19"/>
      <c r="AC62" s="19"/>
      <c r="AD62" s="19"/>
      <c r="AE62" s="27"/>
      <c r="AF62" s="27"/>
      <c r="AG62" s="27"/>
      <c r="AH62" s="27"/>
      <c r="AI62" s="27"/>
      <c r="AJ62" s="27"/>
      <c r="AK62" t="s">
        <v>609</v>
      </c>
      <c r="AL62">
        <v>23.15</v>
      </c>
      <c r="AM62">
        <v>71.36666666666666</v>
      </c>
      <c r="AN62" s="27"/>
      <c r="AO62" s="27"/>
      <c r="AP62" s="27"/>
      <c r="AQ62" s="27"/>
      <c r="AR62" s="27"/>
      <c r="AS62" s="27"/>
      <c r="AT62" s="27"/>
      <c r="AU62" s="27"/>
      <c r="AV62" s="27"/>
      <c r="AZ62" t="s">
        <v>449</v>
      </c>
      <c r="BA62">
        <v>14.433333333333334</v>
      </c>
      <c r="BB62">
        <v>74.45</v>
      </c>
      <c r="BI62" t="s">
        <v>701</v>
      </c>
      <c r="BJ62">
        <v>24.033333333333335</v>
      </c>
      <c r="BK62">
        <v>76.61666666666666</v>
      </c>
      <c r="BL62" s="28" t="s">
        <v>156</v>
      </c>
      <c r="BM62">
        <v>19.850000000000001</v>
      </c>
      <c r="BN62">
        <v>75.933333333333337</v>
      </c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 t="s">
        <v>1175</v>
      </c>
      <c r="CB62" s="31">
        <v>22.416666670000001</v>
      </c>
      <c r="CC62" s="31">
        <v>85</v>
      </c>
      <c r="CD62" s="31"/>
      <c r="CE62" s="31"/>
      <c r="CF62" s="31"/>
      <c r="CJ62" s="31" t="s">
        <v>1235</v>
      </c>
      <c r="CK62" s="31">
        <v>24.766666669999999</v>
      </c>
      <c r="CL62" s="31">
        <v>73.566666670000004</v>
      </c>
      <c r="CM62" s="31"/>
      <c r="CN62" s="31"/>
      <c r="CO62" s="31"/>
      <c r="CP62" s="31" t="s">
        <v>1347</v>
      </c>
      <c r="CQ62" s="31">
        <v>10.983333330000001</v>
      </c>
      <c r="CR62" s="31">
        <v>77.033333330000005</v>
      </c>
      <c r="CS62" s="31"/>
      <c r="CT62" s="31"/>
      <c r="CU62" s="31"/>
      <c r="CV62" s="30" t="s">
        <v>285</v>
      </c>
      <c r="CW62" s="26">
        <v>28.25</v>
      </c>
      <c r="CX62" s="26">
        <v>77.833333333333329</v>
      </c>
      <c r="CY62" s="26"/>
      <c r="CZ62" s="26"/>
      <c r="DA62" s="26"/>
      <c r="DB62" s="19"/>
      <c r="DC62" s="19"/>
      <c r="DD62" s="19"/>
    </row>
    <row r="63" spans="1:108" customFormat="1" x14ac:dyDescent="0.25">
      <c r="A63" s="32"/>
      <c r="B63" s="35"/>
      <c r="C63" s="19">
        <f t="shared" si="106"/>
        <v>63</v>
      </c>
      <c r="D63" s="19"/>
      <c r="E63" s="19"/>
      <c r="F63" s="19"/>
      <c r="G63" s="19" t="s">
        <v>835</v>
      </c>
      <c r="H63" s="19">
        <v>17.583333333333332</v>
      </c>
      <c r="I63" s="19">
        <v>77.666666666666671</v>
      </c>
      <c r="J63" s="19"/>
      <c r="K63" s="19"/>
      <c r="L63" s="19"/>
      <c r="M63" s="19"/>
      <c r="N63" s="19"/>
      <c r="O63" s="19"/>
      <c r="V63" s="19"/>
      <c r="W63" s="69"/>
      <c r="X63" s="69"/>
      <c r="Y63" s="69"/>
      <c r="Z63" s="69"/>
      <c r="AA63" s="19"/>
      <c r="AB63" s="19"/>
      <c r="AC63" s="19"/>
      <c r="AD63" s="19"/>
      <c r="AE63" s="27"/>
      <c r="AF63" s="27"/>
      <c r="AG63" s="27"/>
      <c r="AH63" s="27"/>
      <c r="AI63" s="27"/>
      <c r="AJ63" s="27"/>
      <c r="AK63" t="s">
        <v>610</v>
      </c>
      <c r="AL63">
        <v>22.85</v>
      </c>
      <c r="AM63">
        <v>68.533333333333331</v>
      </c>
      <c r="AN63" s="27"/>
      <c r="AO63" s="27"/>
      <c r="AP63" s="27"/>
      <c r="AQ63" s="27"/>
      <c r="AR63" s="27"/>
      <c r="AS63" s="27"/>
      <c r="AT63" s="27"/>
      <c r="AU63" s="27"/>
      <c r="AV63" s="27"/>
      <c r="AZ63" t="s">
        <v>450</v>
      </c>
      <c r="BA63">
        <v>16.116666666666667</v>
      </c>
      <c r="BB63">
        <v>76.566666666666663</v>
      </c>
      <c r="BI63" t="s">
        <v>702</v>
      </c>
      <c r="BJ63">
        <v>24.05</v>
      </c>
      <c r="BK63">
        <v>78.38333333333334</v>
      </c>
      <c r="BL63" s="28" t="s">
        <v>157</v>
      </c>
      <c r="BM63">
        <v>19.233333333333334</v>
      </c>
      <c r="BN63">
        <v>73.166666666666671</v>
      </c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 t="s">
        <v>1176</v>
      </c>
      <c r="CB63" s="31">
        <v>21.466666669999999</v>
      </c>
      <c r="CC63" s="31">
        <v>84.016666670000006</v>
      </c>
      <c r="CD63" s="31"/>
      <c r="CE63" s="31"/>
      <c r="CF63" s="31"/>
      <c r="CJ63" s="31" t="s">
        <v>1236</v>
      </c>
      <c r="CK63" s="31">
        <v>27.366666670000001</v>
      </c>
      <c r="CL63" s="31">
        <v>70.033333330000005</v>
      </c>
      <c r="CM63" s="31"/>
      <c r="CN63" s="31"/>
      <c r="CO63" s="31"/>
      <c r="CP63" s="31" t="s">
        <v>1348</v>
      </c>
      <c r="CQ63" s="31">
        <v>12.96666667</v>
      </c>
      <c r="CR63" s="31">
        <v>80.216666669999995</v>
      </c>
      <c r="CS63" s="31"/>
      <c r="CT63" s="31"/>
      <c r="CU63" s="31"/>
      <c r="CV63" s="30" t="s">
        <v>286</v>
      </c>
      <c r="CW63" s="26">
        <v>27.9</v>
      </c>
      <c r="CX63" s="26">
        <v>78.099999999999994</v>
      </c>
      <c r="CY63" s="26"/>
      <c r="CZ63" s="26"/>
      <c r="DA63" s="26"/>
      <c r="DB63" s="19"/>
      <c r="DC63" s="19"/>
      <c r="DD63" s="19"/>
    </row>
    <row r="64" spans="1:108" customFormat="1" x14ac:dyDescent="0.25">
      <c r="A64" s="32"/>
      <c r="B64" s="35"/>
      <c r="C64" s="19">
        <f t="shared" si="106"/>
        <v>64</v>
      </c>
      <c r="D64" s="19"/>
      <c r="E64" s="19"/>
      <c r="F64" s="19"/>
      <c r="G64" s="19" t="s">
        <v>836</v>
      </c>
      <c r="H64" s="19">
        <v>16.75</v>
      </c>
      <c r="I64" s="19">
        <v>77.833333333333329</v>
      </c>
      <c r="J64" s="19"/>
      <c r="K64" s="19"/>
      <c r="L64" s="19"/>
      <c r="M64" s="19"/>
      <c r="N64" s="19"/>
      <c r="O64" s="19"/>
      <c r="V64" s="19"/>
      <c r="W64" s="69"/>
      <c r="X64" s="69"/>
      <c r="Y64" s="69"/>
      <c r="Z64" s="69"/>
      <c r="AA64" s="19"/>
      <c r="AB64" s="19"/>
      <c r="AC64" s="19"/>
      <c r="AD64" s="19"/>
      <c r="AE64" s="27"/>
      <c r="AF64" s="27"/>
      <c r="AG64" s="27"/>
      <c r="AH64" s="27"/>
      <c r="AI64" s="27"/>
      <c r="AJ64" s="27"/>
      <c r="AK64" t="s">
        <v>611</v>
      </c>
      <c r="AL64">
        <v>21.133333333333333</v>
      </c>
      <c r="AM64">
        <v>70.233333333333334</v>
      </c>
      <c r="AN64" s="27"/>
      <c r="AO64" s="27"/>
      <c r="AP64" s="27"/>
      <c r="AQ64" s="27"/>
      <c r="AR64" s="27"/>
      <c r="AS64" s="27"/>
      <c r="AT64" s="27"/>
      <c r="AU64" s="27"/>
      <c r="AV64" s="27"/>
      <c r="AZ64" t="s">
        <v>451</v>
      </c>
      <c r="BA64">
        <v>16</v>
      </c>
      <c r="BB64">
        <v>74.833333333333329</v>
      </c>
      <c r="BI64" t="s">
        <v>703</v>
      </c>
      <c r="BJ64">
        <v>24.116666666666667</v>
      </c>
      <c r="BK64">
        <v>78.083333333333329</v>
      </c>
      <c r="BL64" s="28" t="s">
        <v>158</v>
      </c>
      <c r="BM64">
        <v>21.233333333333334</v>
      </c>
      <c r="BN64">
        <v>79.25</v>
      </c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 t="s">
        <v>1177</v>
      </c>
      <c r="CB64" s="31">
        <v>20.95</v>
      </c>
      <c r="CC64" s="31">
        <v>85.266666670000006</v>
      </c>
      <c r="CD64" s="31"/>
      <c r="CE64" s="31"/>
      <c r="CF64" s="31"/>
      <c r="CJ64" s="31" t="s">
        <v>1237</v>
      </c>
      <c r="CK64" s="31">
        <v>27</v>
      </c>
      <c r="CL64" s="31">
        <v>71</v>
      </c>
      <c r="CM64" s="31"/>
      <c r="CN64" s="31"/>
      <c r="CO64" s="31"/>
      <c r="CP64" s="31" t="s">
        <v>1349</v>
      </c>
      <c r="CQ64" s="31">
        <v>9.9166666669999994</v>
      </c>
      <c r="CR64" s="31">
        <v>77</v>
      </c>
      <c r="CS64" s="31"/>
      <c r="CT64" s="31"/>
      <c r="CU64" s="31"/>
      <c r="CV64" s="30" t="s">
        <v>287</v>
      </c>
      <c r="CW64" s="26">
        <v>27.95</v>
      </c>
      <c r="CX64" s="26">
        <v>80.816666666666663</v>
      </c>
      <c r="CY64" s="26"/>
      <c r="CZ64" s="26"/>
      <c r="DA64" s="26"/>
      <c r="DB64" s="19"/>
      <c r="DC64" s="19"/>
      <c r="DD64" s="19"/>
    </row>
    <row r="65" spans="1:108" customFormat="1" x14ac:dyDescent="0.25">
      <c r="A65" s="32"/>
      <c r="B65" s="35"/>
      <c r="C65" s="19">
        <f t="shared" si="106"/>
        <v>65</v>
      </c>
      <c r="D65" s="19"/>
      <c r="E65" s="19"/>
      <c r="F65" s="19"/>
      <c r="G65" s="19" t="s">
        <v>837</v>
      </c>
      <c r="H65" s="19">
        <v>15.45</v>
      </c>
      <c r="I65" s="19">
        <v>78.3</v>
      </c>
      <c r="J65" s="19"/>
      <c r="K65" s="19"/>
      <c r="L65" s="19"/>
      <c r="M65" s="19"/>
      <c r="N65" s="19"/>
      <c r="O65" s="19"/>
      <c r="V65" s="19"/>
      <c r="W65" s="69"/>
      <c r="X65" s="69"/>
      <c r="Y65" s="69"/>
      <c r="Z65" s="69"/>
      <c r="AA65" s="19"/>
      <c r="AB65" s="19"/>
      <c r="AC65" s="19"/>
      <c r="AD65" s="19"/>
      <c r="AE65" s="27"/>
      <c r="AF65" s="27"/>
      <c r="AG65" s="27"/>
      <c r="AH65" s="27"/>
      <c r="AI65" s="27"/>
      <c r="AJ65" s="27"/>
      <c r="AK65" t="s">
        <v>612</v>
      </c>
      <c r="AL65">
        <v>22.833333333333332</v>
      </c>
      <c r="AM65">
        <v>72.8</v>
      </c>
      <c r="AN65" s="27"/>
      <c r="AO65" s="27"/>
      <c r="AP65" s="27"/>
      <c r="AQ65" s="27"/>
      <c r="AR65" s="27"/>
      <c r="AS65" s="27"/>
      <c r="AT65" s="27"/>
      <c r="AU65" s="27"/>
      <c r="AV65" s="27"/>
      <c r="AZ65" t="s">
        <v>452</v>
      </c>
      <c r="BA65">
        <v>12.866666666666667</v>
      </c>
      <c r="BB65">
        <v>74.88333333333334</v>
      </c>
      <c r="BI65" t="s">
        <v>704</v>
      </c>
      <c r="BJ65">
        <v>24.75</v>
      </c>
      <c r="BK65">
        <v>80.666666666666671</v>
      </c>
      <c r="BL65" s="28" t="s">
        <v>159</v>
      </c>
      <c r="BM65">
        <v>17.25</v>
      </c>
      <c r="BN65">
        <v>74.2</v>
      </c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 t="s">
        <v>1178</v>
      </c>
      <c r="CB65" s="31">
        <v>20.466666669999999</v>
      </c>
      <c r="CC65" s="31">
        <v>84.566666670000004</v>
      </c>
      <c r="CD65" s="31"/>
      <c r="CE65" s="31"/>
      <c r="CF65" s="31"/>
      <c r="CJ65" s="31" t="s">
        <v>1238</v>
      </c>
      <c r="CK65" s="31">
        <v>25.2</v>
      </c>
      <c r="CL65" s="31">
        <v>71.8</v>
      </c>
      <c r="CM65" s="31"/>
      <c r="CN65" s="31"/>
      <c r="CO65" s="31"/>
      <c r="CP65" s="31" t="s">
        <v>1350</v>
      </c>
      <c r="CQ65" s="31">
        <v>10</v>
      </c>
      <c r="CR65" s="31">
        <v>77</v>
      </c>
      <c r="CS65" s="31"/>
      <c r="CT65" s="31"/>
      <c r="CU65" s="31"/>
      <c r="CV65" s="30" t="s">
        <v>288</v>
      </c>
      <c r="CW65" s="26">
        <v>24.366666666666667</v>
      </c>
      <c r="CX65" s="26">
        <v>78.466666666666669</v>
      </c>
      <c r="CY65" s="26"/>
      <c r="CZ65" s="26"/>
      <c r="DA65" s="26"/>
      <c r="DB65" s="19"/>
      <c r="DC65" s="19"/>
      <c r="DD65" s="19"/>
    </row>
    <row r="66" spans="1:108" customFormat="1" x14ac:dyDescent="0.25">
      <c r="A66" s="32"/>
      <c r="B66" s="35"/>
      <c r="C66" s="19">
        <f t="shared" si="106"/>
        <v>66</v>
      </c>
      <c r="D66" s="19"/>
      <c r="E66" s="19"/>
      <c r="F66" s="19"/>
      <c r="G66" s="19" t="s">
        <v>838</v>
      </c>
      <c r="H66" s="19">
        <v>16.633333333333333</v>
      </c>
      <c r="I66" s="19">
        <v>80.599999999999994</v>
      </c>
      <c r="J66" s="19"/>
      <c r="K66" s="19"/>
      <c r="L66" s="19"/>
      <c r="M66" s="19"/>
      <c r="N66" s="19"/>
      <c r="O66" s="19"/>
      <c r="V66" s="19"/>
      <c r="W66" s="69"/>
      <c r="X66" s="69"/>
      <c r="Y66" s="69"/>
      <c r="Z66" s="69"/>
      <c r="AA66" s="19"/>
      <c r="AB66" s="19"/>
      <c r="AC66" s="19"/>
      <c r="AD66" s="19"/>
      <c r="AE66" s="27"/>
      <c r="AF66" s="27"/>
      <c r="AG66" s="27"/>
      <c r="AH66" s="27"/>
      <c r="AI66" s="27"/>
      <c r="AJ66" s="27"/>
      <c r="AK66" t="s">
        <v>613</v>
      </c>
      <c r="AL66">
        <v>23.466666666666665</v>
      </c>
      <c r="AM66">
        <v>73.349999999999994</v>
      </c>
      <c r="AN66" s="27"/>
      <c r="AO66" s="27"/>
      <c r="AP66" s="27"/>
      <c r="AQ66" s="27"/>
      <c r="AR66" s="27"/>
      <c r="AS66" s="27"/>
      <c r="AT66" s="27"/>
      <c r="AU66" s="27"/>
      <c r="AV66" s="27"/>
      <c r="AZ66" t="s">
        <v>453</v>
      </c>
      <c r="BA66">
        <v>19.3</v>
      </c>
      <c r="BB66">
        <v>76.5</v>
      </c>
      <c r="BI66" t="s">
        <v>705</v>
      </c>
      <c r="BJ66">
        <v>22.216666666666665</v>
      </c>
      <c r="BK66">
        <v>74.8</v>
      </c>
      <c r="BL66" s="28" t="s">
        <v>160</v>
      </c>
      <c r="BM66">
        <v>20.483333333333334</v>
      </c>
      <c r="BN66">
        <v>77.533333333333331</v>
      </c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 t="s">
        <v>1153</v>
      </c>
      <c r="CB66" s="31">
        <v>20.75</v>
      </c>
      <c r="CC66" s="31">
        <v>84.616666670000001</v>
      </c>
      <c r="CD66" s="31"/>
      <c r="CE66" s="31"/>
      <c r="CF66" s="31"/>
      <c r="CJ66" s="31" t="s">
        <v>1239</v>
      </c>
      <c r="CK66" s="31">
        <v>28.1</v>
      </c>
      <c r="CL66" s="31">
        <v>75.333333330000002</v>
      </c>
      <c r="CM66" s="31"/>
      <c r="CN66" s="31"/>
      <c r="CO66" s="31"/>
      <c r="CP66" s="31" t="s">
        <v>1351</v>
      </c>
      <c r="CQ66" s="31">
        <v>11.78333333</v>
      </c>
      <c r="CR66" s="31">
        <v>79.583333330000002</v>
      </c>
      <c r="CS66" s="31"/>
      <c r="CT66" s="31"/>
      <c r="CU66" s="31"/>
      <c r="CV66" s="30" t="s">
        <v>289</v>
      </c>
      <c r="CW66" s="26">
        <v>26.916666666666668</v>
      </c>
      <c r="CX66" s="26">
        <v>80.983333333333334</v>
      </c>
      <c r="CY66" s="26"/>
      <c r="CZ66" s="26"/>
      <c r="DA66" s="26"/>
      <c r="DB66" s="19"/>
      <c r="DC66" s="19"/>
      <c r="DD66" s="19"/>
    </row>
    <row r="67" spans="1:108" customFormat="1" x14ac:dyDescent="0.25">
      <c r="A67" s="32"/>
      <c r="B67" s="35"/>
      <c r="C67" s="19">
        <f t="shared" si="106"/>
        <v>67</v>
      </c>
      <c r="D67" s="19"/>
      <c r="E67" s="19"/>
      <c r="F67" s="19"/>
      <c r="G67" s="19" t="s">
        <v>839</v>
      </c>
      <c r="H67" s="19">
        <v>18.716666666666665</v>
      </c>
      <c r="I67" s="19">
        <v>78.683333333333337</v>
      </c>
      <c r="J67" s="19"/>
      <c r="K67" s="19"/>
      <c r="L67" s="19"/>
      <c r="M67" s="19"/>
      <c r="N67" s="19"/>
      <c r="O67" s="19"/>
      <c r="V67" s="19"/>
      <c r="W67" s="69"/>
      <c r="X67" s="69"/>
      <c r="Y67" s="69"/>
      <c r="Z67" s="69"/>
      <c r="AA67" s="19"/>
      <c r="AB67" s="19"/>
      <c r="AC67" s="19"/>
      <c r="AD67" s="19"/>
      <c r="AE67" s="27"/>
      <c r="AF67" s="27"/>
      <c r="AG67" s="27"/>
      <c r="AH67" s="27"/>
      <c r="AI67" s="27"/>
      <c r="AJ67" s="27"/>
      <c r="AK67" t="s">
        <v>614</v>
      </c>
      <c r="AL67">
        <v>22.816666666666666</v>
      </c>
      <c r="AM67">
        <v>70.900000000000006</v>
      </c>
      <c r="AN67" s="27"/>
      <c r="AO67" s="27"/>
      <c r="AP67" s="27"/>
      <c r="AQ67" s="27"/>
      <c r="AR67" s="27"/>
      <c r="AS67" s="27"/>
      <c r="AT67" s="27"/>
      <c r="AU67" s="27"/>
      <c r="AV67" s="27"/>
      <c r="AZ67" t="s">
        <v>454</v>
      </c>
      <c r="BA67">
        <v>12.433333333333334</v>
      </c>
      <c r="BB67">
        <v>75.783333333333331</v>
      </c>
      <c r="BI67" t="s">
        <v>706</v>
      </c>
      <c r="BJ67">
        <v>22.6</v>
      </c>
      <c r="BK67">
        <v>79.650000000000006</v>
      </c>
      <c r="BL67" s="28" t="s">
        <v>161</v>
      </c>
      <c r="BM67">
        <v>18.399999999999999</v>
      </c>
      <c r="BN67">
        <v>75.25</v>
      </c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J67" s="31" t="s">
        <v>1240</v>
      </c>
      <c r="CK67" s="31">
        <v>26.3</v>
      </c>
      <c r="CL67" s="31">
        <v>73.066666670000004</v>
      </c>
      <c r="CM67" s="31"/>
      <c r="CN67" s="31"/>
      <c r="CO67" s="31"/>
      <c r="CP67" s="31" t="s">
        <v>1352</v>
      </c>
      <c r="CQ67" s="31">
        <v>90.516666670000006</v>
      </c>
      <c r="CR67" s="31">
        <v>78.650000000000006</v>
      </c>
      <c r="CS67" s="31"/>
      <c r="CT67" s="31"/>
      <c r="CU67" s="31"/>
      <c r="CV67" s="30" t="s">
        <v>290</v>
      </c>
      <c r="CW67" s="26">
        <v>25.683333333333334</v>
      </c>
      <c r="CX67" s="26">
        <v>82.45</v>
      </c>
      <c r="CY67" s="26"/>
      <c r="CZ67" s="26"/>
      <c r="DA67" s="26"/>
      <c r="DB67" s="19"/>
      <c r="DC67" s="19"/>
      <c r="DD67" s="19"/>
    </row>
    <row r="68" spans="1:108" customFormat="1" x14ac:dyDescent="0.25">
      <c r="A68" s="32"/>
      <c r="B68" s="35"/>
      <c r="C68" s="19">
        <f t="shared" ref="C68:C131" si="107">C67+1</f>
        <v>68</v>
      </c>
      <c r="D68" s="19"/>
      <c r="E68" s="19"/>
      <c r="F68" s="19"/>
      <c r="G68" s="19" t="s">
        <v>840</v>
      </c>
      <c r="H68" s="19">
        <v>17</v>
      </c>
      <c r="I68" s="19">
        <v>77.716666666666669</v>
      </c>
      <c r="J68" s="19"/>
      <c r="K68" s="19"/>
      <c r="L68" s="19"/>
      <c r="M68" s="19"/>
      <c r="N68" s="19"/>
      <c r="O68" s="19"/>
      <c r="V68" s="19"/>
      <c r="W68" s="69"/>
      <c r="X68" s="69"/>
      <c r="Y68" s="69"/>
      <c r="Z68" s="69"/>
      <c r="AA68" s="19"/>
      <c r="AB68" s="19"/>
      <c r="AC68" s="19"/>
      <c r="AD68" s="19"/>
      <c r="AE68" s="27"/>
      <c r="AF68" s="27"/>
      <c r="AG68" s="27"/>
      <c r="AH68" s="27"/>
      <c r="AI68" s="27"/>
      <c r="AJ68" s="27"/>
      <c r="AK68" t="s">
        <v>615</v>
      </c>
      <c r="AL68">
        <v>22.816666666666666</v>
      </c>
      <c r="AM68">
        <v>69.86666666666666</v>
      </c>
      <c r="AN68" s="27"/>
      <c r="AO68" s="27"/>
      <c r="AP68" s="27"/>
      <c r="AQ68" s="27"/>
      <c r="AR68" s="27"/>
      <c r="AS68" s="27"/>
      <c r="AT68" s="27"/>
      <c r="AU68" s="27"/>
      <c r="AV68" s="27"/>
      <c r="AZ68" t="s">
        <v>455</v>
      </c>
      <c r="BA68">
        <v>16.333333333333332</v>
      </c>
      <c r="BB68">
        <v>76.166666666666671</v>
      </c>
      <c r="BI68" t="s">
        <v>707</v>
      </c>
      <c r="BJ68">
        <v>26.166666666666668</v>
      </c>
      <c r="BK68">
        <v>78.166666666666671</v>
      </c>
      <c r="BL68" s="28" t="s">
        <v>162</v>
      </c>
      <c r="BM68">
        <v>20.7</v>
      </c>
      <c r="BN68">
        <v>76.61666666666666</v>
      </c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J68" s="31" t="s">
        <v>1241</v>
      </c>
      <c r="CK68" s="31">
        <v>26.5</v>
      </c>
      <c r="CL68" s="31">
        <v>77.066666670000004</v>
      </c>
      <c r="CM68" s="31"/>
      <c r="CN68" s="31"/>
      <c r="CO68" s="31"/>
      <c r="CP68" s="31" t="s">
        <v>1353</v>
      </c>
      <c r="CQ68" s="31">
        <v>10.43333333</v>
      </c>
      <c r="CR68" s="31">
        <v>79.366666670000001</v>
      </c>
      <c r="CS68" s="31"/>
      <c r="CT68" s="31"/>
      <c r="CU68" s="31"/>
      <c r="CV68" s="30" t="s">
        <v>291</v>
      </c>
      <c r="CW68" s="26">
        <v>25.3</v>
      </c>
      <c r="CX68" s="26">
        <v>79.916666666666671</v>
      </c>
      <c r="CY68" s="26"/>
      <c r="CZ68" s="26"/>
      <c r="DA68" s="26"/>
      <c r="DB68" s="19"/>
      <c r="DC68" s="19"/>
      <c r="DD68" s="19"/>
    </row>
    <row r="69" spans="1:108" customFormat="1" x14ac:dyDescent="0.25">
      <c r="A69" s="32"/>
      <c r="B69" s="35"/>
      <c r="C69" s="19">
        <f t="shared" si="107"/>
        <v>69</v>
      </c>
      <c r="D69" s="19"/>
      <c r="E69" s="19"/>
      <c r="F69" s="19"/>
      <c r="G69" s="19" t="s">
        <v>841</v>
      </c>
      <c r="H69" s="19">
        <v>17.5</v>
      </c>
      <c r="I69" s="19">
        <v>80.666666666666671</v>
      </c>
      <c r="J69" s="19"/>
      <c r="K69" s="19"/>
      <c r="L69" s="19"/>
      <c r="M69" s="19"/>
      <c r="N69" s="19"/>
      <c r="O69" s="19"/>
      <c r="V69" s="19"/>
      <c r="W69" s="69"/>
      <c r="X69" s="69"/>
      <c r="Y69" s="69"/>
      <c r="Z69" s="69"/>
      <c r="AA69" s="19"/>
      <c r="AB69" s="19"/>
      <c r="AC69" s="19"/>
      <c r="AD69" s="19"/>
      <c r="AE69" s="27"/>
      <c r="AF69" s="27"/>
      <c r="AG69" s="27"/>
      <c r="AH69" s="27"/>
      <c r="AI69" s="27"/>
      <c r="AJ69" s="27"/>
      <c r="AK69" t="s">
        <v>616</v>
      </c>
      <c r="AL69">
        <v>22.683333333333334</v>
      </c>
      <c r="AM69">
        <v>72.916666666666671</v>
      </c>
      <c r="AN69" s="27"/>
      <c r="AO69" s="27"/>
      <c r="AP69" s="27"/>
      <c r="AQ69" s="27"/>
      <c r="AR69" s="27"/>
      <c r="AS69" s="27"/>
      <c r="AT69" s="27"/>
      <c r="AU69" s="27"/>
      <c r="AV69" s="27"/>
      <c r="AZ69" t="s">
        <v>456</v>
      </c>
      <c r="BA69">
        <v>16.333333333333332</v>
      </c>
      <c r="BB69">
        <v>75.333333333333329</v>
      </c>
      <c r="BI69" t="s">
        <v>708</v>
      </c>
      <c r="BJ69">
        <v>25.083333333333332</v>
      </c>
      <c r="BK69">
        <v>79.61666666666666</v>
      </c>
      <c r="BL69" s="28" t="s">
        <v>163</v>
      </c>
      <c r="BM69">
        <v>21.416666666666668</v>
      </c>
      <c r="BN69">
        <v>79.033333333333331</v>
      </c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J69" s="31" t="s">
        <v>1242</v>
      </c>
      <c r="CK69" s="31">
        <v>25.93333333</v>
      </c>
      <c r="CL69" s="31">
        <v>75.333333330000002</v>
      </c>
      <c r="CM69" s="31"/>
      <c r="CN69" s="31"/>
      <c r="CO69" s="31"/>
      <c r="CP69" s="31" t="s">
        <v>1354</v>
      </c>
      <c r="CQ69" s="31">
        <v>11.233333330000001</v>
      </c>
      <c r="CR69" s="31">
        <v>78.933333329999996</v>
      </c>
      <c r="CS69" s="31"/>
      <c r="CT69" s="31"/>
      <c r="CU69" s="31"/>
      <c r="CV69" s="30" t="s">
        <v>292</v>
      </c>
      <c r="CW69" s="26">
        <v>27.233333333333334</v>
      </c>
      <c r="CX69" s="26">
        <v>79.05</v>
      </c>
      <c r="CY69" s="26"/>
      <c r="CZ69" s="26"/>
      <c r="DA69" s="26"/>
      <c r="DB69" s="19"/>
      <c r="DC69" s="19"/>
      <c r="DD69" s="19"/>
    </row>
    <row r="70" spans="1:108" customFormat="1" x14ac:dyDescent="0.25">
      <c r="A70" s="32"/>
      <c r="B70" s="35"/>
      <c r="C70" s="19">
        <f t="shared" si="107"/>
        <v>70</v>
      </c>
      <c r="D70" s="19"/>
      <c r="E70" s="19"/>
      <c r="F70" s="19"/>
      <c r="G70" s="19" t="s">
        <v>842</v>
      </c>
      <c r="H70" s="19">
        <v>15.916666666666666</v>
      </c>
      <c r="I70" s="19">
        <v>81.166666666666671</v>
      </c>
      <c r="J70" s="19"/>
      <c r="K70" s="19"/>
      <c r="L70" s="19"/>
      <c r="M70" s="19"/>
      <c r="N70" s="19"/>
      <c r="O70" s="19"/>
      <c r="V70" s="19"/>
      <c r="W70" s="69"/>
      <c r="X70" s="69"/>
      <c r="Y70" s="69"/>
      <c r="Z70" s="69"/>
      <c r="AA70" s="19"/>
      <c r="AB70" s="19"/>
      <c r="AC70" s="19"/>
      <c r="AD70" s="19"/>
      <c r="AE70" s="27"/>
      <c r="AF70" s="27"/>
      <c r="AG70" s="27"/>
      <c r="AH70" s="27"/>
      <c r="AI70" s="27"/>
      <c r="AJ70" s="27"/>
      <c r="AK70" t="s">
        <v>617</v>
      </c>
      <c r="AL70">
        <v>21.9</v>
      </c>
      <c r="AM70">
        <v>73.566666666666663</v>
      </c>
      <c r="AN70" s="27"/>
      <c r="AO70" s="27"/>
      <c r="AP70" s="27"/>
      <c r="AQ70" s="27"/>
      <c r="AR70" s="27"/>
      <c r="AS70" s="27"/>
      <c r="AT70" s="27"/>
      <c r="AU70" s="27"/>
      <c r="AV70" s="27"/>
      <c r="AZ70" t="s">
        <v>457</v>
      </c>
      <c r="BA70">
        <v>13.183333333333334</v>
      </c>
      <c r="BB70">
        <v>78.233333333333334</v>
      </c>
      <c r="BI70" t="s">
        <v>709</v>
      </c>
      <c r="BJ70">
        <v>22.4</v>
      </c>
      <c r="BK70">
        <v>78</v>
      </c>
      <c r="BL70" s="28" t="s">
        <v>164</v>
      </c>
      <c r="BM70">
        <v>18.850000000000001</v>
      </c>
      <c r="BN70">
        <v>73.933333333333337</v>
      </c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J70" s="31" t="s">
        <v>1243</v>
      </c>
      <c r="CK70" s="31">
        <v>24.06666667</v>
      </c>
      <c r="CL70" s="31">
        <v>73.666666669999998</v>
      </c>
      <c r="CM70" s="31"/>
      <c r="CN70" s="31"/>
      <c r="CO70" s="31"/>
      <c r="CP70" s="31" t="s">
        <v>1355</v>
      </c>
      <c r="CQ70" s="31">
        <v>10.116666670000001</v>
      </c>
      <c r="CR70" s="31">
        <v>77.583333330000002</v>
      </c>
      <c r="CS70" s="31"/>
      <c r="CT70" s="31"/>
      <c r="CU70" s="31"/>
      <c r="CV70" s="30" t="s">
        <v>293</v>
      </c>
      <c r="CW70" s="26">
        <v>27.466666666666665</v>
      </c>
      <c r="CX70" s="26">
        <v>77.683333333333337</v>
      </c>
      <c r="CY70" s="26"/>
      <c r="CZ70" s="26"/>
      <c r="DA70" s="26"/>
      <c r="DB70" s="19"/>
      <c r="DC70" s="19"/>
      <c r="DD70" s="19"/>
    </row>
    <row r="71" spans="1:108" customFormat="1" x14ac:dyDescent="0.25">
      <c r="A71" s="32"/>
      <c r="B71" s="35"/>
      <c r="C71" s="19">
        <f t="shared" si="107"/>
        <v>71</v>
      </c>
      <c r="D71" s="19"/>
      <c r="E71" s="19"/>
      <c r="F71" s="19"/>
      <c r="G71" s="19" t="s">
        <v>843</v>
      </c>
      <c r="H71" s="19">
        <v>15.833333333333334</v>
      </c>
      <c r="I71" s="19">
        <v>78.083333333333329</v>
      </c>
      <c r="J71" s="19"/>
      <c r="K71" s="19"/>
      <c r="L71" s="19"/>
      <c r="M71" s="19"/>
      <c r="N71" s="19"/>
      <c r="O71" s="19"/>
      <c r="V71" s="19"/>
      <c r="W71" s="69"/>
      <c r="X71" s="69"/>
      <c r="Y71" s="69"/>
      <c r="Z71" s="69"/>
      <c r="AA71" s="19"/>
      <c r="AB71" s="19"/>
      <c r="AC71" s="19"/>
      <c r="AD71" s="19"/>
      <c r="AE71" s="27"/>
      <c r="AF71" s="27"/>
      <c r="AG71" s="27"/>
      <c r="AH71" s="27"/>
      <c r="AI71" s="27"/>
      <c r="AJ71" s="27"/>
      <c r="AK71" t="s">
        <v>1423</v>
      </c>
      <c r="AL71">
        <v>22.45</v>
      </c>
      <c r="AM71">
        <v>70.11666666666666</v>
      </c>
      <c r="AN71" s="27"/>
      <c r="AO71" s="27"/>
      <c r="AP71" s="27"/>
      <c r="AQ71" s="27"/>
      <c r="AR71" s="27"/>
      <c r="AS71" s="27"/>
      <c r="AT71" s="27"/>
      <c r="AU71" s="27"/>
      <c r="AV71" s="27"/>
      <c r="AZ71" t="s">
        <v>458</v>
      </c>
      <c r="BA71">
        <v>12.3</v>
      </c>
      <c r="BB71">
        <v>76.7</v>
      </c>
      <c r="BI71" t="s">
        <v>710</v>
      </c>
      <c r="BJ71">
        <v>22.183333333333334</v>
      </c>
      <c r="BK71">
        <v>75.61666666666666</v>
      </c>
      <c r="BL71" s="28" t="s">
        <v>1442</v>
      </c>
      <c r="BM71">
        <v>20.016666666666666</v>
      </c>
      <c r="BN71">
        <v>75.25</v>
      </c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J71" s="31" t="s">
        <v>1244</v>
      </c>
      <c r="CK71" s="31">
        <v>27.6</v>
      </c>
      <c r="CL71" s="31">
        <v>75.533333330000005</v>
      </c>
      <c r="CM71" s="31"/>
      <c r="CN71" s="31"/>
      <c r="CO71" s="31"/>
      <c r="CP71" s="31" t="s">
        <v>1356</v>
      </c>
      <c r="CQ71" s="31">
        <v>10.65</v>
      </c>
      <c r="CR71" s="31">
        <v>77.05</v>
      </c>
      <c r="CS71" s="31"/>
      <c r="CT71" s="31"/>
      <c r="CU71" s="31"/>
      <c r="CV71" s="30" t="s">
        <v>294</v>
      </c>
      <c r="CW71" s="26">
        <v>25.95</v>
      </c>
      <c r="CX71" s="26">
        <v>83.6</v>
      </c>
      <c r="CY71" s="26"/>
      <c r="CZ71" s="26"/>
      <c r="DA71" s="26"/>
      <c r="DB71" s="19"/>
      <c r="DC71" s="19"/>
      <c r="DD71" s="19"/>
    </row>
    <row r="72" spans="1:108" customFormat="1" x14ac:dyDescent="0.25">
      <c r="A72" s="32"/>
      <c r="B72" s="35"/>
      <c r="C72" s="19">
        <f t="shared" si="107"/>
        <v>72</v>
      </c>
      <c r="D72" s="19"/>
      <c r="E72" s="19"/>
      <c r="F72" s="19"/>
      <c r="G72" s="19" t="s">
        <v>844</v>
      </c>
      <c r="H72" s="19">
        <v>16.149999999999999</v>
      </c>
      <c r="I72" s="19">
        <v>81.2</v>
      </c>
      <c r="J72" s="19"/>
      <c r="K72" s="19"/>
      <c r="L72" s="19"/>
      <c r="M72" s="19"/>
      <c r="N72" s="19"/>
      <c r="O72" s="19"/>
      <c r="V72" s="19"/>
      <c r="W72" s="69"/>
      <c r="X72" s="69"/>
      <c r="Y72" s="69"/>
      <c r="Z72" s="69"/>
      <c r="AA72" s="19"/>
      <c r="AB72" s="19"/>
      <c r="AC72" s="19"/>
      <c r="AD72" s="19"/>
      <c r="AE72" s="27"/>
      <c r="AF72" s="27"/>
      <c r="AG72" s="27"/>
      <c r="AH72" s="27"/>
      <c r="AI72" s="27"/>
      <c r="AJ72" s="27"/>
      <c r="AK72" t="s">
        <v>618</v>
      </c>
      <c r="AL72">
        <v>21.116666666666667</v>
      </c>
      <c r="AM72">
        <v>73.666666666666671</v>
      </c>
      <c r="AN72" s="27"/>
      <c r="AO72" s="27"/>
      <c r="AP72" s="27"/>
      <c r="AQ72" s="27"/>
      <c r="AR72" s="27"/>
      <c r="AS72" s="27"/>
      <c r="AT72" s="27"/>
      <c r="AU72" s="27"/>
      <c r="AV72" s="27"/>
      <c r="AZ72" t="s">
        <v>459</v>
      </c>
      <c r="BA72">
        <v>12.116666666666667</v>
      </c>
      <c r="BB72">
        <v>76.733333333333334</v>
      </c>
      <c r="BI72" t="s">
        <v>711</v>
      </c>
      <c r="BJ72">
        <v>24.266666666666666</v>
      </c>
      <c r="BK72">
        <v>80.816666666666663</v>
      </c>
      <c r="BL72" s="28" t="s">
        <v>165</v>
      </c>
      <c r="BM72">
        <v>18.55</v>
      </c>
      <c r="BN72">
        <v>73.900000000000006</v>
      </c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J72" s="31" t="s">
        <v>1245</v>
      </c>
      <c r="CK72" s="31">
        <v>27.883333329999999</v>
      </c>
      <c r="CL72" s="31">
        <v>70.616666670000001</v>
      </c>
      <c r="CM72" s="31"/>
      <c r="CN72" s="31"/>
      <c r="CO72" s="31"/>
      <c r="CP72" s="31" t="s">
        <v>1357</v>
      </c>
      <c r="CQ72" s="31">
        <v>13.03333333</v>
      </c>
      <c r="CR72" s="31">
        <v>80.25</v>
      </c>
      <c r="CS72" s="31"/>
      <c r="CT72" s="31"/>
      <c r="CU72" s="31"/>
      <c r="CV72" s="30" t="s">
        <v>295</v>
      </c>
      <c r="CW72" s="26">
        <v>29.016666666666666</v>
      </c>
      <c r="CX72" s="26">
        <v>77.75</v>
      </c>
      <c r="CY72" s="26"/>
      <c r="CZ72" s="26"/>
      <c r="DA72" s="26"/>
      <c r="DB72" s="19"/>
      <c r="DC72" s="19"/>
      <c r="DD72" s="19"/>
    </row>
    <row r="73" spans="1:108" customFormat="1" x14ac:dyDescent="0.25">
      <c r="A73" s="32"/>
      <c r="B73" s="35"/>
      <c r="C73" s="19">
        <f t="shared" si="107"/>
        <v>73</v>
      </c>
      <c r="D73" s="19"/>
      <c r="E73" s="19"/>
      <c r="F73" s="19"/>
      <c r="G73" s="19" t="s">
        <v>845</v>
      </c>
      <c r="H73" s="19">
        <v>13.95</v>
      </c>
      <c r="I73" s="19">
        <v>77.316666666666663</v>
      </c>
      <c r="J73" s="19"/>
      <c r="K73" s="19"/>
      <c r="L73" s="19"/>
      <c r="M73" s="19"/>
      <c r="N73" s="19"/>
      <c r="O73" s="19"/>
      <c r="V73" s="19"/>
      <c r="W73" s="69"/>
      <c r="X73" s="69"/>
      <c r="Y73" s="69"/>
      <c r="Z73" s="69"/>
      <c r="AA73" s="19"/>
      <c r="AB73" s="19"/>
      <c r="AC73" s="19"/>
      <c r="AD73" s="19"/>
      <c r="AE73" s="27"/>
      <c r="AF73" s="27"/>
      <c r="AG73" s="27"/>
      <c r="AH73" s="27"/>
      <c r="AI73" s="27"/>
      <c r="AJ73" s="27"/>
      <c r="AK73" t="s">
        <v>619</v>
      </c>
      <c r="AL73">
        <v>23.933333333333334</v>
      </c>
      <c r="AM73">
        <v>69.083333333333329</v>
      </c>
      <c r="AN73" s="27"/>
      <c r="AO73" s="27"/>
      <c r="AP73" s="27"/>
      <c r="AQ73" s="27"/>
      <c r="AR73" s="27"/>
      <c r="AS73" s="27"/>
      <c r="AT73" s="27"/>
      <c r="AU73" s="27"/>
      <c r="AV73" s="27"/>
      <c r="AZ73" t="s">
        <v>460</v>
      </c>
      <c r="BA73">
        <v>12.75</v>
      </c>
      <c r="BB73">
        <v>75.016666666666666</v>
      </c>
      <c r="BI73" t="s">
        <v>712</v>
      </c>
      <c r="BJ73">
        <v>22.066666666666666</v>
      </c>
      <c r="BK73">
        <v>77.13333333333334</v>
      </c>
      <c r="BL73" s="28" t="s">
        <v>166</v>
      </c>
      <c r="BM73">
        <v>16.7</v>
      </c>
      <c r="BN73">
        <v>74.266666666666666</v>
      </c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J73" s="31" t="s">
        <v>1246</v>
      </c>
      <c r="CK73" s="31">
        <v>25.166666670000001</v>
      </c>
      <c r="CL73" s="31">
        <v>75.866666670000001</v>
      </c>
      <c r="CM73" s="31"/>
      <c r="CN73" s="31"/>
      <c r="CO73" s="31"/>
      <c r="CP73" s="31" t="s">
        <v>1358</v>
      </c>
      <c r="CQ73" s="31">
        <v>11.05</v>
      </c>
      <c r="CR73" s="31">
        <v>79.8</v>
      </c>
      <c r="CS73" s="31"/>
      <c r="CT73" s="31"/>
      <c r="CU73" s="31"/>
      <c r="CV73" s="30" t="s">
        <v>296</v>
      </c>
      <c r="CW73" s="26">
        <v>26.966666666666665</v>
      </c>
      <c r="CX73" s="26">
        <v>83.166666666666671</v>
      </c>
      <c r="CY73" s="26"/>
      <c r="CZ73" s="26"/>
      <c r="DA73" s="26"/>
      <c r="DB73" s="19"/>
      <c r="DC73" s="19"/>
      <c r="DD73" s="19"/>
    </row>
    <row r="74" spans="1:108" customFormat="1" x14ac:dyDescent="0.25">
      <c r="A74" s="32"/>
      <c r="B74" s="35"/>
      <c r="C74" s="19">
        <f t="shared" si="107"/>
        <v>74</v>
      </c>
      <c r="D74" s="19"/>
      <c r="E74" s="19"/>
      <c r="F74" s="19"/>
      <c r="G74" s="19" t="s">
        <v>846</v>
      </c>
      <c r="H74" s="19">
        <v>16.7</v>
      </c>
      <c r="I74" s="19">
        <v>77.966666666666669</v>
      </c>
      <c r="J74" s="19"/>
      <c r="K74" s="19"/>
      <c r="L74" s="19"/>
      <c r="M74" s="19"/>
      <c r="N74" s="19"/>
      <c r="O74" s="19"/>
      <c r="V74" s="19"/>
      <c r="W74" s="69"/>
      <c r="X74" s="69"/>
      <c r="Y74" s="69"/>
      <c r="Z74" s="69"/>
      <c r="AA74" s="19"/>
      <c r="AB74" s="19"/>
      <c r="AC74" s="19"/>
      <c r="AD74" s="19"/>
      <c r="AE74" s="27"/>
      <c r="AF74" s="27"/>
      <c r="AG74" s="27"/>
      <c r="AH74" s="27"/>
      <c r="AI74" s="27"/>
      <c r="AJ74" s="27"/>
      <c r="AK74" t="s">
        <v>620</v>
      </c>
      <c r="AL74">
        <v>22.25</v>
      </c>
      <c r="AM74">
        <v>73.11666666666666</v>
      </c>
      <c r="AN74" s="27"/>
      <c r="AO74" s="27"/>
      <c r="AP74" s="27"/>
      <c r="AQ74" s="27"/>
      <c r="AR74" s="27"/>
      <c r="AS74" s="27"/>
      <c r="AT74" s="27"/>
      <c r="AU74" s="27"/>
      <c r="AV74" s="27"/>
      <c r="AZ74" t="s">
        <v>461</v>
      </c>
      <c r="BA74">
        <v>12.9</v>
      </c>
      <c r="BB74">
        <v>78.033333333333331</v>
      </c>
      <c r="BI74" t="s">
        <v>713</v>
      </c>
      <c r="BJ74">
        <v>22.716666666666665</v>
      </c>
      <c r="BK74">
        <v>80.583333333333329</v>
      </c>
      <c r="BL74" s="28" t="s">
        <v>167</v>
      </c>
      <c r="BM74">
        <v>18.25</v>
      </c>
      <c r="BN74">
        <v>77.716666666666669</v>
      </c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J74" s="31" t="s">
        <v>1247</v>
      </c>
      <c r="CK74" s="31">
        <v>24.366666670000001</v>
      </c>
      <c r="CL74" s="31">
        <v>73.25</v>
      </c>
      <c r="CM74" s="31"/>
      <c r="CN74" s="31"/>
      <c r="CO74" s="31"/>
      <c r="CP74" s="31" t="s">
        <v>1359</v>
      </c>
      <c r="CQ74" s="31">
        <v>10.383333329999999</v>
      </c>
      <c r="CR74" s="31">
        <v>78.866666670000001</v>
      </c>
      <c r="CS74" s="31"/>
      <c r="CT74" s="31"/>
      <c r="CU74" s="31"/>
      <c r="CV74" s="30" t="s">
        <v>297</v>
      </c>
      <c r="CW74" s="26">
        <v>25.166666666666668</v>
      </c>
      <c r="CX74" s="26">
        <v>82.61666666666666</v>
      </c>
      <c r="CY74" s="26"/>
      <c r="CZ74" s="26"/>
      <c r="DA74" s="26"/>
      <c r="DB74" s="19"/>
      <c r="DC74" s="19"/>
      <c r="DD74" s="19"/>
    </row>
    <row r="75" spans="1:108" customFormat="1" x14ac:dyDescent="0.25">
      <c r="A75" s="32"/>
      <c r="B75" s="35"/>
      <c r="C75" s="19">
        <f t="shared" si="107"/>
        <v>75</v>
      </c>
      <c r="D75" s="19"/>
      <c r="E75" s="19"/>
      <c r="F75" s="19"/>
      <c r="G75" s="19" t="s">
        <v>847</v>
      </c>
      <c r="H75" s="19">
        <v>16.433333333333334</v>
      </c>
      <c r="I75" s="19">
        <v>80.599999999999994</v>
      </c>
      <c r="J75" s="19"/>
      <c r="K75" s="19"/>
      <c r="L75" s="19"/>
      <c r="M75" s="19"/>
      <c r="N75" s="19"/>
      <c r="O75" s="19"/>
      <c r="V75" s="19"/>
      <c r="W75" s="69"/>
      <c r="X75" s="69"/>
      <c r="Y75" s="69"/>
      <c r="Z75" s="69"/>
      <c r="AA75" s="19"/>
      <c r="AB75" s="19"/>
      <c r="AC75" s="19"/>
      <c r="AD75" s="19"/>
      <c r="AE75" s="27"/>
      <c r="AF75" s="27"/>
      <c r="AG75" s="27"/>
      <c r="AH75" s="27"/>
      <c r="AI75" s="27"/>
      <c r="AJ75" s="27"/>
      <c r="AK75" t="s">
        <v>621</v>
      </c>
      <c r="AL75">
        <v>24.2</v>
      </c>
      <c r="AM75">
        <v>72.466666666666669</v>
      </c>
      <c r="AN75" s="27"/>
      <c r="AO75" s="27"/>
      <c r="AP75" s="27"/>
      <c r="AQ75" s="27"/>
      <c r="AR75" s="27"/>
      <c r="AS75" s="27"/>
      <c r="AT75" s="27"/>
      <c r="AU75" s="27"/>
      <c r="AV75" s="27"/>
      <c r="AZ75" t="s">
        <v>462</v>
      </c>
      <c r="BA75">
        <v>15.966666666666667</v>
      </c>
      <c r="BB75">
        <v>75.36666666666666</v>
      </c>
      <c r="BI75" t="s">
        <v>714</v>
      </c>
      <c r="BJ75">
        <v>24.05</v>
      </c>
      <c r="BK75">
        <v>75.13333333333334</v>
      </c>
      <c r="BL75" s="28" t="s">
        <v>168</v>
      </c>
      <c r="BM75">
        <v>19.899999999999999</v>
      </c>
      <c r="BN75">
        <v>74.55</v>
      </c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J75" s="31" t="s">
        <v>1248</v>
      </c>
      <c r="CK75" s="31">
        <v>27.833333329999999</v>
      </c>
      <c r="CL75" s="31">
        <v>75.066666670000004</v>
      </c>
      <c r="CM75" s="31"/>
      <c r="CN75" s="31"/>
      <c r="CO75" s="31"/>
      <c r="CP75" s="31" t="s">
        <v>1360</v>
      </c>
      <c r="CQ75" s="31">
        <v>13.41666667</v>
      </c>
      <c r="CR75" s="31">
        <v>80.349999999999994</v>
      </c>
      <c r="CS75" s="31"/>
      <c r="CT75" s="31"/>
      <c r="CU75" s="31"/>
      <c r="CV75" s="30" t="s">
        <v>298</v>
      </c>
      <c r="CW75" s="26">
        <v>28.85</v>
      </c>
      <c r="CX75" s="26">
        <v>78.816666666666663</v>
      </c>
      <c r="CY75" s="26"/>
      <c r="CZ75" s="26"/>
      <c r="DA75" s="26"/>
      <c r="DB75" s="19"/>
      <c r="DC75" s="19"/>
      <c r="DD75" s="19"/>
    </row>
    <row r="76" spans="1:108" customFormat="1" x14ac:dyDescent="0.25">
      <c r="A76" s="32"/>
      <c r="B76" s="35"/>
      <c r="C76" s="19">
        <f t="shared" si="107"/>
        <v>76</v>
      </c>
      <c r="D76" s="19"/>
      <c r="E76" s="19"/>
      <c r="F76" s="19"/>
      <c r="G76" s="19" t="s">
        <v>848</v>
      </c>
      <c r="H76" s="19">
        <v>15.733333333333333</v>
      </c>
      <c r="I76" s="19">
        <v>79.316666666666663</v>
      </c>
      <c r="J76" s="19"/>
      <c r="K76" s="19"/>
      <c r="L76" s="19"/>
      <c r="M76" s="19"/>
      <c r="N76" s="19"/>
      <c r="O76" s="19"/>
      <c r="V76" s="19"/>
      <c r="W76" s="69"/>
      <c r="X76" s="69"/>
      <c r="Y76" s="69"/>
      <c r="Z76" s="69"/>
      <c r="AA76" s="19"/>
      <c r="AB76" s="19"/>
      <c r="AC76" s="19"/>
      <c r="AD76" s="19"/>
      <c r="AE76" s="27"/>
      <c r="AF76" s="27"/>
      <c r="AG76" s="27"/>
      <c r="AH76" s="27"/>
      <c r="AI76" s="27"/>
      <c r="AJ76" s="27"/>
      <c r="AK76" t="s">
        <v>622</v>
      </c>
      <c r="AL76">
        <v>21.516666666666666</v>
      </c>
      <c r="AM76">
        <v>71.88333333333334</v>
      </c>
      <c r="AN76" s="27"/>
      <c r="AO76" s="27"/>
      <c r="AP76" s="27"/>
      <c r="AQ76" s="27"/>
      <c r="AR76" s="27"/>
      <c r="AS76" s="27"/>
      <c r="AT76" s="27"/>
      <c r="AU76" s="27"/>
      <c r="AV76" s="27"/>
      <c r="AZ76" t="s">
        <v>463</v>
      </c>
      <c r="BA76">
        <v>14.55</v>
      </c>
      <c r="BB76">
        <v>75.683333333333337</v>
      </c>
      <c r="BI76" t="s">
        <v>715</v>
      </c>
      <c r="BJ76">
        <v>24.283333333333335</v>
      </c>
      <c r="BK76">
        <v>76.75</v>
      </c>
      <c r="BL76" s="28" t="s">
        <v>1443</v>
      </c>
      <c r="BM76">
        <v>17.5</v>
      </c>
      <c r="BN76">
        <v>73.75</v>
      </c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J76" s="31" t="s">
        <v>1249</v>
      </c>
      <c r="CK76" s="31">
        <v>26.56666667</v>
      </c>
      <c r="CL76" s="31">
        <v>76.383333329999999</v>
      </c>
      <c r="CM76" s="31"/>
      <c r="CN76" s="31"/>
      <c r="CO76" s="31"/>
      <c r="CP76" s="31" t="s">
        <v>1361</v>
      </c>
      <c r="CQ76" s="31">
        <v>9.4499999999999993</v>
      </c>
      <c r="CR76" s="31">
        <v>77.599999999999994</v>
      </c>
      <c r="CS76" s="31"/>
      <c r="CT76" s="31"/>
      <c r="CU76" s="31"/>
      <c r="CV76" s="30" t="s">
        <v>299</v>
      </c>
      <c r="CW76" s="26">
        <v>25.283333333333335</v>
      </c>
      <c r="CX76" s="26">
        <v>83.183333333333337</v>
      </c>
      <c r="CY76" s="26"/>
      <c r="CZ76" s="26"/>
      <c r="DA76" s="26"/>
      <c r="DB76" s="19"/>
      <c r="DC76" s="19"/>
      <c r="DD76" s="19"/>
    </row>
    <row r="77" spans="1:108" customFormat="1" x14ac:dyDescent="0.25">
      <c r="A77" s="32"/>
      <c r="B77" s="35"/>
      <c r="C77" s="19">
        <f t="shared" si="107"/>
        <v>77</v>
      </c>
      <c r="D77" s="19"/>
      <c r="E77" s="19"/>
      <c r="F77" s="19"/>
      <c r="G77" s="19" t="s">
        <v>849</v>
      </c>
      <c r="H77" s="19">
        <v>18.05</v>
      </c>
      <c r="I77" s="19">
        <v>78.3</v>
      </c>
      <c r="J77" s="19"/>
      <c r="K77" s="19"/>
      <c r="L77" s="19"/>
      <c r="M77" s="19"/>
      <c r="N77" s="19"/>
      <c r="O77" s="19"/>
      <c r="V77" s="19"/>
      <c r="W77" s="69"/>
      <c r="X77" s="69"/>
      <c r="Y77" s="69"/>
      <c r="Z77" s="69"/>
      <c r="AA77" s="19"/>
      <c r="AB77" s="19"/>
      <c r="AC77" s="19"/>
      <c r="AD77" s="19"/>
      <c r="AE77" s="27"/>
      <c r="AF77" s="27"/>
      <c r="AG77" s="27"/>
      <c r="AH77" s="27"/>
      <c r="AI77" s="27"/>
      <c r="AJ77" s="27"/>
      <c r="AK77" t="s">
        <v>623</v>
      </c>
      <c r="AL77">
        <v>23.433333333333334</v>
      </c>
      <c r="AM77">
        <v>72.916666666666671</v>
      </c>
      <c r="AN77" s="27"/>
      <c r="AO77" s="27"/>
      <c r="AP77" s="27"/>
      <c r="AQ77" s="27"/>
      <c r="AR77" s="27"/>
      <c r="AS77" s="27"/>
      <c r="AT77" s="27"/>
      <c r="AU77" s="27"/>
      <c r="AV77" s="27"/>
      <c r="AZ77" t="s">
        <v>464</v>
      </c>
      <c r="BA77">
        <v>12.966666666666667</v>
      </c>
      <c r="BB77">
        <v>78.266666666666666</v>
      </c>
      <c r="BI77" t="s">
        <v>716</v>
      </c>
      <c r="BJ77">
        <v>22.4</v>
      </c>
      <c r="BK77">
        <v>75.666666666666671</v>
      </c>
      <c r="BL77" s="28" t="s">
        <v>169</v>
      </c>
      <c r="BM77">
        <v>16.666666666666668</v>
      </c>
      <c r="BN77">
        <v>74.666666666666671</v>
      </c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J77" s="31" t="s">
        <v>1250</v>
      </c>
      <c r="CK77" s="31">
        <v>26.016666669999999</v>
      </c>
      <c r="CL77" s="31">
        <v>73.033333330000005</v>
      </c>
      <c r="CM77" s="31"/>
      <c r="CN77" s="31"/>
      <c r="CO77" s="31"/>
      <c r="CP77" s="31" t="s">
        <v>1362</v>
      </c>
      <c r="CQ77" s="31">
        <v>9.3666666670000005</v>
      </c>
      <c r="CR77" s="31">
        <v>78.866666670000001</v>
      </c>
      <c r="CS77" s="31"/>
      <c r="CT77" s="31"/>
      <c r="CU77" s="31"/>
      <c r="CV77" s="30" t="s">
        <v>300</v>
      </c>
      <c r="CW77" s="26">
        <v>29.466666666666665</v>
      </c>
      <c r="CX77" s="26">
        <v>77.733333333333334</v>
      </c>
      <c r="CY77" s="26"/>
      <c r="CZ77" s="26"/>
      <c r="DA77" s="26"/>
      <c r="DB77" s="19"/>
      <c r="DC77" s="19"/>
      <c r="DD77" s="19"/>
    </row>
    <row r="78" spans="1:108" customFormat="1" x14ac:dyDescent="0.25">
      <c r="A78" s="32"/>
      <c r="B78" s="35"/>
      <c r="C78" s="19">
        <f t="shared" si="107"/>
        <v>78</v>
      </c>
      <c r="D78" s="19"/>
      <c r="E78" s="19"/>
      <c r="F78" s="19"/>
      <c r="G78" s="19" t="s">
        <v>456</v>
      </c>
      <c r="H78" s="19">
        <v>19</v>
      </c>
      <c r="I78" s="19">
        <v>77.86666666666666</v>
      </c>
      <c r="J78" s="19"/>
      <c r="K78" s="19"/>
      <c r="L78" s="19"/>
      <c r="M78" s="19"/>
      <c r="N78" s="19"/>
      <c r="O78" s="19"/>
      <c r="V78" s="19"/>
      <c r="W78" s="69"/>
      <c r="X78" s="69"/>
      <c r="Y78" s="69"/>
      <c r="Z78" s="69"/>
      <c r="AA78" s="19"/>
      <c r="AB78" s="19"/>
      <c r="AC78" s="19"/>
      <c r="AD78" s="19"/>
      <c r="AE78" s="27"/>
      <c r="AF78" s="27"/>
      <c r="AG78" s="27"/>
      <c r="AH78" s="27"/>
      <c r="AI78" s="27"/>
      <c r="AJ78" s="27"/>
      <c r="AK78" t="s">
        <v>624</v>
      </c>
      <c r="AL78">
        <v>23.866666666666667</v>
      </c>
      <c r="AM78">
        <v>72.016666666666666</v>
      </c>
      <c r="AN78" s="27"/>
      <c r="AO78" s="27"/>
      <c r="AP78" s="27"/>
      <c r="AQ78" s="27"/>
      <c r="AR78" s="27"/>
      <c r="AS78" s="27"/>
      <c r="AT78" s="27"/>
      <c r="AU78" s="27"/>
      <c r="AV78" s="27"/>
      <c r="AZ78" t="s">
        <v>465</v>
      </c>
      <c r="BA78">
        <v>16.616666666666667</v>
      </c>
      <c r="BB78">
        <v>76.849999999999994</v>
      </c>
      <c r="BI78" t="s">
        <v>294</v>
      </c>
      <c r="BJ78">
        <v>22.25</v>
      </c>
      <c r="BK78">
        <v>80.216666666666669</v>
      </c>
      <c r="BL78" s="28" t="s">
        <v>170</v>
      </c>
      <c r="BM78">
        <v>18.399999999999999</v>
      </c>
      <c r="BN78">
        <v>76.599999999999994</v>
      </c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J78" s="31" t="s">
        <v>1251</v>
      </c>
      <c r="CK78" s="31">
        <v>26.3</v>
      </c>
      <c r="CL78" s="31">
        <v>75.416666669999998</v>
      </c>
      <c r="CM78" s="31"/>
      <c r="CN78" s="31"/>
      <c r="CO78" s="31"/>
      <c r="CP78" s="31" t="s">
        <v>1363</v>
      </c>
      <c r="CQ78" s="31">
        <v>9.2833333329999999</v>
      </c>
      <c r="CR78" s="31">
        <v>79.366666670000001</v>
      </c>
      <c r="CS78" s="31"/>
      <c r="CT78" s="31"/>
      <c r="CU78" s="31"/>
      <c r="CV78" s="30" t="s">
        <v>301</v>
      </c>
      <c r="CW78" s="26">
        <v>29.45</v>
      </c>
      <c r="CX78" s="26">
        <v>77.483333333333334</v>
      </c>
      <c r="CY78" s="26"/>
      <c r="CZ78" s="26"/>
      <c r="DA78" s="26"/>
      <c r="DB78" s="19"/>
      <c r="DC78" s="19"/>
      <c r="DD78" s="19"/>
    </row>
    <row r="79" spans="1:108" customFormat="1" x14ac:dyDescent="0.25">
      <c r="A79" s="32"/>
      <c r="B79" s="35"/>
      <c r="C79" s="19">
        <f t="shared" si="107"/>
        <v>79</v>
      </c>
      <c r="D79" s="19"/>
      <c r="E79" s="19"/>
      <c r="F79" s="19"/>
      <c r="G79" s="19" t="s">
        <v>850</v>
      </c>
      <c r="H79" s="19">
        <v>16.5</v>
      </c>
      <c r="I79" s="19">
        <v>78.316666666666663</v>
      </c>
      <c r="J79" s="19"/>
      <c r="K79" s="19"/>
      <c r="L79" s="19"/>
      <c r="M79" s="19"/>
      <c r="N79" s="19"/>
      <c r="O79" s="19"/>
      <c r="V79" s="19"/>
      <c r="W79" s="69"/>
      <c r="X79" s="69"/>
      <c r="Y79" s="69"/>
      <c r="Z79" s="69"/>
      <c r="AA79" s="19"/>
      <c r="AB79" s="19"/>
      <c r="AC79" s="19"/>
      <c r="AD79" s="19"/>
      <c r="AE79" s="27"/>
      <c r="AF79" s="27"/>
      <c r="AG79" s="27"/>
      <c r="AH79" s="27"/>
      <c r="AI79" s="27"/>
      <c r="AJ79" s="27"/>
      <c r="AK79" t="s">
        <v>1427</v>
      </c>
      <c r="AL79">
        <v>21.066666666666666</v>
      </c>
      <c r="AM79">
        <v>70.433333333333337</v>
      </c>
      <c r="AN79" s="27"/>
      <c r="AO79" s="27"/>
      <c r="AP79" s="27"/>
      <c r="AQ79" s="27"/>
      <c r="AR79" s="27"/>
      <c r="AS79" s="27"/>
      <c r="AT79" s="27"/>
      <c r="AU79" s="27"/>
      <c r="AV79" s="27"/>
      <c r="AZ79" t="s">
        <v>466</v>
      </c>
      <c r="BA79">
        <v>15.033333333333333</v>
      </c>
      <c r="BB79">
        <v>76.599999999999994</v>
      </c>
      <c r="BI79" t="s">
        <v>717</v>
      </c>
      <c r="BJ79">
        <v>24.666666666666668</v>
      </c>
      <c r="BK79">
        <v>81.933333333333337</v>
      </c>
      <c r="BL79" s="28" t="s">
        <v>171</v>
      </c>
      <c r="BM79">
        <v>18.733333333333334</v>
      </c>
      <c r="BN79">
        <v>73.466666666666669</v>
      </c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J79" s="31" t="s">
        <v>1252</v>
      </c>
      <c r="CK79" s="31">
        <v>25.2</v>
      </c>
      <c r="CL79" s="31">
        <v>75.150000000000006</v>
      </c>
      <c r="CM79" s="31"/>
      <c r="CN79" s="31"/>
      <c r="CO79" s="31"/>
      <c r="CP79" s="31" t="s">
        <v>1364</v>
      </c>
      <c r="CQ79" s="31">
        <v>11.65</v>
      </c>
      <c r="CR79" s="31">
        <v>78.2</v>
      </c>
      <c r="CS79" s="31"/>
      <c r="CT79" s="31"/>
      <c r="CU79" s="31"/>
      <c r="CV79" s="30" t="s">
        <v>302</v>
      </c>
      <c r="CW79" s="26">
        <v>27.866666666666667</v>
      </c>
      <c r="CX79" s="26">
        <v>81.55</v>
      </c>
      <c r="CY79" s="26"/>
      <c r="CZ79" s="26"/>
      <c r="DA79" s="26"/>
      <c r="DB79" s="19"/>
      <c r="DC79" s="19"/>
      <c r="DD79" s="19"/>
    </row>
    <row r="80" spans="1:108" customFormat="1" x14ac:dyDescent="0.25">
      <c r="A80" s="32"/>
      <c r="B80" s="35"/>
      <c r="C80" s="19">
        <f t="shared" si="107"/>
        <v>80</v>
      </c>
      <c r="D80" s="19"/>
      <c r="E80" s="19"/>
      <c r="F80" s="19"/>
      <c r="G80" s="19" t="s">
        <v>851</v>
      </c>
      <c r="H80" s="19">
        <v>17.05</v>
      </c>
      <c r="I80" s="19">
        <v>79.033333333333331</v>
      </c>
      <c r="J80" s="19"/>
      <c r="K80" s="19"/>
      <c r="L80" s="19"/>
      <c r="M80" s="19"/>
      <c r="N80" s="19"/>
      <c r="O80" s="19"/>
      <c r="V80" s="19"/>
      <c r="W80" s="69"/>
      <c r="X80" s="69"/>
      <c r="Y80" s="69"/>
      <c r="Z80" s="69"/>
      <c r="AA80" s="19"/>
      <c r="AB80" s="19"/>
      <c r="AC80" s="19"/>
      <c r="AD80" s="19"/>
      <c r="AE80" s="27"/>
      <c r="AF80" s="27"/>
      <c r="AG80" s="27"/>
      <c r="AH80" s="27"/>
      <c r="AI80" s="27"/>
      <c r="AJ80" s="27"/>
      <c r="AK80" t="s">
        <v>625</v>
      </c>
      <c r="AL80">
        <v>22.483333333333334</v>
      </c>
      <c r="AM80">
        <v>72.083333333333329</v>
      </c>
      <c r="AN80" s="27"/>
      <c r="AO80" s="27"/>
      <c r="AP80" s="27"/>
      <c r="AQ80" s="27"/>
      <c r="AR80" s="27"/>
      <c r="AS80" s="27"/>
      <c r="AT80" s="27"/>
      <c r="AU80" s="27"/>
      <c r="AV80" s="27"/>
      <c r="AZ80" t="s">
        <v>467</v>
      </c>
      <c r="BA80">
        <v>14.966666666666667</v>
      </c>
      <c r="BB80">
        <v>75.316666666666663</v>
      </c>
      <c r="BI80" t="s">
        <v>718</v>
      </c>
      <c r="BJ80">
        <v>23.483333333333334</v>
      </c>
      <c r="BK80">
        <v>75.7</v>
      </c>
      <c r="BL80" s="28" t="s">
        <v>172</v>
      </c>
      <c r="BM80">
        <v>17.966666666666665</v>
      </c>
      <c r="BN80">
        <v>73.716666666666669</v>
      </c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J80" s="31" t="s">
        <v>1253</v>
      </c>
      <c r="CK80" s="31">
        <v>25.716666669999999</v>
      </c>
      <c r="CL80" s="31">
        <v>73.75</v>
      </c>
      <c r="CM80" s="31"/>
      <c r="CN80" s="31"/>
      <c r="CO80" s="31"/>
      <c r="CP80" s="31" t="s">
        <v>1365</v>
      </c>
      <c r="CQ80" s="31">
        <v>9.0166666670000009</v>
      </c>
      <c r="CR80" s="31">
        <v>77.583333330000002</v>
      </c>
      <c r="CS80" s="31"/>
      <c r="CT80" s="31"/>
      <c r="CU80" s="31"/>
      <c r="CV80" s="30" t="s">
        <v>303</v>
      </c>
      <c r="CW80" s="26">
        <v>26.933333333333334</v>
      </c>
      <c r="CX80" s="26">
        <v>82.2</v>
      </c>
      <c r="CY80" s="26"/>
      <c r="CZ80" s="26"/>
      <c r="DA80" s="26"/>
      <c r="DB80" s="19"/>
      <c r="DC80" s="19"/>
      <c r="DD80" s="19"/>
    </row>
    <row r="81" spans="1:108" customFormat="1" x14ac:dyDescent="0.25">
      <c r="A81" s="32"/>
      <c r="B81" s="35"/>
      <c r="C81" s="19">
        <f t="shared" si="107"/>
        <v>81</v>
      </c>
      <c r="D81" s="19"/>
      <c r="E81" s="19"/>
      <c r="F81" s="19"/>
      <c r="G81" s="19" t="s">
        <v>852</v>
      </c>
      <c r="H81" s="19">
        <v>15</v>
      </c>
      <c r="I81" s="19">
        <v>78.63333333333334</v>
      </c>
      <c r="J81" s="19"/>
      <c r="K81" s="19"/>
      <c r="L81" s="19"/>
      <c r="M81" s="19"/>
      <c r="N81" s="19"/>
      <c r="O81" s="19"/>
      <c r="V81" s="19"/>
      <c r="W81" s="69"/>
      <c r="X81" s="69"/>
      <c r="Y81" s="69"/>
      <c r="Z81" s="69"/>
      <c r="AA81" s="19"/>
      <c r="AB81" s="19"/>
      <c r="AC81" s="19"/>
      <c r="AD81" s="19"/>
      <c r="AE81" s="27"/>
      <c r="AF81" s="27"/>
      <c r="AG81" s="27"/>
      <c r="AH81" s="27"/>
      <c r="AI81" s="27"/>
      <c r="AJ81" s="27"/>
      <c r="AK81" t="s">
        <v>626</v>
      </c>
      <c r="AL81">
        <v>21.616666666666667</v>
      </c>
      <c r="AM81">
        <v>69.816666666666663</v>
      </c>
      <c r="AN81" s="27"/>
      <c r="AO81" s="27"/>
      <c r="AP81" s="27"/>
      <c r="AQ81" s="27"/>
      <c r="AR81" s="27"/>
      <c r="AS81" s="27"/>
      <c r="AT81" s="27"/>
      <c r="AU81" s="27"/>
      <c r="AV81" s="27"/>
      <c r="AZ81" t="s">
        <v>316</v>
      </c>
      <c r="BA81">
        <v>17.016666666666666</v>
      </c>
      <c r="BB81">
        <v>78.183333333333337</v>
      </c>
      <c r="BI81" t="s">
        <v>719</v>
      </c>
      <c r="BJ81">
        <v>22.566666666666666</v>
      </c>
      <c r="BK81">
        <v>75.783333333333331</v>
      </c>
      <c r="BL81" s="28" t="s">
        <v>173</v>
      </c>
      <c r="BM81">
        <v>20.5</v>
      </c>
      <c r="BN81">
        <v>74.666666666666671</v>
      </c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J81" s="31" t="s">
        <v>1254</v>
      </c>
      <c r="CK81" s="31">
        <v>26.65</v>
      </c>
      <c r="CL81" s="31">
        <v>74.099999999999994</v>
      </c>
      <c r="CM81" s="31"/>
      <c r="CN81" s="31"/>
      <c r="CO81" s="31"/>
      <c r="CP81" s="31" t="s">
        <v>1366</v>
      </c>
      <c r="CQ81" s="31">
        <v>9.35</v>
      </c>
      <c r="CR81" s="31">
        <v>77.966666669999995</v>
      </c>
      <c r="CS81" s="31"/>
      <c r="CT81" s="31"/>
      <c r="CU81" s="31"/>
      <c r="CV81" s="30" t="s">
        <v>304</v>
      </c>
      <c r="CW81" s="26">
        <v>28.233333333333334</v>
      </c>
      <c r="CX81" s="26">
        <v>80.916666666666671</v>
      </c>
      <c r="CY81" s="26"/>
      <c r="CZ81" s="26"/>
      <c r="DA81" s="26"/>
      <c r="DB81" s="19"/>
      <c r="DC81" s="19"/>
      <c r="DD81" s="19"/>
    </row>
    <row r="82" spans="1:108" customFormat="1" x14ac:dyDescent="0.25">
      <c r="A82" s="32"/>
      <c r="B82" s="35"/>
      <c r="C82" s="19">
        <f t="shared" si="107"/>
        <v>82</v>
      </c>
      <c r="D82" s="19"/>
      <c r="E82" s="19"/>
      <c r="F82" s="19"/>
      <c r="G82" s="19" t="s">
        <v>853</v>
      </c>
      <c r="H82" s="19">
        <v>16.766666666666666</v>
      </c>
      <c r="I82" s="19">
        <v>80.333333333333329</v>
      </c>
      <c r="J82" s="19"/>
      <c r="K82" s="19"/>
      <c r="L82" s="19"/>
      <c r="M82" s="19"/>
      <c r="N82" s="19"/>
      <c r="O82" s="19"/>
      <c r="V82" s="19"/>
      <c r="W82" s="69"/>
      <c r="X82" s="69"/>
      <c r="Y82" s="69"/>
      <c r="Z82" s="69"/>
      <c r="AA82" s="19"/>
      <c r="AB82" s="19"/>
      <c r="AC82" s="19"/>
      <c r="AD82" s="19"/>
      <c r="AE82" s="27"/>
      <c r="AF82" s="27"/>
      <c r="AG82" s="27"/>
      <c r="AH82" s="27"/>
      <c r="AI82" s="27"/>
      <c r="AJ82" s="27"/>
      <c r="AK82" t="s">
        <v>627</v>
      </c>
      <c r="AL82">
        <v>22.25</v>
      </c>
      <c r="AM82">
        <v>69.016666666666666</v>
      </c>
      <c r="AN82" s="27"/>
      <c r="AO82" s="27"/>
      <c r="AP82" s="27"/>
      <c r="AQ82" s="27"/>
      <c r="AR82" s="27"/>
      <c r="AS82" s="27"/>
      <c r="AT82" s="27"/>
      <c r="AU82" s="27"/>
      <c r="AV82" s="27"/>
      <c r="AZ82" t="s">
        <v>468</v>
      </c>
      <c r="BA82">
        <v>15.083333333333334</v>
      </c>
      <c r="BB82">
        <v>74.566666666666663</v>
      </c>
      <c r="BI82" t="s">
        <v>720</v>
      </c>
      <c r="BJ82">
        <v>23.65</v>
      </c>
      <c r="BK82">
        <v>78.216666666666669</v>
      </c>
      <c r="BL82" s="28" t="s">
        <v>174</v>
      </c>
      <c r="BM82">
        <v>20.883333333333333</v>
      </c>
      <c r="BN82">
        <v>76.283333333333331</v>
      </c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J82" s="31" t="s">
        <v>1255</v>
      </c>
      <c r="CK82" s="31">
        <v>27.283333330000001</v>
      </c>
      <c r="CL82" s="31">
        <v>71.3</v>
      </c>
      <c r="CM82" s="31"/>
      <c r="CN82" s="31"/>
      <c r="CO82" s="31"/>
      <c r="CP82" s="31" t="s">
        <v>1367</v>
      </c>
      <c r="CQ82" s="31">
        <v>11.05</v>
      </c>
      <c r="CR82" s="31">
        <v>77.283333330000005</v>
      </c>
      <c r="CS82" s="31"/>
      <c r="CT82" s="31"/>
      <c r="CU82" s="31"/>
      <c r="CV82" s="30" t="s">
        <v>305</v>
      </c>
      <c r="CW82" s="26">
        <v>25.983333333333334</v>
      </c>
      <c r="CX82" s="26">
        <v>79.05</v>
      </c>
      <c r="CY82" s="26"/>
      <c r="CZ82" s="26"/>
      <c r="DA82" s="26"/>
      <c r="DB82" s="19"/>
      <c r="DC82" s="19"/>
      <c r="DD82" s="19"/>
    </row>
    <row r="83" spans="1:108" customFormat="1" x14ac:dyDescent="0.25">
      <c r="A83" s="32"/>
      <c r="B83" s="35"/>
      <c r="C83" s="19">
        <f t="shared" si="107"/>
        <v>83</v>
      </c>
      <c r="D83" s="19"/>
      <c r="E83" s="19"/>
      <c r="F83" s="19"/>
      <c r="G83" s="19" t="s">
        <v>854</v>
      </c>
      <c r="H83" s="19">
        <v>15.866666666666667</v>
      </c>
      <c r="I83" s="19">
        <v>78.3</v>
      </c>
      <c r="J83" s="19"/>
      <c r="K83" s="19"/>
      <c r="L83" s="19"/>
      <c r="M83" s="19"/>
      <c r="N83" s="19"/>
      <c r="O83" s="19"/>
      <c r="V83" s="19"/>
      <c r="W83" s="69"/>
      <c r="X83" s="69"/>
      <c r="Y83" s="69"/>
      <c r="Z83" s="69"/>
      <c r="AA83" s="19"/>
      <c r="AB83" s="19"/>
      <c r="AC83" s="19"/>
      <c r="AD83" s="19"/>
      <c r="AE83" s="27"/>
      <c r="AF83" s="27"/>
      <c r="AG83" s="27"/>
      <c r="AH83" s="27"/>
      <c r="AI83" s="27"/>
      <c r="AJ83" s="27"/>
      <c r="AK83" t="s">
        <v>628</v>
      </c>
      <c r="AL83">
        <v>23.083333333333332</v>
      </c>
      <c r="AM83">
        <v>71.63333333333334</v>
      </c>
      <c r="AN83" s="27"/>
      <c r="AO83" s="27"/>
      <c r="AP83" s="27"/>
      <c r="AQ83" s="27"/>
      <c r="AR83" s="27"/>
      <c r="AS83" s="27"/>
      <c r="AT83" s="27"/>
      <c r="AU83" s="27"/>
      <c r="AV83" s="27"/>
      <c r="AZ83" t="s">
        <v>469</v>
      </c>
      <c r="BA83">
        <v>14.266666666666667</v>
      </c>
      <c r="BB83">
        <v>75.400000000000006</v>
      </c>
      <c r="BI83" t="s">
        <v>721</v>
      </c>
      <c r="BJ83">
        <v>23.85</v>
      </c>
      <c r="BK83">
        <v>80.033333333333331</v>
      </c>
      <c r="BL83" s="28" t="s">
        <v>175</v>
      </c>
      <c r="BM83">
        <v>16.05</v>
      </c>
      <c r="BN83">
        <v>73.5</v>
      </c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J83" s="31" t="s">
        <v>1256</v>
      </c>
      <c r="CK83" s="31">
        <v>27.15</v>
      </c>
      <c r="CL83" s="31">
        <v>71.75</v>
      </c>
      <c r="CM83" s="31"/>
      <c r="CN83" s="31"/>
      <c r="CO83" s="31"/>
      <c r="CP83" s="31" t="s">
        <v>1368</v>
      </c>
      <c r="CQ83" s="31">
        <v>12.616666670000001</v>
      </c>
      <c r="CR83" s="31">
        <v>80.233333329999994</v>
      </c>
      <c r="CS83" s="31"/>
      <c r="CT83" s="31"/>
      <c r="CU83" s="31"/>
      <c r="CV83" s="30" t="s">
        <v>306</v>
      </c>
      <c r="CW83" s="26">
        <v>26.9</v>
      </c>
      <c r="CX83" s="26">
        <v>84.016666666666666</v>
      </c>
      <c r="CY83" s="26"/>
      <c r="CZ83" s="26"/>
      <c r="DA83" s="26"/>
      <c r="DB83" s="19"/>
      <c r="DC83" s="19"/>
      <c r="DD83" s="19"/>
    </row>
    <row r="84" spans="1:108" customFormat="1" x14ac:dyDescent="0.25">
      <c r="A84" s="32"/>
      <c r="B84" s="35"/>
      <c r="C84" s="19">
        <f t="shared" si="107"/>
        <v>84</v>
      </c>
      <c r="D84" s="19"/>
      <c r="E84" s="19"/>
      <c r="F84" s="19"/>
      <c r="G84" s="19" t="s">
        <v>855</v>
      </c>
      <c r="H84" s="19">
        <v>15.483333333333333</v>
      </c>
      <c r="I84" s="19">
        <v>78.533333333333331</v>
      </c>
      <c r="J84" s="19"/>
      <c r="K84" s="19"/>
      <c r="L84" s="19"/>
      <c r="M84" s="19"/>
      <c r="N84" s="19"/>
      <c r="O84" s="19"/>
      <c r="V84" s="19"/>
      <c r="W84" s="69"/>
      <c r="X84" s="69"/>
      <c r="Y84" s="69"/>
      <c r="Z84" s="69"/>
      <c r="AA84" s="19"/>
      <c r="AB84" s="19"/>
      <c r="AC84" s="19"/>
      <c r="AD84" s="19"/>
      <c r="AE84" s="27"/>
      <c r="AF84" s="27"/>
      <c r="AG84" s="27"/>
      <c r="AH84" s="27"/>
      <c r="AI84" s="27"/>
      <c r="AJ84" s="27"/>
      <c r="AK84" t="s">
        <v>629</v>
      </c>
      <c r="AL84">
        <v>22.3</v>
      </c>
      <c r="AM84">
        <v>70.933333333333337</v>
      </c>
      <c r="AN84" s="27"/>
      <c r="AO84" s="27"/>
      <c r="AP84" s="27"/>
      <c r="AQ84" s="27"/>
      <c r="AR84" s="27"/>
      <c r="AS84" s="27"/>
      <c r="AT84" s="27"/>
      <c r="AU84" s="27"/>
      <c r="AV84" s="27"/>
      <c r="AZ84" t="s">
        <v>470</v>
      </c>
      <c r="BA84">
        <v>13.933333333333334</v>
      </c>
      <c r="BB84">
        <v>75.63333333333334</v>
      </c>
      <c r="BI84" t="s">
        <v>1469</v>
      </c>
      <c r="BJ84">
        <v>24.55</v>
      </c>
      <c r="BK84">
        <v>80.61666666666666</v>
      </c>
      <c r="BL84" s="28" t="s">
        <v>176</v>
      </c>
      <c r="BM84">
        <v>18.25</v>
      </c>
      <c r="BN84">
        <v>73.333333333333329</v>
      </c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J84" s="31" t="s">
        <v>1257</v>
      </c>
      <c r="CK84" s="31">
        <v>27</v>
      </c>
      <c r="CL84" s="31">
        <v>73.666666669999998</v>
      </c>
      <c r="CM84" s="31"/>
      <c r="CN84" s="31"/>
      <c r="CO84" s="31"/>
      <c r="CP84" s="31" t="s">
        <v>1369</v>
      </c>
      <c r="CQ84" s="31">
        <v>8.9833333329999991</v>
      </c>
      <c r="CR84" s="31">
        <v>77.3</v>
      </c>
      <c r="CS84" s="31"/>
      <c r="CT84" s="31"/>
      <c r="CU84" s="31"/>
      <c r="CV84" s="30" t="s">
        <v>1460</v>
      </c>
      <c r="CW84" s="26">
        <v>25.566666666666666</v>
      </c>
      <c r="CX84" s="26">
        <v>81.983333333333334</v>
      </c>
      <c r="CY84" s="26"/>
      <c r="CZ84" s="26"/>
      <c r="DA84" s="26"/>
      <c r="DB84" s="19"/>
      <c r="DC84" s="19"/>
      <c r="DD84" s="19"/>
    </row>
    <row r="85" spans="1:108" customFormat="1" x14ac:dyDescent="0.25">
      <c r="A85" s="32"/>
      <c r="B85" s="35"/>
      <c r="C85" s="19">
        <f t="shared" si="107"/>
        <v>85</v>
      </c>
      <c r="D85" s="19"/>
      <c r="E85" s="19"/>
      <c r="F85" s="19"/>
      <c r="G85" s="19" t="s">
        <v>856</v>
      </c>
      <c r="H85" s="19">
        <v>16.433333333333334</v>
      </c>
      <c r="I85" s="19">
        <v>81.75</v>
      </c>
      <c r="J85" s="19"/>
      <c r="K85" s="19"/>
      <c r="L85" s="19"/>
      <c r="M85" s="19"/>
      <c r="N85" s="19"/>
      <c r="O85" s="19"/>
      <c r="V85" s="19"/>
      <c r="W85" s="69"/>
      <c r="X85" s="69"/>
      <c r="Y85" s="69"/>
      <c r="Z85" s="69"/>
      <c r="AA85" s="19"/>
      <c r="AB85" s="19"/>
      <c r="AC85" s="19"/>
      <c r="AD85" s="19"/>
      <c r="AE85" s="27"/>
      <c r="AF85" s="27"/>
      <c r="AG85" s="27"/>
      <c r="AH85" s="27"/>
      <c r="AI85" s="27"/>
      <c r="AJ85" s="27"/>
      <c r="AK85" t="s">
        <v>630</v>
      </c>
      <c r="AL85">
        <v>23.533333333333335</v>
      </c>
      <c r="AM85">
        <v>70.066666666666663</v>
      </c>
      <c r="AN85" s="27"/>
      <c r="AO85" s="27"/>
      <c r="AP85" s="27"/>
      <c r="AQ85" s="27"/>
      <c r="AR85" s="27"/>
      <c r="AS85" s="27"/>
      <c r="AT85" s="27"/>
      <c r="AU85" s="27"/>
      <c r="AV85" s="27"/>
      <c r="AZ85" t="s">
        <v>471</v>
      </c>
      <c r="BA85">
        <v>14.166666666666666</v>
      </c>
      <c r="BB85">
        <v>74.86666666666666</v>
      </c>
      <c r="BI85" t="s">
        <v>722</v>
      </c>
      <c r="BJ85">
        <v>22.95</v>
      </c>
      <c r="BK85">
        <v>79.25</v>
      </c>
      <c r="BL85" s="28" t="s">
        <v>177</v>
      </c>
      <c r="BM85">
        <v>20.25</v>
      </c>
      <c r="BN85">
        <v>74.483333333333334</v>
      </c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J85" s="31" t="s">
        <v>1258</v>
      </c>
      <c r="CK85" s="31">
        <v>26.833333329999999</v>
      </c>
      <c r="CL85" s="31">
        <v>74.183333329999996</v>
      </c>
      <c r="CM85" s="31"/>
      <c r="CN85" s="31"/>
      <c r="CO85" s="31"/>
      <c r="CP85" s="31" t="s">
        <v>1370</v>
      </c>
      <c r="CQ85" s="31">
        <v>8.1999999999999993</v>
      </c>
      <c r="CR85" s="31">
        <v>78.05</v>
      </c>
      <c r="CS85" s="31"/>
      <c r="CT85" s="31"/>
      <c r="CU85" s="31"/>
      <c r="CV85" s="30" t="s">
        <v>307</v>
      </c>
      <c r="CW85" s="26">
        <v>25.533333333333335</v>
      </c>
      <c r="CX85" s="26">
        <v>82.11666666666666</v>
      </c>
      <c r="CY85" s="26"/>
      <c r="CZ85" s="26"/>
      <c r="DA85" s="26"/>
      <c r="DB85" s="19"/>
      <c r="DC85" s="19"/>
      <c r="DD85" s="19"/>
    </row>
    <row r="86" spans="1:108" customFormat="1" x14ac:dyDescent="0.25">
      <c r="A86" s="32"/>
      <c r="B86" s="35"/>
      <c r="C86" s="19">
        <f t="shared" si="107"/>
        <v>86</v>
      </c>
      <c r="D86" s="19"/>
      <c r="E86" s="19"/>
      <c r="F86" s="19"/>
      <c r="G86" s="19" t="s">
        <v>857</v>
      </c>
      <c r="H86" s="19">
        <v>16.233333333333334</v>
      </c>
      <c r="I86" s="19">
        <v>77.45</v>
      </c>
      <c r="J86" s="19"/>
      <c r="K86" s="19"/>
      <c r="L86" s="19"/>
      <c r="M86" s="19"/>
      <c r="N86" s="19"/>
      <c r="O86" s="19"/>
      <c r="V86" s="19"/>
      <c r="W86" s="69"/>
      <c r="X86" s="69"/>
      <c r="Y86" s="69"/>
      <c r="Z86" s="69"/>
      <c r="AA86" s="19"/>
      <c r="AB86" s="19"/>
      <c r="AC86" s="19"/>
      <c r="AD86" s="19"/>
      <c r="AE86" s="27"/>
      <c r="AF86" s="27"/>
      <c r="AG86" s="27"/>
      <c r="AH86" s="27"/>
      <c r="AI86" s="27"/>
      <c r="AJ86" s="27"/>
      <c r="AK86" t="s">
        <v>631</v>
      </c>
      <c r="AL86">
        <v>21.083333333333332</v>
      </c>
      <c r="AM86">
        <v>72.983333333333334</v>
      </c>
      <c r="AN86" s="27"/>
      <c r="AO86" s="27"/>
      <c r="AP86" s="27"/>
      <c r="AQ86" s="27"/>
      <c r="AR86" s="27"/>
      <c r="AS86" s="27"/>
      <c r="AT86" s="27"/>
      <c r="AU86" s="27"/>
      <c r="AV86" s="27"/>
      <c r="AZ86" t="s">
        <v>472</v>
      </c>
      <c r="BA86">
        <v>13.7</v>
      </c>
      <c r="BB86">
        <v>75.849999999999994</v>
      </c>
      <c r="BI86" t="s">
        <v>723</v>
      </c>
      <c r="BJ86">
        <v>23.733333333333334</v>
      </c>
      <c r="BK86">
        <v>77.13333333333334</v>
      </c>
      <c r="BL86" s="28" t="s">
        <v>178</v>
      </c>
      <c r="BM86">
        <v>21.4</v>
      </c>
      <c r="BN86">
        <v>79.316666666666663</v>
      </c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J86" s="31" t="s">
        <v>1259</v>
      </c>
      <c r="CK86" s="31">
        <v>26.3</v>
      </c>
      <c r="CL86" s="31">
        <v>74.766666670000006</v>
      </c>
      <c r="CM86" s="31"/>
      <c r="CN86" s="31"/>
      <c r="CO86" s="31"/>
      <c r="CP86" s="31" t="s">
        <v>1371</v>
      </c>
      <c r="CQ86" s="31">
        <v>8.2166666670000001</v>
      </c>
      <c r="CR86" s="31">
        <v>80.233333329999994</v>
      </c>
      <c r="CS86" s="31"/>
      <c r="CT86" s="31"/>
      <c r="CU86" s="31"/>
      <c r="CV86" s="30" t="s">
        <v>308</v>
      </c>
      <c r="CW86" s="26">
        <v>28.633333333333333</v>
      </c>
      <c r="CX86" s="26">
        <v>79.849999999999994</v>
      </c>
      <c r="CY86" s="26"/>
      <c r="CZ86" s="26"/>
      <c r="DA86" s="26"/>
      <c r="DB86" s="19"/>
      <c r="DC86" s="19"/>
      <c r="DD86" s="19"/>
    </row>
    <row r="87" spans="1:108" customFormat="1" x14ac:dyDescent="0.25">
      <c r="A87" s="32"/>
      <c r="B87" s="35"/>
      <c r="C87" s="19">
        <f t="shared" si="107"/>
        <v>87</v>
      </c>
      <c r="D87" s="19"/>
      <c r="E87" s="19"/>
      <c r="F87" s="19"/>
      <c r="G87" s="19" t="s">
        <v>858</v>
      </c>
      <c r="H87" s="19">
        <v>16.766666666666666</v>
      </c>
      <c r="I87" s="19">
        <v>77.45</v>
      </c>
      <c r="J87" s="19"/>
      <c r="K87" s="19"/>
      <c r="L87" s="19"/>
      <c r="M87" s="19"/>
      <c r="N87" s="19"/>
      <c r="O87" s="19"/>
      <c r="V87" s="19"/>
      <c r="W87" s="69"/>
      <c r="X87" s="69"/>
      <c r="Y87" s="69"/>
      <c r="Z87" s="69"/>
      <c r="AA87" s="19"/>
      <c r="AB87" s="19"/>
      <c r="AC87" s="19"/>
      <c r="AD87" s="19"/>
      <c r="AE87" s="27"/>
      <c r="AF87" s="27"/>
      <c r="AG87" s="27"/>
      <c r="AH87" s="27"/>
      <c r="AI87" s="27"/>
      <c r="AJ87" s="27"/>
      <c r="AK87" t="s">
        <v>632</v>
      </c>
      <c r="AL87">
        <v>23.033333333333335</v>
      </c>
      <c r="AM87">
        <v>73.783333333333331</v>
      </c>
      <c r="AN87" s="27"/>
      <c r="AO87" s="27"/>
      <c r="AP87" s="27"/>
      <c r="AQ87" s="27"/>
      <c r="AR87" s="27"/>
      <c r="AS87" s="27"/>
      <c r="AT87" s="27"/>
      <c r="AU87" s="27"/>
      <c r="AV87" s="27"/>
      <c r="AZ87" t="s">
        <v>473</v>
      </c>
      <c r="BA87">
        <v>13.333333333333334</v>
      </c>
      <c r="BB87">
        <v>77.13333333333334</v>
      </c>
      <c r="BI87" t="s">
        <v>724</v>
      </c>
      <c r="BJ87">
        <v>25.65</v>
      </c>
      <c r="BK87">
        <v>77.88333333333334</v>
      </c>
      <c r="BL87" s="28" t="s">
        <v>179</v>
      </c>
      <c r="BM87">
        <v>18.983333333333334</v>
      </c>
      <c r="BN87">
        <v>73.3</v>
      </c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J87" s="31" t="s">
        <v>1260</v>
      </c>
      <c r="CK87" s="31">
        <v>25.93333333</v>
      </c>
      <c r="CL87" s="31">
        <v>73.866666670000001</v>
      </c>
      <c r="CM87" s="31"/>
      <c r="CN87" s="31"/>
      <c r="CO87" s="31"/>
      <c r="CP87" s="31" t="s">
        <v>1456</v>
      </c>
      <c r="CQ87" s="31">
        <v>10.78333333</v>
      </c>
      <c r="CR87" s="31">
        <v>79.166666669999998</v>
      </c>
      <c r="CS87" s="31"/>
      <c r="CT87" s="31"/>
      <c r="CU87" s="31"/>
      <c r="CV87" s="30" t="s">
        <v>1461</v>
      </c>
      <c r="CW87" s="26">
        <v>25.566666666666666</v>
      </c>
      <c r="CX87" s="26">
        <v>81.983333333333334</v>
      </c>
      <c r="CY87" s="26"/>
      <c r="CZ87" s="26"/>
      <c r="DA87" s="26"/>
      <c r="DB87" s="19"/>
      <c r="DC87" s="19"/>
      <c r="DD87" s="19"/>
    </row>
    <row r="88" spans="1:108" customFormat="1" x14ac:dyDescent="0.25">
      <c r="A88" s="32"/>
      <c r="B88" s="35"/>
      <c r="C88" s="19">
        <f t="shared" si="107"/>
        <v>88</v>
      </c>
      <c r="D88" s="19"/>
      <c r="E88" s="19"/>
      <c r="F88" s="19"/>
      <c r="G88" s="19" t="s">
        <v>859</v>
      </c>
      <c r="H88" s="19">
        <v>17.666666666666668</v>
      </c>
      <c r="I88" s="19">
        <v>82.65</v>
      </c>
      <c r="J88" s="19"/>
      <c r="K88" s="19"/>
      <c r="L88" s="19"/>
      <c r="M88" s="19"/>
      <c r="N88" s="19"/>
      <c r="O88" s="19"/>
      <c r="V88" s="19"/>
      <c r="W88" s="69"/>
      <c r="X88" s="69"/>
      <c r="Y88" s="69"/>
      <c r="Z88" s="69"/>
      <c r="AA88" s="19"/>
      <c r="AB88" s="19"/>
      <c r="AC88" s="19"/>
      <c r="AD88" s="19"/>
      <c r="AE88" s="27"/>
      <c r="AF88" s="27"/>
      <c r="AG88" s="27"/>
      <c r="AH88" s="27"/>
      <c r="AI88" s="27"/>
      <c r="AJ88" s="27"/>
      <c r="AK88" t="s">
        <v>633</v>
      </c>
      <c r="AL88">
        <v>21.583333333333332</v>
      </c>
      <c r="AM88">
        <v>70.083333333333329</v>
      </c>
      <c r="AN88" s="27"/>
      <c r="AO88" s="27"/>
      <c r="AP88" s="27"/>
      <c r="AQ88" s="27"/>
      <c r="AR88" s="27"/>
      <c r="AS88" s="27"/>
      <c r="AT88" s="27"/>
      <c r="AU88" s="27"/>
      <c r="AV88" s="27"/>
      <c r="AZ88" t="s">
        <v>474</v>
      </c>
      <c r="BA88">
        <v>13.333333333333334</v>
      </c>
      <c r="BB88">
        <v>74.75</v>
      </c>
      <c r="BI88" t="s">
        <v>725</v>
      </c>
      <c r="BJ88">
        <v>23.616666666666667</v>
      </c>
      <c r="BK88">
        <v>78.233333333333334</v>
      </c>
      <c r="BL88" s="28" t="s">
        <v>180</v>
      </c>
      <c r="BM88">
        <v>19.133333333333333</v>
      </c>
      <c r="BN88">
        <v>76.216666666666669</v>
      </c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J88" s="31" t="s">
        <v>1261</v>
      </c>
      <c r="CK88" s="31">
        <v>27.85</v>
      </c>
      <c r="CL88" s="31">
        <v>75.3</v>
      </c>
      <c r="CM88" s="31"/>
      <c r="CN88" s="31"/>
      <c r="CO88" s="31"/>
      <c r="CP88" s="31" t="s">
        <v>1372</v>
      </c>
      <c r="CQ88" s="31">
        <v>8.9666666670000001</v>
      </c>
      <c r="CR88" s="31">
        <v>77.349999999999994</v>
      </c>
      <c r="CS88" s="31"/>
      <c r="CT88" s="31"/>
      <c r="CU88" s="31"/>
      <c r="CV88" s="30" t="s">
        <v>309</v>
      </c>
      <c r="CW88" s="26">
        <v>26.233333333333334</v>
      </c>
      <c r="CX88" s="26">
        <v>81.266666666666666</v>
      </c>
      <c r="CY88" s="26"/>
      <c r="CZ88" s="26"/>
      <c r="DA88" s="26"/>
      <c r="DB88" s="19"/>
      <c r="DC88" s="19"/>
      <c r="DD88" s="19"/>
    </row>
    <row r="89" spans="1:108" customFormat="1" x14ac:dyDescent="0.25">
      <c r="A89" s="32"/>
      <c r="B89" s="35"/>
      <c r="C89" s="19">
        <f t="shared" si="107"/>
        <v>89</v>
      </c>
      <c r="D89" s="19"/>
      <c r="E89" s="19"/>
      <c r="F89" s="19"/>
      <c r="G89" s="19" t="s">
        <v>860</v>
      </c>
      <c r="H89" s="19">
        <v>14.45</v>
      </c>
      <c r="I89" s="19">
        <v>80.033333333333331</v>
      </c>
      <c r="J89" s="19"/>
      <c r="K89" s="19"/>
      <c r="L89" s="19"/>
      <c r="M89" s="19"/>
      <c r="N89" s="19"/>
      <c r="O89" s="19"/>
      <c r="V89" s="19"/>
      <c r="W89" s="69"/>
      <c r="X89" s="69"/>
      <c r="Y89" s="69"/>
      <c r="Z89" s="69"/>
      <c r="AA89" s="19"/>
      <c r="AB89" s="19"/>
      <c r="AC89" s="19"/>
      <c r="AD89" s="19"/>
      <c r="AE89" s="27"/>
      <c r="AF89" s="27"/>
      <c r="AG89" s="27"/>
      <c r="AH89" s="27"/>
      <c r="AI89" s="27"/>
      <c r="AJ89" s="27"/>
      <c r="AK89" t="s">
        <v>634</v>
      </c>
      <c r="AL89">
        <v>21.066666666666666</v>
      </c>
      <c r="AM89">
        <v>75</v>
      </c>
      <c r="AN89" s="27"/>
      <c r="AO89" s="27"/>
      <c r="AP89" s="27"/>
      <c r="AQ89" s="27"/>
      <c r="AR89" s="27"/>
      <c r="AS89" s="27"/>
      <c r="AT89" s="27"/>
      <c r="AU89" s="27"/>
      <c r="AV89" s="27"/>
      <c r="AZ89" t="s">
        <v>475</v>
      </c>
      <c r="BA89">
        <v>13.833333333333334</v>
      </c>
      <c r="BB89">
        <v>76.416666666666671</v>
      </c>
      <c r="BI89" t="s">
        <v>726</v>
      </c>
      <c r="BJ89">
        <v>24.45</v>
      </c>
      <c r="BK89">
        <v>74.86666666666666</v>
      </c>
      <c r="BL89" s="28" t="s">
        <v>181</v>
      </c>
      <c r="BM89">
        <v>16.816666666666666</v>
      </c>
      <c r="BN89">
        <v>74.716666666666669</v>
      </c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J89" s="31" t="s">
        <v>1262</v>
      </c>
      <c r="CK89" s="31">
        <v>24.616666670000001</v>
      </c>
      <c r="CL89" s="31">
        <v>74.75</v>
      </c>
      <c r="CM89" s="31"/>
      <c r="CN89" s="31"/>
      <c r="CO89" s="31"/>
      <c r="CP89" s="31" t="s">
        <v>1457</v>
      </c>
      <c r="CQ89" s="31">
        <v>10.78333333</v>
      </c>
      <c r="CR89" s="31">
        <v>79.166666669999998</v>
      </c>
      <c r="CS89" s="31"/>
      <c r="CT89" s="31"/>
      <c r="CU89" s="31"/>
      <c r="CV89" s="30" t="s">
        <v>310</v>
      </c>
      <c r="CW89" s="26">
        <v>28.8</v>
      </c>
      <c r="CX89" s="26">
        <v>79.083333333333329</v>
      </c>
      <c r="CY89" s="26"/>
      <c r="CZ89" s="26"/>
      <c r="DA89" s="26"/>
      <c r="DB89" s="19"/>
      <c r="DC89" s="19"/>
      <c r="DD89" s="19"/>
    </row>
    <row r="90" spans="1:108" customFormat="1" x14ac:dyDescent="0.25">
      <c r="A90" s="32"/>
      <c r="B90" s="35"/>
      <c r="C90" s="19">
        <f t="shared" si="107"/>
        <v>90</v>
      </c>
      <c r="D90" s="19"/>
      <c r="E90" s="19"/>
      <c r="F90" s="19"/>
      <c r="G90" s="19" t="s">
        <v>861</v>
      </c>
      <c r="H90" s="19">
        <v>19.100000000000001</v>
      </c>
      <c r="I90" s="19">
        <v>78.416666666666671</v>
      </c>
      <c r="J90" s="19"/>
      <c r="K90" s="19"/>
      <c r="L90" s="19"/>
      <c r="M90" s="19"/>
      <c r="N90" s="19"/>
      <c r="O90" s="19"/>
      <c r="V90" s="19"/>
      <c r="W90" s="69"/>
      <c r="X90" s="69"/>
      <c r="Y90" s="69"/>
      <c r="Z90" s="69"/>
      <c r="AA90" s="19"/>
      <c r="AB90" s="19"/>
      <c r="AC90" s="19"/>
      <c r="AD90" s="19"/>
      <c r="AE90" s="27"/>
      <c r="AF90" s="27"/>
      <c r="AG90" s="27"/>
      <c r="AH90" s="27"/>
      <c r="AI90" s="27"/>
      <c r="AJ90" s="27"/>
      <c r="AK90" t="s">
        <v>635</v>
      </c>
      <c r="AL90">
        <v>23.75</v>
      </c>
      <c r="AM90">
        <v>72.61666666666666</v>
      </c>
      <c r="AN90" s="27"/>
      <c r="AO90" s="27"/>
      <c r="AP90" s="27"/>
      <c r="AQ90" s="27"/>
      <c r="AR90" s="27"/>
      <c r="AS90" s="27"/>
      <c r="AT90" s="27"/>
      <c r="AU90" s="27"/>
      <c r="AV90" s="27"/>
      <c r="AZ90" t="s">
        <v>1428</v>
      </c>
      <c r="BA90">
        <v>15.333333333333334</v>
      </c>
      <c r="BB90">
        <v>76.5</v>
      </c>
      <c r="BI90" t="s">
        <v>727</v>
      </c>
      <c r="BJ90">
        <v>22.5</v>
      </c>
      <c r="BK90">
        <v>77</v>
      </c>
      <c r="BL90" s="28" t="s">
        <v>1444</v>
      </c>
      <c r="BM90">
        <v>18.733333333333334</v>
      </c>
      <c r="BN90">
        <v>76.38333333333334</v>
      </c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J90" s="31" t="s">
        <v>1263</v>
      </c>
      <c r="CK90" s="31">
        <v>29.18333333</v>
      </c>
      <c r="CL90" s="31">
        <v>74.816666670000004</v>
      </c>
      <c r="CM90" s="31"/>
      <c r="CN90" s="31"/>
      <c r="CO90" s="31"/>
      <c r="CP90" s="31" t="s">
        <v>1373</v>
      </c>
      <c r="CQ90" s="31">
        <v>12.233333330000001</v>
      </c>
      <c r="CR90" s="31">
        <v>79.7</v>
      </c>
      <c r="CS90" s="31"/>
      <c r="CT90" s="31"/>
      <c r="CU90" s="31"/>
      <c r="CV90" s="30" t="s">
        <v>311</v>
      </c>
      <c r="CW90" s="26">
        <v>28.05</v>
      </c>
      <c r="CX90" s="26">
        <v>79</v>
      </c>
      <c r="CY90" s="26"/>
      <c r="CZ90" s="26"/>
      <c r="DA90" s="26"/>
      <c r="DB90" s="19"/>
      <c r="DC90" s="19"/>
      <c r="DD90" s="19"/>
    </row>
    <row r="91" spans="1:108" customFormat="1" x14ac:dyDescent="0.25">
      <c r="A91" s="32"/>
      <c r="B91" s="35"/>
      <c r="C91" s="19">
        <f t="shared" si="107"/>
        <v>91</v>
      </c>
      <c r="D91" s="19"/>
      <c r="E91" s="19"/>
      <c r="F91" s="19"/>
      <c r="G91" s="19" t="s">
        <v>862</v>
      </c>
      <c r="H91" s="19">
        <v>18.666666666666668</v>
      </c>
      <c r="I91" s="19">
        <v>78.166666666666671</v>
      </c>
      <c r="J91" s="19"/>
      <c r="K91" s="19"/>
      <c r="L91" s="19"/>
      <c r="M91" s="19"/>
      <c r="N91" s="19"/>
      <c r="O91" s="19"/>
      <c r="V91" s="19"/>
      <c r="W91" s="69"/>
      <c r="X91" s="69"/>
      <c r="Y91" s="69"/>
      <c r="Z91" s="69"/>
      <c r="AA91" s="19"/>
      <c r="AB91" s="19"/>
      <c r="AC91" s="19"/>
      <c r="AD91" s="19"/>
      <c r="AE91" s="27"/>
      <c r="AF91" s="27"/>
      <c r="AG91" s="27"/>
      <c r="AH91" s="27"/>
      <c r="AI91" s="27"/>
      <c r="AJ91" s="27"/>
      <c r="AK91" t="s">
        <v>1424</v>
      </c>
      <c r="AL91">
        <v>21.066666666666666</v>
      </c>
      <c r="AM91">
        <v>70.433333333333337</v>
      </c>
      <c r="AN91" s="27"/>
      <c r="AO91" s="27"/>
      <c r="AP91" s="27"/>
      <c r="AQ91" s="27"/>
      <c r="AR91" s="27"/>
      <c r="AS91" s="27"/>
      <c r="AT91" s="27"/>
      <c r="AU91" s="27"/>
      <c r="AV91" s="27"/>
      <c r="AZ91" t="s">
        <v>476</v>
      </c>
      <c r="BA91">
        <v>17</v>
      </c>
      <c r="BB91">
        <v>76.95</v>
      </c>
      <c r="BI91" t="s">
        <v>728</v>
      </c>
      <c r="BJ91">
        <v>25.05</v>
      </c>
      <c r="BK91">
        <v>79.05</v>
      </c>
      <c r="BL91" s="28" t="s">
        <v>1439</v>
      </c>
      <c r="BM91">
        <v>18.916666666666668</v>
      </c>
      <c r="BN91">
        <v>72.900000000000006</v>
      </c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J91" s="31" t="s">
        <v>1264</v>
      </c>
      <c r="CK91" s="31">
        <v>25.916666670000001</v>
      </c>
      <c r="CL91" s="31">
        <v>62.35</v>
      </c>
      <c r="CM91" s="31"/>
      <c r="CN91" s="31"/>
      <c r="CO91" s="31"/>
      <c r="CP91" s="31" t="s">
        <v>1374</v>
      </c>
      <c r="CQ91" s="31">
        <v>10.83333333</v>
      </c>
      <c r="CR91" s="31">
        <v>78.766666670000006</v>
      </c>
      <c r="CS91" s="31"/>
      <c r="CT91" s="31"/>
      <c r="CU91" s="31"/>
      <c r="CV91" s="30" t="s">
        <v>312</v>
      </c>
      <c r="CW91" s="26">
        <v>29.966666666666665</v>
      </c>
      <c r="CX91" s="26">
        <v>77.38333333333334</v>
      </c>
      <c r="CY91" s="26"/>
      <c r="CZ91" s="26"/>
      <c r="DA91" s="26"/>
      <c r="DB91" s="19"/>
      <c r="DC91" s="19"/>
      <c r="DD91" s="19"/>
    </row>
    <row r="92" spans="1:108" customFormat="1" x14ac:dyDescent="0.25">
      <c r="A92" s="32"/>
      <c r="B92" s="35"/>
      <c r="C92" s="19">
        <f t="shared" si="107"/>
        <v>92</v>
      </c>
      <c r="D92" s="19"/>
      <c r="E92" s="19"/>
      <c r="F92" s="19"/>
      <c r="G92" s="19" t="s">
        <v>863</v>
      </c>
      <c r="H92" s="19">
        <v>15.9</v>
      </c>
      <c r="I92" s="19">
        <v>80.716666666666669</v>
      </c>
      <c r="J92" s="19"/>
      <c r="K92" s="19"/>
      <c r="L92" s="19"/>
      <c r="M92" s="19"/>
      <c r="N92" s="19"/>
      <c r="O92" s="19"/>
      <c r="V92" s="19"/>
      <c r="W92" s="69"/>
      <c r="X92" s="69"/>
      <c r="Y92" s="69"/>
      <c r="Z92" s="69"/>
      <c r="AA92" s="19"/>
      <c r="AB92" s="19"/>
      <c r="AC92" s="19"/>
      <c r="AD92" s="19"/>
      <c r="AE92" s="27"/>
      <c r="AF92" s="27"/>
      <c r="AG92" s="27"/>
      <c r="AH92" s="27"/>
      <c r="AI92" s="27"/>
      <c r="AJ92" s="27"/>
      <c r="AK92" t="s">
        <v>1425</v>
      </c>
      <c r="AL92">
        <v>22.716666666666665</v>
      </c>
      <c r="AM92">
        <v>71.716666666666669</v>
      </c>
      <c r="AN92" s="27"/>
      <c r="AO92" s="27"/>
      <c r="AP92" s="27"/>
      <c r="AQ92" s="27"/>
      <c r="AR92" s="27"/>
      <c r="AS92" s="27"/>
      <c r="AT92" s="27"/>
      <c r="AU92" s="27"/>
      <c r="AV92" s="27"/>
      <c r="AZ92" t="s">
        <v>477</v>
      </c>
      <c r="BA92">
        <v>12.083333333333334</v>
      </c>
      <c r="BB92">
        <v>77</v>
      </c>
      <c r="BI92" t="s">
        <v>729</v>
      </c>
      <c r="BJ92">
        <v>25.35</v>
      </c>
      <c r="BK92">
        <v>78.63333333333334</v>
      </c>
      <c r="BL92" s="28" t="s">
        <v>182</v>
      </c>
      <c r="BM92">
        <v>18.7</v>
      </c>
      <c r="BN92">
        <v>77.400000000000006</v>
      </c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J92" s="31" t="s">
        <v>1265</v>
      </c>
      <c r="CK92" s="31">
        <v>25.766666669999999</v>
      </c>
      <c r="CL92" s="31">
        <v>73.416666669999998</v>
      </c>
      <c r="CM92" s="31"/>
      <c r="CN92" s="31"/>
      <c r="CO92" s="31"/>
      <c r="CP92" s="31" t="s">
        <v>1375</v>
      </c>
      <c r="CQ92" s="31">
        <v>8.5</v>
      </c>
      <c r="CR92" s="31">
        <v>78.183333329999996</v>
      </c>
      <c r="CS92" s="31"/>
      <c r="CT92" s="31"/>
      <c r="CU92" s="31"/>
      <c r="CV92" s="30" t="s">
        <v>313</v>
      </c>
      <c r="CW92" s="26">
        <v>25.533333333333335</v>
      </c>
      <c r="CX92" s="26">
        <v>83.266666666666666</v>
      </c>
      <c r="CY92" s="26"/>
      <c r="CZ92" s="26"/>
      <c r="DA92" s="26"/>
      <c r="DB92" s="19"/>
      <c r="DC92" s="19"/>
      <c r="DD92" s="19"/>
    </row>
    <row r="93" spans="1:108" customFormat="1" x14ac:dyDescent="0.25">
      <c r="A93" s="32"/>
      <c r="B93" s="35"/>
      <c r="C93" s="19">
        <f t="shared" si="107"/>
        <v>93</v>
      </c>
      <c r="D93" s="19"/>
      <c r="E93" s="19"/>
      <c r="F93" s="19"/>
      <c r="G93" s="19" t="s">
        <v>864</v>
      </c>
      <c r="H93" s="19">
        <v>13.05</v>
      </c>
      <c r="I93" s="19">
        <v>79</v>
      </c>
      <c r="J93" s="19"/>
      <c r="K93" s="19"/>
      <c r="L93" s="19"/>
      <c r="M93" s="19"/>
      <c r="N93" s="19"/>
      <c r="O93" s="19"/>
      <c r="V93" s="19"/>
      <c r="W93" s="69"/>
      <c r="X93" s="69"/>
      <c r="Y93" s="69"/>
      <c r="Z93" s="69"/>
      <c r="AA93" s="19"/>
      <c r="AB93" s="19"/>
      <c r="AC93" s="19"/>
      <c r="AD93" s="19"/>
      <c r="AE93" s="27"/>
      <c r="AF93" s="27"/>
      <c r="AG93" s="27"/>
      <c r="AH93" s="27"/>
      <c r="AI93" s="27"/>
      <c r="AJ93" s="27"/>
      <c r="AK93" t="s">
        <v>636</v>
      </c>
      <c r="AL93">
        <v>21.333333333333332</v>
      </c>
      <c r="AM93">
        <v>74.5</v>
      </c>
      <c r="AN93" s="27"/>
      <c r="AO93" s="27"/>
      <c r="AP93" s="27"/>
      <c r="AQ93" s="27"/>
      <c r="AR93" s="27"/>
      <c r="AS93" s="27"/>
      <c r="AT93" s="27"/>
      <c r="AU93" s="27"/>
      <c r="AV93" s="27"/>
      <c r="BI93" t="s">
        <v>730</v>
      </c>
      <c r="BJ93">
        <v>24.416666666666668</v>
      </c>
      <c r="BK93">
        <v>75.083333333333329</v>
      </c>
      <c r="BL93" s="28" t="s">
        <v>183</v>
      </c>
      <c r="BM93">
        <v>20.066666666666666</v>
      </c>
      <c r="BN93">
        <v>79.716666666666669</v>
      </c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J93" s="31" t="s">
        <v>1266</v>
      </c>
      <c r="CK93" s="31">
        <v>24.033333330000001</v>
      </c>
      <c r="CL93" s="31">
        <v>74.066666670000004</v>
      </c>
      <c r="CM93" s="31"/>
      <c r="CN93" s="31"/>
      <c r="CO93" s="31"/>
      <c r="CP93" s="31" t="s">
        <v>1376</v>
      </c>
      <c r="CQ93" s="31">
        <v>11.383333329999999</v>
      </c>
      <c r="CR93" s="31">
        <v>77.933333329999996</v>
      </c>
      <c r="CS93" s="31"/>
      <c r="CT93" s="31"/>
      <c r="CU93" s="31"/>
      <c r="CV93" s="30" t="s">
        <v>314</v>
      </c>
      <c r="CW93" s="26">
        <v>28.583333333333332</v>
      </c>
      <c r="CX93" s="26">
        <v>78.61666666666666</v>
      </c>
      <c r="CY93" s="26"/>
      <c r="CZ93" s="26"/>
      <c r="DA93" s="26"/>
      <c r="DB93" s="19"/>
      <c r="DC93" s="19"/>
      <c r="DD93" s="19"/>
    </row>
    <row r="94" spans="1:108" customFormat="1" x14ac:dyDescent="0.25">
      <c r="A94" s="32"/>
      <c r="B94" s="35"/>
      <c r="C94" s="19">
        <f t="shared" si="107"/>
        <v>94</v>
      </c>
      <c r="D94" s="19"/>
      <c r="E94" s="19"/>
      <c r="F94" s="19"/>
      <c r="G94" s="19" t="s">
        <v>865</v>
      </c>
      <c r="H94" s="19">
        <v>16.516666666666666</v>
      </c>
      <c r="I94" s="19">
        <v>81.766666666666666</v>
      </c>
      <c r="J94" s="19"/>
      <c r="K94" s="19"/>
      <c r="L94" s="19"/>
      <c r="M94" s="19"/>
      <c r="N94" s="19"/>
      <c r="O94" s="19"/>
      <c r="V94" s="19"/>
      <c r="W94" s="69"/>
      <c r="X94" s="69"/>
      <c r="Y94" s="69"/>
      <c r="Z94" s="69"/>
      <c r="AA94" s="19"/>
      <c r="AB94" s="19"/>
      <c r="AC94" s="19"/>
      <c r="AD94" s="19"/>
      <c r="AE94" s="27"/>
      <c r="AF94" s="27"/>
      <c r="AG94" s="27"/>
      <c r="AH94" s="27"/>
      <c r="AI94" s="27"/>
      <c r="AJ94" s="27"/>
      <c r="AK94" t="s">
        <v>637</v>
      </c>
      <c r="AL94">
        <v>24.05</v>
      </c>
      <c r="AM94">
        <v>72.733333333333334</v>
      </c>
      <c r="AN94" s="27"/>
      <c r="AO94" s="27"/>
      <c r="AP94" s="27"/>
      <c r="AQ94" s="27"/>
      <c r="AR94" s="27"/>
      <c r="AS94" s="27"/>
      <c r="AT94" s="27"/>
      <c r="AU94" s="27"/>
      <c r="AV94" s="27"/>
      <c r="BI94" t="s">
        <v>731</v>
      </c>
      <c r="BJ94">
        <v>22.05</v>
      </c>
      <c r="BK94">
        <v>78.36666666666666</v>
      </c>
      <c r="BL94" s="28" t="s">
        <v>1445</v>
      </c>
      <c r="BM94">
        <v>18.833333333333332</v>
      </c>
      <c r="BN94">
        <v>73.833333333333329</v>
      </c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J94" s="31" t="s">
        <v>624</v>
      </c>
      <c r="CK94" s="31">
        <v>27.81666667</v>
      </c>
      <c r="CL94" s="31">
        <v>76.016666670000006</v>
      </c>
      <c r="CM94" s="31"/>
      <c r="CN94" s="31"/>
      <c r="CO94" s="31"/>
      <c r="CP94" s="31" t="s">
        <v>1377</v>
      </c>
      <c r="CQ94" s="31">
        <v>11.96666667</v>
      </c>
      <c r="CR94" s="31">
        <v>79.25</v>
      </c>
      <c r="CS94" s="31"/>
      <c r="CT94" s="31"/>
      <c r="CU94" s="31"/>
      <c r="CV94" s="30" t="s">
        <v>315</v>
      </c>
      <c r="CW94" s="26">
        <v>25.766666666666666</v>
      </c>
      <c r="CX94" s="26">
        <v>79.716666666666669</v>
      </c>
      <c r="CY94" s="26"/>
      <c r="CZ94" s="26"/>
      <c r="DA94" s="26"/>
      <c r="DB94" s="19"/>
      <c r="DC94" s="19"/>
      <c r="DD94" s="19"/>
    </row>
    <row r="95" spans="1:108" customFormat="1" x14ac:dyDescent="0.25">
      <c r="A95" s="32"/>
      <c r="B95" s="35"/>
      <c r="C95" s="19">
        <f t="shared" si="107"/>
        <v>95</v>
      </c>
      <c r="D95" s="19"/>
      <c r="E95" s="19"/>
      <c r="F95" s="19"/>
      <c r="G95" s="19" t="s">
        <v>866</v>
      </c>
      <c r="H95" s="19">
        <v>18.600000000000001</v>
      </c>
      <c r="I95" s="19">
        <v>83.8</v>
      </c>
      <c r="J95" s="19"/>
      <c r="K95" s="19"/>
      <c r="L95" s="19"/>
      <c r="M95" s="19"/>
      <c r="N95" s="19"/>
      <c r="O95" s="19"/>
      <c r="V95" s="19"/>
      <c r="W95" s="69"/>
      <c r="X95" s="69"/>
      <c r="Y95" s="69"/>
      <c r="Z95" s="69"/>
      <c r="AA95" s="19"/>
      <c r="AB95" s="19"/>
      <c r="AC95" s="19"/>
      <c r="AD95" s="19"/>
      <c r="AE95" s="27"/>
      <c r="AF95" s="27"/>
      <c r="AG95" s="27"/>
      <c r="AH95" s="27"/>
      <c r="AI95" s="27"/>
      <c r="AJ95" s="27"/>
      <c r="AK95" t="s">
        <v>638</v>
      </c>
      <c r="AL95">
        <v>24.383333333333333</v>
      </c>
      <c r="AM95">
        <v>71.61666666666666</v>
      </c>
      <c r="AN95" s="27"/>
      <c r="AO95" s="27"/>
      <c r="AP95" s="27"/>
      <c r="AQ95" s="27"/>
      <c r="AR95" s="27"/>
      <c r="AS95" s="27"/>
      <c r="AT95" s="27"/>
      <c r="AU95" s="27"/>
      <c r="AV95" s="27"/>
      <c r="BI95" t="s">
        <v>732</v>
      </c>
      <c r="BJ95">
        <v>24.733333333333334</v>
      </c>
      <c r="BK95">
        <v>80.233333333333334</v>
      </c>
      <c r="BL95" s="28" t="s">
        <v>184</v>
      </c>
      <c r="BM95">
        <v>18.3</v>
      </c>
      <c r="BN95">
        <v>72.983333333333334</v>
      </c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J95" s="31" t="s">
        <v>1267</v>
      </c>
      <c r="CK95" s="31">
        <v>27.15</v>
      </c>
      <c r="CL95" s="31">
        <v>72.400000000000006</v>
      </c>
      <c r="CM95" s="31"/>
      <c r="CN95" s="31"/>
      <c r="CO95" s="31"/>
      <c r="CP95" s="31" t="s">
        <v>1378</v>
      </c>
      <c r="CQ95" s="31">
        <v>9.8166666669999998</v>
      </c>
      <c r="CR95" s="31">
        <v>79.016666670000006</v>
      </c>
      <c r="CS95" s="31"/>
      <c r="CT95" s="31"/>
      <c r="CU95" s="31"/>
      <c r="CV95" s="30" t="s">
        <v>316</v>
      </c>
      <c r="CW95" s="26">
        <v>27.05</v>
      </c>
      <c r="CX95" s="26">
        <v>80.083333333333329</v>
      </c>
      <c r="CY95" s="26"/>
      <c r="CZ95" s="26"/>
      <c r="DA95" s="26"/>
      <c r="DB95" s="19"/>
      <c r="DC95" s="19"/>
      <c r="DD95" s="19"/>
    </row>
    <row r="96" spans="1:108" customFormat="1" x14ac:dyDescent="0.25">
      <c r="A96" s="32"/>
      <c r="B96" s="35"/>
      <c r="C96" s="19">
        <f t="shared" si="107"/>
        <v>96</v>
      </c>
      <c r="D96" s="19"/>
      <c r="E96" s="19"/>
      <c r="F96" s="19"/>
      <c r="G96" s="19" t="s">
        <v>867</v>
      </c>
      <c r="H96" s="19">
        <v>13.083333333333334</v>
      </c>
      <c r="I96" s="19">
        <v>79.033333333333331</v>
      </c>
      <c r="J96" s="19"/>
      <c r="K96" s="19"/>
      <c r="L96" s="19"/>
      <c r="M96" s="19"/>
      <c r="N96" s="19"/>
      <c r="O96" s="19"/>
      <c r="V96" s="19"/>
      <c r="W96" s="69"/>
      <c r="X96" s="69"/>
      <c r="Y96" s="69"/>
      <c r="Z96" s="69"/>
      <c r="AA96" s="19"/>
      <c r="AB96" s="19"/>
      <c r="AC96" s="19"/>
      <c r="AD96" s="19"/>
      <c r="AE96" s="27"/>
      <c r="AF96" s="27"/>
      <c r="AG96" s="27"/>
      <c r="AH96" s="27"/>
      <c r="AI96" s="27"/>
      <c r="AJ96" s="27"/>
      <c r="AK96" t="s">
        <v>639</v>
      </c>
      <c r="AL96">
        <v>22</v>
      </c>
      <c r="AM96">
        <v>73.266666666666666</v>
      </c>
      <c r="AN96" s="27"/>
      <c r="AO96" s="27"/>
      <c r="AP96" s="27"/>
      <c r="AQ96" s="27"/>
      <c r="AR96" s="27"/>
      <c r="AS96" s="27"/>
      <c r="AT96" s="27"/>
      <c r="AU96" s="27"/>
      <c r="AV96" s="27"/>
      <c r="BI96" t="s">
        <v>733</v>
      </c>
      <c r="BJ96">
        <v>23.616666666666667</v>
      </c>
      <c r="BK96">
        <v>75.033333333333331</v>
      </c>
      <c r="BL96" s="28" t="s">
        <v>185</v>
      </c>
      <c r="BM96">
        <v>21.15</v>
      </c>
      <c r="BN96">
        <v>79.150000000000006</v>
      </c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J96" s="31" t="s">
        <v>1268</v>
      </c>
      <c r="CK96" s="31">
        <v>26.866666670000001</v>
      </c>
      <c r="CL96" s="31">
        <v>75.266666670000006</v>
      </c>
      <c r="CM96" s="31"/>
      <c r="CN96" s="31"/>
      <c r="CO96" s="31"/>
      <c r="CP96" s="31" t="s">
        <v>1379</v>
      </c>
      <c r="CQ96" s="31">
        <v>8.7333333329999991</v>
      </c>
      <c r="CR96" s="31">
        <v>77.733333329999994</v>
      </c>
      <c r="CS96" s="31"/>
      <c r="CT96" s="31"/>
      <c r="CU96" s="31"/>
      <c r="CV96" s="30" t="s">
        <v>317</v>
      </c>
      <c r="CW96" s="26">
        <v>27.9</v>
      </c>
      <c r="CX96" s="26">
        <v>79.95</v>
      </c>
      <c r="CY96" s="26"/>
      <c r="CZ96" s="26"/>
      <c r="DA96" s="26"/>
      <c r="DB96" s="19"/>
      <c r="DC96" s="19"/>
      <c r="DD96" s="19"/>
    </row>
    <row r="97" spans="1:108" customFormat="1" x14ac:dyDescent="0.25">
      <c r="A97" s="32"/>
      <c r="B97" s="35"/>
      <c r="C97" s="19">
        <f t="shared" si="107"/>
        <v>97</v>
      </c>
      <c r="D97" s="19"/>
      <c r="E97" s="19"/>
      <c r="F97" s="19"/>
      <c r="G97" s="19" t="s">
        <v>868</v>
      </c>
      <c r="H97" s="19">
        <v>17.600000000000001</v>
      </c>
      <c r="I97" s="19">
        <v>78.033333333333331</v>
      </c>
      <c r="J97" s="19"/>
      <c r="K97" s="19"/>
      <c r="L97" s="19"/>
      <c r="M97" s="19"/>
      <c r="N97" s="19"/>
      <c r="O97" s="19"/>
      <c r="V97" s="19"/>
      <c r="W97" s="69"/>
      <c r="X97" s="69"/>
      <c r="Y97" s="69"/>
      <c r="Z97" s="69"/>
      <c r="AA97" s="19"/>
      <c r="AB97" s="19"/>
      <c r="AC97" s="19"/>
      <c r="AD97" s="19"/>
      <c r="AE97" s="27"/>
      <c r="AF97" s="27"/>
      <c r="AG97" s="27"/>
      <c r="AH97" s="27"/>
      <c r="AI97" s="27"/>
      <c r="AJ97" s="27"/>
      <c r="AK97" t="s">
        <v>640</v>
      </c>
      <c r="AL97">
        <v>22.55</v>
      </c>
      <c r="AM97">
        <v>71</v>
      </c>
      <c r="AN97" s="27"/>
      <c r="AO97" s="27"/>
      <c r="AP97" s="27"/>
      <c r="AQ97" s="27"/>
      <c r="AR97" s="27"/>
      <c r="AS97" s="27"/>
      <c r="AT97" s="27"/>
      <c r="AU97" s="27"/>
      <c r="AV97" s="27"/>
      <c r="BI97" t="s">
        <v>734</v>
      </c>
      <c r="BJ97">
        <v>24.95</v>
      </c>
      <c r="BK97">
        <v>76.083333333333329</v>
      </c>
      <c r="BL97" s="28" t="s">
        <v>186</v>
      </c>
      <c r="BM97">
        <v>17.816666666666666</v>
      </c>
      <c r="BN97">
        <v>76.333333333333329</v>
      </c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J97" s="31" t="s">
        <v>1269</v>
      </c>
      <c r="CK97" s="31">
        <v>26.366666670000001</v>
      </c>
      <c r="CL97" s="31">
        <v>73.583333330000002</v>
      </c>
      <c r="CM97" s="31"/>
      <c r="CN97" s="31"/>
      <c r="CO97" s="31"/>
      <c r="CP97" s="31" t="s">
        <v>1380</v>
      </c>
      <c r="CQ97" s="31">
        <v>11.08333333</v>
      </c>
      <c r="CR97" s="31">
        <v>77.333333330000002</v>
      </c>
      <c r="CS97" s="31"/>
      <c r="CT97" s="31"/>
      <c r="CU97" s="31"/>
      <c r="CV97" s="30" t="s">
        <v>318</v>
      </c>
      <c r="CW97" s="26">
        <v>27.3</v>
      </c>
      <c r="CX97" s="26">
        <v>80.083333333333329</v>
      </c>
      <c r="CY97" s="26"/>
      <c r="CZ97" s="26"/>
      <c r="DA97" s="26"/>
      <c r="DB97" s="19"/>
      <c r="DC97" s="19"/>
      <c r="DD97" s="19"/>
    </row>
    <row r="98" spans="1:108" customFormat="1" x14ac:dyDescent="0.25">
      <c r="A98" s="32"/>
      <c r="B98" s="35"/>
      <c r="C98" s="19">
        <f t="shared" si="107"/>
        <v>98</v>
      </c>
      <c r="D98" s="19"/>
      <c r="E98" s="19"/>
      <c r="F98" s="19"/>
      <c r="G98" s="19" t="s">
        <v>869</v>
      </c>
      <c r="H98" s="19">
        <v>15.4</v>
      </c>
      <c r="I98" s="19">
        <v>77.066666666666663</v>
      </c>
      <c r="J98" s="19"/>
      <c r="K98" s="19"/>
      <c r="L98" s="19"/>
      <c r="M98" s="19"/>
      <c r="N98" s="19"/>
      <c r="O98" s="19"/>
      <c r="V98" s="19"/>
      <c r="W98" s="69"/>
      <c r="X98" s="69"/>
      <c r="Y98" s="69"/>
      <c r="Z98" s="69"/>
      <c r="AA98" s="19"/>
      <c r="AB98" s="19"/>
      <c r="AC98" s="19"/>
      <c r="AD98" s="19"/>
      <c r="AE98" s="27"/>
      <c r="AF98" s="27"/>
      <c r="AG98" s="27"/>
      <c r="AH98" s="27"/>
      <c r="AI98" s="27"/>
      <c r="AJ98" s="27"/>
      <c r="AK98" t="s">
        <v>641</v>
      </c>
      <c r="AL98">
        <v>20.883333333333333</v>
      </c>
      <c r="AM98">
        <v>73.433333333333337</v>
      </c>
      <c r="AN98" s="27"/>
      <c r="AO98" s="27"/>
      <c r="AP98" s="27"/>
      <c r="AQ98" s="27"/>
      <c r="AR98" s="27"/>
      <c r="AS98" s="27"/>
      <c r="AT98" s="27"/>
      <c r="AU98" s="27"/>
      <c r="AV98" s="27"/>
      <c r="BI98" t="s">
        <v>735</v>
      </c>
      <c r="BJ98">
        <v>23.933333333333334</v>
      </c>
      <c r="BK98">
        <v>78.25</v>
      </c>
      <c r="BL98" s="28" t="s">
        <v>187</v>
      </c>
      <c r="BM98">
        <v>19.149999999999999</v>
      </c>
      <c r="BN98">
        <v>77.45</v>
      </c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J98" s="31" t="s">
        <v>1270</v>
      </c>
      <c r="CK98" s="31">
        <v>26.916666670000001</v>
      </c>
      <c r="CL98" s="31">
        <v>71.966666669999995</v>
      </c>
      <c r="CM98" s="31"/>
      <c r="CN98" s="31"/>
      <c r="CO98" s="31"/>
      <c r="CP98" s="31" t="s">
        <v>1381</v>
      </c>
      <c r="CQ98" s="31">
        <v>13.15</v>
      </c>
      <c r="CR98" s="31">
        <v>79.95</v>
      </c>
      <c r="CS98" s="31"/>
      <c r="CT98" s="31"/>
      <c r="CU98" s="31"/>
      <c r="CV98" s="30" t="s">
        <v>319</v>
      </c>
      <c r="CW98" s="26">
        <v>27.216666666666665</v>
      </c>
      <c r="CX98" s="26">
        <v>77.966666666666669</v>
      </c>
      <c r="CY98" s="26"/>
      <c r="CZ98" s="26"/>
      <c r="DA98" s="26"/>
      <c r="DB98" s="19"/>
      <c r="DC98" s="19"/>
      <c r="DD98" s="19"/>
    </row>
    <row r="99" spans="1:108" customFormat="1" x14ac:dyDescent="0.25">
      <c r="A99" s="32"/>
      <c r="B99" s="35"/>
      <c r="C99" s="19">
        <f t="shared" si="107"/>
        <v>99</v>
      </c>
      <c r="D99" s="19"/>
      <c r="E99" s="19"/>
      <c r="F99" s="19"/>
      <c r="G99" s="19" t="s">
        <v>870</v>
      </c>
      <c r="H99" s="19">
        <v>17.083333333333332</v>
      </c>
      <c r="I99" s="19">
        <v>82.183333333333337</v>
      </c>
      <c r="J99" s="19"/>
      <c r="K99" s="19"/>
      <c r="L99" s="19"/>
      <c r="M99" s="19"/>
      <c r="N99" s="19"/>
      <c r="O99" s="19"/>
      <c r="V99" s="19"/>
      <c r="W99" s="69"/>
      <c r="X99" s="69"/>
      <c r="Y99" s="69"/>
      <c r="Z99" s="69"/>
      <c r="AA99" s="19"/>
      <c r="AB99" s="19"/>
      <c r="AC99" s="19"/>
      <c r="AD99" s="19"/>
      <c r="AE99" s="27"/>
      <c r="AF99" s="27"/>
      <c r="AG99" s="27"/>
      <c r="AH99" s="27"/>
      <c r="AI99" s="27"/>
      <c r="AJ99" s="27"/>
      <c r="AK99" t="s">
        <v>642</v>
      </c>
      <c r="AL99">
        <v>23.133333333333333</v>
      </c>
      <c r="AM99">
        <v>72.11666666666666</v>
      </c>
      <c r="AN99" s="27"/>
      <c r="AO99" s="27"/>
      <c r="AP99" s="27"/>
      <c r="AQ99" s="27"/>
      <c r="AR99" s="27"/>
      <c r="AS99" s="27"/>
      <c r="AT99" s="27"/>
      <c r="AU99" s="27"/>
      <c r="AV99" s="27"/>
      <c r="BI99" t="s">
        <v>1477</v>
      </c>
      <c r="BJ99">
        <v>20</v>
      </c>
      <c r="BK99">
        <v>77</v>
      </c>
      <c r="BL99" s="28" t="s">
        <v>188</v>
      </c>
      <c r="BM99">
        <v>21.383333333333333</v>
      </c>
      <c r="BN99">
        <v>74.316666666666663</v>
      </c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J99" s="31" t="s">
        <v>1271</v>
      </c>
      <c r="CK99" s="31">
        <v>28.516666669999999</v>
      </c>
      <c r="CL99" s="31">
        <v>72.849999999999994</v>
      </c>
      <c r="CM99" s="31"/>
      <c r="CN99" s="31"/>
      <c r="CO99" s="31"/>
      <c r="CP99" s="31" t="s">
        <v>1382</v>
      </c>
      <c r="CQ99" s="31">
        <v>12.25</v>
      </c>
      <c r="CR99" s="31">
        <v>79.116666670000001</v>
      </c>
      <c r="CS99" s="31"/>
      <c r="CT99" s="31"/>
      <c r="CU99" s="31"/>
      <c r="CV99" s="30" t="s">
        <v>320</v>
      </c>
      <c r="CW99" s="26">
        <v>26.55</v>
      </c>
      <c r="CX99" s="26">
        <v>82.7</v>
      </c>
      <c r="CY99" s="26"/>
      <c r="CZ99" s="26"/>
      <c r="DA99" s="26"/>
      <c r="DB99" s="19"/>
      <c r="DC99" s="19"/>
      <c r="DD99" s="19"/>
    </row>
    <row r="100" spans="1:108" customFormat="1" x14ac:dyDescent="0.25">
      <c r="A100" s="32"/>
      <c r="B100" s="35"/>
      <c r="C100" s="19">
        <f t="shared" si="107"/>
        <v>100</v>
      </c>
      <c r="D100" s="19"/>
      <c r="E100" s="19"/>
      <c r="F100" s="19"/>
      <c r="G100" s="19" t="s">
        <v>871</v>
      </c>
      <c r="H100" s="19">
        <v>14.083333333333334</v>
      </c>
      <c r="I100" s="19">
        <v>77.63333333333334</v>
      </c>
      <c r="J100" s="19"/>
      <c r="K100" s="19"/>
      <c r="L100" s="19"/>
      <c r="M100" s="19"/>
      <c r="N100" s="19"/>
      <c r="O100" s="19"/>
      <c r="V100" s="19"/>
      <c r="W100" s="69"/>
      <c r="X100" s="69"/>
      <c r="Y100" s="69"/>
      <c r="Z100" s="69"/>
      <c r="AA100" s="19"/>
      <c r="AB100" s="19"/>
      <c r="AC100" s="19"/>
      <c r="AD100" s="19"/>
      <c r="AE100" s="27"/>
      <c r="AF100" s="27"/>
      <c r="AG100" s="27"/>
      <c r="AH100" s="27"/>
      <c r="AI100" s="27"/>
      <c r="AJ100" s="27"/>
      <c r="AK100" t="s">
        <v>643</v>
      </c>
      <c r="AL100">
        <v>21.366666666666667</v>
      </c>
      <c r="AM100">
        <v>70.86666666666666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BI100" t="s">
        <v>736</v>
      </c>
      <c r="BJ100">
        <v>24.2</v>
      </c>
      <c r="BK100">
        <v>76.099999999999994</v>
      </c>
      <c r="BL100" s="28" t="s">
        <v>189</v>
      </c>
      <c r="BM100">
        <v>20.033333333333335</v>
      </c>
      <c r="BN100">
        <v>73.833333333333329</v>
      </c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J100" s="31" t="s">
        <v>740</v>
      </c>
      <c r="CK100" s="31">
        <v>28.65</v>
      </c>
      <c r="CL100" s="31">
        <v>75.433333329999996</v>
      </c>
      <c r="CM100" s="31"/>
      <c r="CN100" s="31"/>
      <c r="CO100" s="31"/>
      <c r="CP100" s="31" t="s">
        <v>1383</v>
      </c>
      <c r="CQ100" s="31">
        <v>9.75</v>
      </c>
      <c r="CR100" s="31">
        <v>79.066666670000004</v>
      </c>
      <c r="CS100" s="31"/>
      <c r="CT100" s="31"/>
      <c r="CU100" s="31"/>
      <c r="CV100" s="30" t="s">
        <v>321</v>
      </c>
      <c r="CW100" s="26">
        <v>29</v>
      </c>
      <c r="CX100" s="26">
        <v>80</v>
      </c>
      <c r="CY100" s="26"/>
      <c r="CZ100" s="26"/>
      <c r="DA100" s="26"/>
      <c r="DB100" s="19"/>
      <c r="DC100" s="19"/>
      <c r="DD100" s="19"/>
    </row>
    <row r="101" spans="1:108" customFormat="1" x14ac:dyDescent="0.25">
      <c r="A101" s="32"/>
      <c r="B101" s="35"/>
      <c r="C101" s="19">
        <f t="shared" si="107"/>
        <v>101</v>
      </c>
      <c r="D101" s="19"/>
      <c r="E101" s="19"/>
      <c r="F101" s="19"/>
      <c r="G101" s="19" t="s">
        <v>872</v>
      </c>
      <c r="H101" s="19">
        <v>17.116666666666667</v>
      </c>
      <c r="I101" s="19">
        <v>82.316666666666663</v>
      </c>
      <c r="J101" s="19"/>
      <c r="K101" s="19"/>
      <c r="L101" s="19"/>
      <c r="M101" s="19"/>
      <c r="N101" s="19"/>
      <c r="O101" s="19"/>
      <c r="V101" s="19"/>
      <c r="W101" s="69"/>
      <c r="X101" s="69"/>
      <c r="Y101" s="69"/>
      <c r="Z101" s="69"/>
      <c r="AA101" s="19"/>
      <c r="AB101" s="19"/>
      <c r="AC101" s="19"/>
      <c r="AD101" s="19"/>
      <c r="AE101" s="27"/>
      <c r="AF101" s="27"/>
      <c r="AG101" s="27"/>
      <c r="AH101" s="27"/>
      <c r="AI101" s="27"/>
      <c r="AJ101" s="27"/>
      <c r="AK101" t="s">
        <v>1426</v>
      </c>
      <c r="AL101">
        <v>22.716666666666665</v>
      </c>
      <c r="AM101">
        <v>71.716666666666669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BI101" t="s">
        <v>737</v>
      </c>
      <c r="BJ101">
        <v>23.066666666666666</v>
      </c>
      <c r="BK101">
        <v>79.033333333333331</v>
      </c>
      <c r="BL101" s="28" t="s">
        <v>190</v>
      </c>
      <c r="BM101">
        <v>18.133333333333333</v>
      </c>
      <c r="BN101">
        <v>76.099999999999994</v>
      </c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J101" s="31" t="s">
        <v>539</v>
      </c>
      <c r="CK101" s="31">
        <v>28.016666669999999</v>
      </c>
      <c r="CL101" s="31">
        <v>76.25</v>
      </c>
      <c r="CM101" s="31"/>
      <c r="CN101" s="31"/>
      <c r="CO101" s="31"/>
      <c r="CP101" s="31" t="s">
        <v>1384</v>
      </c>
      <c r="CQ101" s="31">
        <v>11.016666669999999</v>
      </c>
      <c r="CR101" s="31">
        <v>79.900000000000006</v>
      </c>
      <c r="CS101" s="31"/>
      <c r="CT101" s="31"/>
      <c r="CU101" s="31"/>
      <c r="CV101" s="30" t="s">
        <v>322</v>
      </c>
      <c r="CW101" s="26">
        <v>26.8</v>
      </c>
      <c r="CX101" s="26">
        <v>80.716666666666669</v>
      </c>
      <c r="CY101" s="26"/>
      <c r="CZ101" s="26"/>
      <c r="DA101" s="26"/>
      <c r="DB101" s="19"/>
      <c r="DC101" s="19"/>
      <c r="DD101" s="19"/>
    </row>
    <row r="102" spans="1:108" customFormat="1" x14ac:dyDescent="0.25">
      <c r="A102" s="32"/>
      <c r="B102" s="35"/>
      <c r="C102" s="19">
        <f t="shared" si="107"/>
        <v>102</v>
      </c>
      <c r="D102" s="19"/>
      <c r="E102" s="19"/>
      <c r="F102" s="19"/>
      <c r="G102" s="19" t="s">
        <v>873</v>
      </c>
      <c r="H102" s="19">
        <v>15.6</v>
      </c>
      <c r="I102" s="19">
        <v>79.650000000000006</v>
      </c>
      <c r="J102" s="19"/>
      <c r="K102" s="19"/>
      <c r="L102" s="19"/>
      <c r="M102" s="19"/>
      <c r="N102" s="19"/>
      <c r="O102" s="19"/>
      <c r="V102" s="19"/>
      <c r="W102" s="69"/>
      <c r="X102" s="69"/>
      <c r="Y102" s="69"/>
      <c r="Z102" s="69"/>
      <c r="AA102" s="19"/>
      <c r="AB102" s="19"/>
      <c r="AC102" s="19"/>
      <c r="AD102" s="19"/>
      <c r="AE102" s="27"/>
      <c r="AF102" s="27"/>
      <c r="AG102" s="27"/>
      <c r="AH102" s="27"/>
      <c r="AI102" s="27"/>
      <c r="AJ102" s="27"/>
      <c r="AN102" s="27"/>
      <c r="AO102" s="27"/>
      <c r="AP102" s="27"/>
      <c r="AQ102" s="27"/>
      <c r="AR102" s="27"/>
      <c r="AS102" s="27"/>
      <c r="AT102" s="27"/>
      <c r="AU102" s="27"/>
      <c r="AV102" s="27"/>
      <c r="BI102" t="s">
        <v>1470</v>
      </c>
      <c r="BJ102">
        <v>22.466666666666665</v>
      </c>
      <c r="BK102">
        <v>83.25</v>
      </c>
      <c r="BL102" s="28" t="s">
        <v>191</v>
      </c>
      <c r="BM102">
        <v>20.633333333333333</v>
      </c>
      <c r="BN102">
        <v>75.483333333333334</v>
      </c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J102" s="31" t="s">
        <v>1272</v>
      </c>
      <c r="CK102" s="31">
        <v>28.083333329999999</v>
      </c>
      <c r="CL102" s="31">
        <v>74.650000000000006</v>
      </c>
      <c r="CM102" s="31"/>
      <c r="CN102" s="31"/>
      <c r="CO102" s="31"/>
      <c r="CP102" s="31" t="s">
        <v>1385</v>
      </c>
      <c r="CQ102" s="31">
        <v>11.15</v>
      </c>
      <c r="CR102" s="31">
        <v>78.633333329999999</v>
      </c>
      <c r="CS102" s="31"/>
      <c r="CT102" s="31"/>
      <c r="CU102" s="31"/>
      <c r="CV102" s="30" t="s">
        <v>323</v>
      </c>
      <c r="CW102" s="26">
        <v>27.233333333333334</v>
      </c>
      <c r="CX102" s="26">
        <v>83.2</v>
      </c>
      <c r="CY102" s="26"/>
      <c r="CZ102" s="26"/>
      <c r="DA102" s="26"/>
      <c r="DB102" s="19"/>
      <c r="DC102" s="19"/>
      <c r="DD102" s="19"/>
    </row>
    <row r="103" spans="1:108" customFormat="1" x14ac:dyDescent="0.25">
      <c r="A103" s="32"/>
      <c r="B103" s="35"/>
      <c r="C103" s="19">
        <f t="shared" si="107"/>
        <v>103</v>
      </c>
      <c r="D103" s="19"/>
      <c r="E103" s="19"/>
      <c r="F103" s="19"/>
      <c r="G103" s="19" t="s">
        <v>874</v>
      </c>
      <c r="H103" s="19">
        <v>11.683333333333334</v>
      </c>
      <c r="I103" s="19">
        <v>92.716666666666669</v>
      </c>
      <c r="J103" s="19"/>
      <c r="K103" s="19"/>
      <c r="L103" s="19"/>
      <c r="M103" s="19"/>
      <c r="N103" s="19"/>
      <c r="O103" s="19"/>
      <c r="V103" s="19"/>
      <c r="W103" s="69"/>
      <c r="X103" s="69"/>
      <c r="Y103" s="69"/>
      <c r="Z103" s="69"/>
      <c r="AA103" s="19"/>
      <c r="AB103" s="19"/>
      <c r="AC103" s="19"/>
      <c r="AD103" s="19"/>
      <c r="AE103" s="27"/>
      <c r="AF103" s="27"/>
      <c r="AG103" s="27"/>
      <c r="AH103" s="27"/>
      <c r="AI103" s="27"/>
      <c r="AJ103" s="27"/>
      <c r="AN103" s="27"/>
      <c r="AO103" s="27"/>
      <c r="AP103" s="27"/>
      <c r="AQ103" s="27"/>
      <c r="AR103" s="27"/>
      <c r="AS103" s="27"/>
      <c r="AT103" s="27"/>
      <c r="AU103" s="27"/>
      <c r="AV103" s="27"/>
      <c r="BI103" t="s">
        <v>738</v>
      </c>
      <c r="BJ103">
        <v>24.433333333333334</v>
      </c>
      <c r="BK103">
        <v>77.25</v>
      </c>
      <c r="BL103" s="28" t="s">
        <v>192</v>
      </c>
      <c r="BM103">
        <v>19.483333333333334</v>
      </c>
      <c r="BN103">
        <v>75.433333333333337</v>
      </c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J103" s="31" t="s">
        <v>1273</v>
      </c>
      <c r="CK103" s="31">
        <v>28.68333333</v>
      </c>
      <c r="CL103" s="31">
        <v>75.083333330000002</v>
      </c>
      <c r="CM103" s="31"/>
      <c r="CN103" s="31"/>
      <c r="CO103" s="31"/>
      <c r="CP103" s="31" t="s">
        <v>1386</v>
      </c>
      <c r="CQ103" s="31">
        <v>8.8000000000000007</v>
      </c>
      <c r="CR103" s="31">
        <v>78.183333329999996</v>
      </c>
      <c r="CS103" s="31"/>
      <c r="CT103" s="31"/>
      <c r="CU103" s="31"/>
      <c r="CV103" s="30" t="s">
        <v>324</v>
      </c>
      <c r="CW103" s="26">
        <v>27.316666666666666</v>
      </c>
      <c r="CX103" s="26">
        <v>82.466666666666669</v>
      </c>
      <c r="CY103" s="26"/>
      <c r="CZ103" s="26"/>
      <c r="DA103" s="26"/>
      <c r="DB103" s="19"/>
      <c r="DC103" s="19"/>
      <c r="DD103" s="19"/>
    </row>
    <row r="104" spans="1:108" customFormat="1" x14ac:dyDescent="0.25">
      <c r="A104" s="32"/>
      <c r="B104" s="35"/>
      <c r="C104" s="19">
        <f t="shared" si="107"/>
        <v>104</v>
      </c>
      <c r="D104" s="19"/>
      <c r="E104" s="19"/>
      <c r="F104" s="19"/>
      <c r="G104" s="19" t="s">
        <v>875</v>
      </c>
      <c r="H104" s="19">
        <v>14.75</v>
      </c>
      <c r="I104" s="19">
        <v>78.583333333333329</v>
      </c>
      <c r="J104" s="19"/>
      <c r="K104" s="19"/>
      <c r="L104" s="19"/>
      <c r="M104" s="19"/>
      <c r="N104" s="19"/>
      <c r="O104" s="19"/>
      <c r="V104" s="19"/>
      <c r="W104" s="69"/>
      <c r="X104" s="69"/>
      <c r="Y104" s="69"/>
      <c r="Z104" s="69"/>
      <c r="AA104" s="19"/>
      <c r="AB104" s="19"/>
      <c r="AC104" s="19"/>
      <c r="AD104" s="19"/>
      <c r="AE104" s="27"/>
      <c r="AF104" s="27"/>
      <c r="AG104" s="27"/>
      <c r="AH104" s="27"/>
      <c r="AI104" s="27"/>
      <c r="AJ104" s="27"/>
      <c r="AN104" s="27"/>
      <c r="AO104" s="27"/>
      <c r="AP104" s="27"/>
      <c r="AQ104" s="27"/>
      <c r="AR104" s="27"/>
      <c r="AS104" s="27"/>
      <c r="AT104" s="27"/>
      <c r="AU104" s="27"/>
      <c r="AV104" s="27"/>
      <c r="BI104" t="s">
        <v>739</v>
      </c>
      <c r="BJ104">
        <v>23.25</v>
      </c>
      <c r="BK104">
        <v>77.083333333333329</v>
      </c>
      <c r="BL104" s="28" t="s">
        <v>193</v>
      </c>
      <c r="BM104">
        <v>17.683333333333334</v>
      </c>
      <c r="BN104">
        <v>75.38333333333334</v>
      </c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J104" s="31" t="s">
        <v>1274</v>
      </c>
      <c r="CK104" s="31">
        <v>29.266666669999999</v>
      </c>
      <c r="CL104" s="31">
        <v>74.433333329999996</v>
      </c>
      <c r="CM104" s="31"/>
      <c r="CN104" s="31"/>
      <c r="CO104" s="31"/>
      <c r="CP104" s="31" t="s">
        <v>1387</v>
      </c>
      <c r="CQ104" s="31">
        <v>11.4</v>
      </c>
      <c r="CR104" s="31">
        <v>76.733333329999994</v>
      </c>
      <c r="CS104" s="31"/>
      <c r="CT104" s="31"/>
      <c r="CU104" s="31"/>
      <c r="CV104" s="30" t="s">
        <v>325</v>
      </c>
      <c r="CW104" s="26">
        <v>25.333333333333332</v>
      </c>
      <c r="CX104" s="26">
        <v>83</v>
      </c>
      <c r="CY104" s="26"/>
      <c r="CZ104" s="26"/>
      <c r="DA104" s="26"/>
      <c r="DB104" s="19"/>
      <c r="DC104" s="19"/>
      <c r="DD104" s="19"/>
    </row>
    <row r="105" spans="1:108" customFormat="1" x14ac:dyDescent="0.25">
      <c r="A105" s="32"/>
      <c r="B105" s="35"/>
      <c r="C105" s="19">
        <f t="shared" si="107"/>
        <v>105</v>
      </c>
      <c r="D105" s="19"/>
      <c r="E105" s="19"/>
      <c r="F105" s="19"/>
      <c r="G105" s="19" t="s">
        <v>876</v>
      </c>
      <c r="H105" s="19">
        <v>14.433333333333334</v>
      </c>
      <c r="I105" s="19">
        <v>78.266666666666666</v>
      </c>
      <c r="J105" s="19"/>
      <c r="K105" s="19"/>
      <c r="L105" s="19"/>
      <c r="M105" s="19"/>
      <c r="N105" s="19"/>
      <c r="O105" s="19"/>
      <c r="V105" s="19"/>
      <c r="W105" s="69"/>
      <c r="X105" s="69"/>
      <c r="Y105" s="69"/>
      <c r="Z105" s="69"/>
      <c r="AA105" s="19"/>
      <c r="AB105" s="19"/>
      <c r="AC105" s="19"/>
      <c r="AD105" s="19"/>
      <c r="AE105" s="27"/>
      <c r="AF105" s="27"/>
      <c r="AG105" s="27"/>
      <c r="AH105" s="27"/>
      <c r="AI105" s="27"/>
      <c r="AJ105" s="27"/>
      <c r="AN105" s="27"/>
      <c r="AO105" s="27"/>
      <c r="AP105" s="27"/>
      <c r="AQ105" s="27"/>
      <c r="AR105" s="27"/>
      <c r="AS105" s="27"/>
      <c r="AT105" s="27"/>
      <c r="AU105" s="27"/>
      <c r="AV105" s="27"/>
      <c r="BI105" t="s">
        <v>740</v>
      </c>
      <c r="BJ105">
        <v>24</v>
      </c>
      <c r="BK105">
        <v>76.783333333333331</v>
      </c>
      <c r="BL105" s="28" t="s">
        <v>194</v>
      </c>
      <c r="BM105">
        <v>19.133333333333333</v>
      </c>
      <c r="BN105">
        <v>76.083333333333329</v>
      </c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J105" s="31" t="s">
        <v>1275</v>
      </c>
      <c r="CK105" s="31">
        <v>26.8</v>
      </c>
      <c r="CL105" s="31">
        <v>74.900000000000006</v>
      </c>
      <c r="CM105" s="31"/>
      <c r="CN105" s="31"/>
      <c r="CO105" s="31"/>
      <c r="CP105" s="31" t="s">
        <v>1388</v>
      </c>
      <c r="CQ105" s="31">
        <v>10.6</v>
      </c>
      <c r="CR105" s="31">
        <v>77.283333330000005</v>
      </c>
      <c r="CS105" s="31"/>
      <c r="CT105" s="31"/>
      <c r="CU105" s="31"/>
      <c r="CV105" s="30" t="s">
        <v>326</v>
      </c>
      <c r="CW105" s="26">
        <v>25.416666666666668</v>
      </c>
      <c r="CX105" s="26">
        <v>83</v>
      </c>
      <c r="CY105" s="26"/>
      <c r="CZ105" s="26"/>
      <c r="DA105" s="26"/>
      <c r="DB105" s="19"/>
      <c r="DC105" s="19"/>
      <c r="DD105" s="19"/>
    </row>
    <row r="106" spans="1:108" customFormat="1" x14ac:dyDescent="0.25">
      <c r="A106" s="32"/>
      <c r="B106" s="35"/>
      <c r="C106" s="19">
        <f t="shared" si="107"/>
        <v>106</v>
      </c>
      <c r="D106" s="19"/>
      <c r="E106" s="19"/>
      <c r="F106" s="19"/>
      <c r="G106" s="19" t="s">
        <v>877</v>
      </c>
      <c r="H106" s="19">
        <v>13.416666666666666</v>
      </c>
      <c r="I106" s="19">
        <v>78.61666666666666</v>
      </c>
      <c r="J106" s="19"/>
      <c r="K106" s="19"/>
      <c r="L106" s="19"/>
      <c r="M106" s="19"/>
      <c r="N106" s="19"/>
      <c r="O106" s="19"/>
      <c r="V106" s="19"/>
      <c r="W106" s="69"/>
      <c r="X106" s="69"/>
      <c r="Y106" s="69"/>
      <c r="Z106" s="69"/>
      <c r="AA106" s="19"/>
      <c r="AB106" s="19"/>
      <c r="AC106" s="19"/>
      <c r="AD106" s="19"/>
      <c r="AE106" s="27"/>
      <c r="AF106" s="27"/>
      <c r="AG106" s="27"/>
      <c r="AH106" s="27"/>
      <c r="AI106" s="27"/>
      <c r="AJ106" s="27"/>
      <c r="AN106" s="27"/>
      <c r="AO106" s="27"/>
      <c r="AP106" s="27"/>
      <c r="AQ106" s="27"/>
      <c r="AR106" s="27"/>
      <c r="AS106" s="27"/>
      <c r="AT106" s="27"/>
      <c r="AU106" s="27"/>
      <c r="AV106" s="27"/>
      <c r="BI106" t="s">
        <v>741</v>
      </c>
      <c r="BJ106">
        <v>24.183333333333334</v>
      </c>
      <c r="BK106">
        <v>81.2</v>
      </c>
      <c r="BL106" s="28" t="s">
        <v>195</v>
      </c>
      <c r="BM106">
        <v>18.266666666666666</v>
      </c>
      <c r="BN106">
        <v>75.05</v>
      </c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J106" s="31" t="s">
        <v>1276</v>
      </c>
      <c r="CK106" s="31">
        <v>24.15</v>
      </c>
      <c r="CL106" s="31">
        <v>74.083333330000002</v>
      </c>
      <c r="CM106" s="31"/>
      <c r="CN106" s="31"/>
      <c r="CO106" s="31"/>
      <c r="CP106" s="31" t="s">
        <v>1389</v>
      </c>
      <c r="CQ106" s="31">
        <v>11.18333333</v>
      </c>
      <c r="CR106" s="31">
        <v>79.333333330000002</v>
      </c>
      <c r="CS106" s="31"/>
      <c r="CT106" s="31"/>
      <c r="CU106" s="31"/>
      <c r="CV106" s="30" t="s">
        <v>327</v>
      </c>
      <c r="CW106" s="26">
        <v>27.55</v>
      </c>
      <c r="CX106" s="26">
        <v>77.733333333333334</v>
      </c>
      <c r="CY106" s="26"/>
      <c r="CZ106" s="26"/>
      <c r="DA106" s="26"/>
      <c r="DB106" s="19"/>
      <c r="DC106" s="19"/>
      <c r="DD106" s="19"/>
    </row>
    <row r="107" spans="1:108" customFormat="1" x14ac:dyDescent="0.25">
      <c r="A107" s="32"/>
      <c r="B107" s="35"/>
      <c r="C107" s="19">
        <f t="shared" si="107"/>
        <v>107</v>
      </c>
      <c r="D107" s="19"/>
      <c r="E107" s="19"/>
      <c r="F107" s="19"/>
      <c r="G107" s="19" t="s">
        <v>878</v>
      </c>
      <c r="H107" s="19">
        <v>15.233333333333333</v>
      </c>
      <c r="I107" s="19">
        <v>77.783333333333331</v>
      </c>
      <c r="J107" s="19"/>
      <c r="K107" s="19"/>
      <c r="L107" s="19"/>
      <c r="M107" s="19"/>
      <c r="N107" s="19"/>
      <c r="O107" s="19"/>
      <c r="V107" s="19"/>
      <c r="W107" s="69"/>
      <c r="X107" s="69"/>
      <c r="Y107" s="69"/>
      <c r="Z107" s="69"/>
      <c r="AA107" s="19"/>
      <c r="AB107" s="19"/>
      <c r="AC107" s="19"/>
      <c r="AD107" s="19"/>
      <c r="AE107" s="27"/>
      <c r="AF107" s="27"/>
      <c r="AG107" s="27"/>
      <c r="AH107" s="27"/>
      <c r="AI107" s="27"/>
      <c r="AJ107" s="27"/>
      <c r="AN107" s="27"/>
      <c r="AO107" s="27"/>
      <c r="AP107" s="27"/>
      <c r="AQ107" s="27"/>
      <c r="AR107" s="27"/>
      <c r="AS107" s="27"/>
      <c r="AT107" s="27"/>
      <c r="AU107" s="27"/>
      <c r="AV107" s="27"/>
      <c r="BI107" t="s">
        <v>741</v>
      </c>
      <c r="BJ107">
        <v>22.6</v>
      </c>
      <c r="BK107">
        <v>80.55</v>
      </c>
      <c r="BL107" s="28" t="s">
        <v>196</v>
      </c>
      <c r="BM107">
        <v>18.883333333333333</v>
      </c>
      <c r="BN107">
        <v>76.599999999999994</v>
      </c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J107" s="31" t="s">
        <v>1277</v>
      </c>
      <c r="CK107" s="31">
        <v>26.9</v>
      </c>
      <c r="CL107" s="31">
        <v>75.216666669999995</v>
      </c>
      <c r="CM107" s="31"/>
      <c r="CN107" s="31"/>
      <c r="CO107" s="31"/>
      <c r="CP107" s="31" t="s">
        <v>1390</v>
      </c>
      <c r="CQ107" s="31">
        <v>12.266666669999999</v>
      </c>
      <c r="CR107" s="31">
        <v>78.583333330000002</v>
      </c>
      <c r="CS107" s="31"/>
      <c r="CT107" s="31"/>
      <c r="CU107" s="31"/>
      <c r="CV107" s="30" t="s">
        <v>1462</v>
      </c>
      <c r="CW107" s="26">
        <v>25.5</v>
      </c>
      <c r="CX107" s="26">
        <v>81.166666666666671</v>
      </c>
      <c r="CY107" s="26"/>
      <c r="CZ107" s="26"/>
      <c r="DA107" s="26"/>
      <c r="DB107" s="19"/>
      <c r="DC107" s="19"/>
      <c r="DD107" s="19"/>
    </row>
    <row r="108" spans="1:108" customFormat="1" x14ac:dyDescent="0.25">
      <c r="A108" s="32"/>
      <c r="B108" s="35"/>
      <c r="C108" s="19">
        <f t="shared" si="107"/>
        <v>108</v>
      </c>
      <c r="D108" s="19"/>
      <c r="E108" s="19"/>
      <c r="F108" s="19"/>
      <c r="G108" s="19" t="s">
        <v>879</v>
      </c>
      <c r="H108" s="19">
        <v>17</v>
      </c>
      <c r="I108" s="19">
        <v>81.8</v>
      </c>
      <c r="J108" s="19"/>
      <c r="K108" s="19"/>
      <c r="L108" s="19"/>
      <c r="M108" s="19"/>
      <c r="N108" s="19"/>
      <c r="O108" s="19"/>
      <c r="V108" s="19"/>
      <c r="W108" s="69"/>
      <c r="X108" s="69"/>
      <c r="Y108" s="69"/>
      <c r="Z108" s="69"/>
      <c r="AA108" s="19"/>
      <c r="AB108" s="19"/>
      <c r="AC108" s="19"/>
      <c r="AD108" s="19"/>
      <c r="AE108" s="27"/>
      <c r="AF108" s="27"/>
      <c r="AG108" s="27"/>
      <c r="AH108" s="27"/>
      <c r="AI108" s="27"/>
      <c r="AJ108" s="27"/>
      <c r="AN108" s="27"/>
      <c r="AO108" s="27"/>
      <c r="AP108" s="27"/>
      <c r="AQ108" s="27"/>
      <c r="AR108" s="27"/>
      <c r="AS108" s="27"/>
      <c r="AT108" s="27"/>
      <c r="AU108" s="27"/>
      <c r="AV108" s="27"/>
      <c r="BI108" t="s">
        <v>742</v>
      </c>
      <c r="BJ108">
        <v>23.466666666666665</v>
      </c>
      <c r="BK108">
        <v>75.05</v>
      </c>
      <c r="BL108" s="28" t="s">
        <v>197</v>
      </c>
      <c r="BM108">
        <v>20.8</v>
      </c>
      <c r="BN108">
        <v>79.066666666666663</v>
      </c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J108" s="31" t="s">
        <v>1278</v>
      </c>
      <c r="CK108" s="31">
        <v>24.6</v>
      </c>
      <c r="CL108" s="31">
        <v>71.900000000000006</v>
      </c>
      <c r="CM108" s="31"/>
      <c r="CN108" s="31"/>
      <c r="CO108" s="31"/>
      <c r="CP108" s="31" t="s">
        <v>1391</v>
      </c>
      <c r="CQ108" s="31">
        <v>12.68333333</v>
      </c>
      <c r="CR108" s="31">
        <v>78.650000000000006</v>
      </c>
      <c r="CS108" s="31"/>
      <c r="CT108" s="31"/>
      <c r="CU108" s="31"/>
      <c r="CV108" s="30"/>
      <c r="CW108" s="30"/>
      <c r="CX108" s="30"/>
      <c r="CY108" s="30"/>
      <c r="CZ108" s="30"/>
      <c r="DA108" s="30"/>
      <c r="DB108" s="19"/>
      <c r="DC108" s="19"/>
      <c r="DD108" s="19"/>
    </row>
    <row r="109" spans="1:108" customFormat="1" x14ac:dyDescent="0.25">
      <c r="A109" s="32"/>
      <c r="B109" s="35"/>
      <c r="C109" s="19">
        <f t="shared" si="107"/>
        <v>109</v>
      </c>
      <c r="D109" s="19"/>
      <c r="E109" s="19"/>
      <c r="F109" s="19"/>
      <c r="G109" s="19" t="s">
        <v>880</v>
      </c>
      <c r="H109" s="19">
        <v>15.583333333333334</v>
      </c>
      <c r="I109" s="19">
        <v>78.033333333333331</v>
      </c>
      <c r="J109" s="19"/>
      <c r="K109" s="19"/>
      <c r="L109" s="19"/>
      <c r="M109" s="19"/>
      <c r="N109" s="19"/>
      <c r="O109" s="19"/>
      <c r="V109" s="19"/>
      <c r="W109" s="69"/>
      <c r="X109" s="69"/>
      <c r="Y109" s="69"/>
      <c r="Z109" s="69"/>
      <c r="AA109" s="19"/>
      <c r="AB109" s="19"/>
      <c r="AC109" s="19"/>
      <c r="AD109" s="19"/>
      <c r="AE109" s="27"/>
      <c r="AF109" s="27"/>
      <c r="AG109" s="27"/>
      <c r="AH109" s="27"/>
      <c r="AI109" s="27"/>
      <c r="AJ109" s="27"/>
      <c r="AN109" s="27"/>
      <c r="AO109" s="27"/>
      <c r="AP109" s="27"/>
      <c r="AQ109" s="27"/>
      <c r="AR109" s="27"/>
      <c r="AS109" s="27"/>
      <c r="AT109" s="27"/>
      <c r="AU109" s="27"/>
      <c r="AV109" s="27"/>
      <c r="BI109" t="s">
        <v>743</v>
      </c>
      <c r="BJ109">
        <v>23.516666666666666</v>
      </c>
      <c r="BK109">
        <v>75.11666666666666</v>
      </c>
      <c r="BL109" s="28" t="s">
        <v>198</v>
      </c>
      <c r="BM109">
        <v>18</v>
      </c>
      <c r="BN109">
        <v>74.483333333333334</v>
      </c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J109" s="31" t="s">
        <v>1279</v>
      </c>
      <c r="CK109" s="31">
        <v>26.81666667</v>
      </c>
      <c r="CL109" s="31">
        <v>75.816666670000004</v>
      </c>
      <c r="CM109" s="31"/>
      <c r="CN109" s="31"/>
      <c r="CO109" s="31"/>
      <c r="CP109" s="31" t="s">
        <v>1392</v>
      </c>
      <c r="CQ109" s="31">
        <v>12.91666667</v>
      </c>
      <c r="CR109" s="31">
        <v>79.183333329999996</v>
      </c>
      <c r="CS109" s="31"/>
      <c r="CT109" s="31"/>
      <c r="CU109" s="31"/>
      <c r="CV109" s="30"/>
      <c r="CW109" s="30"/>
      <c r="CX109" s="30"/>
      <c r="CY109" s="30"/>
      <c r="CZ109" s="30"/>
      <c r="DA109" s="30"/>
      <c r="DB109" s="19"/>
      <c r="DC109" s="19"/>
      <c r="DD109" s="19"/>
    </row>
    <row r="110" spans="1:108" customFormat="1" x14ac:dyDescent="0.25">
      <c r="A110" s="32"/>
      <c r="B110" s="35"/>
      <c r="C110" s="19">
        <f t="shared" si="107"/>
        <v>110</v>
      </c>
      <c r="D110" s="19"/>
      <c r="E110" s="19"/>
      <c r="F110" s="19"/>
      <c r="G110" s="19" t="s">
        <v>881</v>
      </c>
      <c r="H110" s="19">
        <v>14.2</v>
      </c>
      <c r="I110" s="19">
        <v>79.599999999999994</v>
      </c>
      <c r="J110" s="19"/>
      <c r="K110" s="19"/>
      <c r="L110" s="19"/>
      <c r="M110" s="19"/>
      <c r="N110" s="19"/>
      <c r="O110" s="19"/>
      <c r="V110" s="19"/>
      <c r="W110" s="69"/>
      <c r="X110" s="69"/>
      <c r="Y110" s="69"/>
      <c r="Z110" s="69"/>
      <c r="AA110" s="19"/>
      <c r="AB110" s="19"/>
      <c r="AC110" s="19"/>
      <c r="AD110" s="19"/>
      <c r="AE110" s="27"/>
      <c r="AF110" s="27"/>
      <c r="AG110" s="27"/>
      <c r="AH110" s="27"/>
      <c r="AI110" s="27"/>
      <c r="AJ110" s="27"/>
      <c r="AN110" s="27"/>
      <c r="AO110" s="27"/>
      <c r="AP110" s="27"/>
      <c r="AQ110" s="27"/>
      <c r="AR110" s="27"/>
      <c r="AS110" s="27"/>
      <c r="AT110" s="27"/>
      <c r="AU110" s="27"/>
      <c r="AV110" s="27"/>
      <c r="BI110" t="s">
        <v>744</v>
      </c>
      <c r="BJ110">
        <v>23.633333333333333</v>
      </c>
      <c r="BK110">
        <v>79.083333333333329</v>
      </c>
      <c r="BL110" s="28" t="s">
        <v>31</v>
      </c>
      <c r="BM110">
        <v>18.516666666666666</v>
      </c>
      <c r="BN110">
        <v>73.916666666666671</v>
      </c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J110" s="31" t="s">
        <v>1280</v>
      </c>
      <c r="CK110" s="31">
        <v>28.45</v>
      </c>
      <c r="CL110" s="31">
        <v>74.533333330000005</v>
      </c>
      <c r="CM110" s="31"/>
      <c r="CN110" s="31"/>
      <c r="CO110" s="31"/>
      <c r="CP110" s="31" t="s">
        <v>1393</v>
      </c>
      <c r="CQ110" s="31">
        <v>11.95</v>
      </c>
      <c r="CR110" s="31">
        <v>79.533333330000005</v>
      </c>
      <c r="CS110" s="31"/>
      <c r="CT110" s="31"/>
      <c r="CU110" s="31"/>
      <c r="CV110" s="30"/>
      <c r="CW110" s="30"/>
      <c r="CX110" s="30"/>
      <c r="CY110" s="30"/>
      <c r="CZ110" s="30"/>
      <c r="DA110" s="30"/>
      <c r="DB110" s="19"/>
      <c r="DC110" s="19"/>
      <c r="DD110" s="19"/>
    </row>
    <row r="111" spans="1:108" customFormat="1" x14ac:dyDescent="0.25">
      <c r="A111" s="32"/>
      <c r="B111" s="35"/>
      <c r="C111" s="19">
        <f t="shared" si="107"/>
        <v>111</v>
      </c>
      <c r="D111" s="19"/>
      <c r="E111" s="19"/>
      <c r="F111" s="19"/>
      <c r="G111" s="19" t="s">
        <v>882</v>
      </c>
      <c r="H111" s="19">
        <v>14.066666666666666</v>
      </c>
      <c r="I111" s="19">
        <v>78.083333333333329</v>
      </c>
      <c r="J111" s="19"/>
      <c r="K111" s="19"/>
      <c r="L111" s="19"/>
      <c r="M111" s="19"/>
      <c r="N111" s="19"/>
      <c r="O111" s="19"/>
      <c r="V111" s="19"/>
      <c r="W111" s="69"/>
      <c r="X111" s="69"/>
      <c r="Y111" s="69"/>
      <c r="Z111" s="69"/>
      <c r="AA111" s="19"/>
      <c r="AB111" s="19"/>
      <c r="AC111" s="19"/>
      <c r="AD111" s="19"/>
      <c r="AE111" s="27"/>
      <c r="AF111" s="27"/>
      <c r="AG111" s="27"/>
      <c r="AH111" s="27"/>
      <c r="AI111" s="27"/>
      <c r="AJ111" s="27"/>
      <c r="AN111" s="27"/>
      <c r="AO111" s="27"/>
      <c r="AP111" s="27"/>
      <c r="AQ111" s="27"/>
      <c r="AR111" s="27"/>
      <c r="AS111" s="27"/>
      <c r="AT111" s="27"/>
      <c r="AU111" s="27"/>
      <c r="AV111" s="27"/>
      <c r="BI111" t="s">
        <v>465</v>
      </c>
      <c r="BJ111">
        <v>23.083333333333332</v>
      </c>
      <c r="BK111">
        <v>78.083333333333329</v>
      </c>
      <c r="BL111" s="28" t="s">
        <v>199</v>
      </c>
      <c r="BM111">
        <v>19.383333333333333</v>
      </c>
      <c r="BN111">
        <v>74.7</v>
      </c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J111" s="31" t="s">
        <v>1281</v>
      </c>
      <c r="CK111" s="31">
        <v>25.966666669999999</v>
      </c>
      <c r="CL111" s="31">
        <v>76.05</v>
      </c>
      <c r="CM111" s="31"/>
      <c r="CN111" s="31"/>
      <c r="CO111" s="31"/>
      <c r="CP111" s="31" t="s">
        <v>1394</v>
      </c>
      <c r="CQ111" s="31">
        <v>9.5833333330000006</v>
      </c>
      <c r="CR111" s="31">
        <v>77.95</v>
      </c>
      <c r="CS111" s="31"/>
      <c r="CT111" s="31"/>
      <c r="CU111" s="31"/>
      <c r="CV111" s="30"/>
      <c r="CW111" s="30"/>
      <c r="CX111" s="30"/>
      <c r="CY111" s="30"/>
      <c r="CZ111" s="30"/>
      <c r="DA111" s="30"/>
      <c r="DB111" s="19"/>
      <c r="DC111" s="19"/>
      <c r="DD111" s="19"/>
    </row>
    <row r="112" spans="1:108" customFormat="1" x14ac:dyDescent="0.25">
      <c r="A112" s="32"/>
      <c r="B112" s="35"/>
      <c r="C112" s="19">
        <f t="shared" si="107"/>
        <v>112</v>
      </c>
      <c r="D112" s="19"/>
      <c r="E112" s="19"/>
      <c r="F112" s="19"/>
      <c r="G112" s="19" t="s">
        <v>883</v>
      </c>
      <c r="H112" s="19">
        <v>14.7</v>
      </c>
      <c r="I112" s="19">
        <v>76.88333333333334</v>
      </c>
      <c r="J112" s="19"/>
      <c r="K112" s="19"/>
      <c r="L112" s="19"/>
      <c r="M112" s="19"/>
      <c r="N112" s="19"/>
      <c r="O112" s="19"/>
      <c r="V112" s="19"/>
      <c r="W112" s="69"/>
      <c r="X112" s="69"/>
      <c r="Y112" s="69"/>
      <c r="Z112" s="69"/>
      <c r="AA112" s="19"/>
      <c r="AB112" s="19"/>
      <c r="AC112" s="19"/>
      <c r="AD112" s="19"/>
      <c r="AE112" s="27"/>
      <c r="AF112" s="27"/>
      <c r="AG112" s="27"/>
      <c r="AH112" s="27"/>
      <c r="AI112" s="27"/>
      <c r="AJ112" s="27"/>
      <c r="AN112" s="27"/>
      <c r="AO112" s="27"/>
      <c r="AP112" s="27"/>
      <c r="AQ112" s="27"/>
      <c r="AR112" s="27"/>
      <c r="AS112" s="27"/>
      <c r="AT112" s="27"/>
      <c r="AU112" s="27"/>
      <c r="AV112" s="27"/>
      <c r="BI112" t="s">
        <v>745</v>
      </c>
      <c r="BJ112">
        <v>23.516666666666666</v>
      </c>
      <c r="BK112">
        <v>75.016666666666666</v>
      </c>
      <c r="BL112" s="28" t="s">
        <v>200</v>
      </c>
      <c r="BM112">
        <v>16.649999999999999</v>
      </c>
      <c r="BN112">
        <v>73.55</v>
      </c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J112" s="31" t="s">
        <v>316</v>
      </c>
      <c r="CK112" s="31">
        <v>25.016666669999999</v>
      </c>
      <c r="CL112" s="31">
        <v>77.033333330000005</v>
      </c>
      <c r="CM112" s="31"/>
      <c r="CN112" s="31"/>
      <c r="CO112" s="31"/>
      <c r="CP112" s="31" t="s">
        <v>1395</v>
      </c>
      <c r="CQ112" s="31">
        <v>11.53333333</v>
      </c>
      <c r="CR112" s="31">
        <v>79.400000000000006</v>
      </c>
      <c r="CS112" s="31"/>
      <c r="CT112" s="31"/>
      <c r="CU112" s="31"/>
      <c r="CV112" s="30"/>
      <c r="CW112" s="30"/>
      <c r="CX112" s="30"/>
      <c r="CY112" s="30"/>
      <c r="CZ112" s="30"/>
      <c r="DA112" s="30"/>
      <c r="DB112" s="19"/>
      <c r="DC112" s="19"/>
      <c r="DD112" s="19"/>
    </row>
    <row r="113" spans="1:108" customFormat="1" x14ac:dyDescent="0.25">
      <c r="A113" s="32"/>
      <c r="B113" s="35"/>
      <c r="C113" s="19">
        <f t="shared" si="107"/>
        <v>113</v>
      </c>
      <c r="D113" s="19"/>
      <c r="E113" s="19"/>
      <c r="F113" s="19"/>
      <c r="G113" s="19" t="s">
        <v>884</v>
      </c>
      <c r="H113" s="19">
        <v>17.566666666666666</v>
      </c>
      <c r="I113" s="19">
        <v>81.033333333333331</v>
      </c>
      <c r="J113" s="19"/>
      <c r="K113" s="19"/>
      <c r="L113" s="19"/>
      <c r="M113" s="19"/>
      <c r="N113" s="19"/>
      <c r="O113" s="19"/>
      <c r="V113" s="19"/>
      <c r="W113" s="69"/>
      <c r="X113" s="69"/>
      <c r="Y113" s="69"/>
      <c r="Z113" s="69"/>
      <c r="AA113" s="19"/>
      <c r="AB113" s="19"/>
      <c r="AC113" s="19"/>
      <c r="AD113" s="19"/>
      <c r="AE113" s="27"/>
      <c r="AF113" s="27"/>
      <c r="AG113" s="27"/>
      <c r="AH113" s="27"/>
      <c r="AI113" s="27"/>
      <c r="AJ113" s="27"/>
      <c r="AN113" s="27"/>
      <c r="AO113" s="27"/>
      <c r="AP113" s="27"/>
      <c r="AQ113" s="27"/>
      <c r="AR113" s="27"/>
      <c r="AS113" s="27"/>
      <c r="AT113" s="27"/>
      <c r="AU113" s="27"/>
      <c r="AV113" s="27"/>
      <c r="BI113" t="s">
        <v>746</v>
      </c>
      <c r="BJ113">
        <v>25.85</v>
      </c>
      <c r="BK113">
        <v>78.316666666666663</v>
      </c>
      <c r="BL113" s="28" t="s">
        <v>201</v>
      </c>
      <c r="BM113">
        <v>20.133333333333333</v>
      </c>
      <c r="BN113">
        <v>78.083333333333329</v>
      </c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J113" s="31" t="s">
        <v>1282</v>
      </c>
      <c r="CK113" s="31">
        <v>27.133333329999999</v>
      </c>
      <c r="CL113" s="31">
        <v>69.95</v>
      </c>
      <c r="CM113" s="31"/>
      <c r="CN113" s="31"/>
      <c r="CO113" s="31"/>
      <c r="CP113" s="31" t="s">
        <v>1396</v>
      </c>
      <c r="CQ113" s="31">
        <v>12.5</v>
      </c>
      <c r="CR113" s="31">
        <v>79.5</v>
      </c>
      <c r="CS113" s="31"/>
      <c r="CT113" s="31"/>
      <c r="CU113" s="31"/>
      <c r="CV113" s="30"/>
      <c r="CW113" s="30"/>
      <c r="CX113" s="30"/>
      <c r="CY113" s="30"/>
      <c r="CZ113" s="30"/>
      <c r="DA113" s="30"/>
      <c r="DB113" s="19"/>
      <c r="DC113" s="19"/>
      <c r="DD113" s="19"/>
    </row>
    <row r="114" spans="1:108" customFormat="1" x14ac:dyDescent="0.25">
      <c r="A114" s="32"/>
      <c r="B114" s="35"/>
      <c r="C114" s="19">
        <f t="shared" si="107"/>
        <v>114</v>
      </c>
      <c r="D114" s="19"/>
      <c r="E114" s="19"/>
      <c r="F114" s="19"/>
      <c r="G114" s="19" t="s">
        <v>885</v>
      </c>
      <c r="H114" s="19">
        <v>16.033333333333335</v>
      </c>
      <c r="I114" s="19">
        <v>80.88333333333334</v>
      </c>
      <c r="J114" s="19"/>
      <c r="K114" s="19"/>
      <c r="L114" s="19"/>
      <c r="M114" s="19"/>
      <c r="N114" s="19"/>
      <c r="O114" s="19"/>
      <c r="V114" s="19"/>
      <c r="W114" s="69"/>
      <c r="X114" s="69"/>
      <c r="Y114" s="69"/>
      <c r="Z114" s="69"/>
      <c r="AA114" s="19"/>
      <c r="AB114" s="19"/>
      <c r="AC114" s="19"/>
      <c r="AD114" s="19"/>
      <c r="AE114" s="27"/>
      <c r="AF114" s="27"/>
      <c r="AG114" s="27"/>
      <c r="AH114" s="27"/>
      <c r="AI114" s="27"/>
      <c r="AJ114" s="27"/>
      <c r="AN114" s="27"/>
      <c r="AO114" s="27"/>
      <c r="AP114" s="27"/>
      <c r="AQ114" s="27"/>
      <c r="AR114" s="27"/>
      <c r="AS114" s="27"/>
      <c r="AT114" s="27"/>
      <c r="AU114" s="27"/>
      <c r="AV114" s="27"/>
      <c r="BI114" t="s">
        <v>747</v>
      </c>
      <c r="BJ114">
        <v>25.85</v>
      </c>
      <c r="BK114">
        <v>78.816666666666663</v>
      </c>
      <c r="BL114" s="28" t="s">
        <v>202</v>
      </c>
      <c r="BM114">
        <v>20.133333333333333</v>
      </c>
      <c r="BN114">
        <v>78.083333333333329</v>
      </c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J114" s="31" t="s">
        <v>755</v>
      </c>
      <c r="CK114" s="31">
        <v>25.06666667</v>
      </c>
      <c r="CL114" s="31">
        <v>75.016666670000006</v>
      </c>
      <c r="CM114" s="31"/>
      <c r="CN114" s="31"/>
      <c r="CO114" s="31"/>
      <c r="CP114" s="31" t="s">
        <v>1397</v>
      </c>
      <c r="CQ114" s="31">
        <v>11.8</v>
      </c>
      <c r="CR114" s="31">
        <v>78.216666669999995</v>
      </c>
      <c r="CS114" s="31"/>
      <c r="CT114" s="31"/>
      <c r="CU114" s="31"/>
      <c r="CV114" s="30"/>
      <c r="CW114" s="30"/>
      <c r="CX114" s="30"/>
      <c r="CY114" s="30"/>
      <c r="CZ114" s="30"/>
      <c r="DA114" s="30"/>
      <c r="DB114" s="19"/>
      <c r="DC114" s="19"/>
      <c r="DD114" s="19"/>
    </row>
    <row r="115" spans="1:108" customFormat="1" x14ac:dyDescent="0.25">
      <c r="A115" s="32"/>
      <c r="B115" s="35"/>
      <c r="C115" s="19">
        <f t="shared" si="107"/>
        <v>115</v>
      </c>
      <c r="D115" s="19"/>
      <c r="E115" s="19"/>
      <c r="F115" s="19"/>
      <c r="G115" s="19" t="s">
        <v>886</v>
      </c>
      <c r="H115" s="19">
        <v>17.066666666666666</v>
      </c>
      <c r="I115" s="19">
        <v>77.966666666666669</v>
      </c>
      <c r="J115" s="19"/>
      <c r="K115" s="19"/>
      <c r="L115" s="19"/>
      <c r="M115" s="19"/>
      <c r="N115" s="19"/>
      <c r="O115" s="19"/>
      <c r="V115" s="19"/>
      <c r="W115" s="69"/>
      <c r="X115" s="69"/>
      <c r="Y115" s="69"/>
      <c r="Z115" s="69"/>
      <c r="AA115" s="19"/>
      <c r="AB115" s="19"/>
      <c r="AC115" s="19"/>
      <c r="AD115" s="19"/>
      <c r="AE115" s="27"/>
      <c r="AF115" s="27"/>
      <c r="AG115" s="27"/>
      <c r="AH115" s="27"/>
      <c r="AI115" s="27"/>
      <c r="AJ115" s="27"/>
      <c r="AN115" s="27"/>
      <c r="AO115" s="27"/>
      <c r="AP115" s="27"/>
      <c r="AQ115" s="27"/>
      <c r="AR115" s="27"/>
      <c r="AS115" s="27"/>
      <c r="AT115" s="27"/>
      <c r="AU115" s="27"/>
      <c r="AV115" s="27"/>
      <c r="BI115" t="s">
        <v>748</v>
      </c>
      <c r="BJ115">
        <v>21.6</v>
      </c>
      <c r="BK115">
        <v>83.11666666666666</v>
      </c>
      <c r="BL115" s="28" t="s">
        <v>203</v>
      </c>
      <c r="BM115">
        <v>21.4</v>
      </c>
      <c r="BN115">
        <v>79.033333333333331</v>
      </c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J115" s="31" t="s">
        <v>1283</v>
      </c>
      <c r="CK115" s="31">
        <v>24.06666667</v>
      </c>
      <c r="CL115" s="31">
        <v>76.533333330000005</v>
      </c>
      <c r="CM115" s="31"/>
      <c r="CN115" s="31"/>
      <c r="CO115" s="31"/>
      <c r="CP115" s="31"/>
      <c r="CQ115" s="31"/>
      <c r="CR115" s="31"/>
      <c r="CS115" s="31"/>
      <c r="CT115" s="31"/>
      <c r="CU115" s="31"/>
      <c r="CV115" s="30"/>
      <c r="CW115" s="30"/>
      <c r="CX115" s="30"/>
      <c r="CY115" s="30"/>
      <c r="CZ115" s="30"/>
      <c r="DA115" s="30"/>
      <c r="DB115" s="19"/>
      <c r="DC115" s="19"/>
      <c r="DD115" s="19"/>
    </row>
    <row r="116" spans="1:108" customFormat="1" x14ac:dyDescent="0.25">
      <c r="A116" s="32"/>
      <c r="B116" s="35"/>
      <c r="C116" s="19">
        <f t="shared" si="107"/>
        <v>116</v>
      </c>
      <c r="D116" s="19"/>
      <c r="E116" s="19"/>
      <c r="F116" s="19"/>
      <c r="G116" s="19" t="s">
        <v>887</v>
      </c>
      <c r="H116" s="19">
        <v>17.05</v>
      </c>
      <c r="I116" s="19">
        <v>82.216666666666669</v>
      </c>
      <c r="J116" s="19"/>
      <c r="K116" s="19"/>
      <c r="L116" s="19"/>
      <c r="M116" s="19"/>
      <c r="N116" s="19"/>
      <c r="O116" s="19"/>
      <c r="V116" s="19"/>
      <c r="W116" s="69"/>
      <c r="X116" s="69"/>
      <c r="Y116" s="69"/>
      <c r="Z116" s="69"/>
      <c r="AA116" s="19"/>
      <c r="AB116" s="19"/>
      <c r="AC116" s="19"/>
      <c r="AD116" s="19"/>
      <c r="AE116" s="27"/>
      <c r="AF116" s="27"/>
      <c r="AG116" s="27"/>
      <c r="AH116" s="27"/>
      <c r="AI116" s="27"/>
      <c r="AJ116" s="27"/>
      <c r="AN116" s="27"/>
      <c r="AO116" s="27"/>
      <c r="AP116" s="27"/>
      <c r="AQ116" s="27"/>
      <c r="AR116" s="27"/>
      <c r="AS116" s="27"/>
      <c r="AT116" s="27"/>
      <c r="AU116" s="27"/>
      <c r="AV116" s="27"/>
      <c r="BI116" t="s">
        <v>749</v>
      </c>
      <c r="BJ116">
        <v>24.566666666666666</v>
      </c>
      <c r="BK116">
        <v>80.916666666666671</v>
      </c>
      <c r="BL116" s="28" t="s">
        <v>204</v>
      </c>
      <c r="BM116">
        <v>17.133333333333333</v>
      </c>
      <c r="BN116">
        <v>73.316666666666663</v>
      </c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J116" s="31" t="s">
        <v>1284</v>
      </c>
      <c r="CK116" s="31">
        <v>27.6</v>
      </c>
      <c r="CL116" s="31">
        <v>75.25</v>
      </c>
      <c r="CM116" s="31"/>
      <c r="CN116" s="31"/>
      <c r="CO116" s="31"/>
      <c r="CP116" s="31"/>
      <c r="CQ116" s="31"/>
      <c r="CR116" s="31"/>
      <c r="CS116" s="31"/>
      <c r="CT116" s="31"/>
      <c r="CU116" s="31"/>
      <c r="CV116" s="30"/>
      <c r="CW116" s="30"/>
      <c r="CX116" s="30"/>
      <c r="CY116" s="30"/>
      <c r="CZ116" s="30"/>
      <c r="DA116" s="30"/>
      <c r="DB116" s="19"/>
      <c r="DC116" s="19"/>
      <c r="DD116" s="19"/>
    </row>
    <row r="117" spans="1:108" customFormat="1" x14ac:dyDescent="0.25">
      <c r="A117" s="32"/>
      <c r="B117" s="35"/>
      <c r="C117" s="19">
        <f t="shared" si="107"/>
        <v>117</v>
      </c>
      <c r="D117" s="19"/>
      <c r="E117" s="19"/>
      <c r="F117" s="19"/>
      <c r="G117" s="19" t="s">
        <v>888</v>
      </c>
      <c r="H117" s="19">
        <v>17.583333333333332</v>
      </c>
      <c r="I117" s="19">
        <v>78.033333333333331</v>
      </c>
      <c r="J117" s="19"/>
      <c r="K117" s="19"/>
      <c r="L117" s="19"/>
      <c r="M117" s="19"/>
      <c r="N117" s="19"/>
      <c r="O117" s="19"/>
      <c r="V117" s="19"/>
      <c r="W117" s="69"/>
      <c r="X117" s="69"/>
      <c r="Y117" s="69"/>
      <c r="Z117" s="69"/>
      <c r="AA117" s="19"/>
      <c r="AB117" s="19"/>
      <c r="AC117" s="19"/>
      <c r="AD117" s="19"/>
      <c r="AE117" s="27"/>
      <c r="AF117" s="27"/>
      <c r="AG117" s="27"/>
      <c r="AH117" s="27"/>
      <c r="AI117" s="27"/>
      <c r="AJ117" s="27"/>
      <c r="AN117" s="27"/>
      <c r="AO117" s="27"/>
      <c r="AP117" s="27"/>
      <c r="AQ117" s="27"/>
      <c r="AR117" s="27"/>
      <c r="AS117" s="27"/>
      <c r="AT117" s="27"/>
      <c r="AU117" s="27"/>
      <c r="AV117" s="27"/>
      <c r="BI117" t="s">
        <v>750</v>
      </c>
      <c r="BJ117">
        <v>23.2</v>
      </c>
      <c r="BK117">
        <v>77</v>
      </c>
      <c r="BL117" s="28" t="s">
        <v>1446</v>
      </c>
      <c r="BM117">
        <v>20.016666666666666</v>
      </c>
      <c r="BN117">
        <v>75.25</v>
      </c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J117" s="31" t="s">
        <v>1285</v>
      </c>
      <c r="CK117" s="31">
        <v>26.85</v>
      </c>
      <c r="CL117" s="31">
        <v>77.533333330000005</v>
      </c>
      <c r="CM117" s="31"/>
      <c r="CN117" s="31"/>
      <c r="CO117" s="31"/>
      <c r="CP117" s="31"/>
      <c r="CQ117" s="31"/>
      <c r="CR117" s="31"/>
      <c r="CS117" s="31"/>
      <c r="CT117" s="31"/>
      <c r="CU117" s="31"/>
      <c r="CV117" s="30"/>
      <c r="CW117" s="30"/>
      <c r="CX117" s="30"/>
      <c r="CY117" s="30"/>
      <c r="CZ117" s="30"/>
      <c r="DA117" s="30"/>
      <c r="DB117" s="19"/>
      <c r="DC117" s="19"/>
      <c r="DD117" s="19"/>
    </row>
    <row r="118" spans="1:108" customFormat="1" x14ac:dyDescent="0.25">
      <c r="A118" s="32"/>
      <c r="B118" s="35"/>
      <c r="C118" s="19">
        <f t="shared" si="107"/>
        <v>118</v>
      </c>
      <c r="D118" s="19"/>
      <c r="E118" s="19"/>
      <c r="F118" s="19"/>
      <c r="G118" s="19" t="s">
        <v>889</v>
      </c>
      <c r="H118" s="19">
        <v>16.399999999999999</v>
      </c>
      <c r="I118" s="19">
        <v>80.183333333333337</v>
      </c>
      <c r="J118" s="19"/>
      <c r="K118" s="19"/>
      <c r="L118" s="19"/>
      <c r="M118" s="19"/>
      <c r="N118" s="19"/>
      <c r="O118" s="19"/>
      <c r="V118" s="19"/>
      <c r="W118" s="69"/>
      <c r="X118" s="69"/>
      <c r="Y118" s="69"/>
      <c r="Z118" s="69"/>
      <c r="AA118" s="19"/>
      <c r="AB118" s="19"/>
      <c r="AC118" s="19"/>
      <c r="AD118" s="19"/>
      <c r="AE118" s="27"/>
      <c r="AF118" s="27"/>
      <c r="AG118" s="27"/>
      <c r="AH118" s="27"/>
      <c r="AI118" s="27"/>
      <c r="AJ118" s="27"/>
      <c r="AN118" s="27"/>
      <c r="AO118" s="27"/>
      <c r="AP118" s="27"/>
      <c r="AQ118" s="27"/>
      <c r="AR118" s="27"/>
      <c r="AS118" s="27"/>
      <c r="AT118" s="27"/>
      <c r="AU118" s="27"/>
      <c r="AV118" s="27"/>
      <c r="BI118" t="s">
        <v>751</v>
      </c>
      <c r="BJ118">
        <v>22.1</v>
      </c>
      <c r="BK118">
        <v>79.583333333333329</v>
      </c>
      <c r="BL118" s="28" t="s">
        <v>205</v>
      </c>
      <c r="BM118">
        <v>20.05</v>
      </c>
      <c r="BN118">
        <v>76</v>
      </c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J118" s="31" t="s">
        <v>1286</v>
      </c>
      <c r="CK118" s="31">
        <v>26</v>
      </c>
      <c r="CL118" s="31">
        <v>75.7</v>
      </c>
      <c r="CM118" s="31"/>
      <c r="CN118" s="31"/>
      <c r="CO118" s="31"/>
      <c r="CP118" s="31"/>
      <c r="CQ118" s="31"/>
      <c r="CR118" s="31"/>
      <c r="CS118" s="31"/>
      <c r="CT118" s="31"/>
      <c r="CU118" s="31"/>
      <c r="CV118" s="30"/>
      <c r="CW118" s="30"/>
      <c r="CX118" s="30"/>
      <c r="CY118" s="30"/>
      <c r="CZ118" s="30"/>
      <c r="DA118" s="30"/>
      <c r="DB118" s="19"/>
      <c r="DC118" s="19"/>
      <c r="DD118" s="19"/>
    </row>
    <row r="119" spans="1:108" customFormat="1" x14ac:dyDescent="0.25">
      <c r="A119" s="32"/>
      <c r="B119" s="35"/>
      <c r="C119" s="19">
        <f t="shared" si="107"/>
        <v>119</v>
      </c>
      <c r="D119" s="19"/>
      <c r="E119" s="19"/>
      <c r="F119" s="19"/>
      <c r="G119" s="19" t="s">
        <v>890</v>
      </c>
      <c r="H119" s="19">
        <v>18.516666666666666</v>
      </c>
      <c r="I119" s="19">
        <v>83.25</v>
      </c>
      <c r="J119" s="19"/>
      <c r="K119" s="19"/>
      <c r="L119" s="19"/>
      <c r="M119" s="19"/>
      <c r="N119" s="19"/>
      <c r="O119" s="19"/>
      <c r="V119" s="19"/>
      <c r="W119" s="69"/>
      <c r="X119" s="69"/>
      <c r="Y119" s="69"/>
      <c r="Z119" s="69"/>
      <c r="AA119" s="19"/>
      <c r="AB119" s="19"/>
      <c r="AC119" s="19"/>
      <c r="AD119" s="19"/>
      <c r="AE119" s="27"/>
      <c r="AF119" s="27"/>
      <c r="AG119" s="27"/>
      <c r="AH119" s="27"/>
      <c r="AI119" s="27"/>
      <c r="AJ119" s="27"/>
      <c r="AN119" s="27"/>
      <c r="AO119" s="27"/>
      <c r="AP119" s="27"/>
      <c r="AQ119" s="27"/>
      <c r="AR119" s="27"/>
      <c r="AS119" s="27"/>
      <c r="AT119" s="27"/>
      <c r="AU119" s="27"/>
      <c r="AV119" s="27"/>
      <c r="BI119" t="s">
        <v>752</v>
      </c>
      <c r="BJ119">
        <v>22.466666666666665</v>
      </c>
      <c r="BK119">
        <v>77.483333333333334</v>
      </c>
      <c r="BL119" s="28" t="s">
        <v>206</v>
      </c>
      <c r="BM119">
        <v>21.083333333333332</v>
      </c>
      <c r="BN119">
        <v>80.016666666666666</v>
      </c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J119" s="31" t="s">
        <v>1287</v>
      </c>
      <c r="CK119" s="31">
        <v>26.18333333</v>
      </c>
      <c r="CL119" s="31">
        <v>75.833333330000002</v>
      </c>
      <c r="CM119" s="31"/>
      <c r="CN119" s="31"/>
      <c r="CO119" s="31"/>
      <c r="CP119" s="31"/>
      <c r="CQ119" s="31"/>
      <c r="CR119" s="31"/>
      <c r="CS119" s="31"/>
      <c r="CT119" s="31"/>
      <c r="CU119" s="31"/>
      <c r="CV119" s="30"/>
      <c r="CW119" s="30"/>
      <c r="CX119" s="30"/>
      <c r="CY119" s="30"/>
      <c r="CZ119" s="30"/>
      <c r="DA119" s="30"/>
      <c r="DB119" s="19"/>
      <c r="DC119" s="19"/>
      <c r="DD119" s="19"/>
    </row>
    <row r="120" spans="1:108" customFormat="1" x14ac:dyDescent="0.25">
      <c r="A120" s="32"/>
      <c r="B120" s="35"/>
      <c r="C120" s="19">
        <f t="shared" si="107"/>
        <v>120</v>
      </c>
      <c r="D120" s="19"/>
      <c r="E120" s="19"/>
      <c r="F120" s="19"/>
      <c r="G120" s="19" t="s">
        <v>891</v>
      </c>
      <c r="H120" s="19">
        <v>17.45</v>
      </c>
      <c r="I120" s="19">
        <v>78.55</v>
      </c>
      <c r="J120" s="19"/>
      <c r="K120" s="19"/>
      <c r="L120" s="19"/>
      <c r="M120" s="19"/>
      <c r="N120" s="19"/>
      <c r="O120" s="19"/>
      <c r="V120" s="19"/>
      <c r="W120" s="69"/>
      <c r="X120" s="69"/>
      <c r="Y120" s="69"/>
      <c r="Z120" s="69"/>
      <c r="AA120" s="19"/>
      <c r="AB120" s="19"/>
      <c r="AC120" s="19"/>
      <c r="AD120" s="19"/>
      <c r="AE120" s="27"/>
      <c r="AF120" s="27"/>
      <c r="AG120" s="27"/>
      <c r="AH120" s="27"/>
      <c r="AI120" s="27"/>
      <c r="AJ120" s="27"/>
      <c r="AN120" s="27"/>
      <c r="AO120" s="27"/>
      <c r="AP120" s="27"/>
      <c r="AQ120" s="27"/>
      <c r="AR120" s="27"/>
      <c r="AS120" s="27"/>
      <c r="AT120" s="27"/>
      <c r="AU120" s="27"/>
      <c r="AV120" s="27"/>
      <c r="BI120" t="s">
        <v>753</v>
      </c>
      <c r="BJ120">
        <v>23</v>
      </c>
      <c r="BK120">
        <v>81.05</v>
      </c>
      <c r="BL120" s="28" t="s">
        <v>207</v>
      </c>
      <c r="BM120">
        <v>19.583333333333332</v>
      </c>
      <c r="BN120">
        <v>74.266666666666666</v>
      </c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J120" s="31" t="s">
        <v>1288</v>
      </c>
      <c r="CK120" s="31">
        <v>27.7</v>
      </c>
      <c r="CL120" s="31">
        <v>75.55</v>
      </c>
      <c r="CM120" s="31"/>
      <c r="CN120" s="31"/>
      <c r="CO120" s="31"/>
      <c r="CP120" s="31"/>
      <c r="CQ120" s="31"/>
      <c r="CR120" s="31"/>
      <c r="CS120" s="31"/>
      <c r="CT120" s="31"/>
      <c r="CU120" s="31"/>
      <c r="CV120" s="30"/>
      <c r="CW120" s="30"/>
      <c r="CX120" s="30"/>
      <c r="CY120" s="30"/>
      <c r="CZ120" s="30"/>
      <c r="DA120" s="30"/>
      <c r="DB120" s="19"/>
      <c r="DC120" s="19"/>
      <c r="DD120" s="19"/>
    </row>
    <row r="121" spans="1:108" customFormat="1" x14ac:dyDescent="0.25">
      <c r="A121" s="32"/>
      <c r="B121" s="35"/>
      <c r="C121" s="19">
        <f t="shared" si="107"/>
        <v>121</v>
      </c>
      <c r="D121" s="19"/>
      <c r="E121" s="19"/>
      <c r="F121" s="19"/>
      <c r="G121" s="19" t="s">
        <v>892</v>
      </c>
      <c r="H121" s="19">
        <v>14.016666666666667</v>
      </c>
      <c r="I121" s="19">
        <v>78.05</v>
      </c>
      <c r="J121" s="19"/>
      <c r="K121" s="19"/>
      <c r="L121" s="19"/>
      <c r="M121" s="19"/>
      <c r="N121" s="19"/>
      <c r="O121" s="19"/>
      <c r="V121" s="19"/>
      <c r="W121" s="69"/>
      <c r="X121" s="69"/>
      <c r="Y121" s="69"/>
      <c r="Z121" s="69"/>
      <c r="AA121" s="19"/>
      <c r="AB121" s="19"/>
      <c r="AC121" s="19"/>
      <c r="AD121" s="19"/>
      <c r="AE121" s="27"/>
      <c r="AF121" s="27"/>
      <c r="AG121" s="27"/>
      <c r="AH121" s="27"/>
      <c r="AI121" s="27"/>
      <c r="AJ121" s="27"/>
      <c r="AN121" s="27"/>
      <c r="AO121" s="27"/>
      <c r="AP121" s="27"/>
      <c r="AQ121" s="27"/>
      <c r="AR121" s="27"/>
      <c r="AS121" s="27"/>
      <c r="AT121" s="27"/>
      <c r="AU121" s="27"/>
      <c r="AV121" s="27"/>
      <c r="BI121" t="s">
        <v>754</v>
      </c>
      <c r="BJ121">
        <v>21.216666666666665</v>
      </c>
      <c r="BK121">
        <v>76.25</v>
      </c>
      <c r="BL121" s="28" t="s">
        <v>208</v>
      </c>
      <c r="BM121">
        <v>16.866666666666667</v>
      </c>
      <c r="BN121">
        <v>74.599999999999994</v>
      </c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0"/>
      <c r="CW121" s="30"/>
      <c r="CX121" s="30"/>
      <c r="CY121" s="30"/>
      <c r="CZ121" s="30"/>
      <c r="DA121" s="30"/>
      <c r="DB121" s="19"/>
      <c r="DC121" s="19"/>
      <c r="DD121" s="19"/>
    </row>
    <row r="122" spans="1:108" customFormat="1" x14ac:dyDescent="0.25">
      <c r="A122" s="32"/>
      <c r="B122" s="35"/>
      <c r="C122" s="19">
        <f t="shared" si="107"/>
        <v>122</v>
      </c>
      <c r="D122" s="19"/>
      <c r="E122" s="19"/>
      <c r="F122" s="19"/>
      <c r="G122" s="19" t="s">
        <v>893</v>
      </c>
      <c r="H122" s="19">
        <v>14.466666666666667</v>
      </c>
      <c r="I122" s="19">
        <v>79.016666666666666</v>
      </c>
      <c r="J122" s="19"/>
      <c r="K122" s="19"/>
      <c r="L122" s="19"/>
      <c r="M122" s="19"/>
      <c r="N122" s="19"/>
      <c r="O122" s="19"/>
      <c r="V122" s="19"/>
      <c r="W122" s="69"/>
      <c r="X122" s="69"/>
      <c r="Y122" s="69"/>
      <c r="Z122" s="69"/>
      <c r="AA122" s="19"/>
      <c r="AB122" s="19"/>
      <c r="AC122" s="19"/>
      <c r="AD122" s="19"/>
      <c r="AE122" s="27"/>
      <c r="AF122" s="27"/>
      <c r="AG122" s="27"/>
      <c r="AH122" s="27"/>
      <c r="AI122" s="27"/>
      <c r="AJ122" s="27"/>
      <c r="AN122" s="27"/>
      <c r="AO122" s="27"/>
      <c r="AP122" s="27"/>
      <c r="AQ122" s="27"/>
      <c r="AR122" s="27"/>
      <c r="AS122" s="27"/>
      <c r="AT122" s="27"/>
      <c r="AU122" s="27"/>
      <c r="AV122" s="27"/>
      <c r="BI122" t="s">
        <v>755</v>
      </c>
      <c r="BJ122">
        <v>23.016666666666666</v>
      </c>
      <c r="BK122">
        <v>80.75</v>
      </c>
      <c r="BL122" s="28" t="s">
        <v>209</v>
      </c>
      <c r="BM122">
        <v>17.7</v>
      </c>
      <c r="BN122">
        <v>74.033333333333331</v>
      </c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0"/>
      <c r="CW122" s="30"/>
      <c r="CX122" s="30"/>
      <c r="CY122" s="30"/>
      <c r="CZ122" s="30"/>
      <c r="DA122" s="30"/>
      <c r="DB122" s="19"/>
      <c r="DC122" s="19"/>
      <c r="DD122" s="19"/>
    </row>
    <row r="123" spans="1:108" customFormat="1" x14ac:dyDescent="0.25">
      <c r="A123" s="32"/>
      <c r="B123" s="35"/>
      <c r="C123" s="19">
        <f t="shared" si="107"/>
        <v>123</v>
      </c>
      <c r="D123" s="19"/>
      <c r="E123" s="19"/>
      <c r="F123" s="19"/>
      <c r="G123" s="19" t="s">
        <v>894</v>
      </c>
      <c r="H123" s="19">
        <v>18.116666666666667</v>
      </c>
      <c r="I123" s="19">
        <v>78.083333333333329</v>
      </c>
      <c r="J123" s="19"/>
      <c r="K123" s="19"/>
      <c r="L123" s="19"/>
      <c r="M123" s="19"/>
      <c r="N123" s="19"/>
      <c r="O123" s="19"/>
      <c r="V123" s="19"/>
      <c r="W123" s="69"/>
      <c r="X123" s="69"/>
      <c r="Y123" s="69"/>
      <c r="Z123" s="69"/>
      <c r="AA123" s="19"/>
      <c r="AB123" s="19"/>
      <c r="AC123" s="19"/>
      <c r="AD123" s="19"/>
      <c r="AE123" s="27"/>
      <c r="AF123" s="27"/>
      <c r="AG123" s="27"/>
      <c r="AH123" s="27"/>
      <c r="AI123" s="27"/>
      <c r="AJ123" s="27"/>
      <c r="AN123" s="27"/>
      <c r="AO123" s="27"/>
      <c r="AP123" s="27"/>
      <c r="AQ123" s="27"/>
      <c r="AR123" s="27"/>
      <c r="AS123" s="27"/>
      <c r="AT123" s="27"/>
      <c r="AU123" s="27"/>
      <c r="AV123" s="27"/>
      <c r="BI123" t="s">
        <v>756</v>
      </c>
      <c r="BJ123">
        <v>23.433333333333334</v>
      </c>
      <c r="BK123">
        <v>76.3</v>
      </c>
      <c r="BL123" s="28" t="s">
        <v>210</v>
      </c>
      <c r="BM123">
        <v>15.9</v>
      </c>
      <c r="BN123">
        <v>73.86666666666666</v>
      </c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0"/>
      <c r="CW123" s="30"/>
      <c r="CX123" s="30"/>
      <c r="CY123" s="30"/>
      <c r="CZ123" s="30"/>
      <c r="DA123" s="30"/>
      <c r="DB123" s="19"/>
      <c r="DC123" s="19"/>
      <c r="DD123" s="19"/>
    </row>
    <row r="124" spans="1:108" customFormat="1" x14ac:dyDescent="0.25">
      <c r="A124" s="32"/>
      <c r="B124" s="35"/>
      <c r="C124" s="19">
        <f t="shared" si="107"/>
        <v>124</v>
      </c>
      <c r="D124" s="19"/>
      <c r="E124" s="19"/>
      <c r="F124" s="19"/>
      <c r="G124" s="19" t="s">
        <v>895</v>
      </c>
      <c r="H124" s="19">
        <v>14.933333333333334</v>
      </c>
      <c r="I124" s="19">
        <v>78.033333333333331</v>
      </c>
      <c r="J124" s="19"/>
      <c r="K124" s="19"/>
      <c r="L124" s="19"/>
      <c r="M124" s="19"/>
      <c r="N124" s="19"/>
      <c r="O124" s="19"/>
      <c r="V124" s="19"/>
      <c r="W124" s="69"/>
      <c r="X124" s="69"/>
      <c r="Y124" s="69"/>
      <c r="Z124" s="69"/>
      <c r="AA124" s="19"/>
      <c r="AB124" s="19"/>
      <c r="AC124" s="19"/>
      <c r="AD124" s="19"/>
      <c r="AE124" s="27"/>
      <c r="AF124" s="27"/>
      <c r="AG124" s="27"/>
      <c r="AH124" s="27"/>
      <c r="AI124" s="27"/>
      <c r="AJ124" s="27"/>
      <c r="AN124" s="27"/>
      <c r="AO124" s="27"/>
      <c r="AP124" s="27"/>
      <c r="AQ124" s="27"/>
      <c r="AR124" s="27"/>
      <c r="AS124" s="27"/>
      <c r="AT124" s="27"/>
      <c r="AU124" s="27"/>
      <c r="AV124" s="27"/>
      <c r="BI124" t="s">
        <v>757</v>
      </c>
      <c r="BJ124">
        <v>25.65</v>
      </c>
      <c r="BK124">
        <v>76.683333333333337</v>
      </c>
      <c r="BL124" s="28" t="s">
        <v>211</v>
      </c>
      <c r="BM124">
        <v>20.8</v>
      </c>
      <c r="BN124">
        <v>76.766666666666666</v>
      </c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0"/>
      <c r="CW124" s="30"/>
      <c r="CX124" s="30"/>
      <c r="CY124" s="30"/>
      <c r="CZ124" s="30"/>
      <c r="DA124" s="30"/>
      <c r="DB124" s="19"/>
      <c r="DC124" s="19"/>
      <c r="DD124" s="19"/>
    </row>
    <row r="125" spans="1:108" customFormat="1" x14ac:dyDescent="0.25">
      <c r="A125" s="32"/>
      <c r="B125" s="35"/>
      <c r="C125" s="19">
        <f t="shared" si="107"/>
        <v>125</v>
      </c>
      <c r="D125" s="19"/>
      <c r="E125" s="19"/>
      <c r="F125" s="19"/>
      <c r="G125" s="19" t="s">
        <v>896</v>
      </c>
      <c r="H125" s="19">
        <v>17.283333333333335</v>
      </c>
      <c r="I125" s="19">
        <v>77.5</v>
      </c>
      <c r="J125" s="19"/>
      <c r="K125" s="19"/>
      <c r="L125" s="19"/>
      <c r="M125" s="19"/>
      <c r="N125" s="19"/>
      <c r="O125" s="19"/>
      <c r="V125" s="19"/>
      <c r="W125" s="69"/>
      <c r="X125" s="69"/>
      <c r="Y125" s="69"/>
      <c r="Z125" s="69"/>
      <c r="AA125" s="19"/>
      <c r="AB125" s="19"/>
      <c r="AC125" s="19"/>
      <c r="AD125" s="19"/>
      <c r="AE125" s="27"/>
      <c r="AF125" s="27"/>
      <c r="AG125" s="27"/>
      <c r="AH125" s="27"/>
      <c r="AI125" s="27"/>
      <c r="AJ125" s="27"/>
      <c r="AN125" s="27"/>
      <c r="AO125" s="27"/>
      <c r="AP125" s="27"/>
      <c r="AQ125" s="27"/>
      <c r="AR125" s="27"/>
      <c r="AS125" s="27"/>
      <c r="AT125" s="27"/>
      <c r="AU125" s="27"/>
      <c r="AV125" s="27"/>
      <c r="BI125" t="s">
        <v>758</v>
      </c>
      <c r="BJ125">
        <v>25.066666666666666</v>
      </c>
      <c r="BK125">
        <v>77.733333333333334</v>
      </c>
      <c r="BL125" s="28" t="s">
        <v>212</v>
      </c>
      <c r="BM125">
        <v>18.683333333333334</v>
      </c>
      <c r="BN125">
        <v>74.733333333333334</v>
      </c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0"/>
      <c r="CW125" s="30"/>
      <c r="CX125" s="30"/>
      <c r="CY125" s="30"/>
      <c r="CZ125" s="30"/>
      <c r="DA125" s="30"/>
      <c r="DB125" s="19"/>
      <c r="DC125" s="19"/>
      <c r="DD125" s="19"/>
    </row>
    <row r="126" spans="1:108" customFormat="1" x14ac:dyDescent="0.25">
      <c r="A126" s="32"/>
      <c r="B126" s="35"/>
      <c r="C126" s="19">
        <f t="shared" si="107"/>
        <v>126</v>
      </c>
      <c r="D126" s="19"/>
      <c r="E126" s="19"/>
      <c r="F126" s="19"/>
      <c r="G126" s="19" t="s">
        <v>897</v>
      </c>
      <c r="H126" s="19">
        <v>16.75</v>
      </c>
      <c r="I126" s="19">
        <v>81.733333333333334</v>
      </c>
      <c r="J126" s="19"/>
      <c r="K126" s="19"/>
      <c r="L126" s="19"/>
      <c r="M126" s="19"/>
      <c r="N126" s="19"/>
      <c r="O126" s="19"/>
      <c r="V126" s="19"/>
      <c r="W126" s="69"/>
      <c r="X126" s="69"/>
      <c r="Y126" s="69"/>
      <c r="Z126" s="69"/>
      <c r="AA126" s="19"/>
      <c r="AB126" s="19"/>
      <c r="AC126" s="19"/>
      <c r="AD126" s="19"/>
      <c r="AE126" s="27"/>
      <c r="AF126" s="27"/>
      <c r="AG126" s="27"/>
      <c r="AH126" s="27"/>
      <c r="AI126" s="27"/>
      <c r="AJ126" s="27"/>
      <c r="AN126" s="27"/>
      <c r="AO126" s="27"/>
      <c r="AP126" s="27"/>
      <c r="AQ126" s="27"/>
      <c r="AR126" s="27"/>
      <c r="AS126" s="27"/>
      <c r="AT126" s="27"/>
      <c r="AU126" s="27"/>
      <c r="AV126" s="27"/>
      <c r="BI126" t="s">
        <v>759</v>
      </c>
      <c r="BJ126">
        <v>23.4</v>
      </c>
      <c r="BK126">
        <v>76.566666666666663</v>
      </c>
      <c r="BL126" s="28" t="s">
        <v>213</v>
      </c>
      <c r="BM126">
        <v>21.566666666666666</v>
      </c>
      <c r="BN126">
        <v>74.316666666666663</v>
      </c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0"/>
      <c r="CW126" s="30"/>
      <c r="CX126" s="30"/>
      <c r="CY126" s="30"/>
      <c r="CZ126" s="30"/>
      <c r="DA126" s="30"/>
      <c r="DB126" s="19"/>
      <c r="DC126" s="19"/>
      <c r="DD126" s="19"/>
    </row>
    <row r="127" spans="1:108" customFormat="1" x14ac:dyDescent="0.25">
      <c r="A127" s="32"/>
      <c r="B127" s="35"/>
      <c r="C127" s="19">
        <f t="shared" si="107"/>
        <v>127</v>
      </c>
      <c r="D127" s="19"/>
      <c r="E127" s="19"/>
      <c r="F127" s="19"/>
      <c r="G127" s="19" t="s">
        <v>898</v>
      </c>
      <c r="H127" s="19">
        <v>16.25</v>
      </c>
      <c r="I127" s="19">
        <v>80.583333333333329</v>
      </c>
      <c r="J127" s="19"/>
      <c r="K127" s="19"/>
      <c r="L127" s="19"/>
      <c r="M127" s="19"/>
      <c r="N127" s="19"/>
      <c r="O127" s="19"/>
      <c r="V127" s="19"/>
      <c r="W127" s="69"/>
      <c r="X127" s="69"/>
      <c r="Y127" s="69"/>
      <c r="Z127" s="69"/>
      <c r="AA127" s="19"/>
      <c r="AB127" s="19"/>
      <c r="AC127" s="19"/>
      <c r="AD127" s="19"/>
      <c r="AE127" s="27"/>
      <c r="AF127" s="27"/>
      <c r="AG127" s="27"/>
      <c r="AH127" s="27"/>
      <c r="AI127" s="27"/>
      <c r="AJ127" s="27"/>
      <c r="AN127" s="27"/>
      <c r="AO127" s="27"/>
      <c r="AP127" s="27"/>
      <c r="AQ127" s="27"/>
      <c r="AR127" s="27"/>
      <c r="AS127" s="27"/>
      <c r="AT127" s="27"/>
      <c r="AU127" s="27"/>
      <c r="AV127" s="27"/>
      <c r="BI127" t="s">
        <v>760</v>
      </c>
      <c r="BJ127">
        <v>24.033333333333335</v>
      </c>
      <c r="BK127">
        <v>82.65</v>
      </c>
      <c r="BL127" s="28" t="s">
        <v>214</v>
      </c>
      <c r="BM127">
        <v>19.866666666666667</v>
      </c>
      <c r="BN127">
        <v>72.7</v>
      </c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0"/>
      <c r="CW127" s="30"/>
      <c r="CX127" s="30"/>
      <c r="CY127" s="30"/>
      <c r="CZ127" s="30"/>
      <c r="DA127" s="30"/>
      <c r="DB127" s="19"/>
      <c r="DC127" s="19"/>
      <c r="DD127" s="19"/>
    </row>
    <row r="128" spans="1:108" customFormat="1" x14ac:dyDescent="0.25">
      <c r="A128" s="32"/>
      <c r="B128" s="35"/>
      <c r="C128" s="19">
        <f t="shared" si="107"/>
        <v>128</v>
      </c>
      <c r="D128" s="19"/>
      <c r="E128" s="19"/>
      <c r="F128" s="19"/>
      <c r="G128" s="19" t="s">
        <v>899</v>
      </c>
      <c r="H128" s="19">
        <v>13.666666666666666</v>
      </c>
      <c r="I128" s="19">
        <v>79.333333333333329</v>
      </c>
      <c r="J128" s="19"/>
      <c r="K128" s="19"/>
      <c r="L128" s="19"/>
      <c r="M128" s="19"/>
      <c r="N128" s="19"/>
      <c r="O128" s="19"/>
      <c r="V128" s="19"/>
      <c r="W128" s="69"/>
      <c r="X128" s="69"/>
      <c r="Y128" s="69"/>
      <c r="Z128" s="69"/>
      <c r="AA128" s="19"/>
      <c r="AB128" s="19"/>
      <c r="AC128" s="19"/>
      <c r="AD128" s="19"/>
      <c r="AE128" s="27"/>
      <c r="AF128" s="27"/>
      <c r="AG128" s="27"/>
      <c r="AH128" s="27"/>
      <c r="AI128" s="27"/>
      <c r="AJ128" s="27"/>
      <c r="AN128" s="27"/>
      <c r="AO128" s="27"/>
      <c r="AP128" s="27"/>
      <c r="AQ128" s="27"/>
      <c r="AR128" s="27"/>
      <c r="AS128" s="27"/>
      <c r="AT128" s="27"/>
      <c r="AU128" s="27"/>
      <c r="AV128" s="27"/>
      <c r="BI128" t="s">
        <v>761</v>
      </c>
      <c r="BJ128">
        <v>23.483333333333334</v>
      </c>
      <c r="BK128">
        <v>80.150000000000006</v>
      </c>
      <c r="BL128" s="28" t="s">
        <v>215</v>
      </c>
      <c r="BM128">
        <v>19.2</v>
      </c>
      <c r="BN128">
        <v>73.033333333333331</v>
      </c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0"/>
      <c r="CW128" s="30"/>
      <c r="CX128" s="30"/>
      <c r="CY128" s="30"/>
      <c r="CZ128" s="30"/>
      <c r="DA128" s="30"/>
      <c r="DB128" s="19"/>
      <c r="DC128" s="19"/>
      <c r="DD128" s="19"/>
    </row>
    <row r="129" spans="1:108" customFormat="1" x14ac:dyDescent="0.25">
      <c r="A129" s="32"/>
      <c r="B129" s="35"/>
      <c r="C129" s="19">
        <f t="shared" si="107"/>
        <v>129</v>
      </c>
      <c r="D129" s="19"/>
      <c r="E129" s="19"/>
      <c r="F129" s="19"/>
      <c r="G129" s="19" t="s">
        <v>900</v>
      </c>
      <c r="H129" s="19">
        <v>15.966666666666667</v>
      </c>
      <c r="I129" s="19">
        <v>78.3</v>
      </c>
      <c r="J129" s="19"/>
      <c r="K129" s="19"/>
      <c r="L129" s="19"/>
      <c r="M129" s="19"/>
      <c r="N129" s="19"/>
      <c r="O129" s="19"/>
      <c r="V129" s="19"/>
      <c r="W129" s="69"/>
      <c r="X129" s="69"/>
      <c r="Y129" s="69"/>
      <c r="Z129" s="69"/>
      <c r="AA129" s="19"/>
      <c r="AB129" s="19"/>
      <c r="AC129" s="19"/>
      <c r="AD129" s="19"/>
      <c r="AE129" s="27"/>
      <c r="AF129" s="27"/>
      <c r="AG129" s="27"/>
      <c r="AH129" s="27"/>
      <c r="AI129" s="27"/>
      <c r="AJ129" s="27"/>
      <c r="AN129" s="27"/>
      <c r="AO129" s="27"/>
      <c r="AP129" s="27"/>
      <c r="AQ129" s="27"/>
      <c r="AR129" s="27"/>
      <c r="AS129" s="27"/>
      <c r="AT129" s="27"/>
      <c r="AU129" s="27"/>
      <c r="AV129" s="27"/>
      <c r="BI129" t="s">
        <v>1411</v>
      </c>
      <c r="BJ129">
        <v>24.75</v>
      </c>
      <c r="BK129">
        <v>78.88333333333334</v>
      </c>
      <c r="BL129" s="28" t="s">
        <v>216</v>
      </c>
      <c r="BM129">
        <v>18.033333333333335</v>
      </c>
      <c r="BN129">
        <v>76.166666666666671</v>
      </c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0"/>
      <c r="CW129" s="30"/>
      <c r="CX129" s="30"/>
      <c r="CY129" s="30"/>
      <c r="CZ129" s="30"/>
      <c r="DA129" s="30"/>
      <c r="DB129" s="19"/>
      <c r="DC129" s="19"/>
      <c r="DD129" s="19"/>
    </row>
    <row r="130" spans="1:108" customFormat="1" x14ac:dyDescent="0.25">
      <c r="A130" s="32"/>
      <c r="B130" s="35"/>
      <c r="C130" s="19">
        <f t="shared" si="107"/>
        <v>130</v>
      </c>
      <c r="D130" s="19"/>
      <c r="E130" s="19"/>
      <c r="F130" s="19"/>
      <c r="G130" s="19" t="s">
        <v>901</v>
      </c>
      <c r="H130" s="19">
        <v>17.350000000000001</v>
      </c>
      <c r="I130" s="19">
        <v>42.583333333333336</v>
      </c>
      <c r="J130" s="19"/>
      <c r="K130" s="19"/>
      <c r="L130" s="19"/>
      <c r="M130" s="19"/>
      <c r="N130" s="19"/>
      <c r="O130" s="19"/>
      <c r="V130" s="19"/>
      <c r="W130" s="69"/>
      <c r="X130" s="69"/>
      <c r="Y130" s="69"/>
      <c r="Z130" s="69"/>
      <c r="AA130" s="19"/>
      <c r="AB130" s="19"/>
      <c r="AC130" s="19"/>
      <c r="AD130" s="19"/>
      <c r="AE130" s="27"/>
      <c r="AF130" s="27"/>
      <c r="AG130" s="27"/>
      <c r="AH130" s="27"/>
      <c r="AI130" s="27"/>
      <c r="AJ130" s="27"/>
      <c r="AN130" s="27"/>
      <c r="AO130" s="27"/>
      <c r="AP130" s="27"/>
      <c r="AQ130" s="27"/>
      <c r="AR130" s="27"/>
      <c r="AS130" s="27"/>
      <c r="AT130" s="27"/>
      <c r="AU130" s="27"/>
      <c r="AV130" s="27"/>
      <c r="BI130" t="s">
        <v>1471</v>
      </c>
      <c r="BJ130">
        <v>24.75</v>
      </c>
      <c r="BK130">
        <v>78.88333333333334</v>
      </c>
      <c r="BL130" s="28" t="s">
        <v>217</v>
      </c>
      <c r="BM130">
        <v>20.25</v>
      </c>
      <c r="BN130">
        <v>80.316666666666663</v>
      </c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0"/>
      <c r="CW130" s="30"/>
      <c r="CX130" s="30"/>
      <c r="CY130" s="30"/>
      <c r="CZ130" s="30"/>
      <c r="DA130" s="30"/>
      <c r="DB130" s="19"/>
      <c r="DC130" s="19"/>
      <c r="DD130" s="19"/>
    </row>
    <row r="131" spans="1:108" customFormat="1" x14ac:dyDescent="0.25">
      <c r="A131" s="32"/>
      <c r="B131" s="35"/>
      <c r="C131" s="19">
        <f t="shared" si="107"/>
        <v>131</v>
      </c>
      <c r="D131" s="19"/>
      <c r="E131" s="19"/>
      <c r="F131" s="19"/>
      <c r="G131" s="19" t="s">
        <v>902</v>
      </c>
      <c r="H131" s="19">
        <v>14.866666666666667</v>
      </c>
      <c r="I131" s="19">
        <v>79.316666666666663</v>
      </c>
      <c r="J131" s="19"/>
      <c r="K131" s="19"/>
      <c r="L131" s="19"/>
      <c r="M131" s="19"/>
      <c r="N131" s="19"/>
      <c r="O131" s="19"/>
      <c r="V131" s="19"/>
      <c r="W131" s="69"/>
      <c r="X131" s="69"/>
      <c r="Y131" s="69"/>
      <c r="Z131" s="69"/>
      <c r="AA131" s="19"/>
      <c r="AB131" s="19"/>
      <c r="AC131" s="19"/>
      <c r="AD131" s="19"/>
      <c r="AE131" s="27"/>
      <c r="AF131" s="27"/>
      <c r="AG131" s="27"/>
      <c r="AH131" s="27"/>
      <c r="AI131" s="27"/>
      <c r="AJ131" s="27"/>
      <c r="AN131" s="27"/>
      <c r="AO131" s="27"/>
      <c r="AP131" s="27"/>
      <c r="AQ131" s="27"/>
      <c r="AR131" s="27"/>
      <c r="AS131" s="27"/>
      <c r="AT131" s="27"/>
      <c r="AU131" s="27"/>
      <c r="AV131" s="27"/>
      <c r="BI131" t="s">
        <v>762</v>
      </c>
      <c r="BJ131">
        <v>25.466666666666665</v>
      </c>
      <c r="BK131">
        <v>79.13333333333334</v>
      </c>
      <c r="BL131" s="28" t="s">
        <v>218</v>
      </c>
      <c r="BM131">
        <v>18.416666666666668</v>
      </c>
      <c r="BN131">
        <v>77.166666666666671</v>
      </c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0"/>
      <c r="CW131" s="30"/>
      <c r="CX131" s="30"/>
      <c r="CY131" s="30"/>
      <c r="CZ131" s="30"/>
      <c r="DA131" s="30"/>
      <c r="DB131" s="19"/>
      <c r="DC131" s="19"/>
      <c r="DD131" s="19"/>
    </row>
    <row r="132" spans="1:108" customFormat="1" x14ac:dyDescent="0.25">
      <c r="A132" s="32"/>
      <c r="B132" s="35"/>
      <c r="C132" s="19">
        <f t="shared" ref="C132:C150" si="108">C131+1</f>
        <v>132</v>
      </c>
      <c r="D132" s="19"/>
      <c r="E132" s="19"/>
      <c r="F132" s="19"/>
      <c r="G132" s="19" t="s">
        <v>903</v>
      </c>
      <c r="H132" s="19">
        <v>13.8</v>
      </c>
      <c r="I132" s="19">
        <v>78.666666666666671</v>
      </c>
      <c r="J132" s="19"/>
      <c r="K132" s="19"/>
      <c r="L132" s="19"/>
      <c r="M132" s="19"/>
      <c r="N132" s="19"/>
      <c r="O132" s="19"/>
      <c r="V132" s="19"/>
      <c r="W132" s="69"/>
      <c r="X132" s="69"/>
      <c r="Y132" s="69"/>
      <c r="Z132" s="69"/>
      <c r="AA132" s="19"/>
      <c r="AB132" s="19"/>
      <c r="AC132" s="19"/>
      <c r="AD132" s="19"/>
      <c r="AE132" s="27"/>
      <c r="AF132" s="27"/>
      <c r="AG132" s="27"/>
      <c r="AH132" s="27"/>
      <c r="AI132" s="27"/>
      <c r="AJ132" s="27"/>
      <c r="AN132" s="27"/>
      <c r="AO132" s="27"/>
      <c r="AP132" s="27"/>
      <c r="AQ132" s="27"/>
      <c r="AR132" s="27"/>
      <c r="AS132" s="27"/>
      <c r="AT132" s="27"/>
      <c r="AU132" s="27"/>
      <c r="AV132" s="27"/>
      <c r="BI132" t="s">
        <v>763</v>
      </c>
      <c r="BJ132">
        <v>23.15</v>
      </c>
      <c r="BK132">
        <v>75.716666666666669</v>
      </c>
      <c r="BL132" s="28" t="s">
        <v>219</v>
      </c>
      <c r="BM132">
        <v>19.333333333333332</v>
      </c>
      <c r="BN132">
        <v>73.166666666666671</v>
      </c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0"/>
      <c r="CW132" s="30"/>
      <c r="CX132" s="30"/>
      <c r="CY132" s="30"/>
      <c r="CZ132" s="30"/>
      <c r="DA132" s="30"/>
      <c r="DB132" s="19"/>
      <c r="DC132" s="19"/>
      <c r="DD132" s="19"/>
    </row>
    <row r="133" spans="1:108" customFormat="1" x14ac:dyDescent="0.25">
      <c r="A133" s="32"/>
      <c r="B133" s="35"/>
      <c r="C133" s="19">
        <f t="shared" si="108"/>
        <v>133</v>
      </c>
      <c r="D133" s="19"/>
      <c r="E133" s="19"/>
      <c r="F133" s="19"/>
      <c r="G133" s="19" t="s">
        <v>904</v>
      </c>
      <c r="H133" s="19">
        <v>18.5</v>
      </c>
      <c r="I133" s="19">
        <v>78.933333333333337</v>
      </c>
      <c r="J133" s="19"/>
      <c r="K133" s="19"/>
      <c r="L133" s="19"/>
      <c r="M133" s="19"/>
      <c r="N133" s="19"/>
      <c r="O133" s="19"/>
      <c r="V133" s="19"/>
      <c r="W133" s="69"/>
      <c r="X133" s="69"/>
      <c r="Y133" s="69"/>
      <c r="Z133" s="69"/>
      <c r="AA133" s="19"/>
      <c r="AB133" s="19"/>
      <c r="AC133" s="19"/>
      <c r="AD133" s="19"/>
      <c r="AE133" s="27"/>
      <c r="AF133" s="27"/>
      <c r="AG133" s="27"/>
      <c r="AH133" s="27"/>
      <c r="AI133" s="27"/>
      <c r="AJ133" s="27"/>
      <c r="AN133" s="27"/>
      <c r="AO133" s="27"/>
      <c r="AP133" s="27"/>
      <c r="AQ133" s="27"/>
      <c r="AR133" s="27"/>
      <c r="AS133" s="27"/>
      <c r="AT133" s="27"/>
      <c r="AU133" s="27"/>
      <c r="AV133" s="27"/>
      <c r="BI133" t="s">
        <v>764</v>
      </c>
      <c r="BJ133">
        <v>23.5</v>
      </c>
      <c r="BK133">
        <v>80.88333333333334</v>
      </c>
      <c r="BL133" s="28" t="s">
        <v>220</v>
      </c>
      <c r="BM133">
        <v>20.3</v>
      </c>
      <c r="BN133">
        <v>79.349999999999994</v>
      </c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0"/>
      <c r="CW133" s="30"/>
      <c r="CX133" s="30"/>
      <c r="CY133" s="30"/>
      <c r="CZ133" s="30"/>
      <c r="DA133" s="30"/>
      <c r="DB133" s="19"/>
      <c r="DC133" s="19"/>
      <c r="DD133" s="19"/>
    </row>
    <row r="134" spans="1:108" customFormat="1" x14ac:dyDescent="0.25">
      <c r="A134" s="32"/>
      <c r="B134" s="35"/>
      <c r="C134" s="19">
        <f t="shared" si="108"/>
        <v>134</v>
      </c>
      <c r="D134" s="19"/>
      <c r="E134" s="19"/>
      <c r="F134" s="19"/>
      <c r="G134" s="19" t="s">
        <v>905</v>
      </c>
      <c r="H134" s="19">
        <v>13.95</v>
      </c>
      <c r="I134" s="19">
        <v>69.61666666666666</v>
      </c>
      <c r="J134" s="19"/>
      <c r="K134" s="19"/>
      <c r="L134" s="19"/>
      <c r="M134" s="19"/>
      <c r="N134" s="19"/>
      <c r="O134" s="19"/>
      <c r="V134" s="19"/>
      <c r="W134" s="69"/>
      <c r="X134" s="69"/>
      <c r="Y134" s="69"/>
      <c r="Z134" s="69"/>
      <c r="AA134" s="19"/>
      <c r="AB134" s="19"/>
      <c r="AC134" s="19"/>
      <c r="AD134" s="19"/>
      <c r="AE134" s="27"/>
      <c r="AF134" s="27"/>
      <c r="AG134" s="27"/>
      <c r="AH134" s="27"/>
      <c r="AI134" s="27"/>
      <c r="AJ134" s="27"/>
      <c r="AN134" s="27"/>
      <c r="AO134" s="27"/>
      <c r="AP134" s="27"/>
      <c r="AQ134" s="27"/>
      <c r="AR134" s="27"/>
      <c r="AS134" s="27"/>
      <c r="AT134" s="27"/>
      <c r="AU134" s="27"/>
      <c r="AV134" s="27"/>
      <c r="BI134" t="s">
        <v>1472</v>
      </c>
      <c r="BJ134">
        <v>24.55</v>
      </c>
      <c r="BK134">
        <v>80.61666666666666</v>
      </c>
      <c r="BL134" s="28" t="s">
        <v>221</v>
      </c>
      <c r="BM134">
        <v>19.983333333333334</v>
      </c>
      <c r="BN134">
        <v>74.8</v>
      </c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0"/>
      <c r="CW134" s="30"/>
      <c r="CX134" s="30"/>
      <c r="CY134" s="30"/>
      <c r="CZ134" s="30"/>
      <c r="DA134" s="30"/>
      <c r="DB134" s="19"/>
      <c r="DC134" s="19"/>
      <c r="DD134" s="19"/>
    </row>
    <row r="135" spans="1:108" customFormat="1" x14ac:dyDescent="0.25">
      <c r="A135" s="32"/>
      <c r="B135" s="35"/>
      <c r="C135" s="19">
        <f t="shared" si="108"/>
        <v>135</v>
      </c>
      <c r="D135" s="19"/>
      <c r="E135" s="19"/>
      <c r="F135" s="19"/>
      <c r="G135" s="19" t="s">
        <v>906</v>
      </c>
      <c r="H135" s="19">
        <v>18.283333333333335</v>
      </c>
      <c r="I135" s="19">
        <v>80.599999999999994</v>
      </c>
      <c r="J135" s="19"/>
      <c r="K135" s="19"/>
      <c r="L135" s="19"/>
      <c r="M135" s="19"/>
      <c r="N135" s="19"/>
      <c r="O135" s="19"/>
      <c r="V135" s="19"/>
      <c r="W135" s="69"/>
      <c r="X135" s="69"/>
      <c r="Y135" s="69"/>
      <c r="Z135" s="69"/>
      <c r="AA135" s="19"/>
      <c r="AB135" s="19"/>
      <c r="AC135" s="19"/>
      <c r="AD135" s="19"/>
      <c r="AE135" s="27"/>
      <c r="AF135" s="27"/>
      <c r="AG135" s="27"/>
      <c r="AH135" s="27"/>
      <c r="AI135" s="27"/>
      <c r="AJ135" s="27"/>
      <c r="AN135" s="27"/>
      <c r="AO135" s="27"/>
      <c r="AP135" s="27"/>
      <c r="AQ135" s="27"/>
      <c r="AR135" s="27"/>
      <c r="AS135" s="27"/>
      <c r="AT135" s="27"/>
      <c r="AU135" s="27"/>
      <c r="AV135" s="27"/>
      <c r="BI135" t="s">
        <v>765</v>
      </c>
      <c r="BJ135">
        <v>23.533333333333335</v>
      </c>
      <c r="BK135">
        <v>77.849999999999994</v>
      </c>
      <c r="BL135" s="28" t="s">
        <v>222</v>
      </c>
      <c r="BM135">
        <v>15.866666666666667</v>
      </c>
      <c r="BN135">
        <v>73.666666666666671</v>
      </c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0"/>
      <c r="CW135" s="30"/>
      <c r="CX135" s="30"/>
      <c r="CY135" s="30"/>
      <c r="CZ135" s="30"/>
      <c r="DA135" s="30"/>
      <c r="DB135" s="19"/>
      <c r="DC135" s="19"/>
      <c r="DD135" s="19"/>
    </row>
    <row r="136" spans="1:108" customFormat="1" x14ac:dyDescent="0.25">
      <c r="A136" s="32"/>
      <c r="B136" s="35"/>
      <c r="C136" s="19">
        <f t="shared" si="108"/>
        <v>136</v>
      </c>
      <c r="D136" s="19"/>
      <c r="E136" s="19"/>
      <c r="F136" s="19"/>
      <c r="G136" s="19" t="s">
        <v>907</v>
      </c>
      <c r="H136" s="19">
        <v>16.516666666666666</v>
      </c>
      <c r="I136" s="19">
        <v>80.650000000000006</v>
      </c>
      <c r="J136" s="19"/>
      <c r="K136" s="19"/>
      <c r="L136" s="19"/>
      <c r="M136" s="19"/>
      <c r="N136" s="19"/>
      <c r="O136" s="19"/>
      <c r="V136" s="19"/>
      <c r="W136" s="69"/>
      <c r="X136" s="69"/>
      <c r="Y136" s="69"/>
      <c r="Z136" s="69"/>
      <c r="AA136" s="19"/>
      <c r="AB136" s="19"/>
      <c r="AC136" s="19"/>
      <c r="AD136" s="19"/>
      <c r="AE136" s="27"/>
      <c r="AF136" s="27"/>
      <c r="AG136" s="27"/>
      <c r="AH136" s="27"/>
      <c r="AI136" s="27"/>
      <c r="AJ136" s="27"/>
      <c r="AN136" s="27"/>
      <c r="AO136" s="27"/>
      <c r="AP136" s="27"/>
      <c r="AQ136" s="27"/>
      <c r="AR136" s="27"/>
      <c r="AS136" s="27"/>
      <c r="AT136" s="27"/>
      <c r="AU136" s="27"/>
      <c r="AV136" s="27"/>
      <c r="BI136" t="s">
        <v>1473</v>
      </c>
      <c r="BJ136">
        <v>22.5</v>
      </c>
      <c r="BK136">
        <v>76</v>
      </c>
      <c r="BL136" s="28" t="s">
        <v>223</v>
      </c>
      <c r="BM136">
        <v>16.433333333333334</v>
      </c>
      <c r="BN136">
        <v>73.433333333333337</v>
      </c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0"/>
      <c r="CW136" s="30"/>
      <c r="CX136" s="30"/>
      <c r="CY136" s="30"/>
      <c r="CZ136" s="30"/>
      <c r="DA136" s="30"/>
      <c r="DB136" s="19"/>
      <c r="DC136" s="19"/>
      <c r="DD136" s="19"/>
    </row>
    <row r="137" spans="1:108" customFormat="1" x14ac:dyDescent="0.25">
      <c r="A137" s="32"/>
      <c r="B137" s="35"/>
      <c r="C137" s="19">
        <f t="shared" si="108"/>
        <v>137</v>
      </c>
      <c r="D137" s="19"/>
      <c r="E137" s="19"/>
      <c r="F137" s="19"/>
      <c r="G137" s="19" t="s">
        <v>908</v>
      </c>
      <c r="H137" s="19">
        <v>16.066666666666666</v>
      </c>
      <c r="I137" s="19">
        <v>79.783333333333331</v>
      </c>
      <c r="J137" s="19"/>
      <c r="K137" s="19"/>
      <c r="L137" s="19"/>
      <c r="M137" s="19"/>
      <c r="N137" s="19"/>
      <c r="O137" s="19"/>
      <c r="V137" s="19"/>
      <c r="W137" s="69"/>
      <c r="X137" s="69"/>
      <c r="Y137" s="69"/>
      <c r="Z137" s="69"/>
      <c r="AA137" s="19"/>
      <c r="AB137" s="19"/>
      <c r="AC137" s="19"/>
      <c r="AD137" s="19"/>
      <c r="AE137" s="27"/>
      <c r="AF137" s="27"/>
      <c r="AG137" s="27"/>
      <c r="AH137" s="27"/>
      <c r="AI137" s="27"/>
      <c r="AJ137" s="27"/>
      <c r="AN137" s="27"/>
      <c r="AO137" s="27"/>
      <c r="AP137" s="27"/>
      <c r="AQ137" s="27"/>
      <c r="AR137" s="27"/>
      <c r="AS137" s="27"/>
      <c r="AT137" s="27"/>
      <c r="AU137" s="27"/>
      <c r="AV137" s="27"/>
      <c r="BL137" s="28" t="s">
        <v>224</v>
      </c>
      <c r="BM137">
        <v>17.95</v>
      </c>
      <c r="BN137">
        <v>73.933333333333337</v>
      </c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0"/>
      <c r="CW137" s="30"/>
      <c r="CX137" s="30"/>
      <c r="CY137" s="30"/>
      <c r="CZ137" s="30"/>
      <c r="DA137" s="30"/>
      <c r="DB137" s="19"/>
      <c r="DC137" s="19"/>
      <c r="DD137" s="19"/>
    </row>
    <row r="138" spans="1:108" customFormat="1" x14ac:dyDescent="0.25">
      <c r="A138" s="32"/>
      <c r="B138" s="35"/>
      <c r="C138" s="19">
        <f t="shared" si="108"/>
        <v>138</v>
      </c>
      <c r="D138" s="19"/>
      <c r="E138" s="19"/>
      <c r="F138" s="19"/>
      <c r="G138" s="19" t="s">
        <v>909</v>
      </c>
      <c r="H138" s="19">
        <v>18.116666666666667</v>
      </c>
      <c r="I138" s="19">
        <v>83.45</v>
      </c>
      <c r="J138" s="19"/>
      <c r="K138" s="19"/>
      <c r="L138" s="19"/>
      <c r="M138" s="19"/>
      <c r="N138" s="19"/>
      <c r="O138" s="19"/>
      <c r="V138" s="19"/>
      <c r="W138" s="69"/>
      <c r="X138" s="69"/>
      <c r="Y138" s="69"/>
      <c r="Z138" s="69"/>
      <c r="AA138" s="19"/>
      <c r="AB138" s="19"/>
      <c r="AC138" s="19"/>
      <c r="AD138" s="19"/>
      <c r="AE138" s="27"/>
      <c r="AF138" s="27"/>
      <c r="AG138" s="27"/>
      <c r="AH138" s="27"/>
      <c r="AI138" s="27"/>
      <c r="AJ138" s="27"/>
      <c r="AN138" s="27"/>
      <c r="AO138" s="27"/>
      <c r="AP138" s="27"/>
      <c r="AQ138" s="27"/>
      <c r="AR138" s="27"/>
      <c r="AS138" s="27"/>
      <c r="AT138" s="27"/>
      <c r="AU138" s="27"/>
      <c r="AV138" s="27"/>
      <c r="BL138" s="28" t="s">
        <v>1438</v>
      </c>
      <c r="BM138">
        <v>20.75</v>
      </c>
      <c r="BN138">
        <v>78.650000000000006</v>
      </c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0"/>
      <c r="CW138" s="30"/>
      <c r="CX138" s="30"/>
      <c r="CY138" s="30"/>
      <c r="CZ138" s="30"/>
      <c r="DA138" s="30"/>
      <c r="DB138" s="19"/>
      <c r="DC138" s="19"/>
      <c r="DD138" s="19"/>
    </row>
    <row r="139" spans="1:108" customFormat="1" x14ac:dyDescent="0.25">
      <c r="A139" s="32"/>
      <c r="B139" s="35"/>
      <c r="C139" s="19">
        <f t="shared" si="108"/>
        <v>139</v>
      </c>
      <c r="D139" s="19"/>
      <c r="E139" s="19"/>
      <c r="F139" s="19"/>
      <c r="G139" s="19" t="s">
        <v>910</v>
      </c>
      <c r="H139" s="19">
        <v>17.733333333333334</v>
      </c>
      <c r="I139" s="19">
        <v>83.38333333333334</v>
      </c>
      <c r="J139" s="19"/>
      <c r="K139" s="19"/>
      <c r="L139" s="19"/>
      <c r="M139" s="19"/>
      <c r="N139" s="19"/>
      <c r="O139" s="19"/>
      <c r="V139" s="19"/>
      <c r="W139" s="69"/>
      <c r="X139" s="69"/>
      <c r="Y139" s="69"/>
      <c r="Z139" s="69"/>
      <c r="AA139" s="19"/>
      <c r="AB139" s="19"/>
      <c r="AC139" s="19"/>
      <c r="AD139" s="19"/>
      <c r="AE139" s="27"/>
      <c r="AF139" s="27"/>
      <c r="AG139" s="27"/>
      <c r="AH139" s="27"/>
      <c r="AI139" s="27"/>
      <c r="AJ139" s="27"/>
      <c r="AN139" s="27"/>
      <c r="AO139" s="27"/>
      <c r="AP139" s="27"/>
      <c r="AQ139" s="27"/>
      <c r="AR139" s="27"/>
      <c r="AS139" s="27"/>
      <c r="AT139" s="27"/>
      <c r="AU139" s="27"/>
      <c r="AV139" s="27"/>
      <c r="BL139" s="28" t="s">
        <v>225</v>
      </c>
      <c r="BM139">
        <v>20.233333333333334</v>
      </c>
      <c r="BN139">
        <v>79.033333333333331</v>
      </c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0"/>
      <c r="CW139" s="30"/>
      <c r="CX139" s="30"/>
      <c r="CY139" s="30"/>
      <c r="CZ139" s="30"/>
      <c r="DA139" s="30"/>
      <c r="DB139" s="19"/>
      <c r="DC139" s="19"/>
      <c r="DD139" s="19"/>
    </row>
    <row r="140" spans="1:108" customFormat="1" x14ac:dyDescent="0.25">
      <c r="A140" s="32"/>
      <c r="B140" s="35"/>
      <c r="C140" s="19">
        <f t="shared" si="108"/>
        <v>140</v>
      </c>
      <c r="D140" s="19"/>
      <c r="E140" s="19"/>
      <c r="F140" s="19"/>
      <c r="G140" s="19" t="s">
        <v>911</v>
      </c>
      <c r="H140" s="19">
        <v>17.966666666666665</v>
      </c>
      <c r="I140" s="19">
        <v>79.666666666666671</v>
      </c>
      <c r="J140" s="19"/>
      <c r="K140" s="19"/>
      <c r="L140" s="19"/>
      <c r="M140" s="19"/>
      <c r="N140" s="19"/>
      <c r="O140" s="19"/>
      <c r="V140" s="19"/>
      <c r="W140" s="69"/>
      <c r="X140" s="69"/>
      <c r="Y140" s="69"/>
      <c r="Z140" s="69"/>
      <c r="AA140" s="19"/>
      <c r="AB140" s="19"/>
      <c r="AC140" s="19"/>
      <c r="AD140" s="19"/>
      <c r="AE140" s="27"/>
      <c r="AF140" s="27"/>
      <c r="AG140" s="27"/>
      <c r="AH140" s="27"/>
      <c r="AI140" s="27"/>
      <c r="AJ140" s="27"/>
      <c r="AN140" s="27"/>
      <c r="AO140" s="27"/>
      <c r="AP140" s="27"/>
      <c r="AQ140" s="27"/>
      <c r="AR140" s="27"/>
      <c r="AS140" s="27"/>
      <c r="AT140" s="27"/>
      <c r="AU140" s="27"/>
      <c r="AV140" s="27"/>
      <c r="BL140" s="28" t="s">
        <v>226</v>
      </c>
      <c r="BM140">
        <v>20.066666666666666</v>
      </c>
      <c r="BN140">
        <v>74.516666666666666</v>
      </c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30"/>
      <c r="CW140" s="30"/>
      <c r="CX140" s="30"/>
      <c r="CY140" s="30"/>
      <c r="CZ140" s="30"/>
      <c r="DA140" s="30"/>
      <c r="DB140" s="19"/>
      <c r="DC140" s="19"/>
      <c r="DD140" s="19"/>
    </row>
    <row r="141" spans="1:108" customFormat="1" x14ac:dyDescent="0.25">
      <c r="A141" s="32"/>
      <c r="B141" s="35"/>
      <c r="C141" s="19">
        <f t="shared" si="108"/>
        <v>141</v>
      </c>
      <c r="D141" s="19"/>
      <c r="E141" s="19"/>
      <c r="F141" s="19"/>
      <c r="G141" s="19" t="s">
        <v>912</v>
      </c>
      <c r="H141" s="19">
        <v>16.733333333333334</v>
      </c>
      <c r="I141" s="19">
        <v>82.266666666666666</v>
      </c>
      <c r="J141" s="19"/>
      <c r="K141" s="19"/>
      <c r="L141" s="19"/>
      <c r="M141" s="19"/>
      <c r="N141" s="19"/>
      <c r="O141" s="19"/>
      <c r="V141" s="19"/>
      <c r="W141" s="69"/>
      <c r="X141" s="69"/>
      <c r="Y141" s="69"/>
      <c r="Z141" s="69"/>
      <c r="AA141" s="19"/>
      <c r="AB141" s="19"/>
      <c r="AC141" s="19"/>
      <c r="AD141" s="19"/>
      <c r="AE141" s="27"/>
      <c r="AF141" s="27"/>
      <c r="AG141" s="27"/>
      <c r="AH141" s="27"/>
      <c r="AI141" s="27"/>
      <c r="AJ141" s="27"/>
      <c r="AN141" s="27"/>
      <c r="AO141" s="27"/>
      <c r="AP141" s="27"/>
      <c r="AQ141" s="27"/>
      <c r="AR141" s="27"/>
      <c r="AS141" s="27"/>
      <c r="AT141" s="27"/>
      <c r="AU141" s="27"/>
      <c r="AV141" s="27"/>
      <c r="BL141" s="28" t="s">
        <v>227</v>
      </c>
      <c r="BM141">
        <v>20.383333333333333</v>
      </c>
      <c r="BN141">
        <v>78.183333333333337</v>
      </c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30"/>
      <c r="CW141" s="30"/>
      <c r="CX141" s="30"/>
      <c r="CY141" s="30"/>
      <c r="CZ141" s="30"/>
      <c r="DA141" s="30"/>
      <c r="DB141" s="19"/>
      <c r="DC141" s="19"/>
      <c r="DD141" s="19"/>
    </row>
    <row r="142" spans="1:108" customFormat="1" x14ac:dyDescent="0.25">
      <c r="A142" s="32"/>
      <c r="B142" s="35"/>
      <c r="C142" s="19">
        <f t="shared" si="108"/>
        <v>142</v>
      </c>
      <c r="D142" s="19"/>
      <c r="E142" s="19"/>
      <c r="F142" s="19"/>
      <c r="G142" s="19" t="s">
        <v>913</v>
      </c>
      <c r="H142" s="19">
        <v>17.616666666666667</v>
      </c>
      <c r="I142" s="19">
        <v>80.38333333333334</v>
      </c>
      <c r="J142" s="19"/>
      <c r="K142" s="19"/>
      <c r="L142" s="19"/>
      <c r="M142" s="19"/>
      <c r="N142" s="19"/>
      <c r="O142" s="19"/>
      <c r="V142" s="19"/>
      <c r="W142" s="69"/>
      <c r="X142" s="69"/>
      <c r="Y142" s="69"/>
      <c r="Z142" s="69"/>
      <c r="AA142" s="19"/>
      <c r="AB142" s="19"/>
      <c r="AC142" s="19"/>
      <c r="AD142" s="19"/>
      <c r="AE142" s="27"/>
      <c r="AF142" s="27"/>
      <c r="AG142" s="27"/>
      <c r="AH142" s="27"/>
      <c r="AI142" s="27"/>
      <c r="AJ142" s="27"/>
      <c r="AN142" s="27"/>
      <c r="AO142" s="27"/>
      <c r="AP142" s="27"/>
      <c r="AQ142" s="27"/>
      <c r="AR142" s="27"/>
      <c r="AS142" s="27"/>
      <c r="AT142" s="27"/>
      <c r="AU142" s="27"/>
      <c r="AV142" s="27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30"/>
      <c r="CW142" s="30"/>
      <c r="CX142" s="30"/>
      <c r="CY142" s="30"/>
      <c r="CZ142" s="30"/>
      <c r="DA142" s="30"/>
      <c r="DB142" s="19"/>
      <c r="DC142" s="19"/>
      <c r="DD142" s="19"/>
    </row>
    <row r="143" spans="1:108" customFormat="1" x14ac:dyDescent="0.25">
      <c r="B143" s="35"/>
      <c r="C143" s="19">
        <f t="shared" si="108"/>
        <v>143</v>
      </c>
      <c r="D143" s="19"/>
      <c r="E143" s="19"/>
      <c r="F143" s="19"/>
      <c r="G143" s="19" t="s">
        <v>914</v>
      </c>
      <c r="H143" s="19">
        <v>15.766666666666667</v>
      </c>
      <c r="I143" s="19">
        <v>77.516666666666666</v>
      </c>
      <c r="J143" s="19"/>
      <c r="K143" s="19"/>
      <c r="L143" s="19"/>
      <c r="M143" s="19"/>
      <c r="N143" s="19"/>
      <c r="O143" s="19"/>
      <c r="V143" s="19"/>
      <c r="W143" s="69"/>
      <c r="X143" s="69"/>
      <c r="Y143" s="69"/>
      <c r="Z143" s="69"/>
      <c r="AA143" s="19"/>
      <c r="AB143" s="19"/>
      <c r="AC143" s="19"/>
      <c r="AD143" s="19"/>
      <c r="AE143" s="27"/>
      <c r="AF143" s="27"/>
      <c r="AG143" s="27"/>
      <c r="AH143" s="27"/>
      <c r="AI143" s="27"/>
      <c r="AJ143" s="27"/>
      <c r="AN143" s="27"/>
      <c r="AO143" s="27"/>
      <c r="AP143" s="27"/>
      <c r="AQ143" s="27"/>
      <c r="AR143" s="27"/>
      <c r="AS143" s="27"/>
      <c r="AT143" s="27"/>
      <c r="AU143" s="27"/>
      <c r="AV143" s="27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30"/>
      <c r="CW143" s="30"/>
      <c r="CX143" s="30"/>
      <c r="CY143" s="30"/>
      <c r="CZ143" s="30"/>
      <c r="DA143" s="30"/>
      <c r="DB143" s="19"/>
      <c r="DC143" s="19"/>
      <c r="DD143" s="19"/>
    </row>
    <row r="144" spans="1:108" customFormat="1" x14ac:dyDescent="0.25">
      <c r="B144" s="35"/>
      <c r="C144" s="19">
        <f t="shared" si="108"/>
        <v>144</v>
      </c>
      <c r="D144" s="19"/>
      <c r="E144" s="19"/>
      <c r="F144" s="19"/>
      <c r="G144" s="19" t="s">
        <v>915</v>
      </c>
      <c r="H144" s="19">
        <v>16.983333333333334</v>
      </c>
      <c r="I144" s="19">
        <v>81.55</v>
      </c>
      <c r="J144" s="19"/>
      <c r="K144" s="19"/>
      <c r="L144" s="19"/>
      <c r="M144" s="19"/>
      <c r="N144" s="19"/>
      <c r="O144" s="19"/>
      <c r="V144" s="19"/>
      <c r="W144" s="69"/>
      <c r="X144" s="69"/>
      <c r="Y144" s="69"/>
      <c r="Z144" s="69"/>
      <c r="AA144" s="19"/>
      <c r="AB144" s="19"/>
      <c r="AC144" s="19"/>
      <c r="AD144" s="19"/>
      <c r="AE144" s="27"/>
      <c r="AF144" s="27"/>
      <c r="AG144" s="27"/>
      <c r="AH144" s="27"/>
      <c r="AI144" s="27"/>
      <c r="AJ144" s="27"/>
      <c r="AN144" s="27"/>
      <c r="AO144" s="27"/>
      <c r="AP144" s="27"/>
      <c r="AQ144" s="27"/>
      <c r="AR144" s="27"/>
      <c r="AS144" s="27"/>
      <c r="AT144" s="27"/>
      <c r="AU144" s="27"/>
      <c r="AV144" s="27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30"/>
      <c r="CW144" s="30"/>
      <c r="CX144" s="30"/>
      <c r="CY144" s="30"/>
      <c r="CZ144" s="30"/>
      <c r="DA144" s="30"/>
      <c r="DB144" s="19"/>
      <c r="DC144" s="19"/>
      <c r="DD144" s="19"/>
    </row>
    <row r="145" spans="2:108" customFormat="1" x14ac:dyDescent="0.25">
      <c r="B145" s="35"/>
      <c r="C145" s="19">
        <f t="shared" si="108"/>
        <v>145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V145" s="19"/>
      <c r="W145" s="69"/>
      <c r="X145" s="69"/>
      <c r="Y145" s="69"/>
      <c r="Z145" s="69"/>
      <c r="AA145" s="19"/>
      <c r="AB145" s="19"/>
      <c r="AC145" s="19"/>
      <c r="AD145" s="19"/>
      <c r="AE145" s="27"/>
      <c r="AF145" s="27"/>
      <c r="AG145" s="27"/>
      <c r="AH145" s="27"/>
      <c r="AI145" s="27"/>
      <c r="AJ145" s="27"/>
      <c r="AN145" s="27"/>
      <c r="AO145" s="27"/>
      <c r="AP145" s="27"/>
      <c r="AQ145" s="27"/>
      <c r="AR145" s="27"/>
      <c r="AS145" s="27"/>
      <c r="AT145" s="27"/>
      <c r="AU145" s="27"/>
      <c r="AV145" s="27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30"/>
      <c r="CW145" s="30"/>
      <c r="CX145" s="30"/>
      <c r="CY145" s="30"/>
      <c r="CZ145" s="30"/>
      <c r="DA145" s="30"/>
      <c r="DB145" s="19"/>
      <c r="DC145" s="19"/>
      <c r="DD145" s="19"/>
    </row>
    <row r="146" spans="2:108" customFormat="1" x14ac:dyDescent="0.25">
      <c r="B146" s="35"/>
      <c r="C146" s="19">
        <f t="shared" si="108"/>
        <v>146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V146" s="19"/>
      <c r="W146" s="69"/>
      <c r="X146" s="69"/>
      <c r="Y146" s="69"/>
      <c r="Z146" s="69"/>
      <c r="AA146" s="19"/>
      <c r="AB146" s="19"/>
      <c r="AC146" s="19"/>
      <c r="AD146" s="19"/>
      <c r="AE146" s="27"/>
      <c r="AF146" s="27"/>
      <c r="AG146" s="27"/>
      <c r="AH146" s="27"/>
      <c r="AI146" s="27"/>
      <c r="AJ146" s="27"/>
      <c r="AN146" s="27"/>
      <c r="AO146" s="27"/>
      <c r="AP146" s="27"/>
      <c r="AQ146" s="27"/>
      <c r="AR146" s="27"/>
      <c r="AS146" s="27"/>
      <c r="AT146" s="27"/>
      <c r="AU146" s="27"/>
      <c r="AV146" s="27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30"/>
      <c r="CW146" s="30"/>
      <c r="CX146" s="30"/>
      <c r="CY146" s="30"/>
      <c r="CZ146" s="30"/>
      <c r="DA146" s="30"/>
      <c r="DB146" s="19"/>
      <c r="DC146" s="19"/>
      <c r="DD146" s="19"/>
    </row>
    <row r="147" spans="2:108" customFormat="1" x14ac:dyDescent="0.25">
      <c r="B147" s="35"/>
      <c r="C147" s="19">
        <f t="shared" si="108"/>
        <v>147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V147" s="19"/>
      <c r="W147" s="69"/>
      <c r="X147" s="69"/>
      <c r="Y147" s="69"/>
      <c r="Z147" s="69"/>
      <c r="AA147" s="19"/>
      <c r="AB147" s="19"/>
      <c r="AC147" s="19"/>
      <c r="AD147" s="19"/>
      <c r="AE147" s="27"/>
      <c r="AF147" s="27"/>
      <c r="AG147" s="27"/>
      <c r="AH147" s="27"/>
      <c r="AI147" s="27"/>
      <c r="AJ147" s="27"/>
      <c r="AN147" s="27"/>
      <c r="AO147" s="27"/>
      <c r="AP147" s="27"/>
      <c r="AQ147" s="27"/>
      <c r="AR147" s="27"/>
      <c r="AS147" s="27"/>
      <c r="AT147" s="27"/>
      <c r="AU147" s="27"/>
      <c r="AV147" s="27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30"/>
      <c r="CW147" s="30"/>
      <c r="CX147" s="30"/>
      <c r="CY147" s="30"/>
      <c r="CZ147" s="30"/>
      <c r="DA147" s="30"/>
      <c r="DB147" s="19"/>
      <c r="DC147" s="19"/>
      <c r="DD147" s="19"/>
    </row>
    <row r="148" spans="2:108" customFormat="1" x14ac:dyDescent="0.25">
      <c r="B148" s="35"/>
      <c r="C148" s="19">
        <f t="shared" si="108"/>
        <v>148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V148" s="19"/>
      <c r="W148" s="69"/>
      <c r="X148" s="69"/>
      <c r="Y148" s="69"/>
      <c r="Z148" s="69"/>
      <c r="AA148" s="19"/>
      <c r="AB148" s="19"/>
      <c r="AC148" s="19"/>
      <c r="AD148" s="19"/>
      <c r="AE148" s="27"/>
      <c r="AF148" s="27"/>
      <c r="AG148" s="27"/>
      <c r="AH148" s="27"/>
      <c r="AI148" s="27"/>
      <c r="AJ148" s="27"/>
      <c r="AN148" s="27"/>
      <c r="AO148" s="27"/>
      <c r="AP148" s="27"/>
      <c r="AQ148" s="27"/>
      <c r="AR148" s="27"/>
      <c r="AS148" s="27"/>
      <c r="AT148" s="27"/>
      <c r="AU148" s="27"/>
      <c r="AV148" s="27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30"/>
      <c r="CW148" s="30"/>
      <c r="CX148" s="30"/>
      <c r="CY148" s="30"/>
      <c r="CZ148" s="30"/>
      <c r="DA148" s="30"/>
      <c r="DB148" s="19"/>
      <c r="DC148" s="19"/>
      <c r="DD148" s="19"/>
    </row>
    <row r="149" spans="2:108" customFormat="1" x14ac:dyDescent="0.25">
      <c r="B149" s="35"/>
      <c r="C149" s="19">
        <f t="shared" si="108"/>
        <v>149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V149" s="19"/>
      <c r="W149" s="69"/>
      <c r="X149" s="69"/>
      <c r="Y149" s="69"/>
      <c r="Z149" s="69"/>
      <c r="AA149" s="19"/>
      <c r="AB149" s="19"/>
      <c r="AC149" s="19"/>
      <c r="AD149" s="19"/>
      <c r="AE149" s="27"/>
      <c r="AF149" s="27"/>
      <c r="AG149" s="27"/>
      <c r="AH149" s="27"/>
      <c r="AI149" s="27"/>
      <c r="AJ149" s="27"/>
      <c r="AN149" s="27"/>
      <c r="AO149" s="27"/>
      <c r="AP149" s="27"/>
      <c r="AQ149" s="27"/>
      <c r="AR149" s="27"/>
      <c r="AS149" s="27"/>
      <c r="AT149" s="27"/>
      <c r="AU149" s="27"/>
      <c r="AV149" s="27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30"/>
      <c r="CW149" s="30"/>
      <c r="CX149" s="30"/>
      <c r="CY149" s="30"/>
      <c r="CZ149" s="30"/>
      <c r="DA149" s="30"/>
      <c r="DB149" s="19"/>
      <c r="DC149" s="19"/>
      <c r="DD149" s="19"/>
    </row>
    <row r="150" spans="2:108" customFormat="1" x14ac:dyDescent="0.25">
      <c r="B150" s="44"/>
      <c r="C150" s="45">
        <f t="shared" si="108"/>
        <v>150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V150" s="45"/>
      <c r="W150" s="70"/>
      <c r="X150" s="70"/>
      <c r="Y150" s="70"/>
      <c r="Z150" s="70"/>
      <c r="AA150" s="45"/>
      <c r="AB150" s="45"/>
      <c r="AC150" s="45"/>
      <c r="AD150" s="45"/>
      <c r="AE150" s="47"/>
      <c r="AF150" s="47"/>
      <c r="AG150" s="47"/>
      <c r="AH150" s="47"/>
      <c r="AI150" s="47"/>
      <c r="AJ150" s="47"/>
      <c r="AN150" s="47"/>
      <c r="AO150" s="47"/>
      <c r="AP150" s="47"/>
      <c r="AQ150" s="47"/>
      <c r="AR150" s="47"/>
      <c r="AS150" s="47"/>
      <c r="AT150" s="47"/>
      <c r="AU150" s="47"/>
      <c r="AV150" s="47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46"/>
      <c r="CW150" s="46"/>
      <c r="CX150" s="46"/>
      <c r="CY150" s="46"/>
      <c r="CZ150" s="46"/>
      <c r="DA150" s="46"/>
      <c r="DB150" s="45"/>
      <c r="DC150" s="45"/>
      <c r="DD150" s="45"/>
    </row>
  </sheetData>
  <conditionalFormatting sqref="B23">
    <cfRule type="duplicateValues" dxfId="89" priority="93"/>
  </conditionalFormatting>
  <conditionalFormatting sqref="E3:F3">
    <cfRule type="duplicateValues" dxfId="88" priority="91"/>
  </conditionalFormatting>
  <conditionalFormatting sqref="N2:O2">
    <cfRule type="duplicateValues" dxfId="87" priority="90"/>
  </conditionalFormatting>
  <conditionalFormatting sqref="Q2:U2">
    <cfRule type="duplicateValues" dxfId="86" priority="89"/>
  </conditionalFormatting>
  <conditionalFormatting sqref="V2">
    <cfRule type="duplicateValues" dxfId="85" priority="88"/>
  </conditionalFormatting>
  <conditionalFormatting sqref="W2:AD2">
    <cfRule type="duplicateValues" dxfId="84" priority="87"/>
  </conditionalFormatting>
  <conditionalFormatting sqref="Y2">
    <cfRule type="duplicateValues" dxfId="83" priority="85"/>
  </conditionalFormatting>
  <conditionalFormatting sqref="Y2">
    <cfRule type="duplicateValues" dxfId="82" priority="84"/>
  </conditionalFormatting>
  <conditionalFormatting sqref="AB2">
    <cfRule type="duplicateValues" dxfId="81" priority="83"/>
  </conditionalFormatting>
  <conditionalFormatting sqref="AB2">
    <cfRule type="duplicateValues" dxfId="80" priority="82"/>
  </conditionalFormatting>
  <conditionalFormatting sqref="AF2:AJ2 AN2:AV2">
    <cfRule type="duplicateValues" dxfId="79" priority="81"/>
  </conditionalFormatting>
  <conditionalFormatting sqref="BF2">
    <cfRule type="duplicateValues" dxfId="78" priority="77"/>
  </conditionalFormatting>
  <conditionalFormatting sqref="BF2">
    <cfRule type="duplicateValues" dxfId="77" priority="78"/>
  </conditionalFormatting>
  <conditionalFormatting sqref="BC2 BC1:BM1">
    <cfRule type="duplicateValues" dxfId="76" priority="167"/>
  </conditionalFormatting>
  <conditionalFormatting sqref="BC2 BC1:BM1">
    <cfRule type="duplicateValues" dxfId="75" priority="170"/>
  </conditionalFormatting>
  <conditionalFormatting sqref="AL2:AM2">
    <cfRule type="duplicateValues" dxfId="74" priority="76"/>
  </conditionalFormatting>
  <conditionalFormatting sqref="AX2:AY2">
    <cfRule type="duplicateValues" dxfId="73" priority="75"/>
  </conditionalFormatting>
  <conditionalFormatting sqref="BA2:BB2">
    <cfRule type="duplicateValues" dxfId="72" priority="74"/>
  </conditionalFormatting>
  <conditionalFormatting sqref="BD2:BE2">
    <cfRule type="duplicateValues" dxfId="71" priority="72"/>
  </conditionalFormatting>
  <conditionalFormatting sqref="BD2:BE2">
    <cfRule type="duplicateValues" dxfId="70" priority="73"/>
  </conditionalFormatting>
  <conditionalFormatting sqref="BD2:BE2">
    <cfRule type="duplicateValues" dxfId="69" priority="71"/>
  </conditionalFormatting>
  <conditionalFormatting sqref="BG2:BH2">
    <cfRule type="duplicateValues" dxfId="68" priority="69"/>
  </conditionalFormatting>
  <conditionalFormatting sqref="BG2:BH2">
    <cfRule type="duplicateValues" dxfId="67" priority="70"/>
  </conditionalFormatting>
  <conditionalFormatting sqref="BG2:BH2">
    <cfRule type="duplicateValues" dxfId="66" priority="68"/>
  </conditionalFormatting>
  <conditionalFormatting sqref="BM2:CF2 CJ2:CU2">
    <cfRule type="duplicateValues" dxfId="65" priority="67"/>
  </conditionalFormatting>
  <conditionalFormatting sqref="CW2:DA2">
    <cfRule type="duplicateValues" dxfId="64" priority="66"/>
  </conditionalFormatting>
  <conditionalFormatting sqref="DC2:DD2">
    <cfRule type="duplicateValues" dxfId="63" priority="65"/>
  </conditionalFormatting>
  <conditionalFormatting sqref="BJ2:BK2">
    <cfRule type="duplicateValues" dxfId="62" priority="64"/>
  </conditionalFormatting>
  <conditionalFormatting sqref="AZ2">
    <cfRule type="duplicateValues" dxfId="61" priority="63"/>
  </conditionalFormatting>
  <conditionalFormatting sqref="CM3:CO3 CS3:CU3">
    <cfRule type="duplicateValues" dxfId="60" priority="59"/>
  </conditionalFormatting>
  <conditionalFormatting sqref="CM3:CO3 CS3:CU3">
    <cfRule type="duplicateValues" dxfId="59" priority="60"/>
  </conditionalFormatting>
  <conditionalFormatting sqref="CM3:CO3 CS3:CU3">
    <cfRule type="duplicateValues" dxfId="58" priority="61"/>
  </conditionalFormatting>
  <conditionalFormatting sqref="P27:R27">
    <cfRule type="duplicateValues" dxfId="57" priority="56"/>
  </conditionalFormatting>
  <conditionalFormatting sqref="P27:R27">
    <cfRule type="duplicateValues" dxfId="56" priority="57"/>
  </conditionalFormatting>
  <conditionalFormatting sqref="P27:R27">
    <cfRule type="duplicateValues" dxfId="55" priority="58"/>
  </conditionalFormatting>
  <conditionalFormatting sqref="V13:X13">
    <cfRule type="duplicateValues" dxfId="54" priority="53"/>
  </conditionalFormatting>
  <conditionalFormatting sqref="V13:X13">
    <cfRule type="duplicateValues" dxfId="53" priority="54"/>
  </conditionalFormatting>
  <conditionalFormatting sqref="V13:X13">
    <cfRule type="duplicateValues" dxfId="52" priority="55"/>
  </conditionalFormatting>
  <conditionalFormatting sqref="V29:X29">
    <cfRule type="duplicateValues" dxfId="51" priority="50"/>
  </conditionalFormatting>
  <conditionalFormatting sqref="V29:X29">
    <cfRule type="duplicateValues" dxfId="50" priority="51"/>
  </conditionalFormatting>
  <conditionalFormatting sqref="V29:X29">
    <cfRule type="duplicateValues" dxfId="49" priority="52"/>
  </conditionalFormatting>
  <conditionalFormatting sqref="AK91:AM91">
    <cfRule type="duplicateValues" dxfId="48" priority="47"/>
  </conditionalFormatting>
  <conditionalFormatting sqref="AK91:AM91">
    <cfRule type="duplicateValues" dxfId="47" priority="48"/>
  </conditionalFormatting>
  <conditionalFormatting sqref="AK91:AM91">
    <cfRule type="duplicateValues" dxfId="46" priority="49"/>
  </conditionalFormatting>
  <conditionalFormatting sqref="AK92:AM92">
    <cfRule type="duplicateValues" dxfId="45" priority="44"/>
  </conditionalFormatting>
  <conditionalFormatting sqref="AK92:AM92">
    <cfRule type="duplicateValues" dxfId="44" priority="45"/>
  </conditionalFormatting>
  <conditionalFormatting sqref="AK92:AM92">
    <cfRule type="duplicateValues" dxfId="43" priority="46"/>
  </conditionalFormatting>
  <conditionalFormatting sqref="BC28:BE31 BC21:BE25 AK93:AM101 A13:U26 P28:R43 A3:BH12 A1:XFD2 A44:BH90 A27:O43 V14:X28 S35:BH43 S27:U34 Y13:BH14 BC16:BE19 A91:AJ101 AN91:BH101 V32:BH34 Y15:BB29 V30:BB31 BF15:BH31 A142:XFD1048576 A137:BK141 BO115:XFD141 BO3:BZ66 CD4:CO66 CD3:CL3 BO67:CO114 CS108:XFD114 CS4:CU107 CY56:XFD107 CY3:DA55 DE3:XFD55 A102:BH136">
    <cfRule type="duplicateValues" dxfId="42" priority="192"/>
  </conditionalFormatting>
  <conditionalFormatting sqref="BC28:BE31 BC21:BE25 AK93:AM101 V30:X34 DE1:XFD1048576 CG1:CI1048576 A32:B37 C32:O38 A7:AD12 A13:U26 A27:O31 P28:R43 A5:Y6 AC5:AD6 AG4:AJ4 AE4 A1:AD4 AE5:AJ1048576 AE2:AJ3 AK3:BH14 BC16:BE19 AK2:BB2 BI2:CF2 CJ115:CU1048576 CJ3:CL3 CJ2:DD2 CV108:DD1048576 D1:DD1 A44:AD1048576 A39:O43 V14:X28 S35:AD43 S27:U34 Y13:AD34 AK102:BH1048576 AN91:BH101 AK32:BH90 AK15:BB31 BF15:BH31 BI142:CF1048576 BI137:BK141 BO67:CF141 BO3:BZ66 CD3:CF66 CJ4:CO114 CS4:CU114 CY56:DD107 CY3:DA55">
    <cfRule type="duplicateValues" dxfId="41" priority="217"/>
  </conditionalFormatting>
  <conditionalFormatting sqref="BC28:BE31 BC21:BE25 AK93:AM101 V30:X34 DE1:XFD1048576 CG1:CI1048576 A4:O31 A3:D3 A2:M2 P2 A39:O1048576 A32:B37 C32:O38 P7:AD12 P13:U26 P28:R43 P5:Y6 AC5:AD6 AB3:AD4 P4:AA4 G3:AA3 AG4:AJ4 AE4 AA2:AD2 AE5:AJ1048576 AE2:AJ3 AK3:BH14 BC16:BE19 AK2:BB2 BI2:CF2 CJ115:CU1048576 CJ3:CL3 CJ2:DD2 CV108:DD1048576 A1:DD1 P44:AD1048576 V14:X28 S35:AD43 S27:U34 Y13:AD34 AK102:BH1048576 AN91:BH101 AK32:BH90 AK15:BB31 BF15:BH31 BI142:CF1048576 BI137:BK141 BO67:CF141 BO3:BZ66 CD3:CF66 CJ4:CO114 CS4:CU114 CY56:DD107 CY3:DA55">
    <cfRule type="duplicateValues" dxfId="40" priority="257"/>
  </conditionalFormatting>
  <conditionalFormatting sqref="BC15:BE15">
    <cfRule type="duplicateValues" dxfId="39" priority="41"/>
  </conditionalFormatting>
  <conditionalFormatting sqref="BC15:BE15">
    <cfRule type="duplicateValues" dxfId="38" priority="42"/>
  </conditionalFormatting>
  <conditionalFormatting sqref="BC15:BE15">
    <cfRule type="duplicateValues" dxfId="37" priority="43"/>
  </conditionalFormatting>
  <conditionalFormatting sqref="BC20:BE20">
    <cfRule type="duplicateValues" dxfId="36" priority="38"/>
  </conditionalFormatting>
  <conditionalFormatting sqref="BC20:BE20">
    <cfRule type="duplicateValues" dxfId="35" priority="39"/>
  </conditionalFormatting>
  <conditionalFormatting sqref="BC20:BE20">
    <cfRule type="duplicateValues" dxfId="34" priority="40"/>
  </conditionalFormatting>
  <conditionalFormatting sqref="BC27:BE27">
    <cfRule type="duplicateValues" dxfId="33" priority="35"/>
  </conditionalFormatting>
  <conditionalFormatting sqref="BC27:BE27">
    <cfRule type="duplicateValues" dxfId="32" priority="36"/>
  </conditionalFormatting>
  <conditionalFormatting sqref="BC27:BE27">
    <cfRule type="duplicateValues" dxfId="31" priority="37"/>
  </conditionalFormatting>
  <conditionalFormatting sqref="BC26:BE26">
    <cfRule type="duplicateValues" dxfId="30" priority="32"/>
  </conditionalFormatting>
  <conditionalFormatting sqref="BC26:BE26">
    <cfRule type="duplicateValues" dxfId="29" priority="33"/>
  </conditionalFormatting>
  <conditionalFormatting sqref="BC26:BE26">
    <cfRule type="duplicateValues" dxfId="28" priority="34"/>
  </conditionalFormatting>
  <conditionalFormatting sqref="BL92:BL141 BL3:BL11 BL13:BL90">
    <cfRule type="duplicateValues" dxfId="27" priority="26"/>
  </conditionalFormatting>
  <conditionalFormatting sqref="BL3:BL11 BL92:BL141 BL13:BL90">
    <cfRule type="duplicateValues" dxfId="26" priority="27"/>
  </conditionalFormatting>
  <conditionalFormatting sqref="BL3:BL11 BL92:BL141 BL13:BL90">
    <cfRule type="duplicateValues" dxfId="25" priority="28"/>
  </conditionalFormatting>
  <conditionalFormatting sqref="BL91">
    <cfRule type="duplicateValues" dxfId="24" priority="23"/>
  </conditionalFormatting>
  <conditionalFormatting sqref="BL91">
    <cfRule type="duplicateValues" dxfId="23" priority="24"/>
  </conditionalFormatting>
  <conditionalFormatting sqref="BL91">
    <cfRule type="duplicateValues" dxfId="22" priority="25"/>
  </conditionalFormatting>
  <conditionalFormatting sqref="BL12">
    <cfRule type="duplicateValues" dxfId="21" priority="20"/>
  </conditionalFormatting>
  <conditionalFormatting sqref="BL12">
    <cfRule type="duplicateValues" dxfId="20" priority="21"/>
  </conditionalFormatting>
  <conditionalFormatting sqref="BL12">
    <cfRule type="duplicateValues" dxfId="19" priority="22"/>
  </conditionalFormatting>
  <conditionalFormatting sqref="CA3:CC66">
    <cfRule type="duplicateValues" dxfId="18" priority="17"/>
  </conditionalFormatting>
  <conditionalFormatting sqref="CA3:CC66">
    <cfRule type="duplicateValues" dxfId="17" priority="18"/>
  </conditionalFormatting>
  <conditionalFormatting sqref="CA3:CC66">
    <cfRule type="duplicateValues" dxfId="16" priority="19"/>
  </conditionalFormatting>
  <conditionalFormatting sqref="CP3:CR3">
    <cfRule type="duplicateValues" dxfId="15" priority="11"/>
  </conditionalFormatting>
  <conditionalFormatting sqref="CP3:CR3">
    <cfRule type="duplicateValues" dxfId="14" priority="12"/>
  </conditionalFormatting>
  <conditionalFormatting sqref="CP3:CR3">
    <cfRule type="duplicateValues" dxfId="13" priority="13"/>
  </conditionalFormatting>
  <conditionalFormatting sqref="CP4:CR114">
    <cfRule type="duplicateValues" dxfId="12" priority="14"/>
  </conditionalFormatting>
  <conditionalFormatting sqref="CP4:CR114">
    <cfRule type="duplicateValues" dxfId="11" priority="15"/>
  </conditionalFormatting>
  <conditionalFormatting sqref="CP4:CR114">
    <cfRule type="duplicateValues" dxfId="10" priority="16"/>
  </conditionalFormatting>
  <conditionalFormatting sqref="CV3:CX107">
    <cfRule type="duplicateValues" dxfId="9" priority="8"/>
  </conditionalFormatting>
  <conditionalFormatting sqref="CV3:CX107">
    <cfRule type="duplicateValues" dxfId="8" priority="9"/>
  </conditionalFormatting>
  <conditionalFormatting sqref="CV3:CX107">
    <cfRule type="duplicateValues" dxfId="7" priority="10"/>
  </conditionalFormatting>
  <conditionalFormatting sqref="DB3:DD55">
    <cfRule type="duplicateValues" dxfId="6" priority="5"/>
  </conditionalFormatting>
  <conditionalFormatting sqref="DB3:DD55">
    <cfRule type="duplicateValues" dxfId="5" priority="6"/>
  </conditionalFormatting>
  <conditionalFormatting sqref="DB3:DD55">
    <cfRule type="duplicateValues" dxfId="4" priority="7"/>
  </conditionalFormatting>
  <conditionalFormatting sqref="BI3:BK37 BI39:BK136">
    <cfRule type="duplicateValues" dxfId="3" priority="3"/>
  </conditionalFormatting>
  <conditionalFormatting sqref="BI3:BK37 BI39:BK136">
    <cfRule type="duplicateValues" dxfId="2" priority="4"/>
  </conditionalFormatting>
  <conditionalFormatting sqref="BI38:BK38">
    <cfRule type="duplicateValues" dxfId="1" priority="1"/>
  </conditionalFormatting>
  <conditionalFormatting sqref="BI38:BK38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PrayerTime</vt:lpstr>
      <vt:lpstr>India</vt:lpstr>
      <vt:lpstr>AndamanAndNicobar</vt:lpstr>
      <vt:lpstr>AndhraPradesh</vt:lpstr>
      <vt:lpstr>ArunachalPradesh</vt:lpstr>
      <vt:lpstr>Assam</vt:lpstr>
      <vt:lpstr>Bihar</vt:lpstr>
      <vt:lpstr>Chandigarh</vt:lpstr>
      <vt:lpstr>Chhattisgarh</vt:lpstr>
      <vt:lpstr>DadraAndNagarHaveli</vt:lpstr>
      <vt:lpstr>DamanAndDiu</vt:lpstr>
      <vt:lpstr>Delhi</vt:lpstr>
      <vt:lpstr>Goa</vt:lpstr>
      <vt:lpstr>Gujarat</vt:lpstr>
      <vt:lpstr>Haryana</vt:lpstr>
      <vt:lpstr>HimachalPradesh</vt:lpstr>
      <vt:lpstr>India</vt:lpstr>
      <vt:lpstr>JammuKashmir</vt:lpstr>
      <vt:lpstr>Jharkhand</vt:lpstr>
      <vt:lpstr>Karnataka</vt:lpstr>
      <vt:lpstr>Kerala</vt:lpstr>
      <vt:lpstr>Lakshadweep</vt:lpstr>
      <vt:lpstr>MadhyaPradesh</vt:lpstr>
      <vt:lpstr>Maharashtra</vt:lpstr>
      <vt:lpstr>Manipur</vt:lpstr>
      <vt:lpstr>Meghalaya</vt:lpstr>
      <vt:lpstr>Mizoram</vt:lpstr>
      <vt:lpstr>Nagaland</vt:lpstr>
      <vt:lpstr>Odisha</vt:lpstr>
      <vt:lpstr>Puducherry</vt:lpstr>
      <vt:lpstr>Punjab</vt:lpstr>
      <vt:lpstr>Rajasthan</vt:lpstr>
      <vt:lpstr>Sikkim</vt:lpstr>
      <vt:lpstr>TamilNadu</vt:lpstr>
      <vt:lpstr>Tripura</vt:lpstr>
      <vt:lpstr>Uttarakhand</vt:lpstr>
      <vt:lpstr>UttarPradesh</vt:lpstr>
      <vt:lpstr>WestBengal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2022-02-27T11:31:39Z</dcterms:modified>
</cp:coreProperties>
</file>