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ma/Downloads/"/>
    </mc:Choice>
  </mc:AlternateContent>
  <xr:revisionPtr revIDLastSave="0" documentId="13_ncr:1_{5087655F-E032-2742-9D20-0A19C89CB12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4" i="1"/>
  <c r="E10" i="1" l="1"/>
  <c r="H22" i="1"/>
  <c r="J22" i="1" s="1"/>
  <c r="B21" i="1"/>
  <c r="H21" i="1"/>
  <c r="J21" i="1" s="1"/>
  <c r="B20" i="1"/>
  <c r="H20" i="1"/>
  <c r="J20" i="1" s="1"/>
  <c r="H16" i="1"/>
  <c r="B16" i="1"/>
  <c r="B18" i="1"/>
  <c r="H18" i="1"/>
  <c r="J18" i="1" s="1"/>
  <c r="E13" i="1"/>
  <c r="I25" i="1" s="1"/>
  <c r="H25" i="1"/>
  <c r="J25" i="1" s="1"/>
  <c r="E5" i="1"/>
  <c r="I17" i="1" s="1"/>
  <c r="H17" i="1"/>
  <c r="J17" i="1" s="1"/>
  <c r="E12" i="1"/>
  <c r="I24" i="1" s="1"/>
  <c r="H24" i="1"/>
  <c r="J24" i="1" s="1"/>
  <c r="B23" i="1"/>
  <c r="H23" i="1"/>
  <c r="J23" i="1" s="1"/>
  <c r="B19" i="1"/>
  <c r="H19" i="1"/>
  <c r="J19" i="1" s="1"/>
  <c r="B22" i="1"/>
  <c r="E6" i="1"/>
  <c r="G6" i="1" s="1"/>
  <c r="E18" i="1" s="1"/>
  <c r="C25" i="1"/>
  <c r="G13" i="1"/>
  <c r="E25" i="1" s="1"/>
  <c r="C24" i="1"/>
  <c r="B17" i="1"/>
  <c r="E9" i="1"/>
  <c r="I21" i="1" s="1"/>
  <c r="E8" i="1"/>
  <c r="I20" i="1" s="1"/>
  <c r="E4" i="1"/>
  <c r="I16" i="1" s="1"/>
  <c r="E11" i="1"/>
  <c r="E7" i="1"/>
  <c r="I19" i="1" s="1"/>
  <c r="B24" i="1"/>
  <c r="B25" i="1"/>
  <c r="G12" i="1" l="1"/>
  <c r="E24" i="1" s="1"/>
  <c r="C22" i="1"/>
  <c r="I22" i="1"/>
  <c r="I23" i="1"/>
  <c r="C23" i="1"/>
  <c r="G10" i="1"/>
  <c r="E22" i="1" s="1"/>
  <c r="G5" i="1"/>
  <c r="E17" i="1" s="1"/>
  <c r="C18" i="1"/>
  <c r="I18" i="1"/>
  <c r="A71" i="1" s="1" a="1"/>
  <c r="J16" i="1"/>
  <c r="C17" i="1"/>
  <c r="G7" i="1"/>
  <c r="E19" i="1" s="1"/>
  <c r="C19" i="1"/>
  <c r="G11" i="1"/>
  <c r="E23" i="1" s="1"/>
  <c r="G4" i="1"/>
  <c r="E16" i="1" s="1"/>
  <c r="C16" i="1"/>
  <c r="C21" i="1"/>
  <c r="G9" i="1"/>
  <c r="E21" i="1" s="1"/>
  <c r="C20" i="1"/>
  <c r="G8" i="1"/>
  <c r="E20" i="1" s="1"/>
  <c r="A71" i="1" l="1"/>
  <c r="F74" i="1"/>
  <c r="J72" i="1"/>
  <c r="D71" i="1"/>
  <c r="G73" i="1"/>
  <c r="A72" i="1"/>
  <c r="D74" i="1"/>
  <c r="H72" i="1"/>
  <c r="B71" i="1"/>
  <c r="E73" i="1"/>
  <c r="I71" i="1"/>
  <c r="H73" i="1"/>
  <c r="B72" i="1"/>
  <c r="E74" i="1"/>
  <c r="I72" i="1"/>
  <c r="C71" i="1"/>
  <c r="F73" i="1"/>
  <c r="J71" i="1"/>
  <c r="C74" i="1"/>
  <c r="G72" i="1"/>
  <c r="H71" i="1"/>
  <c r="E72" i="1"/>
  <c r="B73" i="1"/>
  <c r="I73" i="1"/>
  <c r="B74" i="1"/>
  <c r="F72" i="1"/>
  <c r="I74" i="1"/>
  <c r="C73" i="1"/>
  <c r="G71" i="1"/>
  <c r="J73" i="1"/>
  <c r="D72" i="1"/>
  <c r="G74" i="1"/>
  <c r="A73" i="1"/>
  <c r="E71" i="1"/>
  <c r="J74" i="1"/>
  <c r="D73" i="1"/>
  <c r="A74" i="1"/>
  <c r="H74" i="1"/>
  <c r="F71" i="1"/>
  <c r="C72" i="1"/>
  <c r="A28" i="1" a="1"/>
  <c r="E30" i="1" s="1"/>
  <c r="G28" i="1" l="1"/>
  <c r="J28" i="1"/>
  <c r="A28" i="1"/>
  <c r="Q71" i="1" a="1"/>
  <c r="Q71" i="1" s="1"/>
  <c r="F29" i="1"/>
  <c r="I29" i="1"/>
  <c r="B29" i="1"/>
  <c r="E29" i="1"/>
  <c r="I28" i="1"/>
  <c r="L71" i="1" a="1"/>
  <c r="B28" i="1"/>
  <c r="J29" i="1"/>
  <c r="C30" i="1"/>
  <c r="F30" i="1"/>
  <c r="H30" i="1"/>
  <c r="A30" i="1"/>
  <c r="I30" i="1"/>
  <c r="D28" i="1"/>
  <c r="H29" i="1"/>
  <c r="F28" i="1"/>
  <c r="H28" i="1"/>
  <c r="A29" i="1"/>
  <c r="D29" i="1"/>
  <c r="E28" i="1"/>
  <c r="C29" i="1"/>
  <c r="C28" i="1"/>
  <c r="E33" i="1" s="1" a="1"/>
  <c r="B30" i="1"/>
  <c r="D30" i="1"/>
  <c r="G30" i="1"/>
  <c r="J30" i="1"/>
  <c r="G29" i="1"/>
  <c r="Q73" i="1" l="1"/>
  <c r="Q74" i="1"/>
  <c r="Q72" i="1"/>
  <c r="A33" i="1" a="1"/>
  <c r="C34" i="1" s="1"/>
  <c r="O71" i="1"/>
  <c r="L74" i="1"/>
  <c r="N73" i="1"/>
  <c r="M73" i="1"/>
  <c r="O73" i="1"/>
  <c r="O74" i="1"/>
  <c r="N71" i="1"/>
  <c r="L72" i="1"/>
  <c r="N74" i="1"/>
  <c r="N72" i="1"/>
  <c r="M71" i="1"/>
  <c r="M72" i="1"/>
  <c r="L71" i="1"/>
  <c r="M74" i="1"/>
  <c r="L73" i="1"/>
  <c r="O72" i="1"/>
  <c r="E34" i="1"/>
  <c r="E33" i="1"/>
  <c r="E35" i="1"/>
  <c r="C35" i="1" l="1"/>
  <c r="B34" i="1"/>
  <c r="A34" i="1"/>
  <c r="A35" i="1"/>
  <c r="A33" i="1"/>
  <c r="B35" i="1"/>
  <c r="B33" i="1"/>
  <c r="A38" i="1" s="1" a="1"/>
  <c r="A40" i="1" s="1"/>
  <c r="A61" i="1" s="1"/>
  <c r="C33" i="1"/>
  <c r="A77" i="1" a="1"/>
  <c r="C79" i="1" l="1"/>
  <c r="D78" i="1"/>
  <c r="A77" i="1"/>
  <c r="D79" i="1"/>
  <c r="C80" i="1"/>
  <c r="B77" i="1"/>
  <c r="D77" i="1"/>
  <c r="C78" i="1"/>
  <c r="C77" i="1"/>
  <c r="B80" i="1"/>
  <c r="B78" i="1"/>
  <c r="A80" i="1"/>
  <c r="A78" i="1"/>
  <c r="B79" i="1"/>
  <c r="A79" i="1"/>
  <c r="D80" i="1"/>
  <c r="A38" i="1"/>
  <c r="A59" i="1" s="1"/>
  <c r="C40" i="1"/>
  <c r="C61" i="1" s="1"/>
  <c r="B39" i="1"/>
  <c r="B60" i="1" s="1"/>
  <c r="B38" i="1"/>
  <c r="B59" i="1" s="1"/>
  <c r="C39" i="1"/>
  <c r="C60" i="1" s="1"/>
  <c r="C38" i="1"/>
  <c r="C59" i="1" s="1"/>
  <c r="A39" i="1"/>
  <c r="A60" i="1" s="1"/>
  <c r="B40" i="1"/>
  <c r="B61" i="1" s="1"/>
  <c r="C64" i="1" l="1"/>
  <c r="F77" i="1" a="1"/>
  <c r="A64" i="1"/>
  <c r="E38" i="1" a="1"/>
  <c r="E38" i="1" s="1"/>
  <c r="B64" i="1"/>
  <c r="F80" i="1" l="1"/>
  <c r="I82" i="1" s="1"/>
  <c r="F78" i="1"/>
  <c r="E82" i="1" s="1"/>
  <c r="F79" i="1"/>
  <c r="G82" i="1" s="1"/>
  <c r="F77" i="1"/>
  <c r="E39" i="1"/>
  <c r="F42" i="1" s="1"/>
  <c r="E40" i="1"/>
  <c r="H42" i="1" s="1"/>
  <c r="D42" i="1"/>
  <c r="A93" i="1" l="1"/>
  <c r="C93" i="1" s="1"/>
  <c r="A94" i="1"/>
  <c r="C94" i="1" s="1"/>
  <c r="A88" i="1"/>
  <c r="C88" i="1" s="1"/>
  <c r="A87" i="1"/>
  <c r="C87" i="1" s="1"/>
  <c r="A92" i="1"/>
  <c r="C92" i="1" s="1"/>
  <c r="A86" i="1"/>
  <c r="C86" i="1" s="1"/>
  <c r="A91" i="1"/>
  <c r="C91" i="1" s="1"/>
  <c r="C82" i="1"/>
  <c r="A89" i="1"/>
  <c r="C89" i="1" s="1"/>
  <c r="A90" i="1"/>
  <c r="C90" i="1" s="1"/>
  <c r="A85" i="1"/>
  <c r="C85" i="1" s="1"/>
  <c r="A46" i="1"/>
  <c r="C46" i="1" s="1"/>
  <c r="A54" i="1"/>
  <c r="C54" i="1" s="1"/>
  <c r="A51" i="1"/>
  <c r="C51" i="1" s="1"/>
  <c r="A47" i="1"/>
  <c r="C47" i="1" s="1"/>
  <c r="A52" i="1"/>
  <c r="C52" i="1" s="1"/>
  <c r="A45" i="1"/>
  <c r="C45" i="1" s="1"/>
  <c r="A53" i="1"/>
  <c r="C53" i="1" s="1"/>
  <c r="A48" i="1"/>
  <c r="C48" i="1" s="1"/>
  <c r="A50" i="1"/>
  <c r="C50" i="1" s="1"/>
  <c r="A49" i="1"/>
  <c r="C49" i="1" s="1"/>
  <c r="C95" i="1" l="1"/>
  <c r="C55" i="1"/>
  <c r="F48" i="1" l="1"/>
  <c r="G51" i="1" s="1"/>
  <c r="E86" i="1"/>
  <c r="E90" i="1" s="1"/>
  <c r="E92" i="1" s="1"/>
</calcChain>
</file>

<file path=xl/sharedStrings.xml><?xml version="1.0" encoding="utf-8"?>
<sst xmlns="http://schemas.openxmlformats.org/spreadsheetml/2006/main" count="37" uniqueCount="27">
  <si>
    <t>a0</t>
  </si>
  <si>
    <t>a1</t>
  </si>
  <si>
    <t>a2</t>
  </si>
  <si>
    <t>d</t>
  </si>
  <si>
    <t>ξp</t>
  </si>
  <si>
    <t>x</t>
  </si>
  <si>
    <t>Матрица Вандермонда</t>
  </si>
  <si>
    <t>Транспонированная матрица Вандермонда</t>
  </si>
  <si>
    <t>b =</t>
  </si>
  <si>
    <t>=</t>
  </si>
  <si>
    <t>+</t>
  </si>
  <si>
    <t>*x</t>
  </si>
  <si>
    <t>* x</t>
  </si>
  <si>
    <t>*</t>
  </si>
  <si>
    <t>Т. о., получена зависимость</t>
  </si>
  <si>
    <t>Σ =</t>
  </si>
  <si>
    <t xml:space="preserve">По таблицам распределения критерия Фишера       , </t>
  </si>
  <si>
    <t>при 5%-м уровне значимости находим критическое значение</t>
  </si>
  <si>
    <r>
      <t xml:space="preserve">Так как полученное значение </t>
    </r>
    <r>
      <rPr>
        <i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 меньше критического, </t>
    </r>
  </si>
  <si>
    <t>гипотеза об адекватности модели реальному процессу принимается.</t>
  </si>
  <si>
    <t>Коэффициенты регрессии достаточно сильно связаны между собой</t>
  </si>
  <si>
    <t>X</t>
  </si>
  <si>
    <t>Для многочлена третьей степени</t>
  </si>
  <si>
    <t>*          +</t>
  </si>
  <si>
    <t>В связи с тем, что полученное из расчета значение критерия Фишера меньше критического,</t>
  </si>
  <si>
    <t>можно считать, что член третьего порядка не добавляет существенной информации и, следовательно, нецелесообразен.</t>
  </si>
  <si>
    <t>Вариант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</si>
</sst>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"/>
    <numFmt numFmtId="165" formatCode="0.0000"/>
    <numFmt numFmtId="166" formatCode="0.0000000"/>
    <numFmt numFmtId="167" formatCode="0.00000"/>
    <numFmt numFmtId="168" formatCode="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justify" vertical="center"/>
    </xf>
    <xf numFmtId="0" fontId="3" fillId="0" borderId="0" xfId="0" applyFont="1"/>
    <xf numFmtId="0" fontId="3" fillId="0" borderId="0" xfId="0" applyFont="1" applyAlignmen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0.jpeg"/><Relationship Id="rId2" Type="http://schemas.openxmlformats.org/officeDocument/2006/relationships/image" Target="../media/image29.jpeg"/><Relationship Id="rId1" Type="http://schemas.openxmlformats.org/officeDocument/2006/relationships/image" Target="../media/image28.png"/><Relationship Id="rId4" Type="http://schemas.openxmlformats.org/officeDocument/2006/relationships/image" Target="../media/image31.jpe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w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2" Type="http://schemas.openxmlformats.org/officeDocument/2006/relationships/image" Target="../media/image2.w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215900</xdr:colOff>
          <xdr:row>1</xdr:row>
          <xdr:rowOff>177800</xdr:rowOff>
        </xdr:from>
        <xdr:to>
          <xdr:col>5</xdr:col>
          <xdr:colOff>482600</xdr:colOff>
          <xdr:row>3</xdr:row>
          <xdr:rowOff>25400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400050</xdr:colOff>
      <xdr:row>2</xdr:row>
      <xdr:rowOff>9525</xdr:rowOff>
    </xdr:from>
    <xdr:to>
      <xdr:col>4</xdr:col>
      <xdr:colOff>542925</xdr:colOff>
      <xdr:row>3</xdr:row>
      <xdr:rowOff>9525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9900" y="390525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292100</xdr:colOff>
          <xdr:row>1</xdr:row>
          <xdr:rowOff>139700</xdr:rowOff>
        </xdr:from>
        <xdr:to>
          <xdr:col>6</xdr:col>
          <xdr:colOff>596900</xdr:colOff>
          <xdr:row>2</xdr:row>
          <xdr:rowOff>177800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254000</xdr:colOff>
          <xdr:row>13</xdr:row>
          <xdr:rowOff>152400</xdr:rowOff>
        </xdr:from>
        <xdr:to>
          <xdr:col>4</xdr:col>
          <xdr:colOff>736600</xdr:colOff>
          <xdr:row>14</xdr:row>
          <xdr:rowOff>215900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203200</xdr:colOff>
          <xdr:row>30</xdr:row>
          <xdr:rowOff>152400</xdr:rowOff>
        </xdr:from>
        <xdr:to>
          <xdr:col>0</xdr:col>
          <xdr:colOff>596900</xdr:colOff>
          <xdr:row>32</xdr:row>
          <xdr:rowOff>38100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257175</xdr:colOff>
      <xdr:row>31</xdr:row>
      <xdr:rowOff>28575</xdr:rowOff>
    </xdr:from>
    <xdr:to>
      <xdr:col>4</xdr:col>
      <xdr:colOff>685800</xdr:colOff>
      <xdr:row>31</xdr:row>
      <xdr:rowOff>247650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0" y="5972175"/>
          <a:ext cx="428625" cy="2190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104773</xdr:colOff>
      <xdr:row>36</xdr:row>
      <xdr:rowOff>28575</xdr:rowOff>
    </xdr:from>
    <xdr:to>
      <xdr:col>0</xdr:col>
      <xdr:colOff>733424</xdr:colOff>
      <xdr:row>36</xdr:row>
      <xdr:rowOff>276224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3" y="7048500"/>
          <a:ext cx="628651" cy="247649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36</xdr:row>
      <xdr:rowOff>57151</xdr:rowOff>
    </xdr:from>
    <xdr:to>
      <xdr:col>4</xdr:col>
      <xdr:colOff>1104900</xdr:colOff>
      <xdr:row>36</xdr:row>
      <xdr:rowOff>285751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95675" y="7077076"/>
          <a:ext cx="895350" cy="228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508000</xdr:colOff>
          <xdr:row>41</xdr:row>
          <xdr:rowOff>25400</xdr:rowOff>
        </xdr:from>
        <xdr:to>
          <xdr:col>2</xdr:col>
          <xdr:colOff>660400</xdr:colOff>
          <xdr:row>42</xdr:row>
          <xdr:rowOff>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8</xdr:col>
      <xdr:colOff>133350</xdr:colOff>
      <xdr:row>41</xdr:row>
      <xdr:rowOff>0</xdr:rowOff>
    </xdr:from>
    <xdr:to>
      <xdr:col>8</xdr:col>
      <xdr:colOff>276225</xdr:colOff>
      <xdr:row>42</xdr:row>
      <xdr:rowOff>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0772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279400</xdr:colOff>
          <xdr:row>43</xdr:row>
          <xdr:rowOff>12700</xdr:rowOff>
        </xdr:from>
        <xdr:to>
          <xdr:col>0</xdr:col>
          <xdr:colOff>571500</xdr:colOff>
          <xdr:row>43</xdr:row>
          <xdr:rowOff>304800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787400</xdr:colOff>
          <xdr:row>43</xdr:row>
          <xdr:rowOff>25400</xdr:rowOff>
        </xdr:from>
        <xdr:to>
          <xdr:col>2</xdr:col>
          <xdr:colOff>863600</xdr:colOff>
          <xdr:row>43</xdr:row>
          <xdr:rowOff>317500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711200</xdr:colOff>
          <xdr:row>43</xdr:row>
          <xdr:rowOff>50800</xdr:rowOff>
        </xdr:from>
        <xdr:to>
          <xdr:col>5</xdr:col>
          <xdr:colOff>0</xdr:colOff>
          <xdr:row>44</xdr:row>
          <xdr:rowOff>12700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685800</xdr:colOff>
          <xdr:row>44</xdr:row>
          <xdr:rowOff>152400</xdr:rowOff>
        </xdr:from>
        <xdr:to>
          <xdr:col>4</xdr:col>
          <xdr:colOff>546100</xdr:colOff>
          <xdr:row>46</xdr:row>
          <xdr:rowOff>76200</xdr:rowOff>
        </xdr:to>
        <xdr:sp macro="" textlink="">
          <xdr:nvSpPr>
            <xdr:cNvPr id="1039" name="Object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46</xdr:row>
          <xdr:rowOff>63500</xdr:rowOff>
        </xdr:from>
        <xdr:to>
          <xdr:col>4</xdr:col>
          <xdr:colOff>1130300</xdr:colOff>
          <xdr:row>49</xdr:row>
          <xdr:rowOff>50800</xdr:rowOff>
        </xdr:to>
        <xdr:sp macro="" textlink="">
          <xdr:nvSpPr>
            <xdr:cNvPr id="1040" name="Object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749300</xdr:colOff>
          <xdr:row>49</xdr:row>
          <xdr:rowOff>0</xdr:rowOff>
        </xdr:from>
        <xdr:to>
          <xdr:col>6</xdr:col>
          <xdr:colOff>25400</xdr:colOff>
          <xdr:row>52</xdr:row>
          <xdr:rowOff>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139700</xdr:colOff>
          <xdr:row>43</xdr:row>
          <xdr:rowOff>25400</xdr:rowOff>
        </xdr:from>
        <xdr:to>
          <xdr:col>6</xdr:col>
          <xdr:colOff>723900</xdr:colOff>
          <xdr:row>43</xdr:row>
          <xdr:rowOff>317500</xdr:rowOff>
        </xdr:to>
        <xdr:sp macro="" textlink="">
          <xdr:nvSpPr>
            <xdr:cNvPr id="1043" name="Object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177800</xdr:colOff>
          <xdr:row>44</xdr:row>
          <xdr:rowOff>165100</xdr:rowOff>
        </xdr:from>
        <xdr:to>
          <xdr:col>6</xdr:col>
          <xdr:colOff>0</xdr:colOff>
          <xdr:row>46</xdr:row>
          <xdr:rowOff>25400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76200</xdr:colOff>
          <xdr:row>52</xdr:row>
          <xdr:rowOff>177800</xdr:rowOff>
        </xdr:from>
        <xdr:to>
          <xdr:col>7</xdr:col>
          <xdr:colOff>355600</xdr:colOff>
          <xdr:row>54</xdr:row>
          <xdr:rowOff>25400</xdr:rowOff>
        </xdr:to>
        <xdr:sp macro="" textlink="">
          <xdr:nvSpPr>
            <xdr:cNvPr id="1047" name="Object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393700</xdr:colOff>
          <xdr:row>53</xdr:row>
          <xdr:rowOff>101600</xdr:rowOff>
        </xdr:from>
        <xdr:to>
          <xdr:col>9</xdr:col>
          <xdr:colOff>508000</xdr:colOff>
          <xdr:row>55</xdr:row>
          <xdr:rowOff>63500</xdr:rowOff>
        </xdr:to>
        <xdr:sp macro="" textlink="">
          <xdr:nvSpPr>
            <xdr:cNvPr id="1046" name="Object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56</xdr:row>
          <xdr:rowOff>203200</xdr:rowOff>
        </xdr:from>
        <xdr:to>
          <xdr:col>0</xdr:col>
          <xdr:colOff>736600</xdr:colOff>
          <xdr:row>58</xdr:row>
          <xdr:rowOff>25400</xdr:rowOff>
        </xdr:to>
        <xdr:sp macro="" textlink="">
          <xdr:nvSpPr>
            <xdr:cNvPr id="1048" name="Object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152400</xdr:colOff>
          <xdr:row>62</xdr:row>
          <xdr:rowOff>25400</xdr:rowOff>
        </xdr:from>
        <xdr:to>
          <xdr:col>0</xdr:col>
          <xdr:colOff>685800</xdr:colOff>
          <xdr:row>62</xdr:row>
          <xdr:rowOff>254000</xdr:rowOff>
        </xdr:to>
        <xdr:sp macro="" textlink="">
          <xdr:nvSpPr>
            <xdr:cNvPr id="1049" name="Object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165100</xdr:colOff>
          <xdr:row>62</xdr:row>
          <xdr:rowOff>25400</xdr:rowOff>
        </xdr:from>
        <xdr:to>
          <xdr:col>1</xdr:col>
          <xdr:colOff>711200</xdr:colOff>
          <xdr:row>62</xdr:row>
          <xdr:rowOff>254000</xdr:rowOff>
        </xdr:to>
        <xdr:sp macro="" textlink="">
          <xdr:nvSpPr>
            <xdr:cNvPr id="1050" name="Object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62</xdr:row>
          <xdr:rowOff>25400</xdr:rowOff>
        </xdr:from>
        <xdr:to>
          <xdr:col>2</xdr:col>
          <xdr:colOff>673100</xdr:colOff>
          <xdr:row>62</xdr:row>
          <xdr:rowOff>254000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381000</xdr:colOff>
          <xdr:row>45</xdr:row>
          <xdr:rowOff>177800</xdr:rowOff>
        </xdr:from>
        <xdr:to>
          <xdr:col>6</xdr:col>
          <xdr:colOff>850900</xdr:colOff>
          <xdr:row>47</xdr:row>
          <xdr:rowOff>38100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317500</xdr:colOff>
          <xdr:row>69</xdr:row>
          <xdr:rowOff>25400</xdr:rowOff>
        </xdr:from>
        <xdr:to>
          <xdr:col>0</xdr:col>
          <xdr:colOff>558800</xdr:colOff>
          <xdr:row>69</xdr:row>
          <xdr:rowOff>215900</xdr:rowOff>
        </xdr:to>
        <xdr:sp macro="" textlink="">
          <xdr:nvSpPr>
            <xdr:cNvPr id="1058" name="Object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101600</xdr:colOff>
          <xdr:row>68</xdr:row>
          <xdr:rowOff>101600</xdr:rowOff>
        </xdr:from>
        <xdr:to>
          <xdr:col>12</xdr:col>
          <xdr:colOff>495300</xdr:colOff>
          <xdr:row>70</xdr:row>
          <xdr:rowOff>50800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16</xdr:col>
      <xdr:colOff>85725</xdr:colOff>
      <xdr:row>69</xdr:row>
      <xdr:rowOff>0</xdr:rowOff>
    </xdr:from>
    <xdr:to>
      <xdr:col>16</xdr:col>
      <xdr:colOff>514350</xdr:colOff>
      <xdr:row>69</xdr:row>
      <xdr:rowOff>209550</xdr:rowOff>
    </xdr:to>
    <xdr:pic>
      <xdr:nvPicPr>
        <xdr:cNvPr id="41" name="Рисунок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9150" y="13658850"/>
          <a:ext cx="428625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75</xdr:row>
      <xdr:rowOff>28575</xdr:rowOff>
    </xdr:from>
    <xdr:to>
      <xdr:col>0</xdr:col>
      <xdr:colOff>752476</xdr:colOff>
      <xdr:row>75</xdr:row>
      <xdr:rowOff>276224</xdr:rowOff>
    </xdr:to>
    <xdr:pic>
      <xdr:nvPicPr>
        <xdr:cNvPr id="42" name="Рисунок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14868525"/>
          <a:ext cx="628651" cy="247649"/>
        </a:xfrm>
        <a:prstGeom prst="rect">
          <a:avLst/>
        </a:prstGeom>
      </xdr:spPr>
    </xdr:pic>
    <xdr:clientData/>
  </xdr:twoCellAnchor>
  <xdr:twoCellAnchor editAs="oneCell">
    <xdr:from>
      <xdr:col>4</xdr:col>
      <xdr:colOff>1133475</xdr:colOff>
      <xdr:row>75</xdr:row>
      <xdr:rowOff>47625</xdr:rowOff>
    </xdr:from>
    <xdr:to>
      <xdr:col>6</xdr:col>
      <xdr:colOff>57150</xdr:colOff>
      <xdr:row>75</xdr:row>
      <xdr:rowOff>276225</xdr:rowOff>
    </xdr:to>
    <xdr:pic>
      <xdr:nvPicPr>
        <xdr:cNvPr id="43" name="Рисунок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0" y="14887575"/>
          <a:ext cx="895350" cy="228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292100</xdr:colOff>
          <xdr:row>83</xdr:row>
          <xdr:rowOff>12700</xdr:rowOff>
        </xdr:from>
        <xdr:to>
          <xdr:col>0</xdr:col>
          <xdr:colOff>584200</xdr:colOff>
          <xdr:row>83</xdr:row>
          <xdr:rowOff>304800</xdr:rowOff>
        </xdr:to>
        <xdr:sp macro="" textlink="">
          <xdr:nvSpPr>
            <xdr:cNvPr id="1060" name="Object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83</xdr:row>
          <xdr:rowOff>25400</xdr:rowOff>
        </xdr:from>
        <xdr:to>
          <xdr:col>2</xdr:col>
          <xdr:colOff>990600</xdr:colOff>
          <xdr:row>84</xdr:row>
          <xdr:rowOff>0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85</xdr:row>
          <xdr:rowOff>0</xdr:rowOff>
        </xdr:from>
        <xdr:to>
          <xdr:col>3</xdr:col>
          <xdr:colOff>596900</xdr:colOff>
          <xdr:row>85</xdr:row>
          <xdr:rowOff>177800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419100</xdr:colOff>
          <xdr:row>86</xdr:row>
          <xdr:rowOff>177800</xdr:rowOff>
        </xdr:from>
        <xdr:to>
          <xdr:col>5</xdr:col>
          <xdr:colOff>622300</xdr:colOff>
          <xdr:row>88</xdr:row>
          <xdr:rowOff>25400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368300</xdr:colOff>
          <xdr:row>88</xdr:row>
          <xdr:rowOff>177800</xdr:rowOff>
        </xdr:from>
        <xdr:to>
          <xdr:col>3</xdr:col>
          <xdr:colOff>609600</xdr:colOff>
          <xdr:row>90</xdr:row>
          <xdr:rowOff>25400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406400</xdr:colOff>
          <xdr:row>90</xdr:row>
          <xdr:rowOff>177800</xdr:rowOff>
        </xdr:from>
        <xdr:to>
          <xdr:col>3</xdr:col>
          <xdr:colOff>635000</xdr:colOff>
          <xdr:row>92</xdr:row>
          <xdr:rowOff>25400</xdr:rowOff>
        </xdr:to>
        <xdr:sp macro="" textlink="">
          <xdr:nvSpPr>
            <xdr:cNvPr id="1065" name="Object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215900</xdr:colOff>
          <xdr:row>92</xdr:row>
          <xdr:rowOff>165100</xdr:rowOff>
        </xdr:from>
        <xdr:to>
          <xdr:col>3</xdr:col>
          <xdr:colOff>635000</xdr:colOff>
          <xdr:row>94</xdr:row>
          <xdr:rowOff>25400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444500</xdr:colOff>
          <xdr:row>80</xdr:row>
          <xdr:rowOff>177800</xdr:rowOff>
        </xdr:from>
        <xdr:to>
          <xdr:col>1</xdr:col>
          <xdr:colOff>660400</xdr:colOff>
          <xdr:row>82</xdr:row>
          <xdr:rowOff>25400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7</xdr:col>
      <xdr:colOff>152400</xdr:colOff>
      <xdr:row>81</xdr:row>
      <xdr:rowOff>9525</xdr:rowOff>
    </xdr:from>
    <xdr:to>
      <xdr:col>7</xdr:col>
      <xdr:colOff>295275</xdr:colOff>
      <xdr:row>82</xdr:row>
      <xdr:rowOff>9525</xdr:rowOff>
    </xdr:to>
    <xdr:pic>
      <xdr:nvPicPr>
        <xdr:cNvPr id="52" name="Рисунок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16116300"/>
          <a:ext cx="1428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63500</xdr:colOff>
          <xdr:row>80</xdr:row>
          <xdr:rowOff>101600</xdr:rowOff>
        </xdr:from>
        <xdr:to>
          <xdr:col>9</xdr:col>
          <xdr:colOff>635000</xdr:colOff>
          <xdr:row>82</xdr:row>
          <xdr:rowOff>63500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279400</xdr:colOff>
          <xdr:row>86</xdr:row>
          <xdr:rowOff>139700</xdr:rowOff>
        </xdr:from>
        <xdr:to>
          <xdr:col>4</xdr:col>
          <xdr:colOff>939800</xdr:colOff>
          <xdr:row>88</xdr:row>
          <xdr:rowOff>50800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image" Target="../media/image7.emf"/><Relationship Id="rId26" Type="http://schemas.openxmlformats.org/officeDocument/2006/relationships/image" Target="../media/image11.emf"/><Relationship Id="rId39" Type="http://schemas.openxmlformats.org/officeDocument/2006/relationships/oleObject" Target="../embeddings/oleObject19.bin"/><Relationship Id="rId21" Type="http://schemas.openxmlformats.org/officeDocument/2006/relationships/oleObject" Target="../embeddings/oleObject10.bin"/><Relationship Id="rId34" Type="http://schemas.openxmlformats.org/officeDocument/2006/relationships/image" Target="../media/image15.emf"/><Relationship Id="rId42" Type="http://schemas.openxmlformats.org/officeDocument/2006/relationships/image" Target="../media/image19.emf"/><Relationship Id="rId47" Type="http://schemas.openxmlformats.org/officeDocument/2006/relationships/oleObject" Target="../embeddings/oleObject24.bin"/><Relationship Id="rId50" Type="http://schemas.openxmlformats.org/officeDocument/2006/relationships/oleObject" Target="../embeddings/oleObject26.bin"/><Relationship Id="rId55" Type="http://schemas.openxmlformats.org/officeDocument/2006/relationships/image" Target="../media/image24.emf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6" Type="http://schemas.openxmlformats.org/officeDocument/2006/relationships/image" Target="../media/image6.emf"/><Relationship Id="rId29" Type="http://schemas.openxmlformats.org/officeDocument/2006/relationships/oleObject" Target="../embeddings/oleObject14.bin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10.emf"/><Relationship Id="rId32" Type="http://schemas.openxmlformats.org/officeDocument/2006/relationships/image" Target="../media/image14.emf"/><Relationship Id="rId37" Type="http://schemas.openxmlformats.org/officeDocument/2006/relationships/oleObject" Target="../embeddings/oleObject18.bin"/><Relationship Id="rId40" Type="http://schemas.openxmlformats.org/officeDocument/2006/relationships/image" Target="../media/image18.emf"/><Relationship Id="rId45" Type="http://schemas.openxmlformats.org/officeDocument/2006/relationships/oleObject" Target="../embeddings/oleObject22.bin"/><Relationship Id="rId53" Type="http://schemas.openxmlformats.org/officeDocument/2006/relationships/image" Target="../media/image23.emf"/><Relationship Id="rId58" Type="http://schemas.openxmlformats.org/officeDocument/2006/relationships/oleObject" Target="../embeddings/oleObject30.bin"/><Relationship Id="rId5" Type="http://schemas.openxmlformats.org/officeDocument/2006/relationships/image" Target="../media/image1.wmf"/><Relationship Id="rId61" Type="http://schemas.openxmlformats.org/officeDocument/2006/relationships/oleObject" Target="../embeddings/oleObject32.bin"/><Relationship Id="rId19" Type="http://schemas.openxmlformats.org/officeDocument/2006/relationships/oleObject" Target="../embeddings/oleObject9.bin"/><Relationship Id="rId14" Type="http://schemas.openxmlformats.org/officeDocument/2006/relationships/image" Target="../media/image5.emf"/><Relationship Id="rId22" Type="http://schemas.openxmlformats.org/officeDocument/2006/relationships/image" Target="../media/image9.emf"/><Relationship Id="rId27" Type="http://schemas.openxmlformats.org/officeDocument/2006/relationships/oleObject" Target="../embeddings/oleObject13.bin"/><Relationship Id="rId30" Type="http://schemas.openxmlformats.org/officeDocument/2006/relationships/image" Target="../media/image13.wmf"/><Relationship Id="rId35" Type="http://schemas.openxmlformats.org/officeDocument/2006/relationships/oleObject" Target="../embeddings/oleObject17.bin"/><Relationship Id="rId43" Type="http://schemas.openxmlformats.org/officeDocument/2006/relationships/oleObject" Target="../embeddings/oleObject21.bin"/><Relationship Id="rId48" Type="http://schemas.openxmlformats.org/officeDocument/2006/relationships/oleObject" Target="../embeddings/oleObject25.bin"/><Relationship Id="rId56" Type="http://schemas.openxmlformats.org/officeDocument/2006/relationships/oleObject" Target="../embeddings/oleObject29.bin"/><Relationship Id="rId8" Type="http://schemas.openxmlformats.org/officeDocument/2006/relationships/oleObject" Target="../embeddings/oleObject3.bin"/><Relationship Id="rId51" Type="http://schemas.openxmlformats.org/officeDocument/2006/relationships/image" Target="../media/image22.emf"/><Relationship Id="rId3" Type="http://schemas.openxmlformats.org/officeDocument/2006/relationships/vmlDrawing" Target="../drawings/vmlDrawing1.vml"/><Relationship Id="rId12" Type="http://schemas.openxmlformats.org/officeDocument/2006/relationships/image" Target="../media/image4.e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2.bin"/><Relationship Id="rId33" Type="http://schemas.openxmlformats.org/officeDocument/2006/relationships/oleObject" Target="../embeddings/oleObject16.bin"/><Relationship Id="rId38" Type="http://schemas.openxmlformats.org/officeDocument/2006/relationships/image" Target="../media/image17.emf"/><Relationship Id="rId46" Type="http://schemas.openxmlformats.org/officeDocument/2006/relationships/oleObject" Target="../embeddings/oleObject23.bin"/><Relationship Id="rId59" Type="http://schemas.openxmlformats.org/officeDocument/2006/relationships/oleObject" Target="../embeddings/oleObject31.bin"/><Relationship Id="rId20" Type="http://schemas.openxmlformats.org/officeDocument/2006/relationships/image" Target="../media/image8.emf"/><Relationship Id="rId41" Type="http://schemas.openxmlformats.org/officeDocument/2006/relationships/oleObject" Target="../embeddings/oleObject20.bin"/><Relationship Id="rId54" Type="http://schemas.openxmlformats.org/officeDocument/2006/relationships/oleObject" Target="../embeddings/oleObject28.bin"/><Relationship Id="rId62" Type="http://schemas.openxmlformats.org/officeDocument/2006/relationships/image" Target="../media/image27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1.bin"/><Relationship Id="rId28" Type="http://schemas.openxmlformats.org/officeDocument/2006/relationships/image" Target="../media/image12.emf"/><Relationship Id="rId36" Type="http://schemas.openxmlformats.org/officeDocument/2006/relationships/image" Target="../media/image16.emf"/><Relationship Id="rId49" Type="http://schemas.openxmlformats.org/officeDocument/2006/relationships/image" Target="../media/image21.emf"/><Relationship Id="rId57" Type="http://schemas.openxmlformats.org/officeDocument/2006/relationships/image" Target="../media/image25.emf"/><Relationship Id="rId10" Type="http://schemas.openxmlformats.org/officeDocument/2006/relationships/image" Target="../media/image3.emf"/><Relationship Id="rId31" Type="http://schemas.openxmlformats.org/officeDocument/2006/relationships/oleObject" Target="../embeddings/oleObject15.bin"/><Relationship Id="rId44" Type="http://schemas.openxmlformats.org/officeDocument/2006/relationships/image" Target="../media/image20.emf"/><Relationship Id="rId52" Type="http://schemas.openxmlformats.org/officeDocument/2006/relationships/oleObject" Target="../embeddings/oleObject27.bin"/><Relationship Id="rId60" Type="http://schemas.openxmlformats.org/officeDocument/2006/relationships/image" Target="../media/image26.emf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topLeftCell="A118" zoomScaleNormal="100" workbookViewId="0">
      <selection activeCell="D146" sqref="D146"/>
    </sheetView>
  </sheetViews>
  <sheetFormatPr baseColWidth="10" defaultColWidth="8.83203125" defaultRowHeight="15" x14ac:dyDescent="0.2"/>
  <cols>
    <col min="1" max="1" width="12.5" customWidth="1"/>
    <col min="2" max="2" width="13.5" customWidth="1"/>
    <col min="3" max="3" width="15" customWidth="1"/>
    <col min="4" max="4" width="11.5" bestFit="1" customWidth="1"/>
    <col min="5" max="5" width="18" customWidth="1"/>
    <col min="6" max="6" width="11.5" customWidth="1"/>
    <col min="7" max="7" width="15" customWidth="1"/>
    <col min="8" max="9" width="11.5" bestFit="1" customWidth="1"/>
    <col min="10" max="10" width="10.5" bestFit="1" customWidth="1"/>
  </cols>
  <sheetData>
    <row r="1" spans="1:10" x14ac:dyDescent="0.2">
      <c r="A1" s="3" t="s">
        <v>26</v>
      </c>
    </row>
    <row r="2" spans="1:10" x14ac:dyDescent="0.2">
      <c r="A2" s="3"/>
    </row>
    <row r="3" spans="1:10" x14ac:dyDescent="0.2">
      <c r="A3" s="4" t="s">
        <v>0</v>
      </c>
      <c r="B3" s="5">
        <v>0.4</v>
      </c>
      <c r="C3" s="2" t="s">
        <v>4</v>
      </c>
      <c r="D3" s="2" t="s">
        <v>5</v>
      </c>
      <c r="E3" s="6"/>
    </row>
    <row r="4" spans="1:10" x14ac:dyDescent="0.2">
      <c r="A4" s="4" t="s">
        <v>1</v>
      </c>
      <c r="B4" s="5">
        <v>12</v>
      </c>
      <c r="C4" s="1">
        <v>0.4672</v>
      </c>
      <c r="D4" s="1">
        <f>$B$6*C4</f>
        <v>4.2047999999999996</v>
      </c>
      <c r="E4" s="18">
        <f>(D4)^2</f>
        <v>17.680343039999997</v>
      </c>
      <c r="F4" s="1">
        <v>1</v>
      </c>
      <c r="G4" s="19">
        <f>$B$5*E4+$B$4*D4+$B$3+F4</f>
        <v>34.177256960000001</v>
      </c>
    </row>
    <row r="5" spans="1:10" x14ac:dyDescent="0.2">
      <c r="A5" s="4" t="s">
        <v>2</v>
      </c>
      <c r="B5" s="5">
        <v>-1</v>
      </c>
      <c r="C5" s="1">
        <v>0.6129</v>
      </c>
      <c r="D5" s="1">
        <f t="shared" ref="D5:D13" si="0">$B$6*C5</f>
        <v>5.5160999999999998</v>
      </c>
      <c r="E5" s="18">
        <f t="shared" ref="E5:E13" si="1">(D5)^2</f>
        <v>30.427359209999999</v>
      </c>
      <c r="F5" s="1">
        <v>0.34620000000000001</v>
      </c>
      <c r="G5" s="19">
        <f t="shared" ref="G5:G13" si="2">$B$5*E5+$B$4*D5+$B$3+F5</f>
        <v>36.512040789999993</v>
      </c>
    </row>
    <row r="6" spans="1:10" x14ac:dyDescent="0.2">
      <c r="A6" s="4" t="s">
        <v>3</v>
      </c>
      <c r="B6" s="5">
        <v>9</v>
      </c>
      <c r="C6" s="1">
        <v>1.9599999999999999E-2</v>
      </c>
      <c r="D6" s="1">
        <f t="shared" si="0"/>
        <v>0.1764</v>
      </c>
      <c r="E6" s="18">
        <f t="shared" si="1"/>
        <v>3.1116959999999999E-2</v>
      </c>
      <c r="F6" s="1">
        <v>0.57840000000000003</v>
      </c>
      <c r="G6" s="19">
        <f t="shared" si="2"/>
        <v>3.0640830399999999</v>
      </c>
    </row>
    <row r="7" spans="1:10" x14ac:dyDescent="0.2">
      <c r="C7" s="1">
        <v>0.71640000000000004</v>
      </c>
      <c r="D7" s="1">
        <f t="shared" si="0"/>
        <v>6.4476000000000004</v>
      </c>
      <c r="E7" s="18">
        <f t="shared" si="1"/>
        <v>41.571545760000006</v>
      </c>
      <c r="F7" s="1">
        <v>0</v>
      </c>
      <c r="G7" s="19">
        <f t="shared" si="2"/>
        <v>36.199654239999994</v>
      </c>
    </row>
    <row r="8" spans="1:10" x14ac:dyDescent="0.2">
      <c r="C8" s="1">
        <v>0.24360000000000001</v>
      </c>
      <c r="D8" s="1">
        <f t="shared" si="0"/>
        <v>2.1924000000000001</v>
      </c>
      <c r="E8" s="18">
        <f t="shared" si="1"/>
        <v>4.8066177600000008</v>
      </c>
      <c r="F8" s="1">
        <v>0.2397</v>
      </c>
      <c r="G8" s="19">
        <f t="shared" si="2"/>
        <v>22.141882239999997</v>
      </c>
    </row>
    <row r="9" spans="1:10" x14ac:dyDescent="0.2">
      <c r="C9" s="1">
        <v>0.3417</v>
      </c>
      <c r="D9" s="1">
        <f t="shared" si="0"/>
        <v>3.0752999999999999</v>
      </c>
      <c r="E9" s="18">
        <f t="shared" si="1"/>
        <v>9.4574700899999993</v>
      </c>
      <c r="F9" s="1">
        <v>0.7198</v>
      </c>
      <c r="G9" s="19">
        <f t="shared" si="2"/>
        <v>28.565929909999994</v>
      </c>
    </row>
    <row r="10" spans="1:10" x14ac:dyDescent="0.2">
      <c r="C10" s="1">
        <v>0.83179999999999998</v>
      </c>
      <c r="D10" s="1">
        <f t="shared" si="0"/>
        <v>7.4862000000000002</v>
      </c>
      <c r="E10" s="18">
        <f t="shared" si="1"/>
        <v>56.043190440000004</v>
      </c>
      <c r="F10" s="1">
        <v>6.5100000000000005E-2</v>
      </c>
      <c r="G10" s="19">
        <f t="shared" si="2"/>
        <v>34.256309559999998</v>
      </c>
    </row>
    <row r="11" spans="1:10" x14ac:dyDescent="0.2">
      <c r="C11" s="1">
        <v>0.49130000000000001</v>
      </c>
      <c r="D11" s="1">
        <f t="shared" si="0"/>
        <v>4.4217000000000004</v>
      </c>
      <c r="E11" s="18">
        <f t="shared" si="1"/>
        <v>19.551430890000002</v>
      </c>
      <c r="F11" s="1">
        <v>8.9200000000000002E-2</v>
      </c>
      <c r="G11" s="19">
        <f t="shared" si="2"/>
        <v>33.998169109999992</v>
      </c>
    </row>
    <row r="12" spans="1:10" x14ac:dyDescent="0.2">
      <c r="C12" s="1">
        <v>0.91810000000000003</v>
      </c>
      <c r="D12" s="1">
        <f t="shared" si="0"/>
        <v>8.2629000000000001</v>
      </c>
      <c r="E12" s="18">
        <f t="shared" si="1"/>
        <v>68.275516410000009</v>
      </c>
      <c r="F12" s="1">
        <v>0.47589999999999999</v>
      </c>
      <c r="G12" s="19">
        <f t="shared" si="2"/>
        <v>31.755183589999984</v>
      </c>
    </row>
    <row r="13" spans="1:10" x14ac:dyDescent="0.2">
      <c r="C13" s="1">
        <v>0.1782</v>
      </c>
      <c r="D13" s="1">
        <f t="shared" si="0"/>
        <v>1.6037999999999999</v>
      </c>
      <c r="E13" s="18">
        <f t="shared" si="1"/>
        <v>2.5721744399999995</v>
      </c>
      <c r="F13" s="1">
        <v>0.96830000000000005</v>
      </c>
      <c r="G13" s="19">
        <f t="shared" si="2"/>
        <v>18.041725559999996</v>
      </c>
    </row>
    <row r="15" spans="1:10" ht="18" customHeight="1" x14ac:dyDescent="0.2">
      <c r="A15" s="8" t="s">
        <v>6</v>
      </c>
      <c r="H15" s="16" t="s">
        <v>21</v>
      </c>
    </row>
    <row r="16" spans="1:10" x14ac:dyDescent="0.2">
      <c r="A16" s="1">
        <v>1</v>
      </c>
      <c r="B16" s="1">
        <f>D4</f>
        <v>4.2047999999999996</v>
      </c>
      <c r="C16" s="20">
        <f t="shared" ref="C16:C25" si="3">E4</f>
        <v>17.680343039999997</v>
      </c>
      <c r="E16" s="17">
        <f t="shared" ref="E16:E25" si="4">G4</f>
        <v>34.177256960000001</v>
      </c>
      <c r="G16" s="1">
        <v>1</v>
      </c>
      <c r="H16" s="1">
        <f>D4</f>
        <v>4.2047999999999996</v>
      </c>
      <c r="I16" s="17">
        <f>E4</f>
        <v>17.680343039999997</v>
      </c>
      <c r="J16" s="1">
        <f>H16^3</f>
        <v>74.342306414591974</v>
      </c>
    </row>
    <row r="17" spans="1:10" x14ac:dyDescent="0.2">
      <c r="A17" s="1">
        <v>1</v>
      </c>
      <c r="B17" s="1">
        <f t="shared" ref="B17:B25" si="5">D5</f>
        <v>5.5160999999999998</v>
      </c>
      <c r="C17" s="20">
        <f t="shared" si="3"/>
        <v>30.427359209999999</v>
      </c>
      <c r="E17" s="17">
        <f t="shared" si="4"/>
        <v>36.512040789999993</v>
      </c>
      <c r="G17" s="1">
        <v>1</v>
      </c>
      <c r="H17" s="1">
        <f t="shared" ref="H17:H25" si="6">D5</f>
        <v>5.5160999999999998</v>
      </c>
      <c r="I17" s="17">
        <f t="shared" ref="I17:I25" si="7">E5</f>
        <v>30.427359209999999</v>
      </c>
      <c r="J17" s="1">
        <f t="shared" ref="J17:J25" si="8">H17^3</f>
        <v>167.84035613828098</v>
      </c>
    </row>
    <row r="18" spans="1:10" x14ac:dyDescent="0.2">
      <c r="A18" s="1">
        <v>1</v>
      </c>
      <c r="B18" s="1">
        <f t="shared" si="5"/>
        <v>0.1764</v>
      </c>
      <c r="C18" s="20">
        <f t="shared" si="3"/>
        <v>3.1116959999999999E-2</v>
      </c>
      <c r="E18" s="17">
        <f t="shared" si="4"/>
        <v>3.0640830399999999</v>
      </c>
      <c r="G18" s="1">
        <v>1</v>
      </c>
      <c r="H18" s="1">
        <f t="shared" si="6"/>
        <v>0.1764</v>
      </c>
      <c r="I18" s="17">
        <f t="shared" si="7"/>
        <v>3.1116959999999999E-2</v>
      </c>
      <c r="J18" s="1">
        <f t="shared" si="8"/>
        <v>5.4890317439999997E-3</v>
      </c>
    </row>
    <row r="19" spans="1:10" x14ac:dyDescent="0.2">
      <c r="A19" s="1">
        <v>1</v>
      </c>
      <c r="B19" s="1">
        <f t="shared" si="5"/>
        <v>6.4476000000000004</v>
      </c>
      <c r="C19" s="20">
        <f t="shared" si="3"/>
        <v>41.571545760000006</v>
      </c>
      <c r="E19" s="17">
        <f t="shared" si="4"/>
        <v>36.199654239999994</v>
      </c>
      <c r="G19" s="1">
        <v>1</v>
      </c>
      <c r="H19" s="1">
        <f t="shared" si="6"/>
        <v>6.4476000000000004</v>
      </c>
      <c r="I19" s="17">
        <f t="shared" si="7"/>
        <v>41.571545760000006</v>
      </c>
      <c r="J19" s="1">
        <f t="shared" si="8"/>
        <v>268.03669844217603</v>
      </c>
    </row>
    <row r="20" spans="1:10" x14ac:dyDescent="0.2">
      <c r="A20" s="1">
        <v>1</v>
      </c>
      <c r="B20" s="1">
        <f t="shared" si="5"/>
        <v>2.1924000000000001</v>
      </c>
      <c r="C20" s="20">
        <f t="shared" si="3"/>
        <v>4.8066177600000008</v>
      </c>
      <c r="E20" s="17">
        <f t="shared" si="4"/>
        <v>22.141882239999997</v>
      </c>
      <c r="G20" s="1">
        <v>1</v>
      </c>
      <c r="H20" s="1">
        <f t="shared" si="6"/>
        <v>2.1924000000000001</v>
      </c>
      <c r="I20" s="17">
        <f t="shared" si="7"/>
        <v>4.8066177600000008</v>
      </c>
      <c r="J20" s="1">
        <f t="shared" si="8"/>
        <v>10.538028777024003</v>
      </c>
    </row>
    <row r="21" spans="1:10" x14ac:dyDescent="0.2">
      <c r="A21" s="1">
        <v>1</v>
      </c>
      <c r="B21" s="1">
        <f t="shared" si="5"/>
        <v>3.0752999999999999</v>
      </c>
      <c r="C21" s="20">
        <f t="shared" si="3"/>
        <v>9.4574700899999993</v>
      </c>
      <c r="E21" s="17">
        <f t="shared" si="4"/>
        <v>28.565929909999994</v>
      </c>
      <c r="G21" s="1">
        <v>1</v>
      </c>
      <c r="H21" s="1">
        <f t="shared" si="6"/>
        <v>3.0752999999999999</v>
      </c>
      <c r="I21" s="17">
        <f t="shared" si="7"/>
        <v>9.4574700899999993</v>
      </c>
      <c r="J21" s="1">
        <f t="shared" si="8"/>
        <v>29.084557767776996</v>
      </c>
    </row>
    <row r="22" spans="1:10" x14ac:dyDescent="0.2">
      <c r="A22" s="1">
        <v>1</v>
      </c>
      <c r="B22" s="1">
        <f t="shared" si="5"/>
        <v>7.4862000000000002</v>
      </c>
      <c r="C22" s="20">
        <f t="shared" si="3"/>
        <v>56.043190440000004</v>
      </c>
      <c r="E22" s="17">
        <f t="shared" si="4"/>
        <v>34.256309559999998</v>
      </c>
      <c r="G22" s="1">
        <v>1</v>
      </c>
      <c r="H22" s="1">
        <f t="shared" si="6"/>
        <v>7.4862000000000002</v>
      </c>
      <c r="I22" s="17">
        <f t="shared" si="7"/>
        <v>56.043190440000004</v>
      </c>
      <c r="J22" s="1">
        <f t="shared" si="8"/>
        <v>419.55053227192803</v>
      </c>
    </row>
    <row r="23" spans="1:10" x14ac:dyDescent="0.2">
      <c r="A23" s="1">
        <v>1</v>
      </c>
      <c r="B23" s="1">
        <f t="shared" si="5"/>
        <v>4.4217000000000004</v>
      </c>
      <c r="C23" s="20">
        <f>E11</f>
        <v>19.551430890000002</v>
      </c>
      <c r="E23" s="17">
        <f t="shared" si="4"/>
        <v>33.998169109999992</v>
      </c>
      <c r="G23" s="1">
        <v>1</v>
      </c>
      <c r="H23" s="1">
        <f t="shared" si="6"/>
        <v>4.4217000000000004</v>
      </c>
      <c r="I23" s="17">
        <f t="shared" si="7"/>
        <v>19.551430890000002</v>
      </c>
      <c r="J23" s="1">
        <f t="shared" si="8"/>
        <v>86.450561966313018</v>
      </c>
    </row>
    <row r="24" spans="1:10" x14ac:dyDescent="0.2">
      <c r="A24" s="1">
        <v>1</v>
      </c>
      <c r="B24" s="1">
        <f t="shared" si="5"/>
        <v>8.2629000000000001</v>
      </c>
      <c r="C24" s="20">
        <f t="shared" si="3"/>
        <v>68.275516410000009</v>
      </c>
      <c r="E24" s="17">
        <f t="shared" si="4"/>
        <v>31.755183589999984</v>
      </c>
      <c r="G24" s="1">
        <v>1</v>
      </c>
      <c r="H24" s="1">
        <f t="shared" si="6"/>
        <v>8.2629000000000001</v>
      </c>
      <c r="I24" s="17">
        <f t="shared" si="7"/>
        <v>68.275516410000009</v>
      </c>
      <c r="J24" s="1">
        <f t="shared" si="8"/>
        <v>564.15376454418913</v>
      </c>
    </row>
    <row r="25" spans="1:10" x14ac:dyDescent="0.2">
      <c r="A25" s="1">
        <v>1</v>
      </c>
      <c r="B25" s="1">
        <f t="shared" si="5"/>
        <v>1.6037999999999999</v>
      </c>
      <c r="C25" s="20">
        <f t="shared" si="3"/>
        <v>2.5721744399999995</v>
      </c>
      <c r="E25" s="17">
        <f t="shared" si="4"/>
        <v>18.041725559999996</v>
      </c>
      <c r="G25" s="1">
        <v>1</v>
      </c>
      <c r="H25" s="1">
        <f t="shared" si="6"/>
        <v>1.6037999999999999</v>
      </c>
      <c r="I25" s="17">
        <f t="shared" si="7"/>
        <v>2.5721744399999995</v>
      </c>
      <c r="J25" s="1">
        <f t="shared" si="8"/>
        <v>4.1252533668719993</v>
      </c>
    </row>
    <row r="27" spans="1:10" x14ac:dyDescent="0.2">
      <c r="A27" s="7" t="s">
        <v>7</v>
      </c>
    </row>
    <row r="28" spans="1:10" x14ac:dyDescent="0.2">
      <c r="A28" s="1">
        <f t="array" ref="A28:J30">TRANSPOSE(A16:C25)</f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 x14ac:dyDescent="0.2">
      <c r="A29" s="1">
        <v>4.2047999999999996</v>
      </c>
      <c r="B29" s="1">
        <v>5.5160999999999998</v>
      </c>
      <c r="C29" s="1">
        <v>0.1764</v>
      </c>
      <c r="D29" s="1">
        <v>6.4476000000000004</v>
      </c>
      <c r="E29" s="1">
        <v>2.1924000000000001</v>
      </c>
      <c r="F29" s="1">
        <v>3.0752999999999999</v>
      </c>
      <c r="G29" s="1">
        <v>7.4862000000000002</v>
      </c>
      <c r="H29" s="1">
        <v>4.4217000000000004</v>
      </c>
      <c r="I29" s="1">
        <v>8.2629000000000001</v>
      </c>
      <c r="J29" s="1">
        <v>1.6037999999999999</v>
      </c>
    </row>
    <row r="30" spans="1:10" x14ac:dyDescent="0.2">
      <c r="A30" s="17">
        <v>17.680343039999997</v>
      </c>
      <c r="B30" s="17">
        <v>30.427359209999999</v>
      </c>
      <c r="C30" s="17">
        <v>3.1116959999999999E-2</v>
      </c>
      <c r="D30" s="17">
        <v>41.571545760000006</v>
      </c>
      <c r="E30" s="17">
        <v>4.8066177600000008</v>
      </c>
      <c r="F30" s="17">
        <v>9.4574700899999993</v>
      </c>
      <c r="G30" s="17">
        <v>56.043190440000004</v>
      </c>
      <c r="H30" s="17">
        <v>19.551430890000002</v>
      </c>
      <c r="I30" s="17">
        <v>68.275516410000009</v>
      </c>
      <c r="J30" s="17">
        <v>2.5721744399999995</v>
      </c>
    </row>
    <row r="32" spans="1:10" ht="23.25" customHeight="1" x14ac:dyDescent="0.2"/>
    <row r="33" spans="1:10" x14ac:dyDescent="0.2">
      <c r="A33" s="1">
        <f t="array" ref="A33:C35">MMULT(A28:J30,A16:C25)</f>
        <v>10</v>
      </c>
      <c r="B33" s="1">
        <v>43.3872</v>
      </c>
      <c r="C33" s="1">
        <v>250.41676500000003</v>
      </c>
      <c r="E33" s="1">
        <f t="array" ref="E33:E35">MMULT(A28:J30,E16:E25)</f>
        <v>278.71223499999996</v>
      </c>
    </row>
    <row r="34" spans="1:10" x14ac:dyDescent="0.2">
      <c r="A34" s="1">
        <v>43.3872</v>
      </c>
      <c r="B34" s="1">
        <v>250.41676500000003</v>
      </c>
      <c r="C34" s="1">
        <v>1624.1275487208961</v>
      </c>
      <c r="E34" s="1">
        <v>1413.5511749891036</v>
      </c>
    </row>
    <row r="35" spans="1:10" x14ac:dyDescent="0.2">
      <c r="A35" s="1">
        <v>250.41676500000003</v>
      </c>
      <c r="B35" s="1">
        <v>1624.1275487208961</v>
      </c>
      <c r="C35" s="1">
        <v>11270.42028538394</v>
      </c>
      <c r="E35" s="1">
        <v>8395.8442854656369</v>
      </c>
    </row>
    <row r="36" spans="1:10" ht="16.5" customHeight="1" x14ac:dyDescent="0.2"/>
    <row r="37" spans="1:10" ht="23.25" customHeight="1" x14ac:dyDescent="0.2">
      <c r="E37" t="s">
        <v>8</v>
      </c>
    </row>
    <row r="38" spans="1:10" x14ac:dyDescent="0.2">
      <c r="A38" s="1">
        <f t="array" ref="A38:C40">MINVERSE(A33:C35)</f>
        <v>0.84731155385772339</v>
      </c>
      <c r="B38" s="1">
        <v>-0.37785919996072931</v>
      </c>
      <c r="C38" s="1">
        <v>3.5625159289790077E-2</v>
      </c>
      <c r="E38" s="1">
        <f t="array" ref="E38:E40">MMULT(A38:C40,E33:E35)</f>
        <v>1.1360708740643872</v>
      </c>
    </row>
    <row r="39" spans="1:10" x14ac:dyDescent="0.2">
      <c r="A39" s="1">
        <v>-0.37785919996072947</v>
      </c>
      <c r="B39" s="1">
        <v>0.22958893459408292</v>
      </c>
      <c r="C39" s="1">
        <v>-2.4689357453416109E-2</v>
      </c>
      <c r="E39" s="1">
        <v>11.93372543651347</v>
      </c>
    </row>
    <row r="40" spans="1:10" x14ac:dyDescent="0.2">
      <c r="A40" s="1">
        <v>3.562515928979007E-2</v>
      </c>
      <c r="B40" s="1">
        <v>-2.4689357453416105E-2</v>
      </c>
      <c r="C40" s="1">
        <v>2.8550424601362233E-3</v>
      </c>
      <c r="E40" s="1">
        <v>-1.0000105464174567</v>
      </c>
    </row>
    <row r="41" spans="1:1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0" t="s">
        <v>14</v>
      </c>
      <c r="B42" s="9"/>
      <c r="C42" s="11" t="s">
        <v>9</v>
      </c>
      <c r="D42" s="9">
        <f>E38</f>
        <v>1.1360708740643872</v>
      </c>
      <c r="E42" s="9" t="s">
        <v>10</v>
      </c>
      <c r="F42" s="21">
        <f>E39</f>
        <v>11.93372543651347</v>
      </c>
      <c r="G42" s="10" t="s">
        <v>12</v>
      </c>
      <c r="H42" s="21">
        <f>E40</f>
        <v>-1.0000105464174567</v>
      </c>
      <c r="I42" s="10" t="s">
        <v>13</v>
      </c>
      <c r="J42" s="9"/>
    </row>
    <row r="44" spans="1:10" ht="25.5" customHeight="1" x14ac:dyDescent="0.2"/>
    <row r="45" spans="1:10" x14ac:dyDescent="0.2">
      <c r="A45" s="1">
        <f>$E$38+$E$39*B16+$E$40*C16</f>
        <v>33.634470085237744</v>
      </c>
      <c r="C45" s="1">
        <f>(E16-A45)^2</f>
        <v>0.29461759141417787</v>
      </c>
    </row>
    <row r="46" spans="1:10" x14ac:dyDescent="0.2">
      <c r="A46" s="1">
        <f t="shared" ref="A46:A54" si="9">$E$38+$E$39*B17+$E$40*C17</f>
        <v>36.536013644784006</v>
      </c>
      <c r="C46" s="1">
        <f t="shared" ref="C46:C54" si="10">(E17-A46)^2</f>
        <v>5.7469776649537541E-4</v>
      </c>
      <c r="E46" s="1">
        <v>7</v>
      </c>
      <c r="G46" s="13">
        <v>1</v>
      </c>
    </row>
    <row r="47" spans="1:10" x14ac:dyDescent="0.2">
      <c r="A47" s="1">
        <f t="shared" si="9"/>
        <v>3.2100627528929135</v>
      </c>
      <c r="C47" s="1">
        <f t="shared" si="10"/>
        <v>2.1310076576297507E-2</v>
      </c>
      <c r="G47" s="16" t="s">
        <v>9</v>
      </c>
      <c r="H47" s="13">
        <v>3.23</v>
      </c>
    </row>
    <row r="48" spans="1:10" x14ac:dyDescent="0.2">
      <c r="A48" s="1">
        <f t="shared" si="9"/>
        <v>36.50797480765273</v>
      </c>
      <c r="C48" s="1">
        <f t="shared" si="10"/>
        <v>9.5061572437705133E-2</v>
      </c>
      <c r="F48" s="13">
        <f>C55/E46</f>
        <v>0.13186407703581368</v>
      </c>
    </row>
    <row r="49" spans="1:7" x14ac:dyDescent="0.2">
      <c r="A49" s="1">
        <f t="shared" si="9"/>
        <v>22.492902068479065</v>
      </c>
      <c r="C49" s="1">
        <f t="shared" si="10"/>
        <v>0.123214919985474</v>
      </c>
    </row>
    <row r="50" spans="1:7" x14ac:dyDescent="0.2">
      <c r="A50" s="1">
        <f t="shared" si="9"/>
        <v>28.378286876546611</v>
      </c>
      <c r="C50" s="1">
        <f t="shared" si="10"/>
        <v>3.5209908003587642E-2</v>
      </c>
    </row>
    <row r="51" spans="1:7" x14ac:dyDescent="0.2">
      <c r="A51" s="1">
        <f t="shared" si="9"/>
        <v>34.430544742009538</v>
      </c>
      <c r="C51" s="1">
        <f t="shared" si="10"/>
        <v>3.0357898649897307E-2</v>
      </c>
      <c r="G51" s="13">
        <f>F48/G46</f>
        <v>0.13186407703581368</v>
      </c>
    </row>
    <row r="52" spans="1:7" x14ac:dyDescent="0.2">
      <c r="A52" s="1">
        <f t="shared" si="9"/>
        <v>34.351787549143957</v>
      </c>
      <c r="C52" s="1">
        <f t="shared" si="10"/>
        <v>0.12504600050261389</v>
      </c>
    </row>
    <row r="53" spans="1:7" x14ac:dyDescent="0.2">
      <c r="A53" s="1">
        <f t="shared" si="9"/>
        <v>31.467014311333401</v>
      </c>
      <c r="C53" s="1">
        <f t="shared" si="10"/>
        <v>8.3041533167218795E-2</v>
      </c>
    </row>
    <row r="54" spans="1:7" ht="16" x14ac:dyDescent="0.2">
      <c r="A54" s="1">
        <f t="shared" si="9"/>
        <v>17.703178161919272</v>
      </c>
      <c r="C54" s="1">
        <f t="shared" si="10"/>
        <v>0.11461434074722827</v>
      </c>
      <c r="E54" s="14" t="s">
        <v>16</v>
      </c>
    </row>
    <row r="55" spans="1:7" ht="16" x14ac:dyDescent="0.2">
      <c r="B55" s="12" t="s">
        <v>15</v>
      </c>
      <c r="C55" s="1">
        <f>SUM(C45:C54)</f>
        <v>0.92304853925069585</v>
      </c>
      <c r="E55" s="14" t="s">
        <v>17</v>
      </c>
    </row>
    <row r="57" spans="1:7" ht="16" x14ac:dyDescent="0.2">
      <c r="E57" s="15" t="s">
        <v>18</v>
      </c>
    </row>
    <row r="58" spans="1:7" ht="16" x14ac:dyDescent="0.2">
      <c r="E58" s="14" t="s">
        <v>19</v>
      </c>
    </row>
    <row r="59" spans="1:7" x14ac:dyDescent="0.2">
      <c r="A59" s="1">
        <f t="shared" ref="A59:C61" si="11">A38*$G$46</f>
        <v>0.84731155385772339</v>
      </c>
      <c r="B59" s="1">
        <f t="shared" si="11"/>
        <v>-0.37785919996072931</v>
      </c>
      <c r="C59" s="1">
        <f t="shared" si="11"/>
        <v>3.5625159289790077E-2</v>
      </c>
    </row>
    <row r="60" spans="1:7" x14ac:dyDescent="0.2">
      <c r="A60" s="1">
        <f t="shared" si="11"/>
        <v>-0.37785919996072947</v>
      </c>
      <c r="B60" s="1">
        <f t="shared" si="11"/>
        <v>0.22958893459408292</v>
      </c>
      <c r="C60" s="1">
        <f t="shared" si="11"/>
        <v>-2.4689357453416109E-2</v>
      </c>
    </row>
    <row r="61" spans="1:7" x14ac:dyDescent="0.2">
      <c r="A61" s="1">
        <f t="shared" si="11"/>
        <v>3.562515928979007E-2</v>
      </c>
      <c r="B61" s="1">
        <f t="shared" si="11"/>
        <v>-2.4689357453416105E-2</v>
      </c>
      <c r="C61" s="1">
        <f t="shared" si="11"/>
        <v>2.8550424601362233E-3</v>
      </c>
    </row>
    <row r="63" spans="1:7" ht="21" customHeight="1" x14ac:dyDescent="0.2"/>
    <row r="64" spans="1:7" x14ac:dyDescent="0.2">
      <c r="A64" s="1">
        <f>B59/SQRT(A59*B60)</f>
        <v>-0.85670827170224539</v>
      </c>
      <c r="B64" s="1">
        <f>C59/SQRT(A59*C61)</f>
        <v>0.7243174778976087</v>
      </c>
      <c r="C64" s="1">
        <f>C60/SQRT(B60*C61)</f>
        <v>-0.96433521284132917</v>
      </c>
    </row>
    <row r="65" spans="1:17" x14ac:dyDescent="0.2">
      <c r="A65" s="1"/>
      <c r="B65" s="1"/>
      <c r="C65" s="1"/>
    </row>
    <row r="66" spans="1:17" x14ac:dyDescent="0.2">
      <c r="A66" s="13" t="s">
        <v>20</v>
      </c>
      <c r="B66" s="1"/>
      <c r="C66" s="1"/>
    </row>
    <row r="67" spans="1:17" x14ac:dyDescent="0.2">
      <c r="A67" s="1"/>
      <c r="B67" s="1"/>
      <c r="C67" s="1"/>
    </row>
    <row r="68" spans="1:17" x14ac:dyDescent="0.2">
      <c r="A68" s="3" t="s">
        <v>22</v>
      </c>
    </row>
    <row r="70" spans="1:17" ht="18" customHeight="1" x14ac:dyDescent="0.2"/>
    <row r="71" spans="1:17" x14ac:dyDescent="0.2">
      <c r="A71" s="1">
        <f t="array" ref="A71:J74">TRANSPOSE(G16:J25)</f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L71" s="1">
        <f t="array" ref="L71:O74">MMULT(A71:J74,G16:J25)</f>
        <v>10</v>
      </c>
      <c r="M71" s="1">
        <v>43.3872</v>
      </c>
      <c r="N71" s="1">
        <v>250.41676500000003</v>
      </c>
      <c r="O71" s="1">
        <v>1624.1275487208961</v>
      </c>
      <c r="Q71" s="1">
        <f t="array" ref="Q71:Q74">MMULT(A71:J74,E16:E25)</f>
        <v>278.71223499999996</v>
      </c>
    </row>
    <row r="72" spans="1:17" x14ac:dyDescent="0.2">
      <c r="A72" s="1">
        <v>4.2047999999999996</v>
      </c>
      <c r="B72" s="1">
        <v>5.5160999999999998</v>
      </c>
      <c r="C72" s="1">
        <v>0.1764</v>
      </c>
      <c r="D72" s="1">
        <v>6.4476000000000004</v>
      </c>
      <c r="E72" s="1">
        <v>2.1924000000000001</v>
      </c>
      <c r="F72" s="1">
        <v>3.0752999999999999</v>
      </c>
      <c r="G72" s="1">
        <v>7.4862000000000002</v>
      </c>
      <c r="H72" s="1">
        <v>4.4217000000000004</v>
      </c>
      <c r="I72" s="1">
        <v>8.2629000000000001</v>
      </c>
      <c r="J72" s="1">
        <v>1.6037999999999999</v>
      </c>
      <c r="L72" s="1">
        <v>43.3872</v>
      </c>
      <c r="M72" s="1">
        <v>250.41676500000003</v>
      </c>
      <c r="N72" s="1">
        <v>1624.1275487208961</v>
      </c>
      <c r="O72" s="1">
        <v>11270.42028538394</v>
      </c>
      <c r="Q72" s="1">
        <v>1413.5511749891036</v>
      </c>
    </row>
    <row r="73" spans="1:17" x14ac:dyDescent="0.2">
      <c r="A73" s="1">
        <v>17.680343039999997</v>
      </c>
      <c r="B73" s="1">
        <v>30.427359209999999</v>
      </c>
      <c r="C73" s="1">
        <v>3.1116959999999999E-2</v>
      </c>
      <c r="D73" s="1">
        <v>41.571545760000006</v>
      </c>
      <c r="E73" s="1">
        <v>4.8066177600000008</v>
      </c>
      <c r="F73" s="1">
        <v>9.4574700899999993</v>
      </c>
      <c r="G73" s="1">
        <v>56.043190440000004</v>
      </c>
      <c r="H73" s="1">
        <v>19.551430890000002</v>
      </c>
      <c r="I73" s="1">
        <v>68.275516410000009</v>
      </c>
      <c r="J73" s="1">
        <v>2.5721744399999995</v>
      </c>
      <c r="L73" s="1">
        <v>250.41676500000003</v>
      </c>
      <c r="M73" s="1">
        <v>1624.1275487208961</v>
      </c>
      <c r="N73" s="1">
        <v>11270.42028538394</v>
      </c>
      <c r="O73" s="1">
        <v>81621.437990017381</v>
      </c>
      <c r="Q73" s="1">
        <v>8395.8442854656369</v>
      </c>
    </row>
    <row r="74" spans="1:17" x14ac:dyDescent="0.2">
      <c r="A74" s="1">
        <v>74.342306414591974</v>
      </c>
      <c r="B74" s="1">
        <v>167.84035613828098</v>
      </c>
      <c r="C74" s="1">
        <v>5.4890317439999997E-3</v>
      </c>
      <c r="D74" s="1">
        <v>268.03669844217603</v>
      </c>
      <c r="E74" s="1">
        <v>10.538028777024003</v>
      </c>
      <c r="F74" s="1">
        <v>29.084557767776996</v>
      </c>
      <c r="G74" s="1">
        <v>419.55053227192803</v>
      </c>
      <c r="H74" s="1">
        <v>86.450561966313018</v>
      </c>
      <c r="I74" s="1">
        <v>564.15376454418913</v>
      </c>
      <c r="J74" s="1">
        <v>4.1252533668719993</v>
      </c>
      <c r="L74" s="1">
        <v>1624.1275487208961</v>
      </c>
      <c r="M74" s="1">
        <v>11270.42028538394</v>
      </c>
      <c r="N74" s="1">
        <v>81621.437990017381</v>
      </c>
      <c r="O74" s="1">
        <v>608280.63352330087</v>
      </c>
      <c r="Q74" s="1">
        <v>54736.668685982964</v>
      </c>
    </row>
    <row r="76" spans="1:17" ht="24.75" customHeight="1" x14ac:dyDescent="0.2"/>
    <row r="77" spans="1:17" x14ac:dyDescent="0.2">
      <c r="A77" s="1">
        <f t="array" ref="A77:D80">MINVERSE(L71:O74)</f>
        <v>1.2347720849380528</v>
      </c>
      <c r="B77" s="1">
        <v>-1.0108167753218902</v>
      </c>
      <c r="C77" s="1">
        <v>0.22919685661712894</v>
      </c>
      <c r="D77" s="1">
        <v>-1.5322655327756944E-2</v>
      </c>
      <c r="F77" s="1">
        <f t="array" ref="F77:F80">MMULT(A77:D80,Q71:Q74)</f>
        <v>0.89485786440513948</v>
      </c>
    </row>
    <row r="78" spans="1:17" x14ac:dyDescent="0.2">
      <c r="A78" s="1">
        <v>-1.0108167753219002</v>
      </c>
      <c r="B78" s="1">
        <v>1.2635917815163829</v>
      </c>
      <c r="C78" s="1">
        <v>-0.34090910726183632</v>
      </c>
      <c r="D78" s="1">
        <v>2.5031170884193158E-2</v>
      </c>
      <c r="F78" s="1">
        <v>12.327772286422032</v>
      </c>
    </row>
    <row r="79" spans="1:17" x14ac:dyDescent="0.2">
      <c r="A79" s="1">
        <v>0.2291968566171334</v>
      </c>
      <c r="B79" s="1">
        <v>-0.34090910726183815</v>
      </c>
      <c r="C79" s="1">
        <v>9.9561671911432684E-2</v>
      </c>
      <c r="D79" s="1">
        <v>-7.6550568675621978E-3</v>
      </c>
      <c r="F79" s="1">
        <v>-1.1205183348257606</v>
      </c>
    </row>
    <row r="80" spans="1:17" x14ac:dyDescent="0.2">
      <c r="A80" s="1">
        <v>-1.5322655327757256E-2</v>
      </c>
      <c r="B80" s="1">
        <v>2.5031170884193352E-2</v>
      </c>
      <c r="C80" s="1">
        <v>-7.6550568675622169E-3</v>
      </c>
      <c r="D80" s="1">
        <v>6.0595531017988247E-4</v>
      </c>
      <c r="F80" s="1">
        <v>9.5390975622180463E-3</v>
      </c>
    </row>
    <row r="81" spans="1:10" x14ac:dyDescent="0.2">
      <c r="A81" s="1"/>
      <c r="B81" s="1"/>
      <c r="C81" s="1"/>
      <c r="D81" s="1"/>
      <c r="F81" s="1"/>
    </row>
    <row r="82" spans="1:10" x14ac:dyDescent="0.2">
      <c r="A82" s="1"/>
      <c r="B82" s="16" t="s">
        <v>9</v>
      </c>
      <c r="C82" s="1">
        <f>F77</f>
        <v>0.89485786440513948</v>
      </c>
      <c r="D82" s="1" t="s">
        <v>10</v>
      </c>
      <c r="E82">
        <f>F78</f>
        <v>12.327772286422032</v>
      </c>
      <c r="F82" s="13" t="s">
        <v>11</v>
      </c>
      <c r="G82" s="13">
        <f>F79</f>
        <v>-1.1205183348257606</v>
      </c>
      <c r="H82" t="s">
        <v>23</v>
      </c>
      <c r="I82">
        <f>F80</f>
        <v>9.5390975622180463E-3</v>
      </c>
      <c r="J82" t="s">
        <v>13</v>
      </c>
    </row>
    <row r="84" spans="1:10" ht="24.75" customHeight="1" x14ac:dyDescent="0.2"/>
    <row r="85" spans="1:10" x14ac:dyDescent="0.2">
      <c r="A85" s="1">
        <f t="shared" ref="A85:A94" si="12">$F$77+$F$78*H16+$F$79*I16+$F$80*J16</f>
        <v>33.628684745912572</v>
      </c>
      <c r="C85" s="1">
        <f t="shared" ref="C85:C94" si="13">(E16-A85)^2</f>
        <v>0.30093147406878373</v>
      </c>
    </row>
    <row r="86" spans="1:10" x14ac:dyDescent="0.2">
      <c r="A86" s="1">
        <f t="shared" si="12"/>
        <v>36.402714230483724</v>
      </c>
      <c r="C86" s="1">
        <f t="shared" si="13"/>
        <v>1.1952296615664337E-2</v>
      </c>
      <c r="D86" s="16" t="s">
        <v>9</v>
      </c>
      <c r="E86" s="13">
        <f>C55-C95</f>
        <v>0.15016682051254615</v>
      </c>
    </row>
    <row r="87" spans="1:10" x14ac:dyDescent="0.2">
      <c r="A87" s="1">
        <f t="shared" si="12"/>
        <v>3.0346621319352747</v>
      </c>
      <c r="C87" s="1">
        <f t="shared" si="13"/>
        <v>8.6558983135301187E-4</v>
      </c>
    </row>
    <row r="88" spans="1:10" x14ac:dyDescent="0.2">
      <c r="A88" s="1">
        <f t="shared" si="12"/>
        <v>36.354551443906459</v>
      </c>
      <c r="C88" s="1">
        <f t="shared" si="13"/>
        <v>2.3993143778041029E-2</v>
      </c>
      <c r="D88" s="16"/>
      <c r="E88" s="13"/>
      <c r="F88" s="16" t="s">
        <v>9</v>
      </c>
      <c r="G88" s="13">
        <v>1</v>
      </c>
    </row>
    <row r="89" spans="1:10" x14ac:dyDescent="0.2">
      <c r="A89" s="1">
        <f t="shared" si="12"/>
        <v>22.636885781195172</v>
      </c>
      <c r="C89" s="1">
        <f t="shared" si="13"/>
        <v>0.24502850579576285</v>
      </c>
    </row>
    <row r="90" spans="1:10" x14ac:dyDescent="0.2">
      <c r="A90" s="1">
        <f t="shared" si="12"/>
        <v>28.486627774028371</v>
      </c>
      <c r="C90" s="1">
        <f t="shared" si="13"/>
        <v>6.2888287696618618E-3</v>
      </c>
      <c r="D90" s="16" t="s">
        <v>9</v>
      </c>
      <c r="E90" s="13">
        <f>E86/G88</f>
        <v>0.15016682051254615</v>
      </c>
    </row>
    <row r="91" spans="1:10" x14ac:dyDescent="0.2">
      <c r="A91" s="1">
        <f t="shared" si="12"/>
        <v>34.387737784488408</v>
      </c>
      <c r="C91" s="1">
        <f t="shared" si="13"/>
        <v>1.7273378192175826E-2</v>
      </c>
    </row>
    <row r="92" spans="1:10" x14ac:dyDescent="0.2">
      <c r="A92" s="1">
        <f t="shared" si="12"/>
        <v>34.321492143858947</v>
      </c>
      <c r="C92" s="1">
        <f t="shared" si="13"/>
        <v>0.10453778422375896</v>
      </c>
      <c r="D92" s="16" t="s">
        <v>9</v>
      </c>
      <c r="E92" s="13">
        <f>E90/F48</f>
        <v>1.1388000726821266</v>
      </c>
    </row>
    <row r="93" spans="1:10" x14ac:dyDescent="0.2">
      <c r="A93" s="1">
        <f t="shared" si="12"/>
        <v>31.63555733285925</v>
      </c>
      <c r="C93" s="1">
        <f t="shared" si="13"/>
        <v>1.4310441397500972E-2</v>
      </c>
    </row>
    <row r="94" spans="1:10" x14ac:dyDescent="0.2">
      <c r="A94" s="1">
        <f t="shared" si="12"/>
        <v>17.823321631314069</v>
      </c>
      <c r="C94" s="1">
        <f t="shared" si="13"/>
        <v>4.770027606544737E-2</v>
      </c>
      <c r="D94" s="16" t="s">
        <v>9</v>
      </c>
      <c r="E94" s="13">
        <v>5.59</v>
      </c>
    </row>
    <row r="95" spans="1:10" x14ac:dyDescent="0.2">
      <c r="A95" s="1"/>
      <c r="B95" s="16" t="s">
        <v>15</v>
      </c>
      <c r="C95" s="13">
        <f>SUM(C85:C94)</f>
        <v>0.7728817187381497</v>
      </c>
    </row>
    <row r="96" spans="1:10" ht="16" x14ac:dyDescent="0.2">
      <c r="A96" s="1"/>
      <c r="D96" s="15" t="s">
        <v>24</v>
      </c>
    </row>
    <row r="97" spans="4:4" ht="16" x14ac:dyDescent="0.2">
      <c r="D97" s="14" t="s">
        <v>25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5</xdr:col>
                <xdr:colOff>215900</xdr:colOff>
                <xdr:row>1</xdr:row>
                <xdr:rowOff>177800</xdr:rowOff>
              </from>
              <to>
                <xdr:col>5</xdr:col>
                <xdr:colOff>482600</xdr:colOff>
                <xdr:row>3</xdr:row>
                <xdr:rowOff>25400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7" r:id="rId6">
          <objectPr defaultSize="0" autoPict="0" r:id="rId7">
            <anchor moveWithCells="1" sizeWithCells="1">
              <from>
                <xdr:col>6</xdr:col>
                <xdr:colOff>292100</xdr:colOff>
                <xdr:row>1</xdr:row>
                <xdr:rowOff>139700</xdr:rowOff>
              </from>
              <to>
                <xdr:col>6</xdr:col>
                <xdr:colOff>596900</xdr:colOff>
                <xdr:row>2</xdr:row>
                <xdr:rowOff>177800</xdr:rowOff>
              </to>
            </anchor>
          </objectPr>
        </oleObject>
      </mc:Choice>
      <mc:Fallback>
        <oleObject progId="Equation.3" shapeId="1027" r:id="rId6"/>
      </mc:Fallback>
    </mc:AlternateContent>
    <mc:AlternateContent xmlns:mc="http://schemas.openxmlformats.org/markup-compatibility/2006">
      <mc:Choice Requires="x14">
        <oleObject progId="Equation.3" shapeId="1028" r:id="rId8">
          <objectPr defaultSize="0" autoPict="0" r:id="rId7">
            <anchor moveWithCells="1" sizeWithCells="1">
              <from>
                <xdr:col>4</xdr:col>
                <xdr:colOff>254000</xdr:colOff>
                <xdr:row>13</xdr:row>
                <xdr:rowOff>152400</xdr:rowOff>
              </from>
              <to>
                <xdr:col>4</xdr:col>
                <xdr:colOff>736600</xdr:colOff>
                <xdr:row>14</xdr:row>
                <xdr:rowOff>215900</xdr:rowOff>
              </to>
            </anchor>
          </objectPr>
        </oleObject>
      </mc:Choice>
      <mc:Fallback>
        <oleObject progId="Equation.3" shapeId="1028" r:id="rId8"/>
      </mc:Fallback>
    </mc:AlternateContent>
    <mc:AlternateContent xmlns:mc="http://schemas.openxmlformats.org/markup-compatibility/2006">
      <mc:Choice Requires="x14">
        <oleObject progId="Equation.3" shapeId="1029" r:id="rId9">
          <objectPr defaultSize="0" autoPict="0" r:id="rId10">
            <anchor moveWithCells="1" sizeWithCells="1">
              <from>
                <xdr:col>0</xdr:col>
                <xdr:colOff>203200</xdr:colOff>
                <xdr:row>30</xdr:row>
                <xdr:rowOff>152400</xdr:rowOff>
              </from>
              <to>
                <xdr:col>0</xdr:col>
                <xdr:colOff>596900</xdr:colOff>
                <xdr:row>32</xdr:row>
                <xdr:rowOff>38100</xdr:rowOff>
              </to>
            </anchor>
          </objectPr>
        </oleObject>
      </mc:Choice>
      <mc:Fallback>
        <oleObject progId="Equation.3" shapeId="1029" r:id="rId9"/>
      </mc:Fallback>
    </mc:AlternateContent>
    <mc:AlternateContent xmlns:mc="http://schemas.openxmlformats.org/markup-compatibility/2006">
      <mc:Choice Requires="x14">
        <oleObject progId="Equation.3" shapeId="1030" r:id="rId11">
          <objectPr defaultSize="0" r:id="rId12">
            <anchor moveWithCells="1">
              <from>
                <xdr:col>2</xdr:col>
                <xdr:colOff>508000</xdr:colOff>
                <xdr:row>41</xdr:row>
                <xdr:rowOff>25400</xdr:rowOff>
              </from>
              <to>
                <xdr:col>2</xdr:col>
                <xdr:colOff>660400</xdr:colOff>
                <xdr:row>42</xdr:row>
                <xdr:rowOff>0</xdr:rowOff>
              </to>
            </anchor>
          </objectPr>
        </oleObject>
      </mc:Choice>
      <mc:Fallback>
        <oleObject progId="Equation.3" shapeId="1030" r:id="rId11"/>
      </mc:Fallback>
    </mc:AlternateContent>
    <mc:AlternateContent xmlns:mc="http://schemas.openxmlformats.org/markup-compatibility/2006">
      <mc:Choice Requires="x14">
        <oleObject progId="Equation.3" shapeId="1032" r:id="rId13">
          <objectPr defaultSize="0" autoPict="0" r:id="rId14">
            <anchor moveWithCells="1">
              <from>
                <xdr:col>0</xdr:col>
                <xdr:colOff>279400</xdr:colOff>
                <xdr:row>43</xdr:row>
                <xdr:rowOff>12700</xdr:rowOff>
              </from>
              <to>
                <xdr:col>0</xdr:col>
                <xdr:colOff>571500</xdr:colOff>
                <xdr:row>43</xdr:row>
                <xdr:rowOff>304800</xdr:rowOff>
              </to>
            </anchor>
          </objectPr>
        </oleObject>
      </mc:Choice>
      <mc:Fallback>
        <oleObject progId="Equation.3" shapeId="1032" r:id="rId13"/>
      </mc:Fallback>
    </mc:AlternateContent>
    <mc:AlternateContent xmlns:mc="http://schemas.openxmlformats.org/markup-compatibility/2006">
      <mc:Choice Requires="x14">
        <oleObject progId="Equation.3" shapeId="1033" r:id="rId15">
          <objectPr defaultSize="0" autoPict="0" r:id="rId16">
            <anchor moveWithCells="1">
              <from>
                <xdr:col>1</xdr:col>
                <xdr:colOff>787400</xdr:colOff>
                <xdr:row>43</xdr:row>
                <xdr:rowOff>25400</xdr:rowOff>
              </from>
              <to>
                <xdr:col>2</xdr:col>
                <xdr:colOff>863600</xdr:colOff>
                <xdr:row>43</xdr:row>
                <xdr:rowOff>317500</xdr:rowOff>
              </to>
            </anchor>
          </objectPr>
        </oleObject>
      </mc:Choice>
      <mc:Fallback>
        <oleObject progId="Equation.3" shapeId="1033" r:id="rId15"/>
      </mc:Fallback>
    </mc:AlternateContent>
    <mc:AlternateContent xmlns:mc="http://schemas.openxmlformats.org/markup-compatibility/2006">
      <mc:Choice Requires="x14">
        <oleObject progId="Equation.3" shapeId="1034" r:id="rId17">
          <objectPr defaultSize="0" autoPict="0" r:id="rId18">
            <anchor moveWithCells="1" sizeWithCells="1">
              <from>
                <xdr:col>3</xdr:col>
                <xdr:colOff>711200</xdr:colOff>
                <xdr:row>43</xdr:row>
                <xdr:rowOff>50800</xdr:rowOff>
              </from>
              <to>
                <xdr:col>5</xdr:col>
                <xdr:colOff>0</xdr:colOff>
                <xdr:row>44</xdr:row>
                <xdr:rowOff>12700</xdr:rowOff>
              </to>
            </anchor>
          </objectPr>
        </oleObject>
      </mc:Choice>
      <mc:Fallback>
        <oleObject progId="Equation.3" shapeId="1034" r:id="rId17"/>
      </mc:Fallback>
    </mc:AlternateContent>
    <mc:AlternateContent xmlns:mc="http://schemas.openxmlformats.org/markup-compatibility/2006">
      <mc:Choice Requires="x14">
        <oleObject progId="Equation.3" shapeId="1039" r:id="rId19">
          <objectPr defaultSize="0" autoPict="0" r:id="rId20">
            <anchor moveWithCells="1" sizeWithCells="1">
              <from>
                <xdr:col>3</xdr:col>
                <xdr:colOff>685800</xdr:colOff>
                <xdr:row>44</xdr:row>
                <xdr:rowOff>152400</xdr:rowOff>
              </from>
              <to>
                <xdr:col>4</xdr:col>
                <xdr:colOff>546100</xdr:colOff>
                <xdr:row>46</xdr:row>
                <xdr:rowOff>76200</xdr:rowOff>
              </to>
            </anchor>
          </objectPr>
        </oleObject>
      </mc:Choice>
      <mc:Fallback>
        <oleObject progId="Equation.3" shapeId="1039" r:id="rId19"/>
      </mc:Fallback>
    </mc:AlternateContent>
    <mc:AlternateContent xmlns:mc="http://schemas.openxmlformats.org/markup-compatibility/2006">
      <mc:Choice Requires="x14">
        <oleObject progId="Equation.3" shapeId="1040" r:id="rId21">
          <objectPr defaultSize="0" autoPict="0" r:id="rId22">
            <anchor moveWithCells="1" sizeWithCells="1">
              <from>
                <xdr:col>4</xdr:col>
                <xdr:colOff>0</xdr:colOff>
                <xdr:row>46</xdr:row>
                <xdr:rowOff>63500</xdr:rowOff>
              </from>
              <to>
                <xdr:col>4</xdr:col>
                <xdr:colOff>1130300</xdr:colOff>
                <xdr:row>49</xdr:row>
                <xdr:rowOff>50800</xdr:rowOff>
              </to>
            </anchor>
          </objectPr>
        </oleObject>
      </mc:Choice>
      <mc:Fallback>
        <oleObject progId="Equation.3" shapeId="1040" r:id="rId21"/>
      </mc:Fallback>
    </mc:AlternateContent>
    <mc:AlternateContent xmlns:mc="http://schemas.openxmlformats.org/markup-compatibility/2006">
      <mc:Choice Requires="x14">
        <oleObject progId="Equation.3" shapeId="1041" r:id="rId23">
          <objectPr defaultSize="0" autoPict="0" r:id="rId24">
            <anchor moveWithCells="1" sizeWithCells="1">
              <from>
                <xdr:col>3</xdr:col>
                <xdr:colOff>749300</xdr:colOff>
                <xdr:row>49</xdr:row>
                <xdr:rowOff>0</xdr:rowOff>
              </from>
              <to>
                <xdr:col>6</xdr:col>
                <xdr:colOff>25400</xdr:colOff>
                <xdr:row>52</xdr:row>
                <xdr:rowOff>0</xdr:rowOff>
              </to>
            </anchor>
          </objectPr>
        </oleObject>
      </mc:Choice>
      <mc:Fallback>
        <oleObject progId="Equation.3" shapeId="1041" r:id="rId23"/>
      </mc:Fallback>
    </mc:AlternateContent>
    <mc:AlternateContent xmlns:mc="http://schemas.openxmlformats.org/markup-compatibility/2006">
      <mc:Choice Requires="x14">
        <oleObject progId="Equation.3" shapeId="1043" r:id="rId25">
          <objectPr defaultSize="0" autoPict="0" r:id="rId26">
            <anchor moveWithCells="1" sizeWithCells="1">
              <from>
                <xdr:col>5</xdr:col>
                <xdr:colOff>139700</xdr:colOff>
                <xdr:row>43</xdr:row>
                <xdr:rowOff>25400</xdr:rowOff>
              </from>
              <to>
                <xdr:col>6</xdr:col>
                <xdr:colOff>723900</xdr:colOff>
                <xdr:row>43</xdr:row>
                <xdr:rowOff>317500</xdr:rowOff>
              </to>
            </anchor>
          </objectPr>
        </oleObject>
      </mc:Choice>
      <mc:Fallback>
        <oleObject progId="Equation.3" shapeId="1043" r:id="rId25"/>
      </mc:Fallback>
    </mc:AlternateContent>
    <mc:AlternateContent xmlns:mc="http://schemas.openxmlformats.org/markup-compatibility/2006">
      <mc:Choice Requires="x14">
        <oleObject progId="Equation.3" shapeId="1045" r:id="rId27">
          <objectPr defaultSize="0" autoPict="0" r:id="rId28">
            <anchor moveWithCells="1" sizeWithCells="1">
              <from>
                <xdr:col>5</xdr:col>
                <xdr:colOff>177800</xdr:colOff>
                <xdr:row>44</xdr:row>
                <xdr:rowOff>165100</xdr:rowOff>
              </from>
              <to>
                <xdr:col>6</xdr:col>
                <xdr:colOff>0</xdr:colOff>
                <xdr:row>46</xdr:row>
                <xdr:rowOff>25400</xdr:rowOff>
              </to>
            </anchor>
          </objectPr>
        </oleObject>
      </mc:Choice>
      <mc:Fallback>
        <oleObject progId="Equation.3" shapeId="1045" r:id="rId27"/>
      </mc:Fallback>
    </mc:AlternateContent>
    <mc:AlternateContent xmlns:mc="http://schemas.openxmlformats.org/markup-compatibility/2006">
      <mc:Choice Requires="x14">
        <oleObject progId="Equation.3" shapeId="1047" r:id="rId29">
          <objectPr defaultSize="0" autoPict="0" r:id="rId30">
            <anchor moveWithCells="1" sizeWithCells="1">
              <from>
                <xdr:col>7</xdr:col>
                <xdr:colOff>76200</xdr:colOff>
                <xdr:row>52</xdr:row>
                <xdr:rowOff>177800</xdr:rowOff>
              </from>
              <to>
                <xdr:col>7</xdr:col>
                <xdr:colOff>355600</xdr:colOff>
                <xdr:row>54</xdr:row>
                <xdr:rowOff>25400</xdr:rowOff>
              </to>
            </anchor>
          </objectPr>
        </oleObject>
      </mc:Choice>
      <mc:Fallback>
        <oleObject progId="Equation.3" shapeId="1047" r:id="rId29"/>
      </mc:Fallback>
    </mc:AlternateContent>
    <mc:AlternateContent xmlns:mc="http://schemas.openxmlformats.org/markup-compatibility/2006">
      <mc:Choice Requires="x14">
        <oleObject progId="Equation.3" shapeId="1046" r:id="rId31">
          <objectPr defaultSize="0" autoPict="0" r:id="rId32">
            <anchor moveWithCells="1" sizeWithCells="1">
              <from>
                <xdr:col>8</xdr:col>
                <xdr:colOff>393700</xdr:colOff>
                <xdr:row>53</xdr:row>
                <xdr:rowOff>101600</xdr:rowOff>
              </from>
              <to>
                <xdr:col>9</xdr:col>
                <xdr:colOff>508000</xdr:colOff>
                <xdr:row>55</xdr:row>
                <xdr:rowOff>63500</xdr:rowOff>
              </to>
            </anchor>
          </objectPr>
        </oleObject>
      </mc:Choice>
      <mc:Fallback>
        <oleObject progId="Equation.3" shapeId="1046" r:id="rId31"/>
      </mc:Fallback>
    </mc:AlternateContent>
    <mc:AlternateContent xmlns:mc="http://schemas.openxmlformats.org/markup-compatibility/2006">
      <mc:Choice Requires="x14">
        <oleObject progId="Equation.3" shapeId="1048" r:id="rId33">
          <objectPr defaultSize="0" autoPict="0" r:id="rId34">
            <anchor moveWithCells="1" sizeWithCells="1">
              <from>
                <xdr:col>0</xdr:col>
                <xdr:colOff>114300</xdr:colOff>
                <xdr:row>56</xdr:row>
                <xdr:rowOff>203200</xdr:rowOff>
              </from>
              <to>
                <xdr:col>0</xdr:col>
                <xdr:colOff>736600</xdr:colOff>
                <xdr:row>58</xdr:row>
                <xdr:rowOff>25400</xdr:rowOff>
              </to>
            </anchor>
          </objectPr>
        </oleObject>
      </mc:Choice>
      <mc:Fallback>
        <oleObject progId="Equation.3" shapeId="1048" r:id="rId33"/>
      </mc:Fallback>
    </mc:AlternateContent>
    <mc:AlternateContent xmlns:mc="http://schemas.openxmlformats.org/markup-compatibility/2006">
      <mc:Choice Requires="x14">
        <oleObject progId="Equation.3" shapeId="1049" r:id="rId35">
          <objectPr defaultSize="0" autoPict="0" r:id="rId36">
            <anchor moveWithCells="1">
              <from>
                <xdr:col>0</xdr:col>
                <xdr:colOff>152400</xdr:colOff>
                <xdr:row>62</xdr:row>
                <xdr:rowOff>25400</xdr:rowOff>
              </from>
              <to>
                <xdr:col>0</xdr:col>
                <xdr:colOff>685800</xdr:colOff>
                <xdr:row>62</xdr:row>
                <xdr:rowOff>254000</xdr:rowOff>
              </to>
            </anchor>
          </objectPr>
        </oleObject>
      </mc:Choice>
      <mc:Fallback>
        <oleObject progId="Equation.3" shapeId="1049" r:id="rId35"/>
      </mc:Fallback>
    </mc:AlternateContent>
    <mc:AlternateContent xmlns:mc="http://schemas.openxmlformats.org/markup-compatibility/2006">
      <mc:Choice Requires="x14">
        <oleObject progId="Equation.3" shapeId="1050" r:id="rId37">
          <objectPr defaultSize="0" autoPict="0" r:id="rId38">
            <anchor moveWithCells="1">
              <from>
                <xdr:col>1</xdr:col>
                <xdr:colOff>165100</xdr:colOff>
                <xdr:row>62</xdr:row>
                <xdr:rowOff>25400</xdr:rowOff>
              </from>
              <to>
                <xdr:col>1</xdr:col>
                <xdr:colOff>711200</xdr:colOff>
                <xdr:row>62</xdr:row>
                <xdr:rowOff>254000</xdr:rowOff>
              </to>
            </anchor>
          </objectPr>
        </oleObject>
      </mc:Choice>
      <mc:Fallback>
        <oleObject progId="Equation.3" shapeId="1050" r:id="rId37"/>
      </mc:Fallback>
    </mc:AlternateContent>
    <mc:AlternateContent xmlns:mc="http://schemas.openxmlformats.org/markup-compatibility/2006">
      <mc:Choice Requires="x14">
        <oleObject progId="Equation.3" shapeId="1051" r:id="rId39">
          <objectPr defaultSize="0" r:id="rId40">
            <anchor moveWithCells="1">
              <from>
                <xdr:col>2</xdr:col>
                <xdr:colOff>127000</xdr:colOff>
                <xdr:row>62</xdr:row>
                <xdr:rowOff>25400</xdr:rowOff>
              </from>
              <to>
                <xdr:col>2</xdr:col>
                <xdr:colOff>673100</xdr:colOff>
                <xdr:row>62</xdr:row>
                <xdr:rowOff>254000</xdr:rowOff>
              </to>
            </anchor>
          </objectPr>
        </oleObject>
      </mc:Choice>
      <mc:Fallback>
        <oleObject progId="Equation.3" shapeId="1051" r:id="rId39"/>
      </mc:Fallback>
    </mc:AlternateContent>
    <mc:AlternateContent xmlns:mc="http://schemas.openxmlformats.org/markup-compatibility/2006">
      <mc:Choice Requires="x14">
        <oleObject progId="Equation.3" shapeId="1055" r:id="rId41">
          <objectPr defaultSize="0" autoPict="0" r:id="rId42">
            <anchor moveWithCells="1">
              <from>
                <xdr:col>6</xdr:col>
                <xdr:colOff>381000</xdr:colOff>
                <xdr:row>45</xdr:row>
                <xdr:rowOff>177800</xdr:rowOff>
              </from>
              <to>
                <xdr:col>6</xdr:col>
                <xdr:colOff>850900</xdr:colOff>
                <xdr:row>47</xdr:row>
                <xdr:rowOff>38100</xdr:rowOff>
              </to>
            </anchor>
          </objectPr>
        </oleObject>
      </mc:Choice>
      <mc:Fallback>
        <oleObject progId="Equation.3" shapeId="1055" r:id="rId41"/>
      </mc:Fallback>
    </mc:AlternateContent>
    <mc:AlternateContent xmlns:mc="http://schemas.openxmlformats.org/markup-compatibility/2006">
      <mc:Choice Requires="x14">
        <oleObject progId="Equation.3" shapeId="1058" r:id="rId43">
          <objectPr defaultSize="0" r:id="rId44">
            <anchor moveWithCells="1">
              <from>
                <xdr:col>0</xdr:col>
                <xdr:colOff>317500</xdr:colOff>
                <xdr:row>69</xdr:row>
                <xdr:rowOff>25400</xdr:rowOff>
              </from>
              <to>
                <xdr:col>0</xdr:col>
                <xdr:colOff>558800</xdr:colOff>
                <xdr:row>69</xdr:row>
                <xdr:rowOff>215900</xdr:rowOff>
              </to>
            </anchor>
          </objectPr>
        </oleObject>
      </mc:Choice>
      <mc:Fallback>
        <oleObject progId="Equation.3" shapeId="1058" r:id="rId43"/>
      </mc:Fallback>
    </mc:AlternateContent>
    <mc:AlternateContent xmlns:mc="http://schemas.openxmlformats.org/markup-compatibility/2006">
      <mc:Choice Requires="x14">
        <oleObject progId="Equation.3" shapeId="1059" r:id="rId45">
          <objectPr defaultSize="0" autoPict="0" r:id="rId10">
            <anchor moveWithCells="1" sizeWithCells="1">
              <from>
                <xdr:col>12</xdr:col>
                <xdr:colOff>101600</xdr:colOff>
                <xdr:row>68</xdr:row>
                <xdr:rowOff>101600</xdr:rowOff>
              </from>
              <to>
                <xdr:col>12</xdr:col>
                <xdr:colOff>495300</xdr:colOff>
                <xdr:row>70</xdr:row>
                <xdr:rowOff>50800</xdr:rowOff>
              </to>
            </anchor>
          </objectPr>
        </oleObject>
      </mc:Choice>
      <mc:Fallback>
        <oleObject progId="Equation.3" shapeId="1059" r:id="rId45"/>
      </mc:Fallback>
    </mc:AlternateContent>
    <mc:AlternateContent xmlns:mc="http://schemas.openxmlformats.org/markup-compatibility/2006">
      <mc:Choice Requires="x14">
        <oleObject progId="Equation.3" shapeId="1060" r:id="rId46">
          <objectPr defaultSize="0" autoPict="0" r:id="rId14">
            <anchor moveWithCells="1">
              <from>
                <xdr:col>0</xdr:col>
                <xdr:colOff>292100</xdr:colOff>
                <xdr:row>83</xdr:row>
                <xdr:rowOff>12700</xdr:rowOff>
              </from>
              <to>
                <xdr:col>0</xdr:col>
                <xdr:colOff>584200</xdr:colOff>
                <xdr:row>83</xdr:row>
                <xdr:rowOff>304800</xdr:rowOff>
              </to>
            </anchor>
          </objectPr>
        </oleObject>
      </mc:Choice>
      <mc:Fallback>
        <oleObject progId="Equation.3" shapeId="1060" r:id="rId46"/>
      </mc:Fallback>
    </mc:AlternateContent>
    <mc:AlternateContent xmlns:mc="http://schemas.openxmlformats.org/markup-compatibility/2006">
      <mc:Choice Requires="x14">
        <oleObject progId="Equation.3" shapeId="1061" r:id="rId47">
          <objectPr defaultSize="0" autoPict="0" r:id="rId16">
            <anchor moveWithCells="1">
              <from>
                <xdr:col>2</xdr:col>
                <xdr:colOff>25400</xdr:colOff>
                <xdr:row>83</xdr:row>
                <xdr:rowOff>25400</xdr:rowOff>
              </from>
              <to>
                <xdr:col>2</xdr:col>
                <xdr:colOff>990600</xdr:colOff>
                <xdr:row>84</xdr:row>
                <xdr:rowOff>0</xdr:rowOff>
              </to>
            </anchor>
          </objectPr>
        </oleObject>
      </mc:Choice>
      <mc:Fallback>
        <oleObject progId="Equation.3" shapeId="1061" r:id="rId47"/>
      </mc:Fallback>
    </mc:AlternateContent>
    <mc:AlternateContent xmlns:mc="http://schemas.openxmlformats.org/markup-compatibility/2006">
      <mc:Choice Requires="x14">
        <oleObject progId="Equation.3" shapeId="1062" r:id="rId48">
          <objectPr defaultSize="0" r:id="rId49">
            <anchor moveWithCells="1">
              <from>
                <xdr:col>3</xdr:col>
                <xdr:colOff>368300</xdr:colOff>
                <xdr:row>85</xdr:row>
                <xdr:rowOff>0</xdr:rowOff>
              </from>
              <to>
                <xdr:col>3</xdr:col>
                <xdr:colOff>596900</xdr:colOff>
                <xdr:row>85</xdr:row>
                <xdr:rowOff>177800</xdr:rowOff>
              </to>
            </anchor>
          </objectPr>
        </oleObject>
      </mc:Choice>
      <mc:Fallback>
        <oleObject progId="Equation.3" shapeId="1062" r:id="rId48"/>
      </mc:Fallback>
    </mc:AlternateContent>
    <mc:AlternateContent xmlns:mc="http://schemas.openxmlformats.org/markup-compatibility/2006">
      <mc:Choice Requires="x14">
        <oleObject progId="Equation.3" shapeId="1063" r:id="rId50">
          <objectPr defaultSize="0" r:id="rId51">
            <anchor moveWithCells="1">
              <from>
                <xdr:col>5</xdr:col>
                <xdr:colOff>419100</xdr:colOff>
                <xdr:row>86</xdr:row>
                <xdr:rowOff>177800</xdr:rowOff>
              </from>
              <to>
                <xdr:col>5</xdr:col>
                <xdr:colOff>622300</xdr:colOff>
                <xdr:row>88</xdr:row>
                <xdr:rowOff>25400</xdr:rowOff>
              </to>
            </anchor>
          </objectPr>
        </oleObject>
      </mc:Choice>
      <mc:Fallback>
        <oleObject progId="Equation.3" shapeId="1063" r:id="rId50"/>
      </mc:Fallback>
    </mc:AlternateContent>
    <mc:AlternateContent xmlns:mc="http://schemas.openxmlformats.org/markup-compatibility/2006">
      <mc:Choice Requires="x14">
        <oleObject progId="Equation.3" shapeId="1064" r:id="rId52">
          <objectPr defaultSize="0" autoPict="0" r:id="rId53">
            <anchor moveWithCells="1">
              <from>
                <xdr:col>3</xdr:col>
                <xdr:colOff>368300</xdr:colOff>
                <xdr:row>88</xdr:row>
                <xdr:rowOff>177800</xdr:rowOff>
              </from>
              <to>
                <xdr:col>3</xdr:col>
                <xdr:colOff>609600</xdr:colOff>
                <xdr:row>90</xdr:row>
                <xdr:rowOff>25400</xdr:rowOff>
              </to>
            </anchor>
          </objectPr>
        </oleObject>
      </mc:Choice>
      <mc:Fallback>
        <oleObject progId="Equation.3" shapeId="1064" r:id="rId52"/>
      </mc:Fallback>
    </mc:AlternateContent>
    <mc:AlternateContent xmlns:mc="http://schemas.openxmlformats.org/markup-compatibility/2006">
      <mc:Choice Requires="x14">
        <oleObject progId="Equation.3" shapeId="1065" r:id="rId54">
          <objectPr defaultSize="0" autoPict="0" r:id="rId55">
            <anchor moveWithCells="1">
              <from>
                <xdr:col>3</xdr:col>
                <xdr:colOff>406400</xdr:colOff>
                <xdr:row>90</xdr:row>
                <xdr:rowOff>177800</xdr:rowOff>
              </from>
              <to>
                <xdr:col>3</xdr:col>
                <xdr:colOff>635000</xdr:colOff>
                <xdr:row>92</xdr:row>
                <xdr:rowOff>25400</xdr:rowOff>
              </to>
            </anchor>
          </objectPr>
        </oleObject>
      </mc:Choice>
      <mc:Fallback>
        <oleObject progId="Equation.3" shapeId="1065" r:id="rId54"/>
      </mc:Fallback>
    </mc:AlternateContent>
    <mc:AlternateContent xmlns:mc="http://schemas.openxmlformats.org/markup-compatibility/2006">
      <mc:Choice Requires="x14">
        <oleObject progId="Equation.3" shapeId="1066" r:id="rId56">
          <objectPr defaultSize="0" autoPict="0" r:id="rId57">
            <anchor moveWithCells="1">
              <from>
                <xdr:col>3</xdr:col>
                <xdr:colOff>215900</xdr:colOff>
                <xdr:row>92</xdr:row>
                <xdr:rowOff>165100</xdr:rowOff>
              </from>
              <to>
                <xdr:col>3</xdr:col>
                <xdr:colOff>635000</xdr:colOff>
                <xdr:row>94</xdr:row>
                <xdr:rowOff>25400</xdr:rowOff>
              </to>
            </anchor>
          </objectPr>
        </oleObject>
      </mc:Choice>
      <mc:Fallback>
        <oleObject progId="Equation.3" shapeId="1066" r:id="rId56"/>
      </mc:Fallback>
    </mc:AlternateContent>
    <mc:AlternateContent xmlns:mc="http://schemas.openxmlformats.org/markup-compatibility/2006">
      <mc:Choice Requires="x14">
        <oleObject progId="Equation.3" shapeId="1067" r:id="rId58">
          <objectPr defaultSize="0" autoPict="0" r:id="rId12">
            <anchor moveWithCells="1">
              <from>
                <xdr:col>1</xdr:col>
                <xdr:colOff>444500</xdr:colOff>
                <xdr:row>80</xdr:row>
                <xdr:rowOff>177800</xdr:rowOff>
              </from>
              <to>
                <xdr:col>1</xdr:col>
                <xdr:colOff>660400</xdr:colOff>
                <xdr:row>82</xdr:row>
                <xdr:rowOff>25400</xdr:rowOff>
              </to>
            </anchor>
          </objectPr>
        </oleObject>
      </mc:Choice>
      <mc:Fallback>
        <oleObject progId="Equation.3" shapeId="1067" r:id="rId58"/>
      </mc:Fallback>
    </mc:AlternateContent>
    <mc:AlternateContent xmlns:mc="http://schemas.openxmlformats.org/markup-compatibility/2006">
      <mc:Choice Requires="x14">
        <oleObject progId="Equation.3" shapeId="1068" r:id="rId59">
          <objectPr defaultSize="0" autoPict="0" r:id="rId60">
            <anchor moveWithCells="1" sizeWithCells="1">
              <from>
                <xdr:col>9</xdr:col>
                <xdr:colOff>63500</xdr:colOff>
                <xdr:row>80</xdr:row>
                <xdr:rowOff>101600</xdr:rowOff>
              </from>
              <to>
                <xdr:col>9</xdr:col>
                <xdr:colOff>635000</xdr:colOff>
                <xdr:row>82</xdr:row>
                <xdr:rowOff>63500</xdr:rowOff>
              </to>
            </anchor>
          </objectPr>
        </oleObject>
      </mc:Choice>
      <mc:Fallback>
        <oleObject progId="Equation.3" shapeId="1068" r:id="rId59"/>
      </mc:Fallback>
    </mc:AlternateContent>
    <mc:AlternateContent xmlns:mc="http://schemas.openxmlformats.org/markup-compatibility/2006">
      <mc:Choice Requires="x14">
        <oleObject progId="Equation.3" shapeId="1069" r:id="rId61">
          <objectPr defaultSize="0" autoPict="0" r:id="rId62">
            <anchor moveWithCells="1" sizeWithCells="1">
              <from>
                <xdr:col>3</xdr:col>
                <xdr:colOff>279400</xdr:colOff>
                <xdr:row>86</xdr:row>
                <xdr:rowOff>139700</xdr:rowOff>
              </from>
              <to>
                <xdr:col>4</xdr:col>
                <xdr:colOff>939800</xdr:colOff>
                <xdr:row>88</xdr:row>
                <xdr:rowOff>50800</xdr:rowOff>
              </to>
            </anchor>
          </objectPr>
        </oleObject>
      </mc:Choice>
      <mc:Fallback>
        <oleObject progId="Equation.3" shapeId="1069" r:id="rId6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Microsoft Office User</cp:lastModifiedBy>
  <dcterms:created xsi:type="dcterms:W3CDTF">2014-11-29T16:47:29Z</dcterms:created>
  <dcterms:modified xsi:type="dcterms:W3CDTF">2020-03-25T20:17:13Z</dcterms:modified>
</cp:coreProperties>
</file>