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B21" i="1"/>
  <c r="H19" i="1"/>
  <c r="H16" i="1"/>
  <c r="C17" i="1"/>
  <c r="K19" i="1" s="1"/>
  <c r="G19" i="1" l="1"/>
  <c r="B26" i="1"/>
  <c r="D11" i="1"/>
  <c r="E11" i="1"/>
  <c r="F11" i="1"/>
  <c r="G11" i="1"/>
  <c r="H11" i="1"/>
  <c r="I11" i="1"/>
  <c r="J11" i="1"/>
  <c r="C11" i="1"/>
  <c r="C16" i="1" l="1"/>
  <c r="C15" i="1"/>
  <c r="C18" i="1"/>
  <c r="G18" i="1" l="1"/>
  <c r="F18" i="1" s="1"/>
  <c r="K18" i="1"/>
  <c r="H15" i="1"/>
  <c r="J19" i="1"/>
  <c r="H18" i="1"/>
  <c r="G16" i="1"/>
  <c r="J18" i="1"/>
  <c r="G15" i="1"/>
  <c r="F15" i="1" s="1"/>
  <c r="F19" i="1" l="1"/>
  <c r="F22" i="1" s="1"/>
  <c r="E24" i="1" s="1"/>
  <c r="F21" i="1"/>
  <c r="D38" i="1" l="1"/>
  <c r="H38" i="1"/>
  <c r="C38" i="1"/>
  <c r="C24" i="1"/>
  <c r="E38" i="1"/>
  <c r="I38" i="1"/>
  <c r="F38" i="1"/>
  <c r="J38" i="1"/>
  <c r="G38" i="1"/>
  <c r="K38" i="1"/>
</calcChain>
</file>

<file path=xl/sharedStrings.xml><?xml version="1.0" encoding="utf-8"?>
<sst xmlns="http://schemas.openxmlformats.org/spreadsheetml/2006/main" count="24" uniqueCount="24">
  <si>
    <t>n=</t>
  </si>
  <si>
    <t>Δ=</t>
  </si>
  <si>
    <t>b=</t>
  </si>
  <si>
    <t>a=</t>
  </si>
  <si>
    <t>Проверка модели на адекватность</t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</si>
  <si>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=</t>
    </r>
  </si>
  <si>
    <t>Построение графика эмпинической модели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</si>
  <si>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</si>
  <si>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</si>
  <si>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>Δa=</t>
  </si>
  <si>
    <t>Δb=</t>
  </si>
  <si>
    <t>y=</t>
  </si>
  <si>
    <t>Вариант 20</t>
  </si>
  <si>
    <r>
      <t>x</t>
    </r>
    <r>
      <rPr>
        <vertAlign val="subscript"/>
        <sz val="11"/>
        <color rgb="FF000000"/>
        <rFont val="Times New Roman"/>
        <family val="1"/>
        <charset val="204"/>
      </rPr>
      <t>i</t>
    </r>
  </si>
  <si>
    <r>
      <t>y</t>
    </r>
    <r>
      <rPr>
        <vertAlign val="subscript"/>
        <sz val="11"/>
        <color rgb="FF000000"/>
        <rFont val="Times New Roman"/>
        <family val="1"/>
        <charset val="204"/>
      </rPr>
      <t>i</t>
    </r>
  </si>
  <si>
    <r>
      <t>Х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</si>
  <si>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t>Х=</t>
  </si>
  <si>
    <t>yi</t>
  </si>
  <si>
    <t>Summ</t>
  </si>
  <si>
    <t>x^2=</t>
  </si>
  <si>
    <t>У=</t>
  </si>
  <si>
    <t>х+</t>
  </si>
  <si>
    <t>yi=a/xi+b</t>
  </si>
  <si>
    <t>Коэффициент детерминации для данной модели равен  1, что говорит о низкой тесноте связи между экспериментальными данными и найденным уравнением регрессии.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</si>
</sst>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E+00"/>
    <numFmt numFmtId="166" formatCode="0.0E+00"/>
  </numFmts>
  <fonts count="9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5" fontId="0" fillId="0" borderId="0" xfId="0" applyNumberFormat="1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165" fontId="0" fillId="0" borderId="0" xfId="0" applyNumberFormat="1" applyBorder="1"/>
    <xf numFmtId="11" fontId="0" fillId="0" borderId="0" xfId="0" applyNumberFormat="1" applyBorder="1"/>
    <xf numFmtId="166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уравнения регрессии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Лист1!$B$37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Лист1!$C$36:$K$36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</c:v>
                </c:pt>
              </c:numCache>
            </c:numRef>
          </c:xVal>
          <c:yVal>
            <c:numRef>
              <c:f>Лист1!$C$37:$K$37</c:f>
              <c:numCache>
                <c:formatCode>General</c:formatCode>
                <c:ptCount val="9"/>
                <c:pt idx="0">
                  <c:v>4.9000000000000004</c:v>
                </c:pt>
                <c:pt idx="1">
                  <c:v>13.3</c:v>
                </c:pt>
                <c:pt idx="2">
                  <c:v>21.85</c:v>
                </c:pt>
                <c:pt idx="3">
                  <c:v>36.35</c:v>
                </c:pt>
                <c:pt idx="4">
                  <c:v>60.01</c:v>
                </c:pt>
                <c:pt idx="5">
                  <c:v>99.1</c:v>
                </c:pt>
                <c:pt idx="6">
                  <c:v>160.4</c:v>
                </c:pt>
                <c:pt idx="7">
                  <c:v>171.5</c:v>
                </c:pt>
                <c:pt idx="8">
                  <c:v>171.5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E6-4CAE-8808-003E4C2F994B}"/>
            </c:ext>
          </c:extLst>
        </c:ser>
        <c:ser>
          <c:idx val="1"/>
          <c:order val="1"/>
          <c:tx>
            <c:strRef>
              <c:f>Лист1!$B$38</c:f>
              <c:strCache>
                <c:ptCount val="1"/>
                <c:pt idx="0">
                  <c:v>yi=a/xi+b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Лист1!$C$36:$K$36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</c:v>
                </c:pt>
              </c:numCache>
            </c:numRef>
          </c:xVal>
          <c:yVal>
            <c:numRef>
              <c:f>Лист1!$C$38:$K$38</c:f>
              <c:numCache>
                <c:formatCode>0.000E+00</c:formatCode>
                <c:ptCount val="9"/>
                <c:pt idx="0">
                  <c:v>-29.605170572300651</c:v>
                </c:pt>
                <c:pt idx="1">
                  <c:v>46.524099908413845</c:v>
                </c:pt>
                <c:pt idx="2">
                  <c:v>71.900523401985339</c:v>
                </c:pt>
                <c:pt idx="3">
                  <c:v>84.588735148771093</c:v>
                </c:pt>
                <c:pt idx="4">
                  <c:v>92.201662196842534</c:v>
                </c:pt>
                <c:pt idx="5">
                  <c:v>97.276946895556847</c:v>
                </c:pt>
                <c:pt idx="6">
                  <c:v>100.90215025178134</c:v>
                </c:pt>
                <c:pt idx="7">
                  <c:v>103.62105276894971</c:v>
                </c:pt>
                <c:pt idx="8">
                  <c:v>103.62105276894971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E6-4CAE-8808-003E4C2F9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802120"/>
        <c:axId val="332801464"/>
      </c:scatterChart>
      <c:valAx>
        <c:axId val="33280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2801464"/>
        <c:crosses val="autoZero"/>
        <c:crossBetween val="midCat"/>
      </c:valAx>
      <c:valAx>
        <c:axId val="33280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2802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</xdr:row>
      <xdr:rowOff>24092</xdr:rowOff>
    </xdr:from>
    <xdr:to>
      <xdr:col>1</xdr:col>
      <xdr:colOff>123265</xdr:colOff>
      <xdr:row>3</xdr:row>
      <xdr:rowOff>179294</xdr:rowOff>
    </xdr:to>
    <xdr:pic>
      <xdr:nvPicPr>
        <xdr:cNvPr id="6" name="Рисунок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05092"/>
          <a:ext cx="593912" cy="34570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67235</xdr:colOff>
      <xdr:row>40</xdr:row>
      <xdr:rowOff>51546</xdr:rowOff>
    </xdr:from>
    <xdr:to>
      <xdr:col>8</xdr:col>
      <xdr:colOff>168088</xdr:colOff>
      <xdr:row>56</xdr:row>
      <xdr:rowOff>179293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8" zoomScale="85" zoomScaleNormal="85" workbookViewId="0">
      <selection activeCell="I63" sqref="I63"/>
    </sheetView>
  </sheetViews>
  <sheetFormatPr defaultRowHeight="15" x14ac:dyDescent="0.25"/>
  <cols>
    <col min="1" max="1" width="12.7109375" customWidth="1"/>
    <col min="2" max="2" width="12.28515625" customWidth="1"/>
    <col min="3" max="3" width="12" customWidth="1"/>
    <col min="4" max="4" width="11.42578125" bestFit="1" customWidth="1"/>
    <col min="5" max="5" width="11.28515625" customWidth="1"/>
    <col min="6" max="6" width="11.42578125" bestFit="1" customWidth="1"/>
    <col min="7" max="9" width="11.7109375" bestFit="1" customWidth="1"/>
    <col min="10" max="11" width="10.85546875" customWidth="1"/>
    <col min="12" max="12" width="13.140625" customWidth="1"/>
    <col min="13" max="13" width="12.28515625" bestFit="1" customWidth="1"/>
    <col min="14" max="14" width="12.85546875" customWidth="1"/>
    <col min="15" max="15" width="11.140625" customWidth="1"/>
    <col min="16" max="16" width="15.140625" customWidth="1"/>
    <col min="17" max="17" width="14.7109375" customWidth="1"/>
    <col min="18" max="18" width="13.42578125" customWidth="1"/>
    <col min="19" max="19" width="14" customWidth="1"/>
    <col min="20" max="20" width="11.5703125" customWidth="1"/>
    <col min="21" max="21" width="12" customWidth="1"/>
    <col min="22" max="22" width="10.7109375" customWidth="1"/>
  </cols>
  <sheetData>
    <row r="1" spans="1:11" x14ac:dyDescent="0.25">
      <c r="A1" s="5" t="s">
        <v>12</v>
      </c>
      <c r="B1" s="5"/>
      <c r="C1" s="5"/>
      <c r="D1" s="5"/>
      <c r="E1" s="5"/>
      <c r="F1" s="5"/>
      <c r="G1" s="5"/>
      <c r="H1" s="5"/>
    </row>
    <row r="3" spans="1:11" x14ac:dyDescent="0.25">
      <c r="A3" s="7"/>
      <c r="B3" s="7"/>
    </row>
    <row r="4" spans="1:11" x14ac:dyDescent="0.25">
      <c r="A4" s="7"/>
      <c r="B4" s="7"/>
    </row>
    <row r="5" spans="1:11" ht="15.75" thickBot="1" x14ac:dyDescent="0.3"/>
    <row r="6" spans="1:11" ht="17.25" thickBot="1" x14ac:dyDescent="0.3">
      <c r="B6" s="10" t="s">
        <v>13</v>
      </c>
      <c r="C6" s="8">
        <v>0.5</v>
      </c>
      <c r="D6" s="8">
        <v>1</v>
      </c>
      <c r="E6" s="8">
        <v>1.5</v>
      </c>
      <c r="F6" s="8">
        <v>2</v>
      </c>
      <c r="G6" s="8">
        <v>2.5</v>
      </c>
      <c r="H6" s="8">
        <v>3</v>
      </c>
      <c r="I6" s="8">
        <v>3.5</v>
      </c>
      <c r="J6" s="8">
        <v>4</v>
      </c>
    </row>
    <row r="7" spans="1:11" ht="17.25" thickBot="1" x14ac:dyDescent="0.3">
      <c r="B7" s="11" t="s">
        <v>14</v>
      </c>
      <c r="C7" s="9">
        <v>4.9000000000000004</v>
      </c>
      <c r="D7" s="9">
        <v>13.3</v>
      </c>
      <c r="E7" s="9">
        <v>21.85</v>
      </c>
      <c r="F7" s="9">
        <v>36.35</v>
      </c>
      <c r="G7" s="9">
        <v>60.01</v>
      </c>
      <c r="H7" s="9">
        <v>99.1</v>
      </c>
      <c r="I7" s="9">
        <v>160.4</v>
      </c>
      <c r="J7" s="9">
        <v>171.5</v>
      </c>
    </row>
    <row r="10" spans="1:11" ht="15.75" thickBot="1" x14ac:dyDescent="0.3"/>
    <row r="11" spans="1:11" ht="18.75" thickBot="1" x14ac:dyDescent="0.4">
      <c r="B11" s="12" t="s">
        <v>15</v>
      </c>
      <c r="C11" s="8">
        <f>1/C6</f>
        <v>2</v>
      </c>
      <c r="D11" s="8">
        <f t="shared" ref="D11:J11" si="0">1/D6</f>
        <v>1</v>
      </c>
      <c r="E11" s="8">
        <f t="shared" si="0"/>
        <v>0.66666666666666663</v>
      </c>
      <c r="F11" s="8">
        <f t="shared" si="0"/>
        <v>0.5</v>
      </c>
      <c r="G11" s="8">
        <f t="shared" si="0"/>
        <v>0.4</v>
      </c>
      <c r="H11" s="8">
        <f t="shared" si="0"/>
        <v>0.33333333333333331</v>
      </c>
      <c r="I11" s="8">
        <f t="shared" si="0"/>
        <v>0.2857142857142857</v>
      </c>
      <c r="J11" s="8">
        <f t="shared" si="0"/>
        <v>0.25</v>
      </c>
    </row>
    <row r="12" spans="1:11" ht="18.75" thickBot="1" x14ac:dyDescent="0.4">
      <c r="B12" s="13" t="s">
        <v>17</v>
      </c>
      <c r="C12" s="9">
        <v>4.9000000000000004</v>
      </c>
      <c r="D12" s="9">
        <v>13.3</v>
      </c>
      <c r="E12" s="9">
        <v>21.85</v>
      </c>
      <c r="F12" s="9">
        <v>36.35</v>
      </c>
      <c r="G12" s="9">
        <v>60.01</v>
      </c>
      <c r="H12" s="9">
        <v>99.1</v>
      </c>
      <c r="I12" s="9">
        <v>160.4</v>
      </c>
      <c r="J12" s="9">
        <v>171.5</v>
      </c>
    </row>
    <row r="13" spans="1:11" x14ac:dyDescent="0.25">
      <c r="K13" s="2"/>
    </row>
    <row r="15" spans="1:11" x14ac:dyDescent="0.25">
      <c r="B15" t="s">
        <v>16</v>
      </c>
      <c r="C15">
        <f>SUM(C11:J11)</f>
        <v>5.4357142857142851</v>
      </c>
      <c r="E15" s="3" t="s">
        <v>1</v>
      </c>
      <c r="F15">
        <f>MDETERM(G15:H16)</f>
        <v>19.330515873015877</v>
      </c>
      <c r="G15" s="1">
        <f>C16</f>
        <v>6.1096882086167801</v>
      </c>
      <c r="H15" s="1">
        <f>C15</f>
        <v>5.4357142857142851</v>
      </c>
    </row>
    <row r="16" spans="1:11" x14ac:dyDescent="0.25">
      <c r="B16" t="s">
        <v>19</v>
      </c>
      <c r="C16">
        <f>SUMSQ(C11:J11)</f>
        <v>6.1096882086167801</v>
      </c>
      <c r="G16" s="1">
        <f>C15</f>
        <v>5.4357142857142851</v>
      </c>
      <c r="H16" s="1">
        <f>C19</f>
        <v>8</v>
      </c>
    </row>
    <row r="17" spans="1:11" x14ac:dyDescent="0.25">
      <c r="B17" t="s">
        <v>11</v>
      </c>
      <c r="C17">
        <f>SUM(C12:J12)</f>
        <v>567.41</v>
      </c>
    </row>
    <row r="18" spans="1:11" x14ac:dyDescent="0.25">
      <c r="B18" t="s">
        <v>18</v>
      </c>
      <c r="C18">
        <f>SUMPRODUCT(C11:J11,C12:J12)</f>
        <v>201.58257142857144</v>
      </c>
      <c r="E18" s="4" t="s">
        <v>9</v>
      </c>
      <c r="F18">
        <f>MDETERM(G18:H19)</f>
        <v>-1471.6180714285706</v>
      </c>
      <c r="G18" s="1">
        <f>C18</f>
        <v>201.58257142857144</v>
      </c>
      <c r="H18" s="1">
        <f>C15</f>
        <v>5.4357142857142851</v>
      </c>
      <c r="J18" s="1">
        <f>C16</f>
        <v>6.1096882086167801</v>
      </c>
      <c r="K18" s="1">
        <f>C18</f>
        <v>201.58257142857144</v>
      </c>
    </row>
    <row r="19" spans="1:11" x14ac:dyDescent="0.25">
      <c r="B19" t="s">
        <v>0</v>
      </c>
      <c r="C19">
        <v>8</v>
      </c>
      <c r="E19" s="4" t="s">
        <v>10</v>
      </c>
      <c r="F19">
        <f>MDETERM(J18:K19)</f>
        <v>2370.952923185941</v>
      </c>
      <c r="G19" s="1">
        <f>C17</f>
        <v>567.41</v>
      </c>
      <c r="H19" s="1">
        <f>C19</f>
        <v>8</v>
      </c>
      <c r="J19" s="1">
        <f>C15</f>
        <v>5.4357142857142851</v>
      </c>
      <c r="K19" s="1">
        <f>C17</f>
        <v>567.41</v>
      </c>
    </row>
    <row r="20" spans="1:11" x14ac:dyDescent="0.25">
      <c r="E20" s="4"/>
    </row>
    <row r="21" spans="1:11" x14ac:dyDescent="0.25">
      <c r="B21">
        <f>SUM(C7:J7)</f>
        <v>567.41</v>
      </c>
      <c r="E21" s="4" t="s">
        <v>3</v>
      </c>
      <c r="F21">
        <f>F18/F15</f>
        <v>-76.129270480714496</v>
      </c>
    </row>
    <row r="22" spans="1:11" x14ac:dyDescent="0.25">
      <c r="E22" s="4" t="s">
        <v>2</v>
      </c>
      <c r="F22">
        <f>F19/F15</f>
        <v>122.65337038912834</v>
      </c>
    </row>
    <row r="24" spans="1:11" x14ac:dyDescent="0.25">
      <c r="B24" t="s">
        <v>20</v>
      </c>
      <c r="C24">
        <f>F21</f>
        <v>-76.129270480714496</v>
      </c>
      <c r="D24" t="s">
        <v>21</v>
      </c>
      <c r="E24">
        <f>F22</f>
        <v>122.65337038912834</v>
      </c>
    </row>
    <row r="25" spans="1:11" x14ac:dyDescent="0.25">
      <c r="B25" t="s">
        <v>4</v>
      </c>
    </row>
    <row r="26" spans="1:11" ht="17.25" x14ac:dyDescent="0.25">
      <c r="A26" s="4" t="s">
        <v>5</v>
      </c>
      <c r="B26" s="14">
        <f>(SUMSQ(C12:J12)-C26)/(SUMSQ(C7:J7)-C26)</f>
        <v>1</v>
      </c>
      <c r="C26">
        <f>(AVERAGE(C7:J7)^2)/8</f>
        <v>628.81661738281241</v>
      </c>
    </row>
    <row r="28" spans="1:11" x14ac:dyDescent="0.25">
      <c r="B28" s="15" t="s">
        <v>23</v>
      </c>
      <c r="C28" s="15"/>
      <c r="D28" s="15"/>
      <c r="E28" s="15"/>
      <c r="F28" s="15"/>
      <c r="G28" s="15"/>
    </row>
    <row r="29" spans="1:11" x14ac:dyDescent="0.25">
      <c r="B29" s="15"/>
      <c r="C29" s="15"/>
      <c r="D29" s="15"/>
      <c r="E29" s="15"/>
      <c r="F29" s="15"/>
      <c r="G29" s="15"/>
    </row>
    <row r="30" spans="1:11" x14ac:dyDescent="0.25">
      <c r="B30" s="15"/>
      <c r="C30" s="15"/>
      <c r="D30" s="15"/>
      <c r="E30" s="15"/>
      <c r="F30" s="15"/>
      <c r="G30" s="15"/>
    </row>
    <row r="31" spans="1:11" ht="17.25" customHeight="1" x14ac:dyDescent="0.25">
      <c r="B31" s="15"/>
      <c r="C31" s="15"/>
      <c r="D31" s="15"/>
      <c r="E31" s="15"/>
      <c r="F31" s="15"/>
      <c r="G31" s="15"/>
    </row>
    <row r="33" spans="2:11" x14ac:dyDescent="0.25">
      <c r="C33" t="s">
        <v>6</v>
      </c>
    </row>
    <row r="35" spans="2:11" ht="15.75" thickBot="1" x14ac:dyDescent="0.3"/>
    <row r="36" spans="2:11" ht="15.75" customHeight="1" thickBot="1" x14ac:dyDescent="0.4">
      <c r="B36" s="1" t="s">
        <v>7</v>
      </c>
      <c r="C36" s="8">
        <v>0.5</v>
      </c>
      <c r="D36" s="8">
        <v>1</v>
      </c>
      <c r="E36" s="8">
        <v>1.5</v>
      </c>
      <c r="F36" s="8">
        <v>2</v>
      </c>
      <c r="G36" s="8">
        <v>2.5</v>
      </c>
      <c r="H36" s="8">
        <v>3</v>
      </c>
      <c r="I36" s="8">
        <v>3.5</v>
      </c>
      <c r="J36" s="8">
        <v>4</v>
      </c>
      <c r="K36" s="8">
        <v>4</v>
      </c>
    </row>
    <row r="37" spans="2:11" ht="15" customHeight="1" thickBot="1" x14ac:dyDescent="0.4">
      <c r="B37" s="1" t="s">
        <v>8</v>
      </c>
      <c r="C37" s="9">
        <v>4.9000000000000004</v>
      </c>
      <c r="D37" s="9">
        <v>13.3</v>
      </c>
      <c r="E37" s="9">
        <v>21.85</v>
      </c>
      <c r="F37" s="9">
        <v>36.35</v>
      </c>
      <c r="G37" s="9">
        <v>60.01</v>
      </c>
      <c r="H37" s="9">
        <v>99.1</v>
      </c>
      <c r="I37" s="9">
        <v>160.4</v>
      </c>
      <c r="J37" s="9">
        <v>171.5</v>
      </c>
      <c r="K37" s="9">
        <v>171.5</v>
      </c>
    </row>
    <row r="38" spans="2:11" ht="15" customHeight="1" x14ac:dyDescent="0.25">
      <c r="B38" t="s">
        <v>22</v>
      </c>
      <c r="C38" s="6">
        <f>($F$21/C36)+$F$22</f>
        <v>-29.605170572300651</v>
      </c>
      <c r="D38" s="6">
        <f>($F$21/D36)+$F$22</f>
        <v>46.524099908413845</v>
      </c>
      <c r="E38" s="6">
        <f>($F$21/E36)+$F$22</f>
        <v>71.900523401985339</v>
      </c>
      <c r="F38" s="6">
        <f>($F$21/F36)+$F$22</f>
        <v>84.588735148771093</v>
      </c>
      <c r="G38" s="6">
        <f>($F$21/G36)+$F$22</f>
        <v>92.201662196842534</v>
      </c>
      <c r="H38" s="6">
        <f>($F$21/H36)+$F$22</f>
        <v>97.276946895556847</v>
      </c>
      <c r="I38" s="6">
        <f>($F$21/I36)+$F$22</f>
        <v>100.90215025178134</v>
      </c>
      <c r="J38" s="6">
        <f>($F$21/J36)+$F$22</f>
        <v>103.62105276894971</v>
      </c>
      <c r="K38" s="6">
        <f>($F$21/K36)+$F$22</f>
        <v>103.62105276894971</v>
      </c>
    </row>
    <row r="41" spans="2:11" x14ac:dyDescent="0.25">
      <c r="B41" s="16"/>
      <c r="C41" s="17"/>
      <c r="D41" s="17"/>
      <c r="E41" s="18"/>
      <c r="F41" s="17"/>
      <c r="G41" s="17"/>
      <c r="H41" s="17"/>
      <c r="I41" s="17"/>
    </row>
  </sheetData>
  <mergeCells count="2">
    <mergeCell ref="A3:B4"/>
    <mergeCell ref="B28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2020-03-25T08:14:07Z</dcterms:modified>
</cp:coreProperties>
</file>