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  <sheet state="visible" name="Аркуш2" sheetId="2" r:id="rId5"/>
  </sheets>
  <definedNames/>
  <calcPr/>
</workbook>
</file>

<file path=xl/sharedStrings.xml><?xml version="1.0" encoding="utf-8"?>
<sst xmlns="http://schemas.openxmlformats.org/spreadsheetml/2006/main" count="183" uniqueCount="163">
  <si>
    <t>1. Оформите фрагмент для расчета площади квадрата по известной длине его стороны:</t>
  </si>
  <si>
    <t>Введите длину стороны (в см)</t>
  </si>
  <si>
    <t>Функции в электронных таблицах</t>
  </si>
  <si>
    <t>cм</t>
  </si>
  <si>
    <t>площадь квадрата равна:</t>
  </si>
  <si>
    <t>Функции математические</t>
  </si>
  <si>
    <t>1.</t>
  </si>
  <si>
    <t>Введите двузначное число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</si>
  <si>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</si>
  <si>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</si>
  <si>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</si>
  <si>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</si>
  <si>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Число десятков в нем:</t>
  </si>
  <si>
    <t>куб. см</t>
  </si>
  <si>
    <t>Площадь куба равна</t>
  </si>
  <si>
    <t>Число единиц в нем: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</si>
  <si>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</si>
  <si>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</si>
  <si>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м^3</t>
  </si>
  <si>
    <t>Введите массу тела</t>
  </si>
  <si>
    <t>Сумма его цифр:</t>
  </si>
  <si>
    <t>кг</t>
  </si>
  <si>
    <t>Плотность материала равна</t>
  </si>
  <si>
    <t>Произведение его цифр:</t>
  </si>
  <si>
    <t>2. Дано двузначное число. Получить число, образованное при перестановке цифр заданного числа</t>
  </si>
  <si>
    <t>кг/м^3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</si>
  <si>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</si>
  <si>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</si>
  <si>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</si>
  <si>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</si>
  <si>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</si>
  <si>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</si>
  <si>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Количество информации в битах:</t>
  </si>
  <si>
    <t>Количество информации в килобайтах:</t>
  </si>
  <si>
    <t>4. Дано трехзначное число. В нем зачеркнули последнюю справа цифру и приписали её в начале. Найти полученное число.</t>
  </si>
  <si>
    <t>Количество информации в мегабайтах:</t>
  </si>
  <si>
    <t xml:space="preserve"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										</t>
  </si>
  <si>
    <t>Оклад</t>
  </si>
  <si>
    <t>Аванс</t>
  </si>
  <si>
    <t>Подоходный налог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</si>
  <si>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</si>
  <si>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</si>
  <si>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Пенсионный налог</t>
  </si>
  <si>
    <t>Профсоюзный взнос</t>
  </si>
  <si>
    <t>Сумма к выдаче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</si>
  <si>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</si>
  <si>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</si>
  <si>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</si>
  <si>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</si>
  <si>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>n разделить на 3600 и округлить до ближайшего меньшего целого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</si>
  <si>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</si>
  <si>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</si>
  <si>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</si>
  <si>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</si>
  <si>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</si>
  <si>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</si>
  <si>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</si>
  <si>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 xml:space="preserve">Кузина </t>
  </si>
  <si>
    <t>Имя сотрудника</t>
  </si>
  <si>
    <t xml:space="preserve">Ольга </t>
  </si>
  <si>
    <t>Отчество сотрудника</t>
  </si>
  <si>
    <t>Русланівна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</si>
  <si>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</si>
  <si>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</si>
  <si>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</si>
  <si>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hgyii</t>
  </si>
  <si>
    <t>Число символов в строке</t>
  </si>
  <si>
    <t xml:space="preserve"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										</t>
  </si>
  <si>
    <t xml:space="preserve"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										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</si>
  <si>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</si>
  <si>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</si>
  <si>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</si>
  <si>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</si>
  <si>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</si>
  <si>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</si>
  <si>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</si>
  <si>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 xml:space="preserve">
</t>
  </si>
  <si>
    <t>3. В результатирующей ячейке получить слово форма</t>
  </si>
  <si>
    <t>Исходное слово</t>
  </si>
  <si>
    <t>Информатика</t>
  </si>
  <si>
    <t>Вода</t>
  </si>
  <si>
    <t>Полученное слово</t>
  </si>
  <si>
    <t>4. В результатирующей ячейке получить слово Комбинат</t>
  </si>
  <si>
    <t>Всего</t>
  </si>
  <si>
    <t>5. В первой результатирующей ячейке получить слово Информация, во второй - Оператор</t>
  </si>
  <si>
    <t>Первое слово</t>
  </si>
  <si>
    <t>Информация</t>
  </si>
  <si>
    <t>Второе слово</t>
  </si>
  <si>
    <t>Операция</t>
  </si>
  <si>
    <t>Первое полученное слово</t>
  </si>
  <si>
    <t>Второе полученное слово</t>
  </si>
  <si>
    <t>Оператор</t>
  </si>
  <si>
    <t>7.  На листе приведены данные о количестве мальчиков и девочек в двух классах. Заполните формулами пустые ячейки таблицы.</t>
  </si>
  <si>
    <t>6. Получить текст, состоящий из фамилии и инициалов в виде Иванов Н.И.</t>
  </si>
  <si>
    <t>Сведения о классах</t>
  </si>
  <si>
    <t>Римбул</t>
  </si>
  <si>
    <t>Евгений</t>
  </si>
  <si>
    <t>Евгениевич</t>
  </si>
  <si>
    <t>Фамилия и инициалы сотрудника:</t>
  </si>
  <si>
    <t>Количество</t>
  </si>
  <si>
    <t>Римбул Е. Е.</t>
  </si>
  <si>
    <t>Задачи с данными типа дата</t>
  </si>
  <si>
    <t>Введите дату</t>
  </si>
  <si>
    <t>Класс</t>
  </si>
  <si>
    <t>Число в этой дате</t>
  </si>
  <si>
    <t>Месяц в этой дате</t>
  </si>
  <si>
    <t>Всего Вдвух класах</t>
  </si>
  <si>
    <t>Год в этой дате</t>
  </si>
  <si>
    <t>2.</t>
  </si>
  <si>
    <t>Дата через 100 дней после указанной</t>
  </si>
  <si>
    <t>8 «А»</t>
  </si>
  <si>
    <t>8 «Б»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</si>
  <si>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</si>
  <si>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</si>
  <si>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</si>
  <si>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</si>
  <si>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</si>
  <si>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</si>
  <si>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</si>
  <si>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мальчиков</t>
  </si>
  <si>
    <t>Площадь 2-й комнаты:</t>
  </si>
  <si>
    <t>Площадь 3-й комнаты:</t>
  </si>
  <si>
    <t>девочек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</si>
  <si>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</si>
  <si>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</si>
  <si>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</si>
  <si>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</si>
  <si>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 xml:space="preserve"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										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</si>
  <si>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</si>
  <si>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Насальная сума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</si>
  <si>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</si>
  <si>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</si>
  <si>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</si>
  <si>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</si>
  <si>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</si>
  <si>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</si>
  <si>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</si>
  <si>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</si>
  <si>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Зарплата</t>
  </si>
  <si>
    <t>Январь</t>
  </si>
  <si>
    <t>август</t>
  </si>
  <si>
    <t>сентябрь</t>
  </si>
  <si>
    <t>октябрь</t>
  </si>
  <si>
    <t>ноябрь</t>
  </si>
  <si>
    <t>декабрь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</si>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</sst>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"/>
    <numFmt numFmtId="165" formatCode="d/m/yyyy"/>
    <numFmt numFmtId="166" formatCode="dd.mm.yyyy"/>
  </numFmts>
  <fonts count="7">
    <font>
      <sz val="10.0"/>
      <color rgb="FF000000"/>
      <name val="Arial"/>
    </font>
    <font>
      <color theme="1"/>
      <name val="Arial"/>
    </font>
    <font/>
    <font>
      <b/>
      <sz val="14.0"/>
      <color theme="1"/>
      <name val="Times New Roman"/>
    </font>
    <font>
      <color theme="1"/>
      <name val="Times New Roman"/>
    </font>
    <font>
      <color theme="1"/>
      <name val="Arimo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3" fillId="0" fontId="1" numFmtId="0" xfId="0" applyBorder="1" applyFont="1"/>
    <xf borderId="1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1" numFmtId="0" xfId="0" applyAlignment="1" applyBorder="1" applyFont="1">
      <alignment readingOrder="0"/>
    </xf>
    <xf borderId="1" fillId="0" fontId="1" numFmtId="0" xfId="0" applyBorder="1" applyFont="1"/>
    <xf borderId="3" fillId="0" fontId="5" numFmtId="0" xfId="0" applyAlignment="1" applyBorder="1" applyFont="1">
      <alignment horizontal="right" readingOrder="0" vertical="bottom"/>
    </xf>
    <xf borderId="6" fillId="0" fontId="5" numFmtId="0" xfId="0" applyAlignment="1" applyBorder="1" applyFont="1">
      <alignment horizontal="right" vertical="bottom"/>
    </xf>
    <xf borderId="7" fillId="0" fontId="1" numFmtId="0" xfId="0" applyBorder="1" applyFont="1"/>
    <xf borderId="6" fillId="0" fontId="5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4" fillId="0" fontId="2" numFmtId="0" xfId="0" applyBorder="1" applyFont="1"/>
    <xf borderId="2" fillId="0" fontId="2" numFmtId="0" xfId="0" applyBorder="1" applyFont="1"/>
    <xf borderId="3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shrinkToFit="0" vertical="top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3" fillId="0" fontId="5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2" numFmtId="0" xfId="0" applyBorder="1" applyFont="1"/>
    <xf borderId="1" fillId="0" fontId="1" numFmtId="165" xfId="0" applyAlignment="1" applyBorder="1" applyFont="1" applyNumberFormat="1">
      <alignment readingOrder="0"/>
    </xf>
    <xf borderId="10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1" fillId="0" fontId="2" numFmtId="0" xfId="0" applyBorder="1" applyFont="1"/>
    <xf borderId="12" fillId="0" fontId="2" numFmtId="0" xfId="0" applyBorder="1" applyFont="1"/>
    <xf borderId="1" fillId="0" fontId="1" numFmtId="14" xfId="0" applyBorder="1" applyFont="1" applyNumberFormat="1"/>
    <xf borderId="6" fillId="0" fontId="2" numFmtId="0" xfId="0" applyBorder="1" applyFont="1"/>
    <xf borderId="3" fillId="0" fontId="1" numFmtId="166" xfId="0" applyAlignment="1" applyBorder="1" applyFont="1" applyNumberFormat="1">
      <alignment readingOrder="0"/>
    </xf>
    <xf borderId="13" fillId="0" fontId="2" numFmtId="0" xfId="0" applyBorder="1" applyFont="1"/>
    <xf borderId="3" fillId="0" fontId="1" numFmtId="0" xfId="0" applyBorder="1" applyFont="1"/>
    <xf borderId="14" fillId="0" fontId="2" numFmtId="0" xfId="0" applyBorder="1" applyFont="1"/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2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4">
      <c r="A4" s="2" t="s">
        <v>1</v>
      </c>
      <c r="B4" s="3"/>
      <c r="C4" s="4">
        <v>5.0</v>
      </c>
      <c r="D4" s="4">
        <v>9.0</v>
      </c>
      <c r="E4" s="4" t="s">
        <v>3</v>
      </c>
    </row>
    <row r="5">
      <c r="A5" s="2" t="s">
        <v>4</v>
      </c>
      <c r="B5" s="3"/>
      <c r="C5" s="7">
        <f t="shared" ref="C5:D5" si="1">C4*C4</f>
        <v>25</v>
      </c>
      <c r="D5" s="7">
        <f t="shared" si="1"/>
        <v>81</v>
      </c>
      <c r="E5" s="4" t="s">
        <v>8</v>
      </c>
    </row>
    <row r="7">
      <c r="A7" s="1" t="s">
        <v>9</v>
      </c>
    </row>
    <row r="9">
      <c r="A9" s="2" t="s">
        <v>10</v>
      </c>
      <c r="B9" s="9"/>
      <c r="C9" s="3"/>
      <c r="D9" s="4">
        <v>3.0</v>
      </c>
      <c r="E9" s="7"/>
    </row>
    <row r="10">
      <c r="A10" s="2" t="s">
        <v>11</v>
      </c>
      <c r="B10" s="9"/>
      <c r="C10" s="3"/>
      <c r="D10" s="7">
        <f>D9*D9*D9</f>
        <v>27</v>
      </c>
      <c r="E10" s="4" t="s">
        <v>13</v>
      </c>
    </row>
    <row r="11">
      <c r="A11" s="2" t="s">
        <v>14</v>
      </c>
      <c r="B11" s="9"/>
      <c r="C11" s="3"/>
      <c r="D11" s="7">
        <f>D9*D9</f>
        <v>9</v>
      </c>
      <c r="E11" s="4" t="s">
        <v>8</v>
      </c>
    </row>
    <row r="13">
      <c r="A13" s="1" t="s">
        <v>16</v>
      </c>
    </row>
    <row r="15">
      <c r="A15" s="2" t="s">
        <v>17</v>
      </c>
      <c r="B15" s="9"/>
      <c r="C15" s="3"/>
      <c r="D15" s="2">
        <v>4.0</v>
      </c>
      <c r="E15" s="10" t="s">
        <v>18</v>
      </c>
    </row>
    <row r="16">
      <c r="A16" s="2" t="s">
        <v>19</v>
      </c>
      <c r="B16" s="9"/>
      <c r="C16" s="3"/>
      <c r="D16" s="2">
        <v>7.0</v>
      </c>
      <c r="E16" s="10" t="s">
        <v>21</v>
      </c>
    </row>
    <row r="17">
      <c r="A17" s="2" t="s">
        <v>22</v>
      </c>
      <c r="B17" s="9"/>
      <c r="C17" s="3"/>
      <c r="D17" s="11">
        <f>D16/D15</f>
        <v>1.75</v>
      </c>
      <c r="E17" s="10" t="s">
        <v>25</v>
      </c>
    </row>
    <row r="19">
      <c r="A19" s="1" t="s">
        <v>26</v>
      </c>
    </row>
    <row r="21">
      <c r="A21" s="2" t="s">
        <v>27</v>
      </c>
      <c r="B21" s="9"/>
      <c r="C21" s="3"/>
      <c r="D21" s="4">
        <v>1.0</v>
      </c>
      <c r="E21" s="14"/>
    </row>
    <row r="22">
      <c r="A22" s="2" t="s">
        <v>32</v>
      </c>
      <c r="B22" s="9"/>
      <c r="C22" s="3"/>
      <c r="D22" s="7">
        <f>D21*8</f>
        <v>8</v>
      </c>
      <c r="E22" s="14"/>
    </row>
    <row r="23">
      <c r="A23" s="2" t="s">
        <v>33</v>
      </c>
      <c r="B23" s="9"/>
      <c r="C23" s="3"/>
      <c r="D23" s="7">
        <f>D21*1024</f>
        <v>1024</v>
      </c>
      <c r="E23" s="14"/>
    </row>
    <row r="24">
      <c r="A24" s="2" t="s">
        <v>35</v>
      </c>
      <c r="B24" s="9"/>
      <c r="C24" s="3"/>
      <c r="D24" s="7">
        <f>D23*1024</f>
        <v>1048576</v>
      </c>
      <c r="E24" s="14"/>
    </row>
    <row r="26">
      <c r="A26" s="1" t="s">
        <v>36</v>
      </c>
    </row>
    <row r="30" ht="45.75" customHeight="1">
      <c r="A30" s="19" t="s">
        <v>37</v>
      </c>
      <c r="B30" s="19" t="s">
        <v>38</v>
      </c>
      <c r="C30" s="20" t="s">
        <v>39</v>
      </c>
      <c r="D30" s="21" t="s">
        <v>42</v>
      </c>
      <c r="E30" s="21" t="s">
        <v>43</v>
      </c>
      <c r="F30" s="21" t="s">
        <v>44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4">
        <v>3200.0</v>
      </c>
      <c r="B31" s="7">
        <f t="shared" ref="B31:B32" si="2">A31*40%</f>
        <v>1280</v>
      </c>
      <c r="C31" s="7">
        <f t="shared" ref="C31:C32" si="3">A31*13%</f>
        <v>416</v>
      </c>
      <c r="D31" s="7">
        <f t="shared" ref="D31:D32" si="4">A31*1%</f>
        <v>32</v>
      </c>
      <c r="E31" s="7">
        <f t="shared" ref="E31:E32" si="5">A31*1%</f>
        <v>32</v>
      </c>
      <c r="F31" s="7">
        <f t="shared" ref="F31:F32" si="6">A31-B31-C31-D31-E31</f>
        <v>1440</v>
      </c>
    </row>
    <row r="32">
      <c r="A32" s="4">
        <v>15000.0</v>
      </c>
      <c r="B32" s="7">
        <f t="shared" si="2"/>
        <v>6000</v>
      </c>
      <c r="C32" s="7">
        <f t="shared" si="3"/>
        <v>1950</v>
      </c>
      <c r="D32" s="7">
        <f t="shared" si="4"/>
        <v>150</v>
      </c>
      <c r="E32" s="7">
        <f t="shared" si="5"/>
        <v>150</v>
      </c>
      <c r="F32" s="7">
        <f t="shared" si="6"/>
        <v>6750</v>
      </c>
    </row>
    <row r="36">
      <c r="A36" s="1" t="s">
        <v>67</v>
      </c>
    </row>
    <row r="42">
      <c r="A42" s="1" t="s">
        <v>68</v>
      </c>
    </row>
    <row r="45" ht="33.0" customHeight="1">
      <c r="A45" s="26" t="s">
        <v>69</v>
      </c>
      <c r="B45" s="27" t="s">
        <v>70</v>
      </c>
      <c r="C45" s="3"/>
      <c r="D45" s="27" t="s">
        <v>71</v>
      </c>
      <c r="E45" s="3"/>
      <c r="F45" s="27" t="s">
        <v>72</v>
      </c>
      <c r="G45" s="3"/>
    </row>
    <row r="46">
      <c r="A46" s="7"/>
      <c r="B46" s="4" t="s">
        <v>73</v>
      </c>
      <c r="C46" s="4" t="s">
        <v>74</v>
      </c>
      <c r="D46" s="4" t="s">
        <v>73</v>
      </c>
      <c r="E46" s="4" t="s">
        <v>74</v>
      </c>
      <c r="F46" s="4" t="s">
        <v>73</v>
      </c>
      <c r="G46" s="4" t="s">
        <v>74</v>
      </c>
    </row>
    <row r="47">
      <c r="A47" s="4" t="s">
        <v>75</v>
      </c>
      <c r="B47" s="4">
        <v>100.41</v>
      </c>
      <c r="C47" s="7">
        <f>(B47*100)/B49</f>
        <v>39.36875123</v>
      </c>
      <c r="D47" s="4">
        <v>48.43</v>
      </c>
      <c r="E47" s="7">
        <f>(D47*100)/D49</f>
        <v>18.98843364</v>
      </c>
      <c r="F47" s="7">
        <f t="shared" ref="F47:F48" si="7">B47+D47</f>
        <v>148.84</v>
      </c>
      <c r="G47" s="7">
        <f>(C47+E47)/2</f>
        <v>29.17859243</v>
      </c>
    </row>
    <row r="48">
      <c r="A48" s="4" t="s">
        <v>80</v>
      </c>
      <c r="B48" s="4">
        <v>154.64</v>
      </c>
      <c r="C48" s="7">
        <f>(B48*100)/B49</f>
        <v>60.63124877</v>
      </c>
      <c r="D48" s="4">
        <v>206.62</v>
      </c>
      <c r="E48" s="7">
        <f>(D48*100)/D49</f>
        <v>81.01156636</v>
      </c>
      <c r="F48" s="7">
        <f t="shared" si="7"/>
        <v>361.26</v>
      </c>
      <c r="G48" s="7">
        <f>(E48+C48)/2</f>
        <v>70.82140757</v>
      </c>
    </row>
    <row r="49">
      <c r="A49" s="4" t="s">
        <v>83</v>
      </c>
      <c r="B49" s="7">
        <f>B48+B47</f>
        <v>255.05</v>
      </c>
      <c r="C49" s="7">
        <f>C47+C48</f>
        <v>100</v>
      </c>
      <c r="D49" s="7">
        <f t="shared" ref="D49:G49" si="8">D48+D47</f>
        <v>255.05</v>
      </c>
      <c r="E49" s="7">
        <f t="shared" si="8"/>
        <v>100</v>
      </c>
      <c r="F49" s="7">
        <f t="shared" si="8"/>
        <v>510.1</v>
      </c>
      <c r="G49" s="7">
        <f t="shared" si="8"/>
        <v>100</v>
      </c>
    </row>
    <row r="51">
      <c r="A51" s="1" t="s">
        <v>92</v>
      </c>
    </row>
    <row r="53">
      <c r="A53" s="8" t="s">
        <v>94</v>
      </c>
      <c r="B53" s="9"/>
      <c r="C53" s="9"/>
      <c r="D53" s="9"/>
      <c r="E53" s="3"/>
      <c r="F53" s="28"/>
      <c r="G53" s="28"/>
      <c r="H53" s="28"/>
    </row>
    <row r="54">
      <c r="A54" s="29" t="s">
        <v>99</v>
      </c>
      <c r="B54" s="29" t="s">
        <v>103</v>
      </c>
      <c r="C54" s="31"/>
      <c r="D54" s="32" t="s">
        <v>106</v>
      </c>
      <c r="E54" s="33"/>
    </row>
    <row r="55">
      <c r="A55" s="35"/>
      <c r="B55" s="35" t="s">
        <v>110</v>
      </c>
      <c r="C55" s="35" t="s">
        <v>111</v>
      </c>
      <c r="D55" s="37"/>
      <c r="E55" s="38"/>
    </row>
    <row r="56" ht="12.0" customHeight="1">
      <c r="A56" s="40"/>
      <c r="B56" s="40"/>
      <c r="C56" s="40"/>
      <c r="D56" s="42"/>
      <c r="E56" s="44"/>
    </row>
    <row r="57">
      <c r="A57" s="29" t="s">
        <v>119</v>
      </c>
      <c r="B57" s="29">
        <v>67.0</v>
      </c>
      <c r="C57" s="29">
        <v>67.0</v>
      </c>
      <c r="D57" s="46">
        <f t="shared" ref="D57:D59" si="9">C57+B57</f>
        <v>134</v>
      </c>
      <c r="E57" s="3"/>
    </row>
    <row r="58">
      <c r="A58" s="29" t="s">
        <v>122</v>
      </c>
      <c r="B58" s="29">
        <v>20.0</v>
      </c>
      <c r="C58" s="29">
        <v>2.0</v>
      </c>
      <c r="D58" s="8">
        <f t="shared" si="9"/>
        <v>22</v>
      </c>
      <c r="E58" s="3"/>
    </row>
    <row r="59">
      <c r="A59" s="29" t="s">
        <v>83</v>
      </c>
      <c r="B59" s="29">
        <f t="shared" ref="B59:C59" si="10">B58+B57</f>
        <v>87</v>
      </c>
      <c r="C59" s="29">
        <f t="shared" si="10"/>
        <v>69</v>
      </c>
      <c r="D59" s="46">
        <f t="shared" si="9"/>
        <v>156</v>
      </c>
      <c r="E59" s="3"/>
    </row>
    <row r="61">
      <c r="A61" s="1" t="s">
        <v>127</v>
      </c>
    </row>
    <row r="64">
      <c r="A64" s="45" t="s">
        <v>129</v>
      </c>
      <c r="B64" s="45" t="s">
        <v>131</v>
      </c>
      <c r="C64" s="45" t="s">
        <v>132</v>
      </c>
      <c r="D64" s="45" t="s">
        <v>133</v>
      </c>
      <c r="E64" s="45" t="s">
        <v>134</v>
      </c>
      <c r="F64" s="45" t="s">
        <v>135</v>
      </c>
      <c r="G64" s="45" t="s">
        <v>136</v>
      </c>
      <c r="H64" s="45" t="s">
        <v>137</v>
      </c>
      <c r="I64" s="45" t="s">
        <v>140</v>
      </c>
      <c r="J64" s="45" t="s">
        <v>141</v>
      </c>
      <c r="K64" s="45" t="s">
        <v>142</v>
      </c>
      <c r="L64" s="45" t="s">
        <v>143</v>
      </c>
      <c r="M64" s="45" t="s">
        <v>144</v>
      </c>
    </row>
    <row r="65">
      <c r="A65" s="45">
        <v>1000.0</v>
      </c>
      <c r="B65" s="43">
        <f t="shared" ref="B65:M65" si="11">A65+A65*1.2%</f>
        <v>1012</v>
      </c>
      <c r="C65" s="43">
        <f t="shared" si="11"/>
        <v>1024.144</v>
      </c>
      <c r="D65" s="43">
        <f t="shared" si="11"/>
        <v>1036.433728</v>
      </c>
      <c r="E65" s="43">
        <f t="shared" si="11"/>
        <v>1048.870933</v>
      </c>
      <c r="F65" s="43">
        <f t="shared" si="11"/>
        <v>1061.457384</v>
      </c>
      <c r="G65" s="43">
        <f t="shared" si="11"/>
        <v>1074.194873</v>
      </c>
      <c r="H65" s="43">
        <f t="shared" si="11"/>
        <v>1087.085211</v>
      </c>
      <c r="I65" s="43">
        <f t="shared" si="11"/>
        <v>1100.130234</v>
      </c>
      <c r="J65" s="43">
        <f t="shared" si="11"/>
        <v>1113.331796</v>
      </c>
      <c r="K65" s="43">
        <f t="shared" si="11"/>
        <v>1126.691778</v>
      </c>
      <c r="L65" s="43">
        <f t="shared" si="11"/>
        <v>1140.212079</v>
      </c>
      <c r="M65" s="43">
        <f t="shared" si="11"/>
        <v>1153.894624</v>
      </c>
    </row>
    <row r="66">
      <c r="A66" s="43"/>
      <c r="B66" s="43">
        <f>B65-A65</f>
        <v>12</v>
      </c>
      <c r="C66" s="43">
        <f>C65-A65</f>
        <v>24.144</v>
      </c>
      <c r="D66" s="43">
        <f>D65-A65</f>
        <v>36.433728</v>
      </c>
      <c r="E66" s="43">
        <f>E65-A65</f>
        <v>48.87093274</v>
      </c>
      <c r="F66" s="43">
        <f>F65-A65</f>
        <v>61.45738393</v>
      </c>
      <c r="G66" s="43">
        <f>G65-A65</f>
        <v>74.19487254</v>
      </c>
      <c r="H66" s="43">
        <f>H65-A65</f>
        <v>87.08521101</v>
      </c>
      <c r="I66" s="43">
        <f>I65-A65</f>
        <v>100.1302335</v>
      </c>
      <c r="J66" s="43">
        <f>J65-A65</f>
        <v>113.3317963</v>
      </c>
      <c r="K66" s="43">
        <f>K65-A65</f>
        <v>126.6917779</v>
      </c>
      <c r="L66" s="43">
        <f>L65-A65</f>
        <v>140.2120792</v>
      </c>
      <c r="M66" s="43">
        <f>M65-A65</f>
        <v>153.8946242</v>
      </c>
    </row>
  </sheetData>
  <mergeCells count="32">
    <mergeCell ref="B55:B56"/>
    <mergeCell ref="C55:C56"/>
    <mergeCell ref="D58:E58"/>
    <mergeCell ref="A61:J62"/>
    <mergeCell ref="D59:E59"/>
    <mergeCell ref="D54:E56"/>
    <mergeCell ref="A53:E53"/>
    <mergeCell ref="D57:E57"/>
    <mergeCell ref="A55:A56"/>
    <mergeCell ref="A51:H51"/>
    <mergeCell ref="A23:C23"/>
    <mergeCell ref="A19:G19"/>
    <mergeCell ref="A22:C22"/>
    <mergeCell ref="A21:C21"/>
    <mergeCell ref="A9:C9"/>
    <mergeCell ref="A10:C10"/>
    <mergeCell ref="A2:F2"/>
    <mergeCell ref="A4:B4"/>
    <mergeCell ref="A5:B5"/>
    <mergeCell ref="A16:C16"/>
    <mergeCell ref="A17:C17"/>
    <mergeCell ref="A24:C24"/>
    <mergeCell ref="A26:H28"/>
    <mergeCell ref="A36:H40"/>
    <mergeCell ref="A42:H43"/>
    <mergeCell ref="A7:G7"/>
    <mergeCell ref="D45:E45"/>
    <mergeCell ref="F45:G45"/>
    <mergeCell ref="B45:C45"/>
    <mergeCell ref="A13:G13"/>
    <mergeCell ref="A15:C15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4" width="12.0"/>
  </cols>
  <sheetData>
    <row r="1" ht="33.0" customHeight="1">
      <c r="A1" s="5" t="s">
        <v>2</v>
      </c>
    </row>
    <row r="2" ht="33.0" customHeight="1">
      <c r="A2" s="5" t="s">
        <v>5</v>
      </c>
      <c r="D2" s="6"/>
    </row>
    <row r="4">
      <c r="A4" s="1" t="s">
        <v>6</v>
      </c>
    </row>
    <row r="5">
      <c r="A5" s="8" t="s">
        <v>7</v>
      </c>
      <c r="B5" s="9"/>
      <c r="C5" s="3"/>
      <c r="D5" s="4">
        <v>24.0</v>
      </c>
    </row>
    <row r="6">
      <c r="A6" s="8" t="s">
        <v>12</v>
      </c>
      <c r="B6" s="9"/>
      <c r="C6" s="3"/>
      <c r="D6" s="4">
        <f>ROUNDDOWN(D5/10)</f>
        <v>2</v>
      </c>
    </row>
    <row r="7">
      <c r="A7" s="8" t="s">
        <v>15</v>
      </c>
      <c r="B7" s="9"/>
      <c r="C7" s="3"/>
      <c r="D7" s="4">
        <f>D5-D6*10</f>
        <v>4</v>
      </c>
    </row>
    <row r="8">
      <c r="A8" s="8" t="s">
        <v>20</v>
      </c>
      <c r="B8" s="9"/>
      <c r="C8" s="3"/>
      <c r="D8" s="4">
        <f>D7+D6</f>
        <v>6</v>
      </c>
    </row>
    <row r="9">
      <c r="A9" s="8" t="s">
        <v>23</v>
      </c>
      <c r="B9" s="9"/>
      <c r="C9" s="3"/>
      <c r="D9" s="4">
        <f>D7*D6</f>
        <v>8</v>
      </c>
    </row>
    <row r="11">
      <c r="A11" s="1" t="s">
        <v>24</v>
      </c>
    </row>
    <row r="13">
      <c r="A13" s="2" t="s">
        <v>7</v>
      </c>
      <c r="B13" s="9"/>
      <c r="C13" s="3"/>
      <c r="D13" s="12">
        <v>52.0</v>
      </c>
    </row>
    <row r="14">
      <c r="A14" s="2" t="s">
        <v>28</v>
      </c>
      <c r="B14" s="9"/>
      <c r="C14" s="3"/>
      <c r="D14" s="13">
        <f>MOD(D13,10)*10+ROUNDDOWN(D13/10,0)</f>
        <v>25</v>
      </c>
    </row>
    <row r="16">
      <c r="A16" s="1" t="s">
        <v>29</v>
      </c>
    </row>
    <row r="18">
      <c r="A18" s="2" t="s">
        <v>30</v>
      </c>
      <c r="B18" s="9"/>
      <c r="C18" s="3"/>
      <c r="D18" s="12">
        <v>456.0</v>
      </c>
    </row>
    <row r="19">
      <c r="A19" s="2" t="s">
        <v>31</v>
      </c>
      <c r="B19" s="9"/>
      <c r="C19" s="3"/>
      <c r="D19" s="15">
        <f>(D18-(FLOOR(D18/10))*10)*100+FLOOR(D18/10)</f>
        <v>645</v>
      </c>
    </row>
    <row r="21">
      <c r="A21" s="1" t="s">
        <v>34</v>
      </c>
    </row>
    <row r="23">
      <c r="A23" s="16" t="s">
        <v>30</v>
      </c>
      <c r="B23" s="17"/>
      <c r="C23" s="18"/>
      <c r="D23" s="12">
        <v>345.0</v>
      </c>
    </row>
    <row r="24">
      <c r="A24" s="16" t="s">
        <v>31</v>
      </c>
      <c r="B24" s="17"/>
      <c r="C24" s="18"/>
      <c r="D24" s="13">
        <f>MOD(D23,10)*100+ROUNDDOWN(D23/10,0)</f>
        <v>534</v>
      </c>
    </row>
    <row r="26">
      <c r="A26" s="1" t="s">
        <v>40</v>
      </c>
    </row>
    <row r="28">
      <c r="A28" s="2" t="s">
        <v>41</v>
      </c>
      <c r="B28" s="9"/>
      <c r="C28" s="3"/>
      <c r="D28" s="23">
        <v>4532.0</v>
      </c>
    </row>
    <row r="29">
      <c r="A29" s="2" t="s">
        <v>31</v>
      </c>
      <c r="B29" s="9"/>
      <c r="C29" s="3"/>
      <c r="D29" s="13">
        <f>ROUNDDOWN(MOD(D28,1000)/100,0)</f>
        <v>5</v>
      </c>
    </row>
    <row r="31" ht="27.75" customHeight="1">
      <c r="A31" s="5" t="s">
        <v>45</v>
      </c>
    </row>
    <row r="33">
      <c r="A33" s="1" t="s">
        <v>46</v>
      </c>
    </row>
    <row r="35" ht="18.0" customHeight="1">
      <c r="A35" s="2" t="s">
        <v>47</v>
      </c>
      <c r="B35" s="9"/>
      <c r="C35" s="3"/>
      <c r="D35" s="7"/>
    </row>
    <row r="36" ht="33.75" customHeight="1">
      <c r="A36" s="24" t="s">
        <v>48</v>
      </c>
      <c r="B36" s="9"/>
      <c r="C36" s="3"/>
      <c r="D36" s="7"/>
      <c r="F36" s="1" t="s">
        <v>49</v>
      </c>
    </row>
    <row r="37" ht="48.0" customHeight="1">
      <c r="A37" s="24" t="s">
        <v>50</v>
      </c>
      <c r="B37" s="9"/>
      <c r="C37" s="3"/>
      <c r="D37" s="7"/>
      <c r="F37" s="1" t="s">
        <v>51</v>
      </c>
    </row>
    <row r="38" ht="48.75" customHeight="1">
      <c r="A38" s="24" t="s">
        <v>52</v>
      </c>
      <c r="B38" s="9"/>
      <c r="C38" s="3"/>
      <c r="D38" s="7"/>
    </row>
    <row r="39" ht="33.0" customHeight="1">
      <c r="A39" s="24" t="s">
        <v>53</v>
      </c>
      <c r="B39" s="9"/>
      <c r="C39" s="3"/>
      <c r="D39" s="7"/>
    </row>
    <row r="40" ht="34.5" customHeight="1">
      <c r="A40" s="24" t="s">
        <v>54</v>
      </c>
      <c r="B40" s="9"/>
      <c r="C40" s="3"/>
      <c r="D40" s="7"/>
    </row>
    <row r="42">
      <c r="A42" s="5" t="s">
        <v>55</v>
      </c>
    </row>
    <row r="44">
      <c r="A44" s="1" t="s">
        <v>6</v>
      </c>
    </row>
    <row r="45">
      <c r="A45" s="2" t="s">
        <v>56</v>
      </c>
      <c r="B45" s="3"/>
      <c r="C45" s="8" t="s">
        <v>57</v>
      </c>
      <c r="D45" s="9"/>
      <c r="E45" s="3"/>
    </row>
    <row r="46">
      <c r="A46" s="2" t="s">
        <v>58</v>
      </c>
      <c r="B46" s="3"/>
      <c r="C46" s="8" t="s">
        <v>59</v>
      </c>
      <c r="D46" s="9"/>
      <c r="E46" s="3"/>
    </row>
    <row r="47">
      <c r="A47" s="4" t="s">
        <v>60</v>
      </c>
      <c r="B47" s="7"/>
      <c r="C47" s="8" t="s">
        <v>61</v>
      </c>
      <c r="D47" s="9"/>
      <c r="E47" s="3"/>
    </row>
    <row r="48" ht="33.75" customHeight="1">
      <c r="A48" s="2" t="s">
        <v>62</v>
      </c>
      <c r="B48" s="3"/>
      <c r="C48" s="25" t="str">
        <f>CONCATENATE(C45:E45,C46:E46,C47:E47)</f>
        <v>Кузина Ольга Русланівна</v>
      </c>
      <c r="D48" s="9"/>
      <c r="E48" s="3"/>
    </row>
    <row r="50">
      <c r="A50" s="1" t="s">
        <v>63</v>
      </c>
    </row>
    <row r="51">
      <c r="A51" s="2" t="s">
        <v>64</v>
      </c>
      <c r="B51" s="3"/>
      <c r="C51" s="2" t="s">
        <v>65</v>
      </c>
      <c r="D51" s="3"/>
    </row>
    <row r="52">
      <c r="A52" s="2" t="s">
        <v>66</v>
      </c>
      <c r="B52" s="3"/>
      <c r="C52" s="11">
        <f>LEN(C51)</f>
        <v>5</v>
      </c>
      <c r="D52" s="3"/>
      <c r="E52" s="1" t="s">
        <v>76</v>
      </c>
    </row>
    <row r="54">
      <c r="A54" s="1" t="s">
        <v>77</v>
      </c>
    </row>
    <row r="55">
      <c r="A55" s="2" t="s">
        <v>78</v>
      </c>
      <c r="B55" s="3"/>
      <c r="C55" s="2" t="s">
        <v>79</v>
      </c>
      <c r="D55" s="3"/>
    </row>
    <row r="56">
      <c r="A56" s="2" t="s">
        <v>81</v>
      </c>
      <c r="B56" s="3"/>
      <c r="C56" s="2" t="str">
        <f>REPLACE(REPLACE(C55:D55 ,1,2, ),6,4, )
</f>
        <v>форма</v>
      </c>
      <c r="D56" s="3"/>
    </row>
    <row r="58">
      <c r="A58" s="1" t="s">
        <v>82</v>
      </c>
    </row>
    <row r="59">
      <c r="A59" s="2" t="s">
        <v>78</v>
      </c>
      <c r="B59" s="3"/>
      <c r="C59" s="2" t="s">
        <v>79</v>
      </c>
      <c r="D59" s="3"/>
    </row>
    <row r="60">
      <c r="A60" s="2" t="s">
        <v>81</v>
      </c>
      <c r="B60" s="3"/>
      <c r="C60" s="2" t="str">
        <f>SUBSTITUTE("Комбинат",C59:D59, "ИНФОРМАТИКА")</f>
        <v>Комбинат</v>
      </c>
      <c r="D60" s="3"/>
    </row>
    <row r="62">
      <c r="A62" s="1" t="s">
        <v>84</v>
      </c>
    </row>
    <row r="63">
      <c r="A63" s="2" t="s">
        <v>85</v>
      </c>
      <c r="B63" s="3"/>
      <c r="C63" s="2" t="s">
        <v>86</v>
      </c>
      <c r="D63" s="3"/>
    </row>
    <row r="64">
      <c r="A64" s="2" t="s">
        <v>87</v>
      </c>
      <c r="B64" s="3"/>
      <c r="C64" s="2" t="s">
        <v>88</v>
      </c>
      <c r="D64" s="3"/>
    </row>
    <row r="65">
      <c r="A65" s="2" t="s">
        <v>89</v>
      </c>
      <c r="B65" s="3"/>
      <c r="C65" s="2" t="s">
        <v>86</v>
      </c>
      <c r="D65" s="3"/>
    </row>
    <row r="66">
      <c r="A66" s="2" t="s">
        <v>90</v>
      </c>
      <c r="B66" s="3"/>
      <c r="C66" s="2" t="s">
        <v>91</v>
      </c>
      <c r="D66" s="3"/>
    </row>
    <row r="68">
      <c r="A68" s="1" t="s">
        <v>93</v>
      </c>
    </row>
    <row r="69">
      <c r="A69" s="8" t="s">
        <v>56</v>
      </c>
      <c r="B69" s="3"/>
      <c r="C69" s="2" t="s">
        <v>95</v>
      </c>
      <c r="D69" s="3"/>
    </row>
    <row r="70">
      <c r="A70" s="8" t="s">
        <v>58</v>
      </c>
      <c r="B70" s="3"/>
      <c r="C70" s="2" t="s">
        <v>96</v>
      </c>
      <c r="D70" s="3"/>
    </row>
    <row r="71">
      <c r="A71" s="8" t="s">
        <v>60</v>
      </c>
      <c r="B71" s="3"/>
      <c r="C71" s="2" t="s">
        <v>97</v>
      </c>
      <c r="D71" s="3"/>
    </row>
    <row r="72">
      <c r="A72" s="8" t="s">
        <v>98</v>
      </c>
      <c r="B72" s="3"/>
      <c r="C72" s="2" t="s">
        <v>100</v>
      </c>
      <c r="D72" s="3"/>
    </row>
    <row r="74">
      <c r="A74" s="1" t="s">
        <v>101</v>
      </c>
    </row>
    <row r="76">
      <c r="A76" s="1" t="s">
        <v>6</v>
      </c>
    </row>
    <row r="77">
      <c r="A77" s="8" t="s">
        <v>102</v>
      </c>
      <c r="B77" s="3"/>
      <c r="C77" s="30">
        <f>DATE(C80:D80,C79:D79,C78:D78)</f>
        <v>7348</v>
      </c>
      <c r="D77" s="3"/>
    </row>
    <row r="78">
      <c r="A78" s="8" t="s">
        <v>104</v>
      </c>
      <c r="B78" s="3"/>
      <c r="C78" s="2">
        <v>12.0</v>
      </c>
      <c r="D78" s="3"/>
    </row>
    <row r="79">
      <c r="A79" s="8" t="s">
        <v>105</v>
      </c>
      <c r="B79" s="3"/>
      <c r="C79" s="2">
        <v>2.0</v>
      </c>
      <c r="D79" s="3"/>
    </row>
    <row r="80">
      <c r="A80" s="8" t="s">
        <v>107</v>
      </c>
      <c r="B80" s="3"/>
      <c r="C80" s="2">
        <v>20.0</v>
      </c>
      <c r="D80" s="3"/>
    </row>
    <row r="82">
      <c r="A82" s="1" t="s">
        <v>108</v>
      </c>
    </row>
    <row r="83">
      <c r="A83" s="8" t="s">
        <v>102</v>
      </c>
      <c r="B83" s="3"/>
      <c r="C83" s="34">
        <v>37761.0</v>
      </c>
      <c r="D83" s="3"/>
    </row>
    <row r="84" ht="32.25" customHeight="1">
      <c r="A84" s="36" t="s">
        <v>109</v>
      </c>
      <c r="B84" s="3"/>
      <c r="C84" s="39">
        <f>WORKDAY(C83:D83,66,34)</f>
        <v>37853</v>
      </c>
      <c r="D84" s="3"/>
      <c r="F84" s="1" t="s">
        <v>112</v>
      </c>
    </row>
    <row r="86">
      <c r="A86" s="1" t="s">
        <v>113</v>
      </c>
    </row>
    <row r="87">
      <c r="A87" s="16" t="s">
        <v>114</v>
      </c>
      <c r="B87" s="18"/>
      <c r="C87" s="41">
        <v>37402.0</v>
      </c>
    </row>
    <row r="88">
      <c r="A88" s="16" t="s">
        <v>115</v>
      </c>
      <c r="B88" s="18"/>
      <c r="C88" s="43"/>
    </row>
    <row r="90">
      <c r="A90" s="5" t="s">
        <v>116</v>
      </c>
    </row>
    <row r="92">
      <c r="A92" s="1" t="s">
        <v>117</v>
      </c>
    </row>
    <row r="94">
      <c r="A94" s="16" t="s">
        <v>118</v>
      </c>
      <c r="B94" s="18"/>
      <c r="C94" s="45">
        <v>5.0</v>
      </c>
    </row>
    <row r="95">
      <c r="A95" s="45" t="s">
        <v>120</v>
      </c>
      <c r="B95" s="43"/>
      <c r="C95" s="45">
        <v>10.0</v>
      </c>
    </row>
    <row r="96">
      <c r="A96" s="45" t="s">
        <v>121</v>
      </c>
      <c r="B96" s="43"/>
      <c r="C96" s="45">
        <v>8.0</v>
      </c>
    </row>
    <row r="97">
      <c r="A97" s="45" t="s">
        <v>123</v>
      </c>
      <c r="B97" s="43"/>
      <c r="C97" s="45">
        <v>12.0</v>
      </c>
    </row>
    <row r="98">
      <c r="A98" s="45" t="s">
        <v>124</v>
      </c>
      <c r="B98" s="43"/>
      <c r="C98" s="45">
        <v>4.0</v>
      </c>
    </row>
    <row r="99">
      <c r="A99" s="45" t="s">
        <v>125</v>
      </c>
      <c r="B99" s="43"/>
      <c r="C99" s="43">
        <f>SUM(C94, C95, C96)</f>
        <v>23</v>
      </c>
    </row>
    <row r="100">
      <c r="A100" s="45" t="s">
        <v>126</v>
      </c>
      <c r="B100" s="43"/>
      <c r="C100" s="43">
        <f>SUM(C99, C98, C97)</f>
        <v>39</v>
      </c>
    </row>
    <row r="102">
      <c r="A102" s="1" t="s">
        <v>128</v>
      </c>
    </row>
    <row r="104">
      <c r="A104" s="47" t="s">
        <v>130</v>
      </c>
      <c r="B104" s="17"/>
      <c r="C104" s="18"/>
      <c r="D104" s="45" t="s">
        <v>138</v>
      </c>
    </row>
    <row r="105">
      <c r="A105" s="47" t="s">
        <v>139</v>
      </c>
      <c r="B105" s="17"/>
      <c r="C105" s="18"/>
      <c r="D105" s="45">
        <v>3200.0</v>
      </c>
    </row>
    <row r="106">
      <c r="A106" s="47" t="s">
        <v>145</v>
      </c>
      <c r="B106" s="17"/>
      <c r="C106" s="18"/>
      <c r="D106" s="45">
        <v>4000.0</v>
      </c>
    </row>
    <row r="107">
      <c r="A107" s="47" t="s">
        <v>146</v>
      </c>
      <c r="B107" s="17"/>
      <c r="C107" s="18"/>
      <c r="D107" s="45">
        <v>3800.0</v>
      </c>
    </row>
    <row r="108">
      <c r="A108" s="47" t="s">
        <v>147</v>
      </c>
      <c r="B108" s="17"/>
      <c r="C108" s="18"/>
      <c r="D108" s="45">
        <v>5000.0</v>
      </c>
    </row>
    <row r="109">
      <c r="A109" s="47" t="s">
        <v>148</v>
      </c>
      <c r="B109" s="17"/>
      <c r="C109" s="18"/>
      <c r="D109" s="45">
        <v>3000.0</v>
      </c>
    </row>
    <row r="110">
      <c r="A110" s="47" t="s">
        <v>149</v>
      </c>
      <c r="B110" s="17"/>
      <c r="C110" s="18"/>
      <c r="D110" s="45">
        <v>3300.0</v>
      </c>
    </row>
    <row r="111">
      <c r="A111" s="47" t="s">
        <v>150</v>
      </c>
      <c r="B111" s="17"/>
      <c r="C111" s="18"/>
      <c r="D111" s="45">
        <v>3700.0</v>
      </c>
    </row>
    <row r="112">
      <c r="A112" s="47" t="s">
        <v>151</v>
      </c>
      <c r="B112" s="17"/>
      <c r="C112" s="18"/>
      <c r="D112" s="45">
        <v>4200.0</v>
      </c>
      <c r="J112" s="48"/>
    </row>
    <row r="113">
      <c r="A113" s="47" t="s">
        <v>152</v>
      </c>
      <c r="B113" s="17"/>
      <c r="C113" s="18"/>
      <c r="D113" s="45">
        <v>5300.0</v>
      </c>
    </row>
    <row r="114">
      <c r="A114" s="47" t="s">
        <v>153</v>
      </c>
      <c r="B114" s="17"/>
      <c r="C114" s="18"/>
      <c r="D114" s="45">
        <v>6000.0</v>
      </c>
    </row>
    <row r="115">
      <c r="A115" s="47" t="s">
        <v>154</v>
      </c>
      <c r="B115" s="17"/>
      <c r="C115" s="18"/>
      <c r="D115" s="45">
        <v>3550.0</v>
      </c>
    </row>
    <row r="116">
      <c r="A116" s="47" t="s">
        <v>155</v>
      </c>
      <c r="B116" s="17"/>
      <c r="C116" s="18"/>
      <c r="D116" s="45">
        <v>3650.0</v>
      </c>
    </row>
    <row r="117">
      <c r="A117" s="49"/>
      <c r="B117" s="17"/>
      <c r="C117" s="18"/>
      <c r="D117" s="43"/>
    </row>
    <row r="118">
      <c r="A118" s="47" t="s">
        <v>156</v>
      </c>
      <c r="B118" s="17"/>
      <c r="C118" s="18"/>
      <c r="D118" s="43">
        <f>SUM(D105,D106,D107)</f>
        <v>11000</v>
      </c>
    </row>
    <row r="119">
      <c r="A119" s="47" t="s">
        <v>157</v>
      </c>
      <c r="B119" s="17"/>
      <c r="C119" s="18"/>
      <c r="D119" s="43">
        <f>SUM(D108,D110,D109)</f>
        <v>11300</v>
      </c>
    </row>
    <row r="120">
      <c r="A120" s="47" t="s">
        <v>158</v>
      </c>
      <c r="B120" s="17"/>
      <c r="C120" s="18"/>
      <c r="D120" s="43">
        <f>SUM(D105, D106, D107, D108, D109, D110)</f>
        <v>22300</v>
      </c>
    </row>
    <row r="121">
      <c r="A121" s="47" t="s">
        <v>159</v>
      </c>
      <c r="B121" s="17"/>
      <c r="C121" s="18"/>
      <c r="D121" s="43">
        <f>SUM(D116,D115,D114)</f>
        <v>13200</v>
      </c>
    </row>
    <row r="122">
      <c r="A122" s="47" t="s">
        <v>160</v>
      </c>
      <c r="B122" s="17"/>
      <c r="C122" s="18"/>
      <c r="D122" s="48">
        <f>SUM(D116, D115, D114)</f>
        <v>13200</v>
      </c>
    </row>
    <row r="123">
      <c r="A123" s="47" t="s">
        <v>161</v>
      </c>
      <c r="B123" s="17"/>
      <c r="C123" s="18"/>
      <c r="D123" s="43">
        <f>SUM(D116, D115, D114, D113, D112, D111)</f>
        <v>26400</v>
      </c>
    </row>
    <row r="124">
      <c r="A124" s="47" t="s">
        <v>162</v>
      </c>
      <c r="B124" s="17"/>
      <c r="C124" s="18"/>
      <c r="D124" s="43">
        <f>SUM(D123, D120)</f>
        <v>48700</v>
      </c>
    </row>
  </sheetData>
  <mergeCells count="111">
    <mergeCell ref="C46:E46"/>
    <mergeCell ref="C48:E48"/>
    <mergeCell ref="C47:E47"/>
    <mergeCell ref="A48:B48"/>
    <mergeCell ref="A29:C29"/>
    <mergeCell ref="A33:E33"/>
    <mergeCell ref="A31:E31"/>
    <mergeCell ref="A35:C35"/>
    <mergeCell ref="C45:E45"/>
    <mergeCell ref="A46:B46"/>
    <mergeCell ref="A45:B45"/>
    <mergeCell ref="A42:C42"/>
    <mergeCell ref="F39:K39"/>
    <mergeCell ref="F38:K38"/>
    <mergeCell ref="A9:C9"/>
    <mergeCell ref="A8:C8"/>
    <mergeCell ref="A2:C2"/>
    <mergeCell ref="A5:C5"/>
    <mergeCell ref="A6:C6"/>
    <mergeCell ref="A7:C7"/>
    <mergeCell ref="A13:C13"/>
    <mergeCell ref="A11:G11"/>
    <mergeCell ref="A1:D1"/>
    <mergeCell ref="F37:K37"/>
    <mergeCell ref="F36:K36"/>
    <mergeCell ref="A36:C36"/>
    <mergeCell ref="A37:C37"/>
    <mergeCell ref="A38:C38"/>
    <mergeCell ref="A39:C39"/>
    <mergeCell ref="F40:K40"/>
    <mergeCell ref="A40:C40"/>
    <mergeCell ref="A64:B64"/>
    <mergeCell ref="A65:B65"/>
    <mergeCell ref="A62:F62"/>
    <mergeCell ref="A51:B51"/>
    <mergeCell ref="C51:D51"/>
    <mergeCell ref="A50:F50"/>
    <mergeCell ref="C70:D70"/>
    <mergeCell ref="C71:D71"/>
    <mergeCell ref="A71:B71"/>
    <mergeCell ref="A70:B70"/>
    <mergeCell ref="A68:F68"/>
    <mergeCell ref="A69:B69"/>
    <mergeCell ref="C69:D69"/>
    <mergeCell ref="A14:C14"/>
    <mergeCell ref="A16:H16"/>
    <mergeCell ref="A18:C18"/>
    <mergeCell ref="A19:C19"/>
    <mergeCell ref="A24:C24"/>
    <mergeCell ref="A23:C23"/>
    <mergeCell ref="A28:C28"/>
    <mergeCell ref="C52:D52"/>
    <mergeCell ref="A52:B52"/>
    <mergeCell ref="A66:B66"/>
    <mergeCell ref="C65:D65"/>
    <mergeCell ref="C66:D66"/>
    <mergeCell ref="C63:D63"/>
    <mergeCell ref="C64:D64"/>
    <mergeCell ref="A59:B59"/>
    <mergeCell ref="C59:D59"/>
    <mergeCell ref="A58:E58"/>
    <mergeCell ref="A55:B55"/>
    <mergeCell ref="A54:E54"/>
    <mergeCell ref="C56:D56"/>
    <mergeCell ref="A56:B56"/>
    <mergeCell ref="C55:D55"/>
    <mergeCell ref="C60:D60"/>
    <mergeCell ref="A83:B83"/>
    <mergeCell ref="A84:B84"/>
    <mergeCell ref="C83:D83"/>
    <mergeCell ref="C84:D84"/>
    <mergeCell ref="A87:B87"/>
    <mergeCell ref="A88:B88"/>
    <mergeCell ref="A102:L102"/>
    <mergeCell ref="A92:Q92"/>
    <mergeCell ref="A79:B79"/>
    <mergeCell ref="A80:B80"/>
    <mergeCell ref="C80:D80"/>
    <mergeCell ref="C77:D77"/>
    <mergeCell ref="C78:D78"/>
    <mergeCell ref="C79:D79"/>
    <mergeCell ref="C72:D72"/>
    <mergeCell ref="A63:B63"/>
    <mergeCell ref="A72:B72"/>
    <mergeCell ref="A111:C111"/>
    <mergeCell ref="A112:C112"/>
    <mergeCell ref="A60:B60"/>
    <mergeCell ref="A113:C113"/>
    <mergeCell ref="A114:C114"/>
    <mergeCell ref="A115:C115"/>
    <mergeCell ref="A116:C116"/>
    <mergeCell ref="A78:B78"/>
    <mergeCell ref="A110:C110"/>
    <mergeCell ref="A90:B90"/>
    <mergeCell ref="A94:B94"/>
    <mergeCell ref="A121:C121"/>
    <mergeCell ref="A122:C122"/>
    <mergeCell ref="A123:C123"/>
    <mergeCell ref="A124:C124"/>
    <mergeCell ref="A120:C120"/>
    <mergeCell ref="A77:B77"/>
    <mergeCell ref="A74:C74"/>
    <mergeCell ref="A104:C104"/>
    <mergeCell ref="A105:C105"/>
    <mergeCell ref="A106:C106"/>
    <mergeCell ref="A107:C107"/>
    <mergeCell ref="A108:C108"/>
    <mergeCell ref="A109:C109"/>
    <mergeCell ref="A117:C117"/>
    <mergeCell ref="A118:C118"/>
    <mergeCell ref="A119:C119"/>
  </mergeCells>
  <drawing r:id="rId1"/>
</worksheet>
</file>